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20" tabRatio="1000" firstSheet="3"/>
  </bookViews>
  <sheets>
    <sheet name="Krycí_list" sheetId="1" r:id="rId1"/>
    <sheet name="SO_01_Pristupovy_chodnik" sheetId="2" r:id="rId2"/>
    <sheet name="SO_02_Vodovod_a_kanalizace" sheetId="3" r:id="rId3"/>
    <sheet name="SO_03_Vzduchotechnika" sheetId="4" r:id="rId4"/>
    <sheet name="SO_04_Chlazení + Vytápění" sheetId="5" r:id="rId5"/>
    <sheet name="SO_05_elektroinstalce" sheetId="6" r:id="rId6"/>
    <sheet name="SO_06_Stavbeni_upravy_VB" sheetId="8" r:id="rId7"/>
    <sheet name="SO_07_Stupačky" sheetId="9" r:id="rId8"/>
    <sheet name="PS_01_Slaboproude_rozvody" sheetId="10" r:id="rId9"/>
    <sheet name="PS_01_Slaborpude_rozvody_Kamery" sheetId="13" r:id="rId10"/>
    <sheet name="PS_02_Presunuti_RACKu" sheetId="11" r:id="rId11"/>
    <sheet name="Vseobecny_obejkt" sheetId="12" r:id="rId12"/>
    <sheet name="Pokyny" sheetId="7" r:id="rId13"/>
  </sheets>
  <externalReferences>
    <externalReference r:id="rId14"/>
  </externalReferences>
  <definedNames>
    <definedName name="__CENA__" localSheetId="9">#REF!</definedName>
    <definedName name="__CENA__" localSheetId="10">#REF!</definedName>
    <definedName name="__CENA__" localSheetId="2">#REF!</definedName>
    <definedName name="__CENA__" localSheetId="6">#REF!</definedName>
    <definedName name="__CENA__" localSheetId="7">#REF!</definedName>
    <definedName name="__CENA__" localSheetId="11">#REF!</definedName>
    <definedName name="__CENA__">#REF!</definedName>
    <definedName name="__MAIN__" localSheetId="9">#REF!</definedName>
    <definedName name="__MAIN__" localSheetId="10">#REF!</definedName>
    <definedName name="__MAIN__" localSheetId="2">#REF!</definedName>
    <definedName name="__MAIN__" localSheetId="6">#REF!</definedName>
    <definedName name="__MAIN__" localSheetId="7">#REF!</definedName>
    <definedName name="__MAIN__" localSheetId="11">#REF!</definedName>
    <definedName name="__MAIN__">#REF!</definedName>
    <definedName name="__MAIN2__" localSheetId="9">#REF!</definedName>
    <definedName name="__MAIN2__" localSheetId="2">#REF!</definedName>
    <definedName name="__MAIN2__" localSheetId="7">#REF!</definedName>
    <definedName name="__MAIN2__">#REF!</definedName>
    <definedName name="__SAZBA__" localSheetId="9">#REF!</definedName>
    <definedName name="__SAZBA__" localSheetId="10">#REF!</definedName>
    <definedName name="__SAZBA__" localSheetId="2">#REF!</definedName>
    <definedName name="__SAZBA__" localSheetId="6">#REF!</definedName>
    <definedName name="__SAZBA__" localSheetId="7">#REF!</definedName>
    <definedName name="__SAZBA__" localSheetId="11">#REF!</definedName>
    <definedName name="__SAZBA__">#REF!</definedName>
    <definedName name="__T0__" localSheetId="9">#REF!</definedName>
    <definedName name="__T0__" localSheetId="10">#REF!</definedName>
    <definedName name="__T0__" localSheetId="2">#REF!</definedName>
    <definedName name="__T0__" localSheetId="6">#REF!</definedName>
    <definedName name="__T0__" localSheetId="7">#REF!</definedName>
    <definedName name="__T0__" localSheetId="11">#REF!</definedName>
    <definedName name="__T0__">#REF!</definedName>
    <definedName name="__T1__" localSheetId="9">#REF!</definedName>
    <definedName name="__T1__" localSheetId="10">#REF!</definedName>
    <definedName name="__T1__" localSheetId="2">#REF!</definedName>
    <definedName name="__T1__" localSheetId="6">#REF!</definedName>
    <definedName name="__T1__" localSheetId="7">#REF!</definedName>
    <definedName name="__T1__" localSheetId="11">#REF!</definedName>
    <definedName name="__T1__">#REF!</definedName>
    <definedName name="__T2__" localSheetId="9">#REF!</definedName>
    <definedName name="__T2__" localSheetId="10">#REF!</definedName>
    <definedName name="__T2__" localSheetId="2">#REF!</definedName>
    <definedName name="__T2__" localSheetId="6">#REF!</definedName>
    <definedName name="__T2__" localSheetId="7">#REF!</definedName>
    <definedName name="__T2__" localSheetId="11">#REF!</definedName>
    <definedName name="__T2__">#REF!</definedName>
    <definedName name="__T3__" localSheetId="9">#REF!</definedName>
    <definedName name="__T3__" localSheetId="10">#REF!</definedName>
    <definedName name="__T3__" localSheetId="2">#REF!</definedName>
    <definedName name="__T3__" localSheetId="6">#REF!</definedName>
    <definedName name="__T3__" localSheetId="7">#REF!</definedName>
    <definedName name="__T3__" localSheetId="11">#REF!</definedName>
    <definedName name="__T3__">#REF!</definedName>
    <definedName name="__TE1__" localSheetId="9">'[1]Kryci list'!#REF!</definedName>
    <definedName name="__TE1__" localSheetId="2">'[1]Kryci list'!#REF!</definedName>
    <definedName name="__TE1__" localSheetId="7">'[1]Kryci list'!#REF!</definedName>
    <definedName name="__TE1__">'[1]Kryci list'!#REF!</definedName>
    <definedName name="__TR0__" localSheetId="9">#REF!</definedName>
    <definedName name="__TR0__" localSheetId="2">#REF!</definedName>
    <definedName name="__TR0__" localSheetId="7">#REF!</definedName>
    <definedName name="__TR0__">#REF!</definedName>
    <definedName name="__TR1__" localSheetId="9">#REF!</definedName>
    <definedName name="__TR1__" localSheetId="2">#REF!</definedName>
    <definedName name="__TR1__" localSheetId="7">#REF!</definedName>
    <definedName name="__TR1__">#REF!</definedName>
    <definedName name="_xlnm._FilterDatabase" localSheetId="10" hidden="1">PS_02_Presunuti_RACKu!$A$10:$P$932</definedName>
    <definedName name="_xlnm._FilterDatabase" localSheetId="1" hidden="1">SO_01_Pristupovy_chodnik!$A$10:$P$941</definedName>
    <definedName name="_xlnm._FilterDatabase" localSheetId="2" hidden="1">SO_02_Vodovod_a_kanalizace!$A$10:$O$951</definedName>
    <definedName name="_xlnm._FilterDatabase" localSheetId="6" hidden="1">SO_06_Stavbeni_upravy_VB!$A$10:$P$952</definedName>
    <definedName name="_xlnm._FilterDatabase" localSheetId="7" hidden="1">SO_07_Stupačky!$A$10:$P$1025</definedName>
    <definedName name="_xlnm._FilterDatabase" localSheetId="11" hidden="1">Vseobecny_obejkt!$A$10:$P$929</definedName>
    <definedName name="_xlnm.Print_Titles" localSheetId="8">PS_01_Slaboproude_rozvody!$7:$7</definedName>
    <definedName name="_xlnm.Print_Titles" localSheetId="9">PS_01_Slaborpude_rozvody_Kamery!$7:$7</definedName>
    <definedName name="_xlnm.Print_Titles" localSheetId="10">PS_02_Presunuti_RACKu!$1:$9</definedName>
    <definedName name="_xlnm.Print_Titles" localSheetId="1">SO_01_Pristupovy_chodnik!$1:$9</definedName>
    <definedName name="_xlnm.Print_Titles" localSheetId="2">SO_02_Vodovod_a_kanalizace!$1:$9</definedName>
    <definedName name="_xlnm.Print_Titles" localSheetId="3">SO_03_Vzduchotechnika!$1:$4</definedName>
    <definedName name="_xlnm.Print_Titles" localSheetId="4">'SO_04_Chlazení + Vytápění'!$1:$4</definedName>
    <definedName name="_xlnm.Print_Titles" localSheetId="5">SO_05_elektroinstalce!$7:$7</definedName>
    <definedName name="_xlnm.Print_Titles" localSheetId="6">SO_06_Stavbeni_upravy_VB!$1:$9</definedName>
    <definedName name="_xlnm.Print_Titles" localSheetId="7">SO_07_Stupačky!$1:$9</definedName>
    <definedName name="_xlnm.Print_Titles" localSheetId="11">Vseobecny_obejkt!$1:$9</definedName>
    <definedName name="_xlnm.Print_Area" localSheetId="10">PS_02_Presunuti_RACKu!$A$1:$P$99</definedName>
    <definedName name="_xlnm.Print_Area" localSheetId="1">SO_01_Pristupovy_chodnik!$A$1:$P$116</definedName>
    <definedName name="_xlnm.Print_Area" localSheetId="2">SO_02_Vodovod_a_kanalizace!$A$1:$M$81</definedName>
    <definedName name="_xlnm.Print_Area" localSheetId="3">SO_03_Vzduchotechnika!$A$1:$G$69</definedName>
    <definedName name="_xlnm.Print_Area" localSheetId="4">'SO_04_Chlazení + Vytápění'!$A$1:$F$37</definedName>
    <definedName name="_xlnm.Print_Area" localSheetId="6">SO_06_Stavbeni_upravy_VB!$A$1:$P$245</definedName>
    <definedName name="_xlnm.Print_Area" localSheetId="7">SO_07_Stupačky!$A$1:$L$186</definedName>
    <definedName name="_xlnm.Print_Area" localSheetId="11">Vseobecny_obejkt!$A$1:$P$45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8" l="1"/>
  <c r="J53" i="1" l="1"/>
  <c r="K53" i="1"/>
  <c r="C53" i="1"/>
  <c r="J31" i="13"/>
  <c r="K31" i="13" s="1"/>
  <c r="I31" i="13"/>
  <c r="J30" i="13"/>
  <c r="I30" i="13"/>
  <c r="K30" i="13" s="1"/>
  <c r="J29" i="13"/>
  <c r="J26" i="13" s="1"/>
  <c r="I29" i="13"/>
  <c r="K29" i="13" s="1"/>
  <c r="K28" i="13"/>
  <c r="J28" i="13"/>
  <c r="I28" i="13"/>
  <c r="J27" i="13"/>
  <c r="I27" i="13"/>
  <c r="J24" i="13"/>
  <c r="I24" i="13"/>
  <c r="I23" i="13" s="1"/>
  <c r="J21" i="13"/>
  <c r="I21" i="13"/>
  <c r="K21" i="13" s="1"/>
  <c r="J20" i="13"/>
  <c r="I20" i="13"/>
  <c r="K20" i="13" s="1"/>
  <c r="J19" i="13"/>
  <c r="I19" i="13"/>
  <c r="K19" i="13" s="1"/>
  <c r="J18" i="13"/>
  <c r="I18" i="13"/>
  <c r="K18" i="13" s="1"/>
  <c r="J17" i="13"/>
  <c r="I17" i="13"/>
  <c r="K17" i="13" s="1"/>
  <c r="J16" i="13"/>
  <c r="I16" i="13"/>
  <c r="J13" i="13"/>
  <c r="I13" i="13"/>
  <c r="K13" i="13" s="1"/>
  <c r="J12" i="13"/>
  <c r="I12" i="13"/>
  <c r="K12" i="13" s="1"/>
  <c r="J11" i="13"/>
  <c r="I11" i="13"/>
  <c r="K11" i="13" s="1"/>
  <c r="B11" i="13"/>
  <c r="B12" i="13" s="1"/>
  <c r="B13" i="13" s="1"/>
  <c r="B16" i="13" s="1"/>
  <c r="B17" i="13" s="1"/>
  <c r="B18" i="13" s="1"/>
  <c r="B19" i="13" s="1"/>
  <c r="B20" i="13" s="1"/>
  <c r="B21" i="13" s="1"/>
  <c r="B24" i="13" s="1"/>
  <c r="B27" i="13" s="1"/>
  <c r="B28" i="13" s="1"/>
  <c r="B29" i="13" s="1"/>
  <c r="B30" i="13" s="1"/>
  <c r="B31" i="13" s="1"/>
  <c r="J10" i="13"/>
  <c r="K10" i="13" s="1"/>
  <c r="I10" i="13"/>
  <c r="B10" i="13"/>
  <c r="J9" i="13"/>
  <c r="I9" i="13"/>
  <c r="K26" i="13" l="1"/>
  <c r="J8" i="13"/>
  <c r="J15" i="13"/>
  <c r="K24" i="13"/>
  <c r="K23" i="13" s="1"/>
  <c r="I15" i="13"/>
  <c r="I26" i="13"/>
  <c r="I32" i="13" s="1"/>
  <c r="I8" i="13"/>
  <c r="K27" i="13"/>
  <c r="J23" i="13"/>
  <c r="J32" i="13" s="1"/>
  <c r="K16" i="13"/>
  <c r="K15" i="13" s="1"/>
  <c r="K9" i="13"/>
  <c r="K8" i="13" s="1"/>
  <c r="K48" i="1"/>
  <c r="K56" i="1"/>
  <c r="K44" i="1"/>
  <c r="J56" i="1"/>
  <c r="J54" i="1"/>
  <c r="K54" i="1" s="1"/>
  <c r="J52" i="1"/>
  <c r="K52" i="1" s="1"/>
  <c r="J50" i="1"/>
  <c r="K50" i="1" s="1"/>
  <c r="J48" i="1"/>
  <c r="J47" i="1"/>
  <c r="K47" i="1" s="1"/>
  <c r="J46" i="1"/>
  <c r="K46" i="1" s="1"/>
  <c r="J44" i="1"/>
  <c r="C56" i="1"/>
  <c r="C54" i="1"/>
  <c r="C52" i="1"/>
  <c r="C50" i="1"/>
  <c r="C49" i="1"/>
  <c r="C48" i="1"/>
  <c r="C47" i="1"/>
  <c r="C46" i="1"/>
  <c r="C45" i="1"/>
  <c r="C44" i="1"/>
  <c r="K37" i="1"/>
  <c r="C35" i="1"/>
  <c r="C33" i="1"/>
  <c r="C32" i="1"/>
  <c r="C37" i="1"/>
  <c r="C38" i="1"/>
  <c r="J26" i="1"/>
  <c r="K32" i="13" l="1"/>
  <c r="G12" i="12"/>
  <c r="I12" i="12"/>
  <c r="K12" i="12"/>
  <c r="G13" i="12"/>
  <c r="I13" i="12"/>
  <c r="K13" i="12"/>
  <c r="K16" i="12" s="1"/>
  <c r="G14" i="12"/>
  <c r="G16" i="12" s="1"/>
  <c r="I14" i="12"/>
  <c r="I16" i="12" s="1"/>
  <c r="K14" i="12"/>
  <c r="G15" i="12"/>
  <c r="I15" i="12"/>
  <c r="K15" i="12"/>
  <c r="G19" i="12"/>
  <c r="I19" i="12"/>
  <c r="I24" i="12" s="1"/>
  <c r="K19" i="12"/>
  <c r="G20" i="12"/>
  <c r="I20" i="12"/>
  <c r="K20" i="12"/>
  <c r="G21" i="12"/>
  <c r="I21" i="12"/>
  <c r="K21" i="12"/>
  <c r="G22" i="12"/>
  <c r="I22" i="12"/>
  <c r="K22" i="12"/>
  <c r="G23" i="12"/>
  <c r="I23" i="12"/>
  <c r="K23" i="12"/>
  <c r="G27" i="12"/>
  <c r="G30" i="12" s="1"/>
  <c r="I27" i="12"/>
  <c r="K27" i="12"/>
  <c r="K30" i="12" s="1"/>
  <c r="G28" i="12"/>
  <c r="I28" i="12"/>
  <c r="K28" i="12"/>
  <c r="G29" i="12"/>
  <c r="I29" i="12"/>
  <c r="K29" i="12"/>
  <c r="E4" i="11"/>
  <c r="G12" i="11"/>
  <c r="I12" i="11"/>
  <c r="K12" i="11"/>
  <c r="G13" i="11"/>
  <c r="I13" i="11"/>
  <c r="K13" i="11"/>
  <c r="G14" i="11"/>
  <c r="I14" i="11"/>
  <c r="K14" i="11"/>
  <c r="G15" i="11"/>
  <c r="I15" i="11"/>
  <c r="K15" i="11"/>
  <c r="G16" i="11"/>
  <c r="I16" i="11"/>
  <c r="K16" i="11"/>
  <c r="G17" i="11"/>
  <c r="I17" i="11"/>
  <c r="K17" i="11"/>
  <c r="G18" i="11"/>
  <c r="I18" i="11"/>
  <c r="K18" i="11"/>
  <c r="G19" i="11"/>
  <c r="I19" i="11"/>
  <c r="K19" i="11"/>
  <c r="G20" i="11"/>
  <c r="I20" i="11"/>
  <c r="K20" i="11"/>
  <c r="G21" i="11"/>
  <c r="I21" i="11"/>
  <c r="K21" i="11"/>
  <c r="G22" i="11"/>
  <c r="I22" i="11"/>
  <c r="K22" i="11"/>
  <c r="G23" i="11"/>
  <c r="I23" i="11"/>
  <c r="K23" i="11"/>
  <c r="G24" i="11"/>
  <c r="I24" i="11"/>
  <c r="K24" i="11"/>
  <c r="G25" i="11"/>
  <c r="I25" i="11"/>
  <c r="K25" i="11"/>
  <c r="G26" i="11"/>
  <c r="I26" i="11"/>
  <c r="K26" i="11"/>
  <c r="G27" i="11"/>
  <c r="I27" i="11"/>
  <c r="K27" i="11"/>
  <c r="G28" i="11"/>
  <c r="I28" i="11"/>
  <c r="K28" i="11"/>
  <c r="G29" i="11"/>
  <c r="I29" i="11"/>
  <c r="K29" i="11"/>
  <c r="G30" i="11"/>
  <c r="I30" i="11"/>
  <c r="K30" i="11"/>
  <c r="G31" i="11"/>
  <c r="I31" i="11"/>
  <c r="K31" i="11"/>
  <c r="G32" i="11"/>
  <c r="I32" i="11"/>
  <c r="K32" i="11"/>
  <c r="G33" i="11"/>
  <c r="I33" i="11"/>
  <c r="K33" i="11"/>
  <c r="G34" i="11"/>
  <c r="I34" i="11"/>
  <c r="K34" i="11"/>
  <c r="G35" i="11"/>
  <c r="I35" i="11"/>
  <c r="K35" i="11"/>
  <c r="G36" i="11"/>
  <c r="I36" i="11"/>
  <c r="K36" i="11"/>
  <c r="G37" i="11"/>
  <c r="I37" i="11"/>
  <c r="K37" i="11"/>
  <c r="G38" i="11"/>
  <c r="I38" i="11"/>
  <c r="K38" i="11"/>
  <c r="G39" i="11"/>
  <c r="I39" i="11"/>
  <c r="K39" i="11"/>
  <c r="G40" i="11"/>
  <c r="I40" i="11"/>
  <c r="K40" i="11"/>
  <c r="G41" i="11"/>
  <c r="I41" i="11"/>
  <c r="K41" i="11"/>
  <c r="G42" i="11"/>
  <c r="I42" i="11"/>
  <c r="K42" i="11"/>
  <c r="G43" i="11"/>
  <c r="I43" i="11"/>
  <c r="K43" i="11"/>
  <c r="G44" i="11"/>
  <c r="I44" i="11"/>
  <c r="K44" i="11"/>
  <c r="G45" i="11"/>
  <c r="I45" i="11"/>
  <c r="K45" i="11"/>
  <c r="G46" i="11"/>
  <c r="I46" i="11"/>
  <c r="K46" i="11"/>
  <c r="G47" i="11"/>
  <c r="I47" i="11"/>
  <c r="K47" i="11"/>
  <c r="G48" i="11"/>
  <c r="I48" i="11"/>
  <c r="K48" i="11"/>
  <c r="G52" i="11"/>
  <c r="I52" i="11"/>
  <c r="K52" i="11"/>
  <c r="G53" i="11"/>
  <c r="I53" i="11"/>
  <c r="K53" i="11"/>
  <c r="G54" i="11"/>
  <c r="I54" i="11"/>
  <c r="K54" i="11"/>
  <c r="K97" i="11" s="1"/>
  <c r="G55" i="11"/>
  <c r="I55" i="11"/>
  <c r="K55" i="11"/>
  <c r="G56" i="11"/>
  <c r="I56" i="11"/>
  <c r="K56" i="11"/>
  <c r="G57" i="11"/>
  <c r="I57" i="11"/>
  <c r="K57" i="11"/>
  <c r="G58" i="11"/>
  <c r="I58" i="11"/>
  <c r="K58" i="11"/>
  <c r="G59" i="11"/>
  <c r="I59" i="11"/>
  <c r="K59" i="11"/>
  <c r="G60" i="11"/>
  <c r="I60" i="11"/>
  <c r="K60" i="11"/>
  <c r="G61" i="11"/>
  <c r="I61" i="11"/>
  <c r="K61" i="11"/>
  <c r="G62" i="11"/>
  <c r="I62" i="11"/>
  <c r="K62" i="11"/>
  <c r="G63" i="11"/>
  <c r="I63" i="11"/>
  <c r="K63" i="11"/>
  <c r="G64" i="11"/>
  <c r="I64" i="11"/>
  <c r="K64" i="11"/>
  <c r="G65" i="11"/>
  <c r="I65" i="11"/>
  <c r="K65" i="11"/>
  <c r="G66" i="11"/>
  <c r="I66" i="11"/>
  <c r="K66" i="11"/>
  <c r="G67" i="11"/>
  <c r="I67" i="11"/>
  <c r="K67" i="11"/>
  <c r="G68" i="11"/>
  <c r="I68" i="11"/>
  <c r="K68" i="11"/>
  <c r="G69" i="11"/>
  <c r="I69" i="11"/>
  <c r="K69" i="11"/>
  <c r="G70" i="11"/>
  <c r="I70" i="11"/>
  <c r="K70" i="11"/>
  <c r="G71" i="11"/>
  <c r="I71" i="11"/>
  <c r="K71" i="11"/>
  <c r="G72" i="11"/>
  <c r="I72" i="11"/>
  <c r="K72" i="11"/>
  <c r="G73" i="11"/>
  <c r="I73" i="11"/>
  <c r="K73" i="11"/>
  <c r="G74" i="11"/>
  <c r="I74" i="11"/>
  <c r="K74" i="11"/>
  <c r="G75" i="11"/>
  <c r="I75" i="11"/>
  <c r="K75" i="11"/>
  <c r="G76" i="11"/>
  <c r="I76" i="11"/>
  <c r="K76" i="11"/>
  <c r="G77" i="11"/>
  <c r="I77" i="11"/>
  <c r="K77" i="11"/>
  <c r="G78" i="11"/>
  <c r="I78" i="11"/>
  <c r="K78" i="11"/>
  <c r="G79" i="11"/>
  <c r="I79" i="11"/>
  <c r="K79" i="11"/>
  <c r="G80" i="11"/>
  <c r="I80" i="11"/>
  <c r="K80" i="11"/>
  <c r="G81" i="11"/>
  <c r="I81" i="11"/>
  <c r="K81" i="11"/>
  <c r="G82" i="11"/>
  <c r="I82" i="11"/>
  <c r="K82" i="11"/>
  <c r="G83" i="11"/>
  <c r="I83" i="11"/>
  <c r="K83" i="11"/>
  <c r="G84" i="11"/>
  <c r="I84" i="11"/>
  <c r="K84" i="11"/>
  <c r="G85" i="11"/>
  <c r="I85" i="11"/>
  <c r="K85" i="11"/>
  <c r="G86" i="11"/>
  <c r="I86" i="11"/>
  <c r="K86" i="11"/>
  <c r="G87" i="11"/>
  <c r="I87" i="11"/>
  <c r="K87" i="11"/>
  <c r="G88" i="11"/>
  <c r="I88" i="11"/>
  <c r="K88" i="11"/>
  <c r="G89" i="11"/>
  <c r="I89" i="11"/>
  <c r="K89" i="11"/>
  <c r="G90" i="11"/>
  <c r="I90" i="11"/>
  <c r="K90" i="11"/>
  <c r="G91" i="11"/>
  <c r="I91" i="11"/>
  <c r="K91" i="11"/>
  <c r="G92" i="11"/>
  <c r="I92" i="11"/>
  <c r="K92" i="11"/>
  <c r="G93" i="11"/>
  <c r="I93" i="11"/>
  <c r="K93" i="11"/>
  <c r="G94" i="11"/>
  <c r="I94" i="11"/>
  <c r="K94" i="11"/>
  <c r="G95" i="11"/>
  <c r="I95" i="11"/>
  <c r="K95" i="11"/>
  <c r="G96" i="11"/>
  <c r="I96" i="11"/>
  <c r="K96" i="11"/>
  <c r="I10" i="10"/>
  <c r="J10" i="10"/>
  <c r="J9" i="10" s="1"/>
  <c r="K10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5" i="10" s="1"/>
  <c r="I11" i="10"/>
  <c r="K11" i="10" s="1"/>
  <c r="J11" i="10"/>
  <c r="I12" i="10"/>
  <c r="J12" i="10"/>
  <c r="K12" i="10"/>
  <c r="I13" i="10"/>
  <c r="K13" i="10" s="1"/>
  <c r="J13" i="10"/>
  <c r="I14" i="10"/>
  <c r="J14" i="10"/>
  <c r="K14" i="10"/>
  <c r="I15" i="10"/>
  <c r="K15" i="10" s="1"/>
  <c r="J15" i="10"/>
  <c r="I16" i="10"/>
  <c r="J16" i="10"/>
  <c r="K16" i="10"/>
  <c r="I17" i="10"/>
  <c r="K17" i="10" s="1"/>
  <c r="J17" i="10"/>
  <c r="I18" i="10"/>
  <c r="J18" i="10"/>
  <c r="K18" i="10"/>
  <c r="I19" i="10"/>
  <c r="K19" i="10" s="1"/>
  <c r="J19" i="10"/>
  <c r="I20" i="10"/>
  <c r="J20" i="10"/>
  <c r="K20" i="10"/>
  <c r="I21" i="10"/>
  <c r="K21" i="10" s="1"/>
  <c r="J21" i="10"/>
  <c r="I22" i="10"/>
  <c r="J22" i="10"/>
  <c r="K22" i="10"/>
  <c r="I23" i="10"/>
  <c r="K23" i="10" s="1"/>
  <c r="J23" i="10"/>
  <c r="I24" i="10"/>
  <c r="J24" i="10"/>
  <c r="K24" i="10"/>
  <c r="I25" i="10"/>
  <c r="K25" i="10" s="1"/>
  <c r="J25" i="10"/>
  <c r="I26" i="10"/>
  <c r="J26" i="10"/>
  <c r="K26" i="10"/>
  <c r="I27" i="10"/>
  <c r="K27" i="10" s="1"/>
  <c r="J27" i="10"/>
  <c r="I28" i="10"/>
  <c r="J28" i="10"/>
  <c r="K28" i="10"/>
  <c r="I29" i="10"/>
  <c r="K29" i="10" s="1"/>
  <c r="J29" i="10"/>
  <c r="I30" i="10"/>
  <c r="J30" i="10"/>
  <c r="K30" i="10"/>
  <c r="I31" i="10"/>
  <c r="K31" i="10" s="1"/>
  <c r="J31" i="10"/>
  <c r="I32" i="10"/>
  <c r="J32" i="10"/>
  <c r="K32" i="10"/>
  <c r="I33" i="10"/>
  <c r="K33" i="10" s="1"/>
  <c r="J33" i="10"/>
  <c r="I34" i="10"/>
  <c r="J34" i="10"/>
  <c r="K34" i="10"/>
  <c r="I35" i="10"/>
  <c r="K35" i="10" s="1"/>
  <c r="J35" i="10"/>
  <c r="I36" i="10"/>
  <c r="J36" i="10"/>
  <c r="K36" i="10"/>
  <c r="I37" i="10"/>
  <c r="K37" i="10" s="1"/>
  <c r="J37" i="10"/>
  <c r="I38" i="10"/>
  <c r="J38" i="10"/>
  <c r="K38" i="10"/>
  <c r="I39" i="10"/>
  <c r="K39" i="10" s="1"/>
  <c r="J39" i="10"/>
  <c r="I40" i="10"/>
  <c r="J40" i="10"/>
  <c r="K40" i="10"/>
  <c r="I41" i="10"/>
  <c r="K41" i="10" s="1"/>
  <c r="J41" i="10"/>
  <c r="I42" i="10"/>
  <c r="J42" i="10"/>
  <c r="K42" i="10"/>
  <c r="I43" i="10"/>
  <c r="K43" i="10" s="1"/>
  <c r="J43" i="10"/>
  <c r="I44" i="10"/>
  <c r="J44" i="10"/>
  <c r="K44" i="10"/>
  <c r="I45" i="10"/>
  <c r="K45" i="10" s="1"/>
  <c r="J45" i="10"/>
  <c r="I46" i="10"/>
  <c r="J46" i="10"/>
  <c r="K46" i="10"/>
  <c r="I47" i="10"/>
  <c r="K47" i="10" s="1"/>
  <c r="J47" i="10"/>
  <c r="I48" i="10"/>
  <c r="J48" i="10"/>
  <c r="K48" i="10"/>
  <c r="I49" i="10"/>
  <c r="K49" i="10" s="1"/>
  <c r="J49" i="10"/>
  <c r="I50" i="10"/>
  <c r="J50" i="10"/>
  <c r="K50" i="10"/>
  <c r="I51" i="10"/>
  <c r="K51" i="10" s="1"/>
  <c r="J51" i="10"/>
  <c r="I52" i="10"/>
  <c r="J52" i="10"/>
  <c r="K52" i="10"/>
  <c r="I53" i="10"/>
  <c r="K53" i="10" s="1"/>
  <c r="J53" i="10"/>
  <c r="I55" i="10"/>
  <c r="J55" i="10"/>
  <c r="I56" i="10"/>
  <c r="J56" i="10"/>
  <c r="K56" i="10"/>
  <c r="I57" i="10"/>
  <c r="J57" i="10"/>
  <c r="I58" i="10"/>
  <c r="J58" i="10"/>
  <c r="K58" i="10"/>
  <c r="I59" i="10"/>
  <c r="J59" i="10"/>
  <c r="I60" i="10"/>
  <c r="J60" i="10"/>
  <c r="K60" i="10"/>
  <c r="I61" i="10"/>
  <c r="K61" i="10" s="1"/>
  <c r="J61" i="10"/>
  <c r="I62" i="10"/>
  <c r="J62" i="10"/>
  <c r="K62" i="10"/>
  <c r="I63" i="10"/>
  <c r="K63" i="10" s="1"/>
  <c r="J63" i="10"/>
  <c r="I64" i="10"/>
  <c r="J64" i="10"/>
  <c r="K64" i="10"/>
  <c r="I65" i="10"/>
  <c r="J65" i="10"/>
  <c r="I66" i="10"/>
  <c r="J66" i="10"/>
  <c r="K66" i="10"/>
  <c r="I67" i="10"/>
  <c r="J67" i="10"/>
  <c r="I68" i="10"/>
  <c r="J68" i="10"/>
  <c r="K68" i="10"/>
  <c r="I69" i="10"/>
  <c r="J69" i="10"/>
  <c r="I70" i="10"/>
  <c r="J70" i="10"/>
  <c r="K70" i="10"/>
  <c r="I71" i="10"/>
  <c r="J71" i="10"/>
  <c r="I72" i="10"/>
  <c r="J72" i="10"/>
  <c r="K72" i="10"/>
  <c r="I73" i="10"/>
  <c r="J73" i="10"/>
  <c r="I74" i="10"/>
  <c r="J74" i="10"/>
  <c r="K74" i="10"/>
  <c r="I75" i="10"/>
  <c r="J75" i="10"/>
  <c r="I76" i="10"/>
  <c r="J76" i="10"/>
  <c r="K76" i="10"/>
  <c r="I77" i="10"/>
  <c r="K77" i="10" s="1"/>
  <c r="J77" i="10"/>
  <c r="I78" i="10"/>
  <c r="J78" i="10"/>
  <c r="K78" i="10"/>
  <c r="I79" i="10"/>
  <c r="K79" i="10" s="1"/>
  <c r="J79" i="10"/>
  <c r="I80" i="10"/>
  <c r="J80" i="10"/>
  <c r="K80" i="10"/>
  <c r="I81" i="10"/>
  <c r="J81" i="10"/>
  <c r="I82" i="10"/>
  <c r="J82" i="10"/>
  <c r="K82" i="10"/>
  <c r="I84" i="10"/>
  <c r="K84" i="10" s="1"/>
  <c r="J84" i="10"/>
  <c r="I85" i="10"/>
  <c r="I83" i="10" s="1"/>
  <c r="J85" i="10"/>
  <c r="J83" i="10" s="1"/>
  <c r="K85" i="10"/>
  <c r="I86" i="10"/>
  <c r="K86" i="10" s="1"/>
  <c r="J86" i="10"/>
  <c r="I87" i="10"/>
  <c r="J87" i="10"/>
  <c r="K87" i="10"/>
  <c r="I88" i="10"/>
  <c r="K88" i="10" s="1"/>
  <c r="J88" i="10"/>
  <c r="I89" i="10"/>
  <c r="J89" i="10"/>
  <c r="K89" i="10"/>
  <c r="I90" i="10"/>
  <c r="K90" i="10" s="1"/>
  <c r="J90" i="10"/>
  <c r="I91" i="10"/>
  <c r="J91" i="10"/>
  <c r="K91" i="10"/>
  <c r="I92" i="10"/>
  <c r="K92" i="10" s="1"/>
  <c r="J92" i="10"/>
  <c r="I93" i="10"/>
  <c r="J93" i="10"/>
  <c r="K93" i="10" s="1"/>
  <c r="I94" i="10"/>
  <c r="K94" i="10" s="1"/>
  <c r="J94" i="10"/>
  <c r="I95" i="10"/>
  <c r="J95" i="10"/>
  <c r="K95" i="10" s="1"/>
  <c r="I96" i="10"/>
  <c r="K96" i="10" s="1"/>
  <c r="J96" i="10"/>
  <c r="I97" i="10"/>
  <c r="J97" i="10"/>
  <c r="K97" i="10"/>
  <c r="I98" i="10"/>
  <c r="K98" i="10" s="1"/>
  <c r="J98" i="10"/>
  <c r="I99" i="10"/>
  <c r="J99" i="10"/>
  <c r="K99" i="10"/>
  <c r="I101" i="10"/>
  <c r="I100" i="10" s="1"/>
  <c r="J101" i="10"/>
  <c r="J100" i="10" s="1"/>
  <c r="K101" i="10"/>
  <c r="I102" i="10"/>
  <c r="J102" i="10"/>
  <c r="K102" i="10"/>
  <c r="I103" i="10"/>
  <c r="J103" i="10"/>
  <c r="K103" i="10"/>
  <c r="I104" i="10"/>
  <c r="J104" i="10"/>
  <c r="K104" i="10"/>
  <c r="I105" i="10"/>
  <c r="J105" i="10"/>
  <c r="K105" i="10"/>
  <c r="I106" i="10"/>
  <c r="J106" i="10"/>
  <c r="K106" i="10"/>
  <c r="I107" i="10"/>
  <c r="J107" i="10"/>
  <c r="K107" i="10"/>
  <c r="I108" i="10"/>
  <c r="J108" i="10"/>
  <c r="K108" i="10"/>
  <c r="I109" i="10"/>
  <c r="J109" i="10"/>
  <c r="K109" i="10"/>
  <c r="I110" i="10"/>
  <c r="J110" i="10"/>
  <c r="K110" i="10"/>
  <c r="I111" i="10"/>
  <c r="J111" i="10"/>
  <c r="K111" i="10"/>
  <c r="I112" i="10"/>
  <c r="J112" i="10"/>
  <c r="K112" i="10"/>
  <c r="I113" i="10"/>
  <c r="J113" i="10"/>
  <c r="K113" i="10"/>
  <c r="I114" i="10"/>
  <c r="J114" i="10"/>
  <c r="K114" i="10"/>
  <c r="I115" i="10"/>
  <c r="J115" i="10"/>
  <c r="K115" i="10"/>
  <c r="I116" i="10"/>
  <c r="J116" i="10"/>
  <c r="K116" i="10"/>
  <c r="I117" i="10"/>
  <c r="J117" i="10"/>
  <c r="K117" i="10"/>
  <c r="I119" i="10"/>
  <c r="J119" i="10"/>
  <c r="K119" i="10"/>
  <c r="I120" i="10"/>
  <c r="K120" i="10" s="1"/>
  <c r="J120" i="10"/>
  <c r="I121" i="10"/>
  <c r="J121" i="10"/>
  <c r="K121" i="10"/>
  <c r="I122" i="10"/>
  <c r="K122" i="10" s="1"/>
  <c r="J122" i="10"/>
  <c r="I123" i="10"/>
  <c r="J123" i="10"/>
  <c r="K123" i="10"/>
  <c r="I124" i="10"/>
  <c r="K124" i="10" s="1"/>
  <c r="J124" i="10"/>
  <c r="I125" i="10"/>
  <c r="J125" i="10"/>
  <c r="K125" i="10"/>
  <c r="I126" i="10"/>
  <c r="K126" i="10" s="1"/>
  <c r="J126" i="10"/>
  <c r="I127" i="10"/>
  <c r="J127" i="10"/>
  <c r="K127" i="10"/>
  <c r="I128" i="10"/>
  <c r="K128" i="10" s="1"/>
  <c r="J128" i="10"/>
  <c r="I129" i="10"/>
  <c r="J129" i="10"/>
  <c r="K129" i="10"/>
  <c r="I130" i="10"/>
  <c r="K130" i="10" s="1"/>
  <c r="J130" i="10"/>
  <c r="I131" i="10"/>
  <c r="J131" i="10"/>
  <c r="K131" i="10"/>
  <c r="I132" i="10"/>
  <c r="K132" i="10" s="1"/>
  <c r="J132" i="10"/>
  <c r="I133" i="10"/>
  <c r="J133" i="10"/>
  <c r="K133" i="10"/>
  <c r="I134" i="10"/>
  <c r="K134" i="10" s="1"/>
  <c r="J134" i="10"/>
  <c r="I135" i="10"/>
  <c r="J135" i="10"/>
  <c r="K135" i="10"/>
  <c r="I136" i="10"/>
  <c r="K136" i="10" s="1"/>
  <c r="J136" i="10"/>
  <c r="I137" i="10"/>
  <c r="J137" i="10"/>
  <c r="K137" i="10"/>
  <c r="I138" i="10"/>
  <c r="K138" i="10" s="1"/>
  <c r="J138" i="10"/>
  <c r="I139" i="10"/>
  <c r="J139" i="10"/>
  <c r="K139" i="10"/>
  <c r="I140" i="10"/>
  <c r="K140" i="10" s="1"/>
  <c r="J140" i="10"/>
  <c r="I141" i="10"/>
  <c r="J141" i="10"/>
  <c r="K141" i="10"/>
  <c r="I142" i="10"/>
  <c r="K142" i="10" s="1"/>
  <c r="J142" i="10"/>
  <c r="I143" i="10"/>
  <c r="J143" i="10"/>
  <c r="K143" i="10"/>
  <c r="I144" i="10"/>
  <c r="K144" i="10" s="1"/>
  <c r="J144" i="10"/>
  <c r="I145" i="10"/>
  <c r="J145" i="10"/>
  <c r="K145" i="10"/>
  <c r="I146" i="10"/>
  <c r="K146" i="10" s="1"/>
  <c r="J146" i="10"/>
  <c r="I147" i="10"/>
  <c r="J147" i="10"/>
  <c r="K147" i="10"/>
  <c r="I148" i="10"/>
  <c r="J148" i="10"/>
  <c r="I150" i="10"/>
  <c r="I149" i="10" s="1"/>
  <c r="J150" i="10"/>
  <c r="I151" i="10"/>
  <c r="K151" i="10" s="1"/>
  <c r="J151" i="10"/>
  <c r="I152" i="10"/>
  <c r="J152" i="10"/>
  <c r="K152" i="10"/>
  <c r="I153" i="10"/>
  <c r="K153" i="10" s="1"/>
  <c r="J153" i="10"/>
  <c r="I154" i="10"/>
  <c r="J154" i="10"/>
  <c r="K154" i="10"/>
  <c r="I155" i="10"/>
  <c r="K155" i="10" s="1"/>
  <c r="J155" i="10"/>
  <c r="I156" i="10"/>
  <c r="J156" i="10"/>
  <c r="K156" i="10"/>
  <c r="I157" i="10"/>
  <c r="K157" i="10" s="1"/>
  <c r="J157" i="10"/>
  <c r="I158" i="10"/>
  <c r="J158" i="10"/>
  <c r="K158" i="10"/>
  <c r="I159" i="10"/>
  <c r="K159" i="10" s="1"/>
  <c r="J159" i="10"/>
  <c r="I160" i="10"/>
  <c r="J160" i="10"/>
  <c r="K160" i="10"/>
  <c r="I161" i="10"/>
  <c r="K161" i="10" s="1"/>
  <c r="J161" i="10"/>
  <c r="I162" i="10"/>
  <c r="J162" i="10"/>
  <c r="K162" i="10"/>
  <c r="I163" i="10"/>
  <c r="K163" i="10" s="1"/>
  <c r="J163" i="10"/>
  <c r="I164" i="10"/>
  <c r="J164" i="10"/>
  <c r="K164" i="10" s="1"/>
  <c r="I165" i="10"/>
  <c r="K165" i="10" s="1"/>
  <c r="J165" i="10"/>
  <c r="I166" i="10"/>
  <c r="J166" i="10"/>
  <c r="K166" i="10" s="1"/>
  <c r="I167" i="10"/>
  <c r="K167" i="10" s="1"/>
  <c r="J167" i="10"/>
  <c r="I168" i="10"/>
  <c r="J168" i="10"/>
  <c r="K168" i="10"/>
  <c r="I169" i="10"/>
  <c r="K169" i="10" s="1"/>
  <c r="J169" i="10"/>
  <c r="I170" i="10"/>
  <c r="J170" i="10"/>
  <c r="K170" i="10"/>
  <c r="I172" i="10"/>
  <c r="I171" i="10" s="1"/>
  <c r="J172" i="10"/>
  <c r="J171" i="10" s="1"/>
  <c r="K172" i="10"/>
  <c r="I173" i="10"/>
  <c r="J173" i="10"/>
  <c r="K173" i="10"/>
  <c r="I174" i="10"/>
  <c r="J174" i="10"/>
  <c r="K174" i="10"/>
  <c r="I175" i="10"/>
  <c r="J175" i="10"/>
  <c r="K175" i="10"/>
  <c r="I176" i="10"/>
  <c r="J176" i="10"/>
  <c r="K176" i="10"/>
  <c r="I177" i="10"/>
  <c r="J177" i="10"/>
  <c r="K177" i="10"/>
  <c r="I178" i="10"/>
  <c r="J178" i="10"/>
  <c r="K178" i="10"/>
  <c r="I179" i="10"/>
  <c r="J179" i="10"/>
  <c r="K179" i="10"/>
  <c r="I180" i="10"/>
  <c r="J180" i="10"/>
  <c r="K180" i="10"/>
  <c r="I181" i="10"/>
  <c r="J181" i="10"/>
  <c r="K181" i="10"/>
  <c r="I182" i="10"/>
  <c r="J182" i="10"/>
  <c r="K182" i="10"/>
  <c r="I183" i="10"/>
  <c r="J183" i="10"/>
  <c r="K183" i="10"/>
  <c r="I184" i="10"/>
  <c r="J184" i="10"/>
  <c r="K184" i="10"/>
  <c r="I185" i="10"/>
  <c r="J185" i="10"/>
  <c r="K185" i="10"/>
  <c r="I186" i="10"/>
  <c r="J186" i="10"/>
  <c r="K186" i="10"/>
  <c r="I187" i="10"/>
  <c r="J187" i="10"/>
  <c r="K187" i="10"/>
  <c r="I188" i="10"/>
  <c r="J188" i="10"/>
  <c r="K188" i="10"/>
  <c r="I189" i="10"/>
  <c r="J189" i="10"/>
  <c r="K189" i="10"/>
  <c r="I190" i="10"/>
  <c r="J190" i="10"/>
  <c r="K190" i="10"/>
  <c r="I191" i="10"/>
  <c r="J191" i="10"/>
  <c r="K191" i="10"/>
  <c r="I192" i="10"/>
  <c r="J192" i="10"/>
  <c r="K192" i="10"/>
  <c r="I193" i="10"/>
  <c r="J193" i="10"/>
  <c r="K193" i="10"/>
  <c r="I194" i="10"/>
  <c r="J194" i="10"/>
  <c r="K194" i="10"/>
  <c r="I195" i="10"/>
  <c r="J195" i="10"/>
  <c r="K195" i="10"/>
  <c r="I196" i="10"/>
  <c r="J196" i="10"/>
  <c r="K196" i="10"/>
  <c r="I197" i="10"/>
  <c r="J197" i="10"/>
  <c r="K197" i="10"/>
  <c r="I198" i="10"/>
  <c r="J198" i="10"/>
  <c r="K198" i="10"/>
  <c r="I199" i="10"/>
  <c r="J199" i="10"/>
  <c r="K199" i="10"/>
  <c r="I200" i="10"/>
  <c r="J200" i="10"/>
  <c r="K200" i="10"/>
  <c r="I201" i="10"/>
  <c r="J201" i="10"/>
  <c r="K201" i="10"/>
  <c r="I202" i="10"/>
  <c r="J202" i="10"/>
  <c r="K202" i="10"/>
  <c r="I203" i="10"/>
  <c r="J203" i="10"/>
  <c r="K203" i="10"/>
  <c r="I204" i="10"/>
  <c r="J204" i="10"/>
  <c r="K204" i="10"/>
  <c r="I205" i="10"/>
  <c r="J205" i="10"/>
  <c r="K205" i="10"/>
  <c r="I206" i="10"/>
  <c r="J206" i="10"/>
  <c r="K206" i="10"/>
  <c r="E4" i="9"/>
  <c r="A13" i="9"/>
  <c r="A14" i="9"/>
  <c r="G14" i="9"/>
  <c r="K14" i="9"/>
  <c r="A15" i="9"/>
  <c r="A16" i="9"/>
  <c r="K16" i="9"/>
  <c r="A17" i="9"/>
  <c r="A18" i="9"/>
  <c r="A19" i="9"/>
  <c r="G20" i="9"/>
  <c r="K20" i="9"/>
  <c r="K24" i="9" s="1"/>
  <c r="A21" i="9"/>
  <c r="G22" i="9"/>
  <c r="K22" i="9"/>
  <c r="A23" i="9"/>
  <c r="A24" i="9"/>
  <c r="A25" i="9"/>
  <c r="A26" i="9"/>
  <c r="A27" i="9"/>
  <c r="G28" i="9"/>
  <c r="K28" i="9"/>
  <c r="K30" i="9" s="1"/>
  <c r="A29" i="9"/>
  <c r="A30" i="9"/>
  <c r="A31" i="9"/>
  <c r="A32" i="9"/>
  <c r="A33" i="9"/>
  <c r="G34" i="9"/>
  <c r="E43" i="9" s="1"/>
  <c r="K34" i="9"/>
  <c r="A35" i="9"/>
  <c r="G36" i="9"/>
  <c r="K36" i="9"/>
  <c r="A37" i="9"/>
  <c r="A39" i="9"/>
  <c r="A41" i="9"/>
  <c r="A42" i="9"/>
  <c r="A44" i="9"/>
  <c r="E45" i="9"/>
  <c r="A46" i="9"/>
  <c r="A48" i="9"/>
  <c r="A49" i="9"/>
  <c r="A50" i="9"/>
  <c r="A51" i="9"/>
  <c r="A52" i="9"/>
  <c r="E53" i="9"/>
  <c r="K53" i="9"/>
  <c r="K55" i="9" s="1"/>
  <c r="A54" i="9"/>
  <c r="A55" i="9"/>
  <c r="A56" i="9"/>
  <c r="A57" i="9"/>
  <c r="A58" i="9"/>
  <c r="G59" i="9"/>
  <c r="E65" i="9" s="1"/>
  <c r="K59" i="9"/>
  <c r="A60" i="9"/>
  <c r="G61" i="9"/>
  <c r="K61" i="9"/>
  <c r="A62" i="9"/>
  <c r="G63" i="9"/>
  <c r="K63" i="9"/>
  <c r="A64" i="9"/>
  <c r="A66" i="9"/>
  <c r="A67" i="9"/>
  <c r="A68" i="9"/>
  <c r="A69" i="9"/>
  <c r="A70" i="9"/>
  <c r="G71" i="9"/>
  <c r="K71" i="9"/>
  <c r="A72" i="9"/>
  <c r="G73" i="9"/>
  <c r="K73" i="9"/>
  <c r="A74" i="9"/>
  <c r="G75" i="9"/>
  <c r="K75" i="9"/>
  <c r="A76" i="9"/>
  <c r="K77" i="9"/>
  <c r="A78" i="9"/>
  <c r="A80" i="9"/>
  <c r="A81" i="9"/>
  <c r="A82" i="9"/>
  <c r="A83" i="9"/>
  <c r="A84" i="9"/>
  <c r="G85" i="9"/>
  <c r="K85" i="9"/>
  <c r="A86" i="9"/>
  <c r="G87" i="9"/>
  <c r="E89" i="9" s="1"/>
  <c r="K87" i="9"/>
  <c r="A88" i="9"/>
  <c r="A90" i="9"/>
  <c r="A91" i="9"/>
  <c r="A92" i="9"/>
  <c r="A93" i="9"/>
  <c r="A94" i="9"/>
  <c r="G95" i="9"/>
  <c r="K95" i="9"/>
  <c r="A96" i="9"/>
  <c r="G97" i="9"/>
  <c r="K97" i="9"/>
  <c r="A98" i="9"/>
  <c r="A100" i="9"/>
  <c r="G101" i="9"/>
  <c r="E103" i="9" s="1"/>
  <c r="K101" i="9"/>
  <c r="A102" i="9"/>
  <c r="A104" i="9"/>
  <c r="A105" i="9"/>
  <c r="A106" i="9"/>
  <c r="A107" i="9"/>
  <c r="A108" i="9"/>
  <c r="G109" i="9"/>
  <c r="K109" i="9"/>
  <c r="A110" i="9"/>
  <c r="G111" i="9"/>
  <c r="K111" i="9"/>
  <c r="A112" i="9"/>
  <c r="G113" i="9"/>
  <c r="K113" i="9"/>
  <c r="A114" i="9"/>
  <c r="G115" i="9"/>
  <c r="K115" i="9"/>
  <c r="A116" i="9"/>
  <c r="G117" i="9"/>
  <c r="K117" i="9"/>
  <c r="A118" i="9"/>
  <c r="G119" i="9"/>
  <c r="K119" i="9"/>
  <c r="A120" i="9"/>
  <c r="G121" i="9"/>
  <c r="K121" i="9"/>
  <c r="A122" i="9"/>
  <c r="E123" i="9"/>
  <c r="K123" i="9" s="1"/>
  <c r="A124" i="9"/>
  <c r="A126" i="9"/>
  <c r="A127" i="9"/>
  <c r="A128" i="9"/>
  <c r="A129" i="9"/>
  <c r="A130" i="9"/>
  <c r="G131" i="9"/>
  <c r="K131" i="9"/>
  <c r="A132" i="9"/>
  <c r="G133" i="9"/>
  <c r="K133" i="9"/>
  <c r="A134" i="9"/>
  <c r="G135" i="9"/>
  <c r="K135" i="9"/>
  <c r="A136" i="9"/>
  <c r="E137" i="9"/>
  <c r="K137" i="9" s="1"/>
  <c r="G137" i="9"/>
  <c r="A138" i="9"/>
  <c r="E139" i="9"/>
  <c r="K139" i="9" s="1"/>
  <c r="G139" i="9"/>
  <c r="A140" i="9"/>
  <c r="G141" i="9"/>
  <c r="K141" i="9"/>
  <c r="A142" i="9"/>
  <c r="G143" i="9"/>
  <c r="K143" i="9"/>
  <c r="A144" i="9"/>
  <c r="G145" i="9"/>
  <c r="K145" i="9"/>
  <c r="A146" i="9"/>
  <c r="G147" i="9"/>
  <c r="K147" i="9"/>
  <c r="A148" i="9"/>
  <c r="G149" i="9"/>
  <c r="K149" i="9"/>
  <c r="A150" i="9"/>
  <c r="G151" i="9"/>
  <c r="K151" i="9"/>
  <c r="A152" i="9"/>
  <c r="G153" i="9"/>
  <c r="K153" i="9"/>
  <c r="A154" i="9"/>
  <c r="G155" i="9"/>
  <c r="K155" i="9"/>
  <c r="A156" i="9"/>
  <c r="G157" i="9"/>
  <c r="K157" i="9"/>
  <c r="A158" i="9"/>
  <c r="E159" i="9"/>
  <c r="G159" i="9"/>
  <c r="A160" i="9"/>
  <c r="E161" i="9"/>
  <c r="G161" i="9"/>
  <c r="K161" i="9"/>
  <c r="A162" i="9"/>
  <c r="K163" i="9"/>
  <c r="A164" i="9"/>
  <c r="A166" i="9"/>
  <c r="A167" i="9"/>
  <c r="A168" i="9"/>
  <c r="A169" i="9"/>
  <c r="A170" i="9"/>
  <c r="G171" i="9"/>
  <c r="E175" i="9" s="1"/>
  <c r="K175" i="9" s="1"/>
  <c r="K177" i="9" s="1"/>
  <c r="K171" i="9"/>
  <c r="A172" i="9"/>
  <c r="G173" i="9"/>
  <c r="K173" i="9"/>
  <c r="A174" i="9"/>
  <c r="A176" i="9"/>
  <c r="A177" i="9"/>
  <c r="A178" i="9"/>
  <c r="A179" i="9"/>
  <c r="A180" i="9"/>
  <c r="G181" i="9"/>
  <c r="E183" i="9" s="1"/>
  <c r="K181" i="9"/>
  <c r="K185" i="9" s="1"/>
  <c r="A182" i="9"/>
  <c r="A184" i="9"/>
  <c r="A185" i="9"/>
  <c r="A186" i="9"/>
  <c r="G24" i="12" l="1"/>
  <c r="I30" i="12"/>
  <c r="K1" i="12" s="1"/>
  <c r="P1" i="12" s="1"/>
  <c r="K24" i="12"/>
  <c r="G97" i="11"/>
  <c r="K49" i="11"/>
  <c r="I97" i="11"/>
  <c r="G49" i="11"/>
  <c r="I49" i="11"/>
  <c r="K1" i="11" s="1"/>
  <c r="P1" i="11" s="1"/>
  <c r="B56" i="10"/>
  <c r="K83" i="10"/>
  <c r="K69" i="10"/>
  <c r="K100" i="10"/>
  <c r="K81" i="10"/>
  <c r="K65" i="10"/>
  <c r="J54" i="10"/>
  <c r="K71" i="10"/>
  <c r="K55" i="10"/>
  <c r="I54" i="10"/>
  <c r="K171" i="10"/>
  <c r="K59" i="10"/>
  <c r="K67" i="10"/>
  <c r="J207" i="10"/>
  <c r="J149" i="10"/>
  <c r="I118" i="10"/>
  <c r="K75" i="10"/>
  <c r="K148" i="10"/>
  <c r="K118" i="10" s="1"/>
  <c r="K9" i="10"/>
  <c r="K150" i="10"/>
  <c r="K149" i="10" s="1"/>
  <c r="J118" i="10"/>
  <c r="K73" i="10"/>
  <c r="K57" i="10"/>
  <c r="I9" i="10"/>
  <c r="E79" i="9"/>
  <c r="K79" i="9" s="1"/>
  <c r="K81" i="9" s="1"/>
  <c r="E165" i="9"/>
  <c r="E38" i="9"/>
  <c r="E125" i="9"/>
  <c r="K91" i="9"/>
  <c r="K125" i="9"/>
  <c r="K127" i="9" s="1"/>
  <c r="K183" i="9"/>
  <c r="K89" i="9"/>
  <c r="K103" i="9"/>
  <c r="K65" i="9"/>
  <c r="K67" i="9" s="1"/>
  <c r="K43" i="9"/>
  <c r="K165" i="9"/>
  <c r="K167" i="9" s="1"/>
  <c r="E40" i="9"/>
  <c r="K38" i="9"/>
  <c r="E99" i="9"/>
  <c r="E47" i="9"/>
  <c r="A20" i="9"/>
  <c r="K159" i="9"/>
  <c r="K45" i="9"/>
  <c r="G12" i="8"/>
  <c r="I12" i="8"/>
  <c r="K12" i="8"/>
  <c r="G13" i="8"/>
  <c r="I13" i="8"/>
  <c r="K13" i="8"/>
  <c r="G14" i="8"/>
  <c r="I14" i="8"/>
  <c r="K14" i="8"/>
  <c r="G15" i="8"/>
  <c r="I15" i="8"/>
  <c r="K15" i="8"/>
  <c r="G16" i="8"/>
  <c r="I16" i="8"/>
  <c r="K16" i="8"/>
  <c r="G17" i="8"/>
  <c r="I17" i="8"/>
  <c r="K17" i="8"/>
  <c r="G18" i="8"/>
  <c r="I18" i="8"/>
  <c r="K18" i="8"/>
  <c r="G19" i="8"/>
  <c r="I19" i="8"/>
  <c r="K19" i="8"/>
  <c r="G20" i="8"/>
  <c r="I20" i="8"/>
  <c r="K20" i="8"/>
  <c r="G21" i="8"/>
  <c r="I21" i="8"/>
  <c r="K21" i="8"/>
  <c r="G22" i="8"/>
  <c r="I22" i="8"/>
  <c r="K22" i="8"/>
  <c r="G23" i="8"/>
  <c r="I23" i="8"/>
  <c r="K23" i="8"/>
  <c r="G24" i="8"/>
  <c r="I24" i="8"/>
  <c r="K24" i="8"/>
  <c r="G25" i="8"/>
  <c r="I25" i="8"/>
  <c r="K25" i="8"/>
  <c r="G29" i="8"/>
  <c r="I29" i="8"/>
  <c r="K29" i="8"/>
  <c r="G30" i="8"/>
  <c r="I30" i="8"/>
  <c r="K30" i="8"/>
  <c r="G31" i="8"/>
  <c r="I31" i="8"/>
  <c r="K31" i="8"/>
  <c r="G32" i="8"/>
  <c r="I32" i="8"/>
  <c r="K32" i="8"/>
  <c r="G36" i="8"/>
  <c r="I36" i="8"/>
  <c r="K36" i="8"/>
  <c r="G37" i="8"/>
  <c r="I37" i="8"/>
  <c r="K37" i="8"/>
  <c r="G38" i="8"/>
  <c r="I38" i="8"/>
  <c r="K38" i="8"/>
  <c r="G39" i="8"/>
  <c r="I39" i="8"/>
  <c r="K39" i="8"/>
  <c r="G40" i="8"/>
  <c r="I40" i="8"/>
  <c r="K40" i="8"/>
  <c r="G41" i="8"/>
  <c r="I41" i="8"/>
  <c r="K41" i="8"/>
  <c r="G42" i="8"/>
  <c r="G47" i="8" s="1"/>
  <c r="I42" i="8"/>
  <c r="K42" i="8"/>
  <c r="G43" i="8"/>
  <c r="I43" i="8"/>
  <c r="K43" i="8"/>
  <c r="G44" i="8"/>
  <c r="I44" i="8"/>
  <c r="K44" i="8"/>
  <c r="G45" i="8"/>
  <c r="I45" i="8"/>
  <c r="K45" i="8"/>
  <c r="G46" i="8"/>
  <c r="I46" i="8"/>
  <c r="K46" i="8"/>
  <c r="G50" i="8"/>
  <c r="G52" i="8" s="1"/>
  <c r="I50" i="8"/>
  <c r="K50" i="8"/>
  <c r="G51" i="8"/>
  <c r="I51" i="8"/>
  <c r="K51" i="8"/>
  <c r="G55" i="8"/>
  <c r="I55" i="8"/>
  <c r="I64" i="8" s="1"/>
  <c r="K55" i="8"/>
  <c r="G56" i="8"/>
  <c r="I56" i="8"/>
  <c r="K56" i="8"/>
  <c r="G57" i="8"/>
  <c r="I57" i="8"/>
  <c r="K57" i="8"/>
  <c r="G58" i="8"/>
  <c r="I58" i="8"/>
  <c r="K58" i="8"/>
  <c r="G59" i="8"/>
  <c r="I59" i="8"/>
  <c r="K59" i="8"/>
  <c r="G60" i="8"/>
  <c r="I60" i="8"/>
  <c r="K60" i="8"/>
  <c r="G61" i="8"/>
  <c r="I61" i="8"/>
  <c r="K61" i="8"/>
  <c r="G62" i="8"/>
  <c r="I62" i="8"/>
  <c r="K62" i="8"/>
  <c r="G63" i="8"/>
  <c r="I63" i="8"/>
  <c r="K63" i="8"/>
  <c r="G68" i="8"/>
  <c r="I68" i="8"/>
  <c r="K68" i="8"/>
  <c r="G69" i="8"/>
  <c r="I69" i="8"/>
  <c r="K69" i="8"/>
  <c r="G70" i="8"/>
  <c r="G73" i="8"/>
  <c r="I73" i="8"/>
  <c r="K73" i="8"/>
  <c r="G74" i="8"/>
  <c r="I74" i="8"/>
  <c r="K74" i="8"/>
  <c r="G75" i="8"/>
  <c r="I75" i="8"/>
  <c r="K75" i="8"/>
  <c r="G76" i="8"/>
  <c r="I76" i="8"/>
  <c r="K76" i="8"/>
  <c r="G77" i="8"/>
  <c r="I77" i="8"/>
  <c r="K77" i="8"/>
  <c r="G78" i="8"/>
  <c r="I78" i="8"/>
  <c r="K78" i="8"/>
  <c r="G79" i="8"/>
  <c r="I79" i="8"/>
  <c r="K79" i="8"/>
  <c r="G80" i="8"/>
  <c r="I80" i="8"/>
  <c r="K80" i="8"/>
  <c r="G81" i="8"/>
  <c r="I81" i="8"/>
  <c r="K81" i="8"/>
  <c r="G82" i="8"/>
  <c r="I82" i="8"/>
  <c r="K82" i="8"/>
  <c r="G86" i="8"/>
  <c r="I86" i="8"/>
  <c r="K86" i="8"/>
  <c r="G87" i="8"/>
  <c r="I87" i="8"/>
  <c r="K87" i="8"/>
  <c r="G88" i="8"/>
  <c r="I88" i="8"/>
  <c r="K88" i="8"/>
  <c r="G89" i="8"/>
  <c r="I89" i="8"/>
  <c r="K89" i="8"/>
  <c r="G90" i="8"/>
  <c r="I90" i="8"/>
  <c r="K90" i="8"/>
  <c r="G91" i="8"/>
  <c r="I91" i="8"/>
  <c r="K91" i="8"/>
  <c r="G92" i="8"/>
  <c r="I92" i="8"/>
  <c r="K92" i="8"/>
  <c r="G93" i="8"/>
  <c r="I93" i="8"/>
  <c r="K93" i="8"/>
  <c r="G97" i="8"/>
  <c r="I97" i="8"/>
  <c r="I101" i="8" s="1"/>
  <c r="K97" i="8"/>
  <c r="G98" i="8"/>
  <c r="I98" i="8"/>
  <c r="K98" i="8"/>
  <c r="G99" i="8"/>
  <c r="I99" i="8"/>
  <c r="K99" i="8"/>
  <c r="K101" i="8" s="1"/>
  <c r="G100" i="8"/>
  <c r="I100" i="8"/>
  <c r="K100" i="8"/>
  <c r="G104" i="8"/>
  <c r="I104" i="8"/>
  <c r="K104" i="8"/>
  <c r="G105" i="8"/>
  <c r="I105" i="8"/>
  <c r="K105" i="8"/>
  <c r="G106" i="8"/>
  <c r="I106" i="8"/>
  <c r="K106" i="8"/>
  <c r="G107" i="8"/>
  <c r="I107" i="8"/>
  <c r="K107" i="8"/>
  <c r="G108" i="8"/>
  <c r="I108" i="8"/>
  <c r="K108" i="8"/>
  <c r="G109" i="8"/>
  <c r="I109" i="8"/>
  <c r="K109" i="8"/>
  <c r="G110" i="8"/>
  <c r="I110" i="8"/>
  <c r="K110" i="8"/>
  <c r="G111" i="8"/>
  <c r="I111" i="8"/>
  <c r="K111" i="8"/>
  <c r="G112" i="8"/>
  <c r="I112" i="8"/>
  <c r="K112" i="8"/>
  <c r="G113" i="8"/>
  <c r="I113" i="8"/>
  <c r="K113" i="8"/>
  <c r="G114" i="8"/>
  <c r="I114" i="8"/>
  <c r="K114" i="8"/>
  <c r="G115" i="8"/>
  <c r="I115" i="8"/>
  <c r="K115" i="8"/>
  <c r="G116" i="8"/>
  <c r="I116" i="8"/>
  <c r="K116" i="8"/>
  <c r="G117" i="8"/>
  <c r="I117" i="8"/>
  <c r="K117" i="8"/>
  <c r="G118" i="8"/>
  <c r="I118" i="8"/>
  <c r="K118" i="8"/>
  <c r="G119" i="8"/>
  <c r="I119" i="8"/>
  <c r="K119" i="8"/>
  <c r="G120" i="8"/>
  <c r="I120" i="8"/>
  <c r="K120" i="8"/>
  <c r="G121" i="8"/>
  <c r="I121" i="8"/>
  <c r="K121" i="8"/>
  <c r="G125" i="8"/>
  <c r="I125" i="8"/>
  <c r="K125" i="8"/>
  <c r="G126" i="8"/>
  <c r="I126" i="8"/>
  <c r="K126" i="8"/>
  <c r="G127" i="8"/>
  <c r="I127" i="8"/>
  <c r="K127" i="8"/>
  <c r="G128" i="8"/>
  <c r="I128" i="8"/>
  <c r="K128" i="8"/>
  <c r="G132" i="8"/>
  <c r="I132" i="8"/>
  <c r="K132" i="8"/>
  <c r="K140" i="8" s="1"/>
  <c r="G133" i="8"/>
  <c r="I133" i="8"/>
  <c r="K133" i="8"/>
  <c r="G134" i="8"/>
  <c r="I134" i="8"/>
  <c r="K134" i="8"/>
  <c r="G135" i="8"/>
  <c r="I135" i="8"/>
  <c r="K135" i="8"/>
  <c r="G136" i="8"/>
  <c r="I136" i="8"/>
  <c r="K136" i="8"/>
  <c r="G137" i="8"/>
  <c r="I137" i="8"/>
  <c r="K137" i="8"/>
  <c r="G138" i="8"/>
  <c r="I138" i="8"/>
  <c r="K138" i="8"/>
  <c r="G139" i="8"/>
  <c r="I139" i="8"/>
  <c r="K139" i="8"/>
  <c r="G143" i="8"/>
  <c r="I143" i="8"/>
  <c r="K143" i="8"/>
  <c r="K147" i="8" s="1"/>
  <c r="G144" i="8"/>
  <c r="I144" i="8"/>
  <c r="K144" i="8"/>
  <c r="G145" i="8"/>
  <c r="I145" i="8"/>
  <c r="K145" i="8"/>
  <c r="G146" i="8"/>
  <c r="I146" i="8"/>
  <c r="K146" i="8"/>
  <c r="G150" i="8"/>
  <c r="I150" i="8"/>
  <c r="K150" i="8"/>
  <c r="K176" i="8" s="1"/>
  <c r="G151" i="8"/>
  <c r="I151" i="8"/>
  <c r="K151" i="8"/>
  <c r="G152" i="8"/>
  <c r="I152" i="8"/>
  <c r="K152" i="8"/>
  <c r="G153" i="8"/>
  <c r="I153" i="8"/>
  <c r="K153" i="8"/>
  <c r="G154" i="8"/>
  <c r="I154" i="8"/>
  <c r="K154" i="8"/>
  <c r="G155" i="8"/>
  <c r="I155" i="8"/>
  <c r="K155" i="8"/>
  <c r="G156" i="8"/>
  <c r="I156" i="8"/>
  <c r="K156" i="8"/>
  <c r="G157" i="8"/>
  <c r="I157" i="8"/>
  <c r="K157" i="8"/>
  <c r="G158" i="8"/>
  <c r="I158" i="8"/>
  <c r="K158" i="8"/>
  <c r="G159" i="8"/>
  <c r="I159" i="8"/>
  <c r="K159" i="8"/>
  <c r="G160" i="8"/>
  <c r="I160" i="8"/>
  <c r="K160" i="8"/>
  <c r="G161" i="8"/>
  <c r="I161" i="8"/>
  <c r="K161" i="8"/>
  <c r="G162" i="8"/>
  <c r="I162" i="8"/>
  <c r="K162" i="8"/>
  <c r="G163" i="8"/>
  <c r="I163" i="8"/>
  <c r="K163" i="8"/>
  <c r="G164" i="8"/>
  <c r="I164" i="8"/>
  <c r="K164" i="8"/>
  <c r="G165" i="8"/>
  <c r="I165" i="8"/>
  <c r="K165" i="8"/>
  <c r="G166" i="8"/>
  <c r="I166" i="8"/>
  <c r="K166" i="8"/>
  <c r="G167" i="8"/>
  <c r="I167" i="8"/>
  <c r="K167" i="8"/>
  <c r="G168" i="8"/>
  <c r="I168" i="8"/>
  <c r="K168" i="8"/>
  <c r="G169" i="8"/>
  <c r="I169" i="8"/>
  <c r="K169" i="8"/>
  <c r="G170" i="8"/>
  <c r="I170" i="8"/>
  <c r="K170" i="8"/>
  <c r="G171" i="8"/>
  <c r="I171" i="8"/>
  <c r="K171" i="8"/>
  <c r="G172" i="8"/>
  <c r="I172" i="8"/>
  <c r="K172" i="8"/>
  <c r="G173" i="8"/>
  <c r="I173" i="8"/>
  <c r="K173" i="8"/>
  <c r="G174" i="8"/>
  <c r="I174" i="8"/>
  <c r="K174" i="8"/>
  <c r="G175" i="8"/>
  <c r="I175" i="8"/>
  <c r="K175" i="8"/>
  <c r="G179" i="8"/>
  <c r="I179" i="8"/>
  <c r="K179" i="8"/>
  <c r="G180" i="8"/>
  <c r="I180" i="8"/>
  <c r="K180" i="8"/>
  <c r="G181" i="8"/>
  <c r="G198" i="8" s="1"/>
  <c r="I181" i="8"/>
  <c r="K181" i="8"/>
  <c r="G182" i="8"/>
  <c r="I182" i="8"/>
  <c r="K182" i="8"/>
  <c r="G183" i="8"/>
  <c r="I183" i="8"/>
  <c r="K183" i="8"/>
  <c r="G184" i="8"/>
  <c r="I184" i="8"/>
  <c r="K184" i="8"/>
  <c r="G185" i="8"/>
  <c r="I185" i="8"/>
  <c r="K185" i="8"/>
  <c r="G186" i="8"/>
  <c r="I186" i="8"/>
  <c r="K186" i="8"/>
  <c r="G187" i="8"/>
  <c r="I187" i="8"/>
  <c r="K187" i="8"/>
  <c r="G188" i="8"/>
  <c r="I188" i="8"/>
  <c r="K188" i="8"/>
  <c r="G189" i="8"/>
  <c r="I189" i="8"/>
  <c r="K189" i="8"/>
  <c r="G190" i="8"/>
  <c r="I190" i="8"/>
  <c r="K190" i="8"/>
  <c r="G191" i="8"/>
  <c r="I191" i="8"/>
  <c r="K191" i="8"/>
  <c r="G192" i="8"/>
  <c r="I192" i="8"/>
  <c r="K192" i="8"/>
  <c r="G193" i="8"/>
  <c r="I193" i="8"/>
  <c r="K193" i="8"/>
  <c r="G194" i="8"/>
  <c r="I194" i="8"/>
  <c r="K194" i="8"/>
  <c r="G195" i="8"/>
  <c r="I195" i="8"/>
  <c r="K195" i="8"/>
  <c r="G196" i="8"/>
  <c r="I196" i="8"/>
  <c r="K196" i="8"/>
  <c r="G197" i="8"/>
  <c r="I197" i="8"/>
  <c r="K197" i="8"/>
  <c r="G201" i="8"/>
  <c r="I201" i="8"/>
  <c r="K201" i="8"/>
  <c r="G202" i="8"/>
  <c r="I202" i="8"/>
  <c r="I207" i="8" s="1"/>
  <c r="K202" i="8"/>
  <c r="G203" i="8"/>
  <c r="I203" i="8"/>
  <c r="K203" i="8"/>
  <c r="G204" i="8"/>
  <c r="I204" i="8"/>
  <c r="K204" i="8"/>
  <c r="G205" i="8"/>
  <c r="I205" i="8"/>
  <c r="K205" i="8"/>
  <c r="G206" i="8"/>
  <c r="I206" i="8"/>
  <c r="K206" i="8"/>
  <c r="G210" i="8"/>
  <c r="I210" i="8"/>
  <c r="K210" i="8"/>
  <c r="G211" i="8"/>
  <c r="I211" i="8"/>
  <c r="K211" i="8"/>
  <c r="G212" i="8"/>
  <c r="I212" i="8"/>
  <c r="K212" i="8"/>
  <c r="G213" i="8"/>
  <c r="I213" i="8"/>
  <c r="K213" i="8"/>
  <c r="G214" i="8"/>
  <c r="I214" i="8"/>
  <c r="K214" i="8"/>
  <c r="G215" i="8"/>
  <c r="I215" i="8"/>
  <c r="K215" i="8"/>
  <c r="G216" i="8"/>
  <c r="I216" i="8"/>
  <c r="K216" i="8"/>
  <c r="G217" i="8"/>
  <c r="I217" i="8"/>
  <c r="K217" i="8"/>
  <c r="G221" i="8"/>
  <c r="I221" i="8"/>
  <c r="K221" i="8"/>
  <c r="G222" i="8"/>
  <c r="I222" i="8"/>
  <c r="K222" i="8"/>
  <c r="G223" i="8"/>
  <c r="I223" i="8"/>
  <c r="K223" i="8"/>
  <c r="I224" i="8"/>
  <c r="K224" i="8"/>
  <c r="G227" i="8"/>
  <c r="I227" i="8"/>
  <c r="K227" i="8"/>
  <c r="G228" i="8"/>
  <c r="I228" i="8"/>
  <c r="K228" i="8"/>
  <c r="G229" i="8"/>
  <c r="I229" i="8"/>
  <c r="I234" i="8" s="1"/>
  <c r="K229" i="8"/>
  <c r="G230" i="8"/>
  <c r="I230" i="8"/>
  <c r="K230" i="8"/>
  <c r="G231" i="8"/>
  <c r="I231" i="8"/>
  <c r="K231" i="8"/>
  <c r="K234" i="8" s="1"/>
  <c r="G232" i="8"/>
  <c r="I232" i="8"/>
  <c r="K232" i="8"/>
  <c r="G233" i="8"/>
  <c r="I233" i="8"/>
  <c r="K233" i="8"/>
  <c r="G237" i="8"/>
  <c r="G239" i="8" s="1"/>
  <c r="I237" i="8"/>
  <c r="I239" i="8" s="1"/>
  <c r="K237" i="8"/>
  <c r="G238" i="8"/>
  <c r="I238" i="8"/>
  <c r="K238" i="8"/>
  <c r="G242" i="8"/>
  <c r="I242" i="8"/>
  <c r="I245" i="8" s="1"/>
  <c r="K242" i="8"/>
  <c r="G243" i="8"/>
  <c r="I243" i="8"/>
  <c r="K243" i="8"/>
  <c r="G244" i="8"/>
  <c r="I244" i="8"/>
  <c r="K244" i="8"/>
  <c r="B10" i="6"/>
  <c r="B11" i="6" s="1"/>
  <c r="B13" i="6" s="1"/>
  <c r="B14" i="6" s="1"/>
  <c r="B15" i="6" s="1"/>
  <c r="B16" i="6" s="1"/>
  <c r="B17" i="6" s="1"/>
  <c r="B19" i="6" s="1"/>
  <c r="B20" i="6" s="1"/>
  <c r="B21" i="6" s="1"/>
  <c r="B22" i="6" s="1"/>
  <c r="I10" i="6"/>
  <c r="I9" i="6" s="1"/>
  <c r="J10" i="6"/>
  <c r="J9" i="6" s="1"/>
  <c r="K10" i="6"/>
  <c r="K9" i="6" s="1"/>
  <c r="I11" i="6"/>
  <c r="J11" i="6"/>
  <c r="K11" i="6"/>
  <c r="I12" i="6"/>
  <c r="J12" i="6"/>
  <c r="K12" i="6"/>
  <c r="I13" i="6"/>
  <c r="J13" i="6"/>
  <c r="K13" i="6"/>
  <c r="I14" i="6"/>
  <c r="J14" i="6"/>
  <c r="K14" i="6"/>
  <c r="I15" i="6"/>
  <c r="J15" i="6"/>
  <c r="K15" i="6"/>
  <c r="I16" i="6"/>
  <c r="J16" i="6"/>
  <c r="K16" i="6"/>
  <c r="I17" i="6"/>
  <c r="J17" i="6"/>
  <c r="K17" i="6"/>
  <c r="F19" i="6"/>
  <c r="J19" i="6" s="1"/>
  <c r="F20" i="6"/>
  <c r="I20" i="6"/>
  <c r="J20" i="6"/>
  <c r="K20" i="6"/>
  <c r="F21" i="6"/>
  <c r="I21" i="6"/>
  <c r="J21" i="6"/>
  <c r="K21" i="6"/>
  <c r="F22" i="6"/>
  <c r="J22" i="6" s="1"/>
  <c r="I22" i="6"/>
  <c r="F23" i="6"/>
  <c r="I23" i="6"/>
  <c r="J23" i="6"/>
  <c r="K23" i="6"/>
  <c r="F24" i="6"/>
  <c r="I24" i="6"/>
  <c r="J24" i="6"/>
  <c r="K24" i="6"/>
  <c r="F25" i="6"/>
  <c r="I25" i="6"/>
  <c r="K25" i="6" s="1"/>
  <c r="J25" i="6"/>
  <c r="I27" i="6"/>
  <c r="K27" i="6" s="1"/>
  <c r="J27" i="6"/>
  <c r="F28" i="6"/>
  <c r="I28" i="6"/>
  <c r="J28" i="6"/>
  <c r="K28" i="6"/>
  <c r="F29" i="6"/>
  <c r="I29" i="6"/>
  <c r="J29" i="6"/>
  <c r="K29" i="6"/>
  <c r="F30" i="6"/>
  <c r="I30" i="6"/>
  <c r="K30" i="6" s="1"/>
  <c r="J30" i="6"/>
  <c r="F31" i="6"/>
  <c r="I31" i="6"/>
  <c r="J31" i="6"/>
  <c r="K31" i="6"/>
  <c r="I32" i="6"/>
  <c r="K32" i="6" s="1"/>
  <c r="J32" i="6"/>
  <c r="F33" i="6"/>
  <c r="F26" i="6" s="1"/>
  <c r="I33" i="6"/>
  <c r="J33" i="6"/>
  <c r="K33" i="6"/>
  <c r="I34" i="6"/>
  <c r="J34" i="6"/>
  <c r="K34" i="6"/>
  <c r="F35" i="6"/>
  <c r="I35" i="6"/>
  <c r="J35" i="6"/>
  <c r="K35" i="6"/>
  <c r="I36" i="6"/>
  <c r="J36" i="6"/>
  <c r="K36" i="6"/>
  <c r="F37" i="6"/>
  <c r="I37" i="6"/>
  <c r="K37" i="6" s="1"/>
  <c r="J37" i="6"/>
  <c r="I38" i="6"/>
  <c r="J38" i="6"/>
  <c r="K38" i="6"/>
  <c r="I39" i="6"/>
  <c r="K39" i="6" s="1"/>
  <c r="J39" i="6"/>
  <c r="I40" i="6"/>
  <c r="J40" i="6"/>
  <c r="K40" i="6"/>
  <c r="I41" i="6"/>
  <c r="K41" i="6" s="1"/>
  <c r="J41" i="6"/>
  <c r="I42" i="6"/>
  <c r="J42" i="6"/>
  <c r="K42" i="6"/>
  <c r="I43" i="6"/>
  <c r="K43" i="6" s="1"/>
  <c r="J43" i="6"/>
  <c r="I44" i="6"/>
  <c r="J44" i="6"/>
  <c r="K44" i="6"/>
  <c r="I45" i="6"/>
  <c r="K45" i="6" s="1"/>
  <c r="J45" i="6"/>
  <c r="I47" i="6"/>
  <c r="I46" i="6" s="1"/>
  <c r="J47" i="6"/>
  <c r="J46" i="6" s="1"/>
  <c r="K47" i="6"/>
  <c r="K46" i="6" s="1"/>
  <c r="I48" i="6"/>
  <c r="J48" i="6"/>
  <c r="K48" i="6"/>
  <c r="I49" i="6"/>
  <c r="J49" i="6"/>
  <c r="K49" i="6"/>
  <c r="I50" i="6"/>
  <c r="J50" i="6"/>
  <c r="K50" i="6"/>
  <c r="I51" i="6"/>
  <c r="J51" i="6"/>
  <c r="K51" i="6"/>
  <c r="I52" i="6"/>
  <c r="J52" i="6"/>
  <c r="K52" i="6"/>
  <c r="I53" i="6"/>
  <c r="J53" i="6"/>
  <c r="K53" i="6"/>
  <c r="I54" i="6"/>
  <c r="J54" i="6"/>
  <c r="K54" i="6"/>
  <c r="I55" i="6"/>
  <c r="J55" i="6"/>
  <c r="K55" i="6"/>
  <c r="I56" i="6"/>
  <c r="J56" i="6"/>
  <c r="K56" i="6"/>
  <c r="I57" i="6"/>
  <c r="J57" i="6"/>
  <c r="K57" i="6"/>
  <c r="I58" i="6"/>
  <c r="J58" i="6"/>
  <c r="K58" i="6"/>
  <c r="I59" i="6"/>
  <c r="J59" i="6"/>
  <c r="K59" i="6"/>
  <c r="I60" i="6"/>
  <c r="J60" i="6"/>
  <c r="K60" i="6"/>
  <c r="I61" i="6"/>
  <c r="J61" i="6"/>
  <c r="K61" i="6"/>
  <c r="I62" i="6"/>
  <c r="J62" i="6"/>
  <c r="K62" i="6"/>
  <c r="I63" i="6"/>
  <c r="J63" i="6"/>
  <c r="K63" i="6"/>
  <c r="I64" i="6"/>
  <c r="J64" i="6"/>
  <c r="K64" i="6"/>
  <c r="I65" i="6"/>
  <c r="J65" i="6"/>
  <c r="K65" i="6"/>
  <c r="I66" i="6"/>
  <c r="J66" i="6"/>
  <c r="K66" i="6"/>
  <c r="I67" i="6"/>
  <c r="J67" i="6"/>
  <c r="K67" i="6"/>
  <c r="F69" i="6"/>
  <c r="I69" i="6"/>
  <c r="J69" i="6"/>
  <c r="K69" i="6"/>
  <c r="F70" i="6"/>
  <c r="I70" i="6"/>
  <c r="J70" i="6"/>
  <c r="K70" i="6"/>
  <c r="I71" i="6"/>
  <c r="K71" i="6" s="1"/>
  <c r="J71" i="6"/>
  <c r="I72" i="6"/>
  <c r="J72" i="6"/>
  <c r="K72" i="6"/>
  <c r="F73" i="6"/>
  <c r="F76" i="6" s="1"/>
  <c r="I73" i="6"/>
  <c r="F74" i="6"/>
  <c r="F75" i="6" s="1"/>
  <c r="I74" i="6"/>
  <c r="J74" i="6"/>
  <c r="K74" i="6"/>
  <c r="F77" i="6"/>
  <c r="I77" i="6"/>
  <c r="J77" i="6"/>
  <c r="K77" i="6"/>
  <c r="F78" i="6"/>
  <c r="I78" i="6" s="1"/>
  <c r="F79" i="6"/>
  <c r="F80" i="6" s="1"/>
  <c r="I79" i="6"/>
  <c r="J79" i="6"/>
  <c r="K79" i="6"/>
  <c r="I81" i="6"/>
  <c r="K81" i="6" s="1"/>
  <c r="J81" i="6"/>
  <c r="I82" i="6"/>
  <c r="J82" i="6"/>
  <c r="K82" i="6"/>
  <c r="I83" i="6"/>
  <c r="K83" i="6" s="1"/>
  <c r="J83" i="6"/>
  <c r="I84" i="6"/>
  <c r="J84" i="6"/>
  <c r="K84" i="6"/>
  <c r="I85" i="6"/>
  <c r="K85" i="6" s="1"/>
  <c r="J85" i="6"/>
  <c r="F86" i="6"/>
  <c r="I86" i="6"/>
  <c r="J86" i="6"/>
  <c r="K86" i="6"/>
  <c r="F87" i="6"/>
  <c r="I87" i="6" s="1"/>
  <c r="F88" i="6"/>
  <c r="I88" i="6"/>
  <c r="J88" i="6"/>
  <c r="K88" i="6"/>
  <c r="F89" i="6"/>
  <c r="I89" i="6"/>
  <c r="J89" i="6"/>
  <c r="K89" i="6"/>
  <c r="F90" i="6"/>
  <c r="J90" i="6" s="1"/>
  <c r="I90" i="6"/>
  <c r="K90" i="6" s="1"/>
  <c r="F91" i="6"/>
  <c r="F92" i="6" s="1"/>
  <c r="I91" i="6"/>
  <c r="J91" i="6"/>
  <c r="K91" i="6"/>
  <c r="F93" i="6"/>
  <c r="I93" i="6"/>
  <c r="K93" i="6" s="1"/>
  <c r="J93" i="6"/>
  <c r="F94" i="6"/>
  <c r="I94" i="6"/>
  <c r="J94" i="6"/>
  <c r="K94" i="6"/>
  <c r="I95" i="6"/>
  <c r="K95" i="6" s="1"/>
  <c r="J95" i="6"/>
  <c r="I96" i="6"/>
  <c r="J96" i="6"/>
  <c r="K96" i="6"/>
  <c r="I97" i="6"/>
  <c r="K97" i="6" s="1"/>
  <c r="J97" i="6"/>
  <c r="I98" i="6"/>
  <c r="J98" i="6"/>
  <c r="K98" i="6"/>
  <c r="I99" i="6"/>
  <c r="K99" i="6" s="1"/>
  <c r="J99" i="6"/>
  <c r="I100" i="6"/>
  <c r="J100" i="6"/>
  <c r="K100" i="6"/>
  <c r="I101" i="6"/>
  <c r="K101" i="6" s="1"/>
  <c r="J101" i="6"/>
  <c r="F6" i="5"/>
  <c r="F7" i="5"/>
  <c r="F8" i="5"/>
  <c r="F9" i="5"/>
  <c r="F10" i="5"/>
  <c r="F11" i="5"/>
  <c r="F20" i="5" s="1"/>
  <c r="F12" i="5"/>
  <c r="F13" i="5"/>
  <c r="F16" i="5"/>
  <c r="F17" i="5"/>
  <c r="F18" i="5"/>
  <c r="F19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4" i="4" s="1"/>
  <c r="G79" i="4" s="1"/>
  <c r="G58" i="4"/>
  <c r="G59" i="4"/>
  <c r="G60" i="4"/>
  <c r="G61" i="4"/>
  <c r="G62" i="4"/>
  <c r="G63" i="4"/>
  <c r="G64" i="4"/>
  <c r="G65" i="4"/>
  <c r="G66" i="4"/>
  <c r="G67" i="4"/>
  <c r="I207" i="10" l="1"/>
  <c r="K54" i="10"/>
  <c r="K207" i="10" s="1"/>
  <c r="B57" i="10"/>
  <c r="A22" i="9"/>
  <c r="K99" i="9"/>
  <c r="K105" i="9" s="1"/>
  <c r="K40" i="9"/>
  <c r="K49" i="9" s="1"/>
  <c r="K1" i="9" s="1"/>
  <c r="P1" i="9" s="1"/>
  <c r="K47" i="9"/>
  <c r="A28" i="9"/>
  <c r="I140" i="8"/>
  <c r="K1" i="8" s="1"/>
  <c r="G207" i="8"/>
  <c r="I198" i="8"/>
  <c r="K207" i="8"/>
  <c r="I147" i="8"/>
  <c r="K52" i="8"/>
  <c r="K245" i="8"/>
  <c r="K198" i="8"/>
  <c r="G147" i="8"/>
  <c r="I122" i="8"/>
  <c r="K70" i="8"/>
  <c r="I26" i="8"/>
  <c r="G234" i="8"/>
  <c r="I47" i="8"/>
  <c r="K83" i="8"/>
  <c r="K122" i="8"/>
  <c r="K26" i="8"/>
  <c r="K218" i="8"/>
  <c r="I176" i="8"/>
  <c r="G176" i="8"/>
  <c r="G122" i="8"/>
  <c r="I94" i="8"/>
  <c r="I70" i="8"/>
  <c r="K47" i="8"/>
  <c r="G26" i="8"/>
  <c r="K64" i="8"/>
  <c r="G101" i="8"/>
  <c r="G140" i="8"/>
  <c r="G245" i="8"/>
  <c r="I218" i="8"/>
  <c r="I129" i="8"/>
  <c r="K94" i="8"/>
  <c r="G94" i="8"/>
  <c r="I83" i="8"/>
  <c r="G64" i="8"/>
  <c r="K33" i="8"/>
  <c r="G33" i="8"/>
  <c r="K239" i="8"/>
  <c r="G224" i="8"/>
  <c r="G218" i="8"/>
  <c r="K129" i="8"/>
  <c r="G129" i="8"/>
  <c r="G83" i="8"/>
  <c r="I52" i="8"/>
  <c r="I33" i="8"/>
  <c r="K87" i="6"/>
  <c r="J26" i="6"/>
  <c r="J18" i="6" s="1"/>
  <c r="I26" i="6"/>
  <c r="K26" i="6" s="1"/>
  <c r="B24" i="6"/>
  <c r="B23" i="6"/>
  <c r="I68" i="6"/>
  <c r="I80" i="6"/>
  <c r="J80" i="6"/>
  <c r="I92" i="6"/>
  <c r="J92" i="6"/>
  <c r="J75" i="6"/>
  <c r="I75" i="6"/>
  <c r="K73" i="6"/>
  <c r="J76" i="6"/>
  <c r="I76" i="6"/>
  <c r="K76" i="6" s="1"/>
  <c r="K22" i="6"/>
  <c r="J87" i="6"/>
  <c r="J78" i="6"/>
  <c r="K78" i="6" s="1"/>
  <c r="J73" i="6"/>
  <c r="J68" i="6" s="1"/>
  <c r="I19" i="6"/>
  <c r="E26" i="5"/>
  <c r="F26" i="5" s="1"/>
  <c r="E34" i="5"/>
  <c r="F34" i="5" s="1"/>
  <c r="E27" i="5"/>
  <c r="F27" i="5" s="1"/>
  <c r="E28" i="5"/>
  <c r="F28" i="5" s="1"/>
  <c r="E32" i="5"/>
  <c r="F32" i="5" s="1"/>
  <c r="E33" i="5"/>
  <c r="F33" i="5" s="1"/>
  <c r="E30" i="5"/>
  <c r="F30" i="5" s="1"/>
  <c r="E29" i="5"/>
  <c r="F29" i="5" s="1"/>
  <c r="E31" i="5"/>
  <c r="F31" i="5" s="1"/>
  <c r="G78" i="4"/>
  <c r="P1" i="8" l="1"/>
  <c r="J49" i="1"/>
  <c r="K49" i="1" s="1"/>
  <c r="B58" i="10"/>
  <c r="A34" i="9"/>
  <c r="J102" i="6"/>
  <c r="K68" i="6"/>
  <c r="K19" i="6"/>
  <c r="K18" i="6" s="1"/>
  <c r="K102" i="6" s="1"/>
  <c r="I18" i="6"/>
  <c r="I102" i="6" s="1"/>
  <c r="B25" i="6"/>
  <c r="K92" i="6"/>
  <c r="K80" i="6"/>
  <c r="K75" i="6"/>
  <c r="F35" i="5"/>
  <c r="E4" i="3"/>
  <c r="G14" i="3"/>
  <c r="K14" i="3"/>
  <c r="G16" i="3"/>
  <c r="K16" i="3"/>
  <c r="G18" i="3"/>
  <c r="K18" i="3"/>
  <c r="G20" i="3"/>
  <c r="K20" i="3"/>
  <c r="K22" i="3"/>
  <c r="G30" i="3"/>
  <c r="K30" i="3"/>
  <c r="G32" i="3"/>
  <c r="K32" i="3"/>
  <c r="G34" i="3"/>
  <c r="K34" i="3"/>
  <c r="G36" i="3"/>
  <c r="K36" i="3"/>
  <c r="E38" i="3"/>
  <c r="K38" i="3" s="1"/>
  <c r="E40" i="3"/>
  <c r="G40" i="3" s="1"/>
  <c r="E42" i="3"/>
  <c r="G42" i="3"/>
  <c r="K42" i="3"/>
  <c r="K44" i="3"/>
  <c r="G52" i="3"/>
  <c r="K52" i="3"/>
  <c r="G53" i="3"/>
  <c r="K53" i="3"/>
  <c r="G54" i="3"/>
  <c r="K54" i="3"/>
  <c r="G56" i="3"/>
  <c r="K56" i="3"/>
  <c r="K58" i="3"/>
  <c r="G60" i="3"/>
  <c r="K60" i="3"/>
  <c r="G62" i="3"/>
  <c r="K62" i="3"/>
  <c r="G64" i="3"/>
  <c r="K64" i="3"/>
  <c r="G66" i="3"/>
  <c r="K66" i="3"/>
  <c r="G68" i="3"/>
  <c r="K68" i="3"/>
  <c r="G70" i="3"/>
  <c r="K70" i="3"/>
  <c r="G72" i="3"/>
  <c r="K72" i="3"/>
  <c r="K74" i="3"/>
  <c r="K76" i="3"/>
  <c r="K78" i="3"/>
  <c r="B59" i="10" l="1"/>
  <c r="A36" i="9"/>
  <c r="A38" i="9"/>
  <c r="A40" i="9" s="1"/>
  <c r="B26" i="6"/>
  <c r="K80" i="3"/>
  <c r="G38" i="3"/>
  <c r="E24" i="3"/>
  <c r="K24" i="3" s="1"/>
  <c r="K26" i="3" s="1"/>
  <c r="E46" i="3"/>
  <c r="K46" i="3" s="1"/>
  <c r="K40" i="3"/>
  <c r="K48" i="3" s="1"/>
  <c r="G12" i="2"/>
  <c r="I12" i="2"/>
  <c r="K12" i="2"/>
  <c r="G13" i="2"/>
  <c r="I13" i="2"/>
  <c r="K13" i="2"/>
  <c r="G14" i="2"/>
  <c r="I14" i="2"/>
  <c r="K14" i="2"/>
  <c r="G15" i="2"/>
  <c r="I15" i="2"/>
  <c r="K15" i="2"/>
  <c r="G16" i="2"/>
  <c r="I16" i="2"/>
  <c r="K16" i="2"/>
  <c r="G17" i="2"/>
  <c r="I17" i="2"/>
  <c r="K17" i="2"/>
  <c r="G18" i="2"/>
  <c r="I18" i="2"/>
  <c r="K18" i="2"/>
  <c r="G19" i="2"/>
  <c r="I19" i="2"/>
  <c r="K19" i="2"/>
  <c r="G20" i="2"/>
  <c r="I20" i="2"/>
  <c r="K20" i="2"/>
  <c r="G21" i="2"/>
  <c r="I21" i="2"/>
  <c r="K21" i="2"/>
  <c r="G22" i="2"/>
  <c r="I22" i="2"/>
  <c r="K22" i="2"/>
  <c r="G26" i="2"/>
  <c r="I26" i="2"/>
  <c r="K26" i="2"/>
  <c r="G27" i="2"/>
  <c r="I27" i="2"/>
  <c r="K27" i="2"/>
  <c r="G28" i="2"/>
  <c r="I28" i="2"/>
  <c r="K28" i="2"/>
  <c r="G29" i="2"/>
  <c r="I29" i="2"/>
  <c r="K29" i="2"/>
  <c r="G30" i="2"/>
  <c r="I30" i="2"/>
  <c r="K30" i="2"/>
  <c r="G31" i="2"/>
  <c r="I31" i="2"/>
  <c r="K31" i="2"/>
  <c r="G35" i="2"/>
  <c r="I35" i="2"/>
  <c r="K35" i="2"/>
  <c r="G36" i="2"/>
  <c r="I36" i="2"/>
  <c r="K36" i="2"/>
  <c r="G37" i="2"/>
  <c r="I37" i="2"/>
  <c r="K37" i="2"/>
  <c r="G38" i="2"/>
  <c r="I38" i="2"/>
  <c r="K38" i="2"/>
  <c r="G39" i="2"/>
  <c r="I39" i="2"/>
  <c r="K39" i="2"/>
  <c r="G43" i="2"/>
  <c r="I43" i="2"/>
  <c r="K43" i="2"/>
  <c r="K51" i="2" s="1"/>
  <c r="G44" i="2"/>
  <c r="I44" i="2"/>
  <c r="K44" i="2"/>
  <c r="G45" i="2"/>
  <c r="I45" i="2"/>
  <c r="K45" i="2"/>
  <c r="G46" i="2"/>
  <c r="I46" i="2"/>
  <c r="K46" i="2"/>
  <c r="G47" i="2"/>
  <c r="I47" i="2"/>
  <c r="K47" i="2"/>
  <c r="G48" i="2"/>
  <c r="I48" i="2"/>
  <c r="K48" i="2"/>
  <c r="G49" i="2"/>
  <c r="I49" i="2"/>
  <c r="K49" i="2"/>
  <c r="G50" i="2"/>
  <c r="I50" i="2"/>
  <c r="K50" i="2"/>
  <c r="G54" i="2"/>
  <c r="G59" i="2" s="1"/>
  <c r="I54" i="2"/>
  <c r="K54" i="2"/>
  <c r="G55" i="2"/>
  <c r="I55" i="2"/>
  <c r="I59" i="2" s="1"/>
  <c r="K55" i="2"/>
  <c r="G56" i="2"/>
  <c r="I56" i="2"/>
  <c r="K56" i="2"/>
  <c r="G57" i="2"/>
  <c r="I57" i="2"/>
  <c r="K57" i="2"/>
  <c r="G58" i="2"/>
  <c r="I58" i="2"/>
  <c r="K58" i="2"/>
  <c r="G62" i="2"/>
  <c r="I62" i="2"/>
  <c r="K62" i="2"/>
  <c r="G63" i="2"/>
  <c r="I63" i="2"/>
  <c r="K63" i="2"/>
  <c r="G64" i="2"/>
  <c r="I64" i="2"/>
  <c r="K64" i="2"/>
  <c r="G65" i="2"/>
  <c r="I65" i="2"/>
  <c r="K65" i="2"/>
  <c r="G66" i="2"/>
  <c r="I66" i="2"/>
  <c r="K66" i="2"/>
  <c r="G67" i="2"/>
  <c r="I67" i="2"/>
  <c r="K67" i="2"/>
  <c r="G68" i="2"/>
  <c r="I68" i="2"/>
  <c r="K68" i="2"/>
  <c r="G69" i="2"/>
  <c r="I69" i="2"/>
  <c r="K69" i="2"/>
  <c r="G70" i="2"/>
  <c r="I70" i="2"/>
  <c r="K70" i="2"/>
  <c r="G71" i="2"/>
  <c r="I71" i="2"/>
  <c r="K71" i="2"/>
  <c r="G72" i="2"/>
  <c r="I72" i="2"/>
  <c r="K72" i="2"/>
  <c r="G76" i="2"/>
  <c r="I76" i="2"/>
  <c r="I79" i="2" s="1"/>
  <c r="K76" i="2"/>
  <c r="G77" i="2"/>
  <c r="G79" i="2" s="1"/>
  <c r="I77" i="2"/>
  <c r="K77" i="2"/>
  <c r="G78" i="2"/>
  <c r="I78" i="2"/>
  <c r="K78" i="2"/>
  <c r="G82" i="2"/>
  <c r="G89" i="2" s="1"/>
  <c r="I82" i="2"/>
  <c r="K82" i="2"/>
  <c r="G83" i="2"/>
  <c r="I83" i="2"/>
  <c r="K83" i="2"/>
  <c r="G84" i="2"/>
  <c r="I84" i="2"/>
  <c r="K84" i="2"/>
  <c r="G85" i="2"/>
  <c r="I85" i="2"/>
  <c r="K85" i="2"/>
  <c r="G86" i="2"/>
  <c r="I86" i="2"/>
  <c r="K86" i="2"/>
  <c r="G87" i="2"/>
  <c r="I87" i="2"/>
  <c r="K87" i="2"/>
  <c r="G88" i="2"/>
  <c r="I88" i="2"/>
  <c r="K88" i="2"/>
  <c r="G92" i="2"/>
  <c r="I92" i="2"/>
  <c r="K92" i="2"/>
  <c r="G93" i="2"/>
  <c r="I93" i="2"/>
  <c r="K93" i="2"/>
  <c r="G94" i="2"/>
  <c r="I94" i="2"/>
  <c r="K94" i="2"/>
  <c r="G98" i="2"/>
  <c r="I98" i="2"/>
  <c r="K98" i="2"/>
  <c r="G99" i="2"/>
  <c r="I99" i="2"/>
  <c r="K99" i="2"/>
  <c r="G100" i="2"/>
  <c r="I100" i="2"/>
  <c r="K100" i="2"/>
  <c r="G101" i="2"/>
  <c r="I101" i="2"/>
  <c r="K101" i="2"/>
  <c r="G102" i="2"/>
  <c r="I102" i="2"/>
  <c r="K102" i="2"/>
  <c r="G103" i="2"/>
  <c r="I103" i="2"/>
  <c r="K103" i="2"/>
  <c r="G104" i="2"/>
  <c r="I104" i="2"/>
  <c r="K104" i="2"/>
  <c r="G105" i="2"/>
  <c r="I105" i="2"/>
  <c r="K105" i="2"/>
  <c r="G106" i="2"/>
  <c r="I106" i="2"/>
  <c r="K106" i="2"/>
  <c r="G107" i="2"/>
  <c r="I107" i="2"/>
  <c r="K107" i="2"/>
  <c r="G108" i="2"/>
  <c r="I108" i="2"/>
  <c r="K108" i="2"/>
  <c r="G109" i="2"/>
  <c r="I109" i="2"/>
  <c r="K109" i="2"/>
  <c r="G113" i="2"/>
  <c r="I113" i="2"/>
  <c r="K113" i="2"/>
  <c r="G114" i="2"/>
  <c r="G116" i="2" s="1"/>
  <c r="I114" i="2"/>
  <c r="I116" i="2" s="1"/>
  <c r="K114" i="2"/>
  <c r="G115" i="2"/>
  <c r="I115" i="2"/>
  <c r="K115" i="2"/>
  <c r="K1" i="3" l="1"/>
  <c r="B60" i="10"/>
  <c r="A43" i="9"/>
  <c r="A45" i="9" s="1"/>
  <c r="B27" i="6"/>
  <c r="I73" i="2"/>
  <c r="I110" i="2"/>
  <c r="G40" i="2"/>
  <c r="K110" i="2"/>
  <c r="G110" i="2"/>
  <c r="K59" i="2"/>
  <c r="K40" i="2"/>
  <c r="K23" i="2"/>
  <c r="G95" i="2"/>
  <c r="K79" i="2"/>
  <c r="I51" i="2"/>
  <c r="I40" i="2"/>
  <c r="I23" i="2"/>
  <c r="K116" i="2"/>
  <c r="G73" i="2"/>
  <c r="I89" i="2"/>
  <c r="G51" i="2"/>
  <c r="I32" i="2"/>
  <c r="K95" i="2"/>
  <c r="K32" i="2"/>
  <c r="G32" i="2"/>
  <c r="I95" i="2"/>
  <c r="K89" i="2"/>
  <c r="K73" i="2"/>
  <c r="G23" i="2"/>
  <c r="K1" i="2"/>
  <c r="P1" i="2" s="1"/>
  <c r="O1" i="3" l="1"/>
  <c r="J45" i="1"/>
  <c r="K45" i="1" s="1"/>
  <c r="B61" i="10"/>
  <c r="A47" i="9"/>
  <c r="A53" i="9"/>
  <c r="A59" i="9" s="1"/>
  <c r="B28" i="6"/>
  <c r="J22" i="1" l="1"/>
  <c r="B62" i="10"/>
  <c r="A61" i="9"/>
  <c r="B30" i="6"/>
  <c r="B29" i="6"/>
  <c r="H25" i="1" l="1"/>
  <c r="J25" i="1" s="1"/>
  <c r="J28" i="1" s="1"/>
  <c r="B63" i="10"/>
  <c r="A63" i="9"/>
  <c r="A65" i="9" s="1"/>
  <c r="A71" i="9" s="1"/>
  <c r="A73" i="9" s="1"/>
  <c r="A75" i="9" s="1"/>
  <c r="A77" i="9" s="1"/>
  <c r="A79" i="9" s="1"/>
  <c r="A85" i="9" s="1"/>
  <c r="A87" i="9" s="1"/>
  <c r="A89" i="9" s="1"/>
  <c r="A95" i="9" s="1"/>
  <c r="A97" i="9" s="1"/>
  <c r="A99" i="9" s="1"/>
  <c r="A101" i="9" s="1"/>
  <c r="A103" i="9" s="1"/>
  <c r="A109" i="9" s="1"/>
  <c r="A111" i="9" s="1"/>
  <c r="A113" i="9" s="1"/>
  <c r="A115" i="9" s="1"/>
  <c r="A117" i="9" s="1"/>
  <c r="A119" i="9" s="1"/>
  <c r="A121" i="9" s="1"/>
  <c r="A123" i="9" s="1"/>
  <c r="A125" i="9" s="1"/>
  <c r="A131" i="9" s="1"/>
  <c r="A133" i="9" s="1"/>
  <c r="A135" i="9" s="1"/>
  <c r="A137" i="9" s="1"/>
  <c r="A139" i="9" s="1"/>
  <c r="A141" i="9" s="1"/>
  <c r="A143" i="9" s="1"/>
  <c r="A145" i="9" s="1"/>
  <c r="A147" i="9" s="1"/>
  <c r="A149" i="9" s="1"/>
  <c r="A151" i="9" s="1"/>
  <c r="A153" i="9" s="1"/>
  <c r="A155" i="9" s="1"/>
  <c r="A157" i="9" s="1"/>
  <c r="A159" i="9" s="1"/>
  <c r="A161" i="9" s="1"/>
  <c r="A163" i="9" s="1"/>
  <c r="A165" i="9" s="1"/>
  <c r="A171" i="9" s="1"/>
  <c r="A173" i="9" s="1"/>
  <c r="A175" i="9" s="1"/>
  <c r="A181" i="9" s="1"/>
  <c r="A183" i="9" s="1"/>
  <c r="B31" i="6"/>
  <c r="B32" i="6"/>
  <c r="B64" i="10" l="1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7" i="6" s="1"/>
  <c r="B65" i="10" l="1"/>
  <c r="B48" i="6"/>
  <c r="B66" i="10" l="1"/>
  <c r="B49" i="6"/>
  <c r="B67" i="10" l="1"/>
  <c r="B50" i="6"/>
  <c r="B68" i="10" l="1"/>
  <c r="B51" i="6"/>
  <c r="B69" i="10" l="1"/>
  <c r="B52" i="6"/>
  <c r="B70" i="10" l="1"/>
  <c r="B53" i="6"/>
  <c r="B71" i="10" l="1"/>
  <c r="B54" i="6"/>
  <c r="B72" i="10" l="1"/>
  <c r="B55" i="6"/>
  <c r="B73" i="10" l="1"/>
  <c r="B56" i="6"/>
  <c r="B74" i="10" l="1"/>
  <c r="B57" i="6"/>
  <c r="B75" i="10" l="1"/>
  <c r="B58" i="6"/>
  <c r="B59" i="6" s="1"/>
  <c r="B76" i="10" l="1"/>
  <c r="B60" i="6"/>
  <c r="B77" i="10" l="1"/>
  <c r="B61" i="6"/>
  <c r="B62" i="6" s="1"/>
  <c r="B78" i="10" l="1"/>
  <c r="B63" i="6"/>
  <c r="B79" i="10" l="1"/>
  <c r="B64" i="6"/>
  <c r="B80" i="10" l="1"/>
  <c r="B65" i="6"/>
  <c r="B81" i="10" l="1"/>
  <c r="B82" i="10" s="1"/>
  <c r="B84" i="10" s="1"/>
  <c r="B66" i="6"/>
  <c r="B67" i="6" s="1"/>
  <c r="B69" i="6" s="1"/>
  <c r="B85" i="10" l="1"/>
  <c r="B70" i="6"/>
  <c r="B71" i="6"/>
  <c r="B86" i="10" l="1"/>
  <c r="B72" i="6"/>
  <c r="B87" i="10" l="1"/>
  <c r="B73" i="6"/>
  <c r="B88" i="10" l="1"/>
  <c r="B74" i="6"/>
  <c r="B89" i="10" l="1"/>
  <c r="B75" i="6"/>
  <c r="B90" i="10" l="1"/>
  <c r="B76" i="6"/>
  <c r="B91" i="10" l="1"/>
  <c r="B77" i="6"/>
  <c r="B92" i="10" l="1"/>
  <c r="B78" i="6"/>
  <c r="B93" i="10" l="1"/>
  <c r="B79" i="6"/>
  <c r="B94" i="10" l="1"/>
  <c r="B80" i="6"/>
  <c r="B95" i="10" l="1"/>
  <c r="B81" i="6"/>
  <c r="B96" i="10" l="1"/>
  <c r="B82" i="6"/>
  <c r="B97" i="10" l="1"/>
  <c r="B83" i="6"/>
  <c r="B98" i="10" l="1"/>
  <c r="B99" i="10" s="1"/>
  <c r="B101" i="10" s="1"/>
  <c r="B84" i="6"/>
  <c r="B102" i="10" l="1"/>
  <c r="B85" i="6"/>
  <c r="B103" i="10" l="1"/>
  <c r="B86" i="6"/>
  <c r="B104" i="10" l="1"/>
  <c r="B87" i="6"/>
  <c r="B105" i="10" l="1"/>
  <c r="B88" i="6"/>
  <c r="B106" i="10" l="1"/>
  <c r="B89" i="6"/>
  <c r="B107" i="10" l="1"/>
  <c r="B90" i="6"/>
  <c r="B108" i="10" l="1"/>
  <c r="B91" i="6"/>
  <c r="B109" i="10" l="1"/>
  <c r="B92" i="6"/>
  <c r="B110" i="10" l="1"/>
  <c r="B93" i="6"/>
  <c r="B111" i="10" l="1"/>
  <c r="B94" i="6"/>
  <c r="B112" i="10" l="1"/>
  <c r="B95" i="6"/>
  <c r="B113" i="10" l="1"/>
  <c r="B96" i="6"/>
  <c r="B114" i="10" l="1"/>
  <c r="B97" i="6"/>
  <c r="B115" i="10" l="1"/>
  <c r="B98" i="6"/>
  <c r="B116" i="10" l="1"/>
  <c r="B117" i="10" s="1"/>
  <c r="B119" i="10" s="1"/>
  <c r="B99" i="6"/>
  <c r="B120" i="10" l="1"/>
  <c r="B100" i="6"/>
  <c r="B101" i="6" s="1"/>
  <c r="B121" i="10" l="1"/>
  <c r="B122" i="10" l="1"/>
  <c r="B123" i="10" l="1"/>
  <c r="B124" i="10" l="1"/>
  <c r="B125" i="10" l="1"/>
  <c r="B126" i="10" l="1"/>
  <c r="B127" i="10" l="1"/>
  <c r="B128" i="10" l="1"/>
  <c r="B129" i="10" l="1"/>
  <c r="B130" i="10" l="1"/>
  <c r="B131" i="10" l="1"/>
  <c r="B132" i="10" l="1"/>
  <c r="B133" i="10" l="1"/>
  <c r="B134" i="10" l="1"/>
  <c r="B135" i="10" l="1"/>
  <c r="B136" i="10" l="1"/>
  <c r="B137" i="10" l="1"/>
  <c r="B138" i="10" l="1"/>
  <c r="B139" i="10" l="1"/>
  <c r="B140" i="10" l="1"/>
  <c r="B141" i="10" l="1"/>
  <c r="B142" i="10" l="1"/>
  <c r="B143" i="10" l="1"/>
  <c r="B145" i="10" l="1"/>
  <c r="B146" i="10" l="1"/>
  <c r="B147" i="10" l="1"/>
  <c r="B148" i="10" s="1"/>
  <c r="B150" i="10" s="1"/>
  <c r="B151" i="10" l="1"/>
  <c r="B152" i="10"/>
  <c r="B153" i="10" l="1"/>
  <c r="B154" i="10" l="1"/>
  <c r="B155" i="10" l="1"/>
  <c r="B156" i="10" l="1"/>
  <c r="B157" i="10" l="1"/>
  <c r="B158" i="10" l="1"/>
  <c r="B159" i="10" l="1"/>
  <c r="B160" i="10" l="1"/>
  <c r="B161" i="10" l="1"/>
  <c r="B162" i="10" l="1"/>
  <c r="B163" i="10" l="1"/>
  <c r="B164" i="10" l="1"/>
  <c r="B165" i="10" l="1"/>
  <c r="B166" i="10" l="1"/>
  <c r="B167" i="10" l="1"/>
  <c r="B168" i="10" l="1"/>
  <c r="B169" i="10" l="1"/>
  <c r="B170" i="10" s="1"/>
  <c r="B172" i="10" s="1"/>
  <c r="B173" i="10" l="1"/>
  <c r="B174" i="10" l="1"/>
  <c r="B175" i="10" l="1"/>
  <c r="B176" i="10" l="1"/>
  <c r="B177" i="10" l="1"/>
  <c r="B178" i="10" l="1"/>
  <c r="B179" i="10" l="1"/>
  <c r="B180" i="10" l="1"/>
  <c r="B181" i="10" l="1"/>
  <c r="B182" i="10" l="1"/>
  <c r="B183" i="10" l="1"/>
  <c r="B184" i="10" l="1"/>
  <c r="B185" i="10" l="1"/>
  <c r="B186" i="10" l="1"/>
  <c r="B187" i="10" l="1"/>
  <c r="B188" i="10" l="1"/>
  <c r="B189" i="10" l="1"/>
  <c r="B190" i="10" l="1"/>
  <c r="B191" i="10" l="1"/>
  <c r="B192" i="10" l="1"/>
  <c r="B193" i="10" l="1"/>
  <c r="B194" i="10" l="1"/>
  <c r="B195" i="10" l="1"/>
  <c r="B196" i="10" l="1"/>
  <c r="B197" i="10" l="1"/>
  <c r="B198" i="10" l="1"/>
  <c r="B199" i="10" l="1"/>
  <c r="B200" i="10" l="1"/>
  <c r="B201" i="10" l="1"/>
  <c r="B202" i="10" l="1"/>
  <c r="B203" i="10" l="1"/>
  <c r="B204" i="10" l="1"/>
  <c r="B205" i="10" l="1"/>
  <c r="B206" i="10" s="1"/>
</calcChain>
</file>

<file path=xl/comments1.xml><?xml version="1.0" encoding="utf-8"?>
<comments xmlns="http://schemas.openxmlformats.org/spreadsheetml/2006/main">
  <authors>
    <author>jiri.zakravsky</author>
  </authors>
  <commentList>
    <comment ref="C2" authorId="0">
      <text>
        <r>
          <rPr>
            <sz val="9"/>
            <color indexed="81"/>
            <rFont val="Tahoma"/>
            <family val="2"/>
            <charset val="238"/>
          </rPr>
          <t>§ 3</t>
        </r>
      </text>
    </comment>
    <comment ref="U2" authorId="0">
      <text>
        <r>
          <rPr>
            <b/>
            <sz val="10"/>
            <color indexed="81"/>
            <rFont val="Tahoma"/>
            <family val="2"/>
            <charset val="238"/>
          </rPr>
          <t>jiri.zakravsky:</t>
        </r>
        <r>
          <rPr>
            <sz val="10"/>
            <color indexed="81"/>
            <rFont val="Tahoma"/>
            <family val="2"/>
            <charset val="238"/>
          </rPr>
          <t xml:space="preserve">
tools
PSSOzzzzzz propertites
Protection
Lock
"2*4"
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>§ 2
v případě jiné klasifikace upravit údaj v závorce, např. (CZ-CC)</t>
        </r>
      </text>
    </comment>
    <comment ref="N6" authorId="0">
      <text>
        <r>
          <rPr>
            <sz val="9"/>
            <color indexed="81"/>
            <rFont val="Tahoma"/>
            <family val="2"/>
            <charset val="238"/>
          </rPr>
          <t>§ 6b 2.část</t>
        </r>
      </text>
    </comment>
    <comment ref="O6" authorId="0">
      <text>
        <r>
          <rPr>
            <sz val="9"/>
            <color indexed="81"/>
            <rFont val="Tahoma"/>
            <family val="2"/>
            <charset val="238"/>
          </rPr>
          <t>§ 6c 2.část</t>
        </r>
      </text>
    </comment>
    <comment ref="P6" authorId="0">
      <text>
        <r>
          <rPr>
            <sz val="9"/>
            <color indexed="81"/>
            <rFont val="Tahoma"/>
            <family val="2"/>
            <charset val="238"/>
          </rPr>
          <t xml:space="preserve">§ 6f
§ 7
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>§ 6a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§ 6b 1.část</t>
        </r>
      </text>
    </comment>
    <comment ref="C7" authorId="0">
      <text>
        <r>
          <rPr>
            <sz val="9"/>
            <color indexed="81"/>
            <rFont val="Tahoma"/>
            <family val="2"/>
            <charset val="238"/>
          </rPr>
          <t>§ 6c 1.část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§ 6d</t>
        </r>
      </text>
    </comment>
    <comment ref="E7" authorId="0">
      <text>
        <r>
          <rPr>
            <sz val="9"/>
            <color indexed="81"/>
            <rFont val="Tahoma"/>
            <family val="2"/>
            <charset val="238"/>
          </rPr>
          <t>§ 6e</t>
        </r>
      </text>
    </comment>
  </commentList>
</comments>
</file>

<file path=xl/comments2.xml><?xml version="1.0" encoding="utf-8"?>
<comments xmlns="http://schemas.openxmlformats.org/spreadsheetml/2006/main">
  <authors>
    <author>jiri.zakravsky</author>
  </authors>
  <commentList>
    <comment ref="C2" authorId="0">
      <text>
        <r>
          <rPr>
            <sz val="9"/>
            <color indexed="81"/>
            <rFont val="Tahoma"/>
            <family val="2"/>
            <charset val="238"/>
          </rPr>
          <t>§ 3</t>
        </r>
      </text>
    </comment>
    <comment ref="T2" authorId="0">
      <text>
        <r>
          <rPr>
            <b/>
            <sz val="10"/>
            <color indexed="81"/>
            <rFont val="Tahoma"/>
            <family val="2"/>
            <charset val="238"/>
          </rPr>
          <t>jiri.zakravsky:</t>
        </r>
        <r>
          <rPr>
            <sz val="10"/>
            <color indexed="81"/>
            <rFont val="Tahoma"/>
            <family val="2"/>
            <charset val="238"/>
          </rPr>
          <t xml:space="preserve">
tools
PSSOzzzzzz propertites
Protection
Lock
"2*4"
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>§ 2
v případě jiné klasifikace upravit údaj v závorce, např. (CZ-CC)</t>
        </r>
      </text>
    </comment>
    <comment ref="M6" authorId="0">
      <text>
        <r>
          <rPr>
            <sz val="9"/>
            <color indexed="81"/>
            <rFont val="Tahoma"/>
            <family val="2"/>
            <charset val="238"/>
          </rPr>
          <t>§ 6b 2.část</t>
        </r>
      </text>
    </comment>
    <comment ref="N6" authorId="0">
      <text>
        <r>
          <rPr>
            <sz val="9"/>
            <color indexed="81"/>
            <rFont val="Tahoma"/>
            <family val="2"/>
            <charset val="238"/>
          </rPr>
          <t>§ 6c 2.část</t>
        </r>
      </text>
    </comment>
    <comment ref="O6" authorId="0">
      <text>
        <r>
          <rPr>
            <sz val="9"/>
            <color indexed="81"/>
            <rFont val="Tahoma"/>
            <family val="2"/>
            <charset val="238"/>
          </rPr>
          <t xml:space="preserve">§ 6f
§ 7
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>§ 6a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§ 6b 1.část</t>
        </r>
      </text>
    </comment>
    <comment ref="C7" authorId="0">
      <text>
        <r>
          <rPr>
            <sz val="9"/>
            <color indexed="81"/>
            <rFont val="Tahoma"/>
            <family val="2"/>
            <charset val="238"/>
          </rPr>
          <t>§ 6c 1.část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§ 6d</t>
        </r>
      </text>
    </comment>
    <comment ref="E7" authorId="0">
      <text>
        <r>
          <rPr>
            <sz val="9"/>
            <color indexed="81"/>
            <rFont val="Tahoma"/>
            <family val="2"/>
            <charset val="238"/>
          </rPr>
          <t>§ 6e</t>
        </r>
      </text>
    </comment>
  </commentList>
</comments>
</file>

<file path=xl/comments3.xml><?xml version="1.0" encoding="utf-8"?>
<comments xmlns="http://schemas.openxmlformats.org/spreadsheetml/2006/main">
  <authors>
    <author>jiri.zakravsky</author>
  </authors>
  <commentList>
    <comment ref="C2" authorId="0">
      <text>
        <r>
          <rPr>
            <sz val="9"/>
            <color indexed="81"/>
            <rFont val="Tahoma"/>
            <family val="2"/>
            <charset val="238"/>
          </rPr>
          <t>§ 3</t>
        </r>
      </text>
    </comment>
    <comment ref="U2" authorId="0">
      <text>
        <r>
          <rPr>
            <b/>
            <sz val="10"/>
            <color indexed="81"/>
            <rFont val="Tahoma"/>
            <family val="2"/>
            <charset val="238"/>
          </rPr>
          <t>jiri.zakravsky:</t>
        </r>
        <r>
          <rPr>
            <sz val="10"/>
            <color indexed="81"/>
            <rFont val="Tahoma"/>
            <family val="2"/>
            <charset val="238"/>
          </rPr>
          <t xml:space="preserve">
tools
PSSOzzzzzz propertites
Protection
Lock
"2*4"
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>§ 2
v případě jiné klasifikace upravit údaj v závorce, např. (CZ-CC)</t>
        </r>
      </text>
    </comment>
    <comment ref="N6" authorId="0">
      <text>
        <r>
          <rPr>
            <sz val="9"/>
            <color indexed="81"/>
            <rFont val="Tahoma"/>
            <family val="2"/>
            <charset val="238"/>
          </rPr>
          <t>§ 6b 2.část</t>
        </r>
      </text>
    </comment>
    <comment ref="O6" authorId="0">
      <text>
        <r>
          <rPr>
            <sz val="9"/>
            <color indexed="81"/>
            <rFont val="Tahoma"/>
            <family val="2"/>
            <charset val="238"/>
          </rPr>
          <t>§ 6c 2.část</t>
        </r>
      </text>
    </comment>
    <comment ref="P6" authorId="0">
      <text>
        <r>
          <rPr>
            <sz val="9"/>
            <color indexed="81"/>
            <rFont val="Tahoma"/>
            <family val="2"/>
            <charset val="238"/>
          </rPr>
          <t xml:space="preserve">§ 6f
§ 7
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>§ 6a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§ 6b 1.část</t>
        </r>
      </text>
    </comment>
    <comment ref="C7" authorId="0">
      <text>
        <r>
          <rPr>
            <sz val="9"/>
            <color indexed="81"/>
            <rFont val="Tahoma"/>
            <family val="2"/>
            <charset val="238"/>
          </rPr>
          <t>§ 6c 1.část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§ 6d</t>
        </r>
      </text>
    </comment>
    <comment ref="E7" authorId="0">
      <text>
        <r>
          <rPr>
            <sz val="9"/>
            <color indexed="81"/>
            <rFont val="Tahoma"/>
            <family val="2"/>
            <charset val="238"/>
          </rPr>
          <t>§ 6e</t>
        </r>
      </text>
    </comment>
  </commentList>
</comments>
</file>

<file path=xl/comments4.xml><?xml version="1.0" encoding="utf-8"?>
<comments xmlns="http://schemas.openxmlformats.org/spreadsheetml/2006/main">
  <authors>
    <author>jiri.zakravsky</author>
  </authors>
  <commentList>
    <comment ref="C2" authorId="0">
      <text>
        <r>
          <rPr>
            <sz val="9"/>
            <color indexed="81"/>
            <rFont val="Tahoma"/>
            <family val="2"/>
            <charset val="238"/>
          </rPr>
          <t>§ 3</t>
        </r>
      </text>
    </comment>
    <comment ref="U2" authorId="0">
      <text>
        <r>
          <rPr>
            <b/>
            <sz val="10"/>
            <color indexed="81"/>
            <rFont val="Tahoma"/>
            <family val="2"/>
            <charset val="238"/>
          </rPr>
          <t>jiri.zakravsky:</t>
        </r>
        <r>
          <rPr>
            <sz val="10"/>
            <color indexed="81"/>
            <rFont val="Tahoma"/>
            <family val="2"/>
            <charset val="238"/>
          </rPr>
          <t xml:space="preserve">
tools
PSSOzzzzzz propertites
Protection
Lock
"2*4"
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>§ 2
v případě jiné klasifikace upravit údaj v závorce, např. (CZ-CC)</t>
        </r>
      </text>
    </comment>
    <comment ref="N6" authorId="0">
      <text>
        <r>
          <rPr>
            <sz val="9"/>
            <color indexed="81"/>
            <rFont val="Tahoma"/>
            <family val="2"/>
            <charset val="238"/>
          </rPr>
          <t>§ 6b 2.část</t>
        </r>
      </text>
    </comment>
    <comment ref="O6" authorId="0">
      <text>
        <r>
          <rPr>
            <sz val="9"/>
            <color indexed="81"/>
            <rFont val="Tahoma"/>
            <family val="2"/>
            <charset val="238"/>
          </rPr>
          <t>§ 6c 2.část</t>
        </r>
      </text>
    </comment>
    <comment ref="P6" authorId="0">
      <text>
        <r>
          <rPr>
            <sz val="9"/>
            <color indexed="81"/>
            <rFont val="Tahoma"/>
            <family val="2"/>
            <charset val="238"/>
          </rPr>
          <t xml:space="preserve">§ 6f
§ 7
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>§ 6a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§ 6b 1.část</t>
        </r>
      </text>
    </comment>
    <comment ref="C7" authorId="0">
      <text>
        <r>
          <rPr>
            <sz val="9"/>
            <color indexed="81"/>
            <rFont val="Tahoma"/>
            <family val="2"/>
            <charset val="238"/>
          </rPr>
          <t>§ 6c 1.část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§ 6d</t>
        </r>
      </text>
    </comment>
    <comment ref="E7" authorId="0">
      <text>
        <r>
          <rPr>
            <sz val="9"/>
            <color indexed="81"/>
            <rFont val="Tahoma"/>
            <family val="2"/>
            <charset val="238"/>
          </rPr>
          <t>§ 6e</t>
        </r>
      </text>
    </comment>
  </commentList>
</comments>
</file>

<file path=xl/comments5.xml><?xml version="1.0" encoding="utf-8"?>
<comments xmlns="http://schemas.openxmlformats.org/spreadsheetml/2006/main">
  <authors>
    <author>jiri.zakravsky</author>
  </authors>
  <commentList>
    <comment ref="C2" authorId="0">
      <text>
        <r>
          <rPr>
            <sz val="9"/>
            <color indexed="81"/>
            <rFont val="Tahoma"/>
            <family val="2"/>
            <charset val="238"/>
          </rPr>
          <t>§ 3</t>
        </r>
      </text>
    </comment>
    <comment ref="U2" authorId="0">
      <text>
        <r>
          <rPr>
            <b/>
            <sz val="10"/>
            <color indexed="81"/>
            <rFont val="Tahoma"/>
            <family val="2"/>
            <charset val="238"/>
          </rPr>
          <t>jiri.zakravsky:</t>
        </r>
        <r>
          <rPr>
            <sz val="10"/>
            <color indexed="81"/>
            <rFont val="Tahoma"/>
            <family val="2"/>
            <charset val="238"/>
          </rPr>
          <t xml:space="preserve">
tools
PSSOzzzzzz propertites
Protection
Lock
"2*4"
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>§ 2
v případě jiné klasifikace upravit údaj v závorce, např. (CZ-CC)</t>
        </r>
      </text>
    </comment>
    <comment ref="N6" authorId="0">
      <text>
        <r>
          <rPr>
            <sz val="9"/>
            <color indexed="81"/>
            <rFont val="Tahoma"/>
            <family val="2"/>
            <charset val="238"/>
          </rPr>
          <t>§ 6b 2.část</t>
        </r>
      </text>
    </comment>
    <comment ref="O6" authorId="0">
      <text>
        <r>
          <rPr>
            <sz val="9"/>
            <color indexed="81"/>
            <rFont val="Tahoma"/>
            <family val="2"/>
            <charset val="238"/>
          </rPr>
          <t>§ 6c 2.část</t>
        </r>
      </text>
    </comment>
    <comment ref="P6" authorId="0">
      <text>
        <r>
          <rPr>
            <sz val="9"/>
            <color indexed="81"/>
            <rFont val="Tahoma"/>
            <family val="2"/>
            <charset val="238"/>
          </rPr>
          <t xml:space="preserve">§ 6f
§ 7
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>§ 6a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§ 6b 1.část</t>
        </r>
      </text>
    </comment>
    <comment ref="C7" authorId="0">
      <text>
        <r>
          <rPr>
            <sz val="9"/>
            <color indexed="81"/>
            <rFont val="Tahoma"/>
            <family val="2"/>
            <charset val="238"/>
          </rPr>
          <t>§ 6c 1.část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§ 6d</t>
        </r>
      </text>
    </comment>
    <comment ref="E7" authorId="0">
      <text>
        <r>
          <rPr>
            <sz val="9"/>
            <color indexed="81"/>
            <rFont val="Tahoma"/>
            <family val="2"/>
            <charset val="238"/>
          </rPr>
          <t>§ 6e</t>
        </r>
      </text>
    </comment>
  </commentList>
</comments>
</file>

<file path=xl/comments6.xml><?xml version="1.0" encoding="utf-8"?>
<comments xmlns="http://schemas.openxmlformats.org/spreadsheetml/2006/main">
  <authors>
    <author>jiri.zakravsky</author>
  </authors>
  <commentList>
    <comment ref="C2" authorId="0">
      <text>
        <r>
          <rPr>
            <sz val="9"/>
            <color indexed="81"/>
            <rFont val="Tahoma"/>
            <family val="2"/>
            <charset val="238"/>
          </rPr>
          <t>§ 3</t>
        </r>
      </text>
    </comment>
    <comment ref="U2" authorId="0">
      <text>
        <r>
          <rPr>
            <b/>
            <sz val="10"/>
            <color indexed="81"/>
            <rFont val="Tahoma"/>
            <family val="2"/>
            <charset val="238"/>
          </rPr>
          <t>jiri.zakravsky:</t>
        </r>
        <r>
          <rPr>
            <sz val="10"/>
            <color indexed="81"/>
            <rFont val="Tahoma"/>
            <family val="2"/>
            <charset val="238"/>
          </rPr>
          <t xml:space="preserve">
tools
PSSOzzzzzz propertites
Protection
Lock
"2*4"
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>§ 2
v případě jiné klasifikace upravit údaj v závorce, např. (CZ-CC)</t>
        </r>
      </text>
    </comment>
    <comment ref="N6" authorId="0">
      <text>
        <r>
          <rPr>
            <sz val="9"/>
            <color indexed="81"/>
            <rFont val="Tahoma"/>
            <family val="2"/>
            <charset val="238"/>
          </rPr>
          <t>§ 6b 2.část</t>
        </r>
      </text>
    </comment>
    <comment ref="O6" authorId="0">
      <text>
        <r>
          <rPr>
            <sz val="9"/>
            <color indexed="81"/>
            <rFont val="Tahoma"/>
            <family val="2"/>
            <charset val="238"/>
          </rPr>
          <t>§ 6c 2.část</t>
        </r>
      </text>
    </comment>
    <comment ref="P6" authorId="0">
      <text>
        <r>
          <rPr>
            <sz val="9"/>
            <color indexed="81"/>
            <rFont val="Tahoma"/>
            <family val="2"/>
            <charset val="238"/>
          </rPr>
          <t xml:space="preserve">§ 6f
§ 7
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>§ 6a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§ 6b 1.část</t>
        </r>
      </text>
    </comment>
    <comment ref="C7" authorId="0">
      <text>
        <r>
          <rPr>
            <sz val="9"/>
            <color indexed="81"/>
            <rFont val="Tahoma"/>
            <family val="2"/>
            <charset val="238"/>
          </rPr>
          <t>§ 6c 1.část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§ 6d</t>
        </r>
      </text>
    </comment>
    <comment ref="E7" authorId="0">
      <text>
        <r>
          <rPr>
            <sz val="9"/>
            <color indexed="81"/>
            <rFont val="Tahoma"/>
            <family val="2"/>
            <charset val="238"/>
          </rPr>
          <t>§ 6e</t>
        </r>
      </text>
    </comment>
  </commentList>
</comments>
</file>

<file path=xl/sharedStrings.xml><?xml version="1.0" encoding="utf-8"?>
<sst xmlns="http://schemas.openxmlformats.org/spreadsheetml/2006/main" count="3713" uniqueCount="1786">
  <si>
    <t/>
  </si>
  <si>
    <t>Podlahy lité:</t>
  </si>
  <si>
    <t>Celkem za 777</t>
  </si>
  <si>
    <t>S</t>
  </si>
  <si>
    <t>Přesun hmot pro podlahy lité _x000D_
  stanovený z hmotnosti přesunovaného materiálu_x000D_
    vodorovná dopravní vzdálenost do 50 m_x000D_
    v objektech výšky_x000D_
      přes 6 do 12 m</t>
  </si>
  <si>
    <t>PSV</t>
  </si>
  <si>
    <t>SP</t>
  </si>
  <si>
    <t>t</t>
  </si>
  <si>
    <t>Přesun hmot tonážní pro podlahy lité v objektech v do 12 m</t>
  </si>
  <si>
    <t>998777102</t>
  </si>
  <si>
    <t>1: (19,53+0,155*14+0,175*4)*2*1,1_x000D_
2: DVĚ VRSTVY NÁTĚRU + 10 %</t>
  </si>
  <si>
    <t>Penetrační nátěr_x000D_
  schodišťových stupňů_x000D_
    epoxidový, na podklad_x000D_
    epoxidový předem plněný pískem</t>
  </si>
  <si>
    <t>m2</t>
  </si>
  <si>
    <t>Penetrační epoxidový nátěr schodiště plněný pískem</t>
  </si>
  <si>
    <t>777131211</t>
  </si>
  <si>
    <t>SD</t>
  </si>
  <si>
    <t>777</t>
  </si>
  <si>
    <t>Díl:</t>
  </si>
  <si>
    <t>Konstrukce zámečnické:</t>
  </si>
  <si>
    <t>Celkem za 767</t>
  </si>
  <si>
    <t>Přesun hmot pro zámečnické konstrukce _x000D_
  stanovený z hmotnosti přesunovaného materiálu_x000D_
    vodorovná dopravní vzdálenost do 50 m_x000D_
    v objektech výšky_x000D_
      přes 6 do 12 m</t>
  </si>
  <si>
    <t>Přesun hmot tonážní pro zámečnické konstrukce v objektech v do 12 m</t>
  </si>
  <si>
    <t>998767102</t>
  </si>
  <si>
    <t>Montáž ostatních atypických zámečnických konstrukcí _x000D_
  hmotnosti_x000D_
    přes 250 do 500 kg</t>
  </si>
  <si>
    <t>Firemní práce</t>
  </si>
  <si>
    <t>kg</t>
  </si>
  <si>
    <t>Dodávka atypických zámečnických konstrukcí hmotnosti do 500 kg - Ochranná klec pro závaží - specifikace dle TAB. zám. kcí. Z15</t>
  </si>
  <si>
    <t>767995117R4</t>
  </si>
  <si>
    <t>Dodávka atypických zámečnických konstrukcí hmotnosti do 500 kg - Orientačního systému PČR - specifikace dle TAB. zám. kcí. Z7</t>
  </si>
  <si>
    <t>767995117R3</t>
  </si>
  <si>
    <t>1: 2,8*4,15-2,1*1,25_x000D_
2: boční vstup do budovy</t>
  </si>
  <si>
    <t>Montáž oken jednoduchých _x000D_
  z hliníkových nebo ocelových profilů_x000D_
    pevných_x000D_
    do celostěnových panelů nebo ocelové konstrukce, plochy_x000D_
      přes 2,5 m2</t>
  </si>
  <si>
    <t>Montáž oken jednoduchých pevných do panelů nebo ocelové konstrukce plochy přes 2,5 m2</t>
  </si>
  <si>
    <t>767610114</t>
  </si>
  <si>
    <t>1: 2*1+2*1,2_x000D_
2: Z6</t>
  </si>
  <si>
    <t>Montáž vstupních čistících zón z rohoží _x000D_
  osazení rámu mosazného nebo hliníkového_x000D_
    náběhového_x000D_
      úzkého - 45 mm</t>
  </si>
  <si>
    <t>m</t>
  </si>
  <si>
    <t>Osazení náběhového rámu úzkého š 45 mm k čistícím rohožím</t>
  </si>
  <si>
    <t>767531126</t>
  </si>
  <si>
    <t>1: Z6_x000D_
2: 1,2</t>
  </si>
  <si>
    <t>Montáž vstupních čistících zón z rohoží _x000D_
  kovových nebo plastových</t>
  </si>
  <si>
    <t>Montáž vstupních kovových nebo plastových rohoží čistících zón</t>
  </si>
  <si>
    <t>767531111</t>
  </si>
  <si>
    <t>1: 5_x000D_
2: zábradlí u vstupu do objektu</t>
  </si>
  <si>
    <t>Demontáž zábradlí_x000D_
  rovného_x000D_
    nerozebíratelný spoj_x000D_
    hmotnosti 1 m zábradlí_x000D_
      do 20 kg</t>
  </si>
  <si>
    <t>Demontáž zábradlí rovného nerozebíratelného hmotnosti 1m zábradlí do 20 kg</t>
  </si>
  <si>
    <t>767161813</t>
  </si>
  <si>
    <t>1: Z6_x000D_
2: 1</t>
  </si>
  <si>
    <t>Rohož vstupní provedení houževnatá pryž, modul 150x100 cm</t>
  </si>
  <si>
    <t>Firemní materiály</t>
  </si>
  <si>
    <t>H</t>
  </si>
  <si>
    <t>kus</t>
  </si>
  <si>
    <t>Rohož vstupní čistící zóna provedení houževnatá pryž, modul 120x100 cm</t>
  </si>
  <si>
    <t>69752076R</t>
  </si>
  <si>
    <t>1: 1_x000D_
2: boční vstup (O4)</t>
  </si>
  <si>
    <t>Okno hliníkové s fixním zasklením 1200 x 1200 mm</t>
  </si>
  <si>
    <t>Sestava hliníkových oken s fixním bezpečnostním zasklením 4150 x 2800 mm s otvorem pro vstupní dveře</t>
  </si>
  <si>
    <t>55341522R2</t>
  </si>
  <si>
    <t>1: 1_x000D_
2: Vstupní dveře, boční vstup (10)</t>
  </si>
  <si>
    <t>Dveře hliníkové vchodové dvoukřídlové 1600 x 2000 mm</t>
  </si>
  <si>
    <t>Dveře hliníkové vchodové dvoukřídlové 1250 x 2100 mm vč. vybavení a montáže</t>
  </si>
  <si>
    <t>55341311R</t>
  </si>
  <si>
    <t>1: (1,6*2+5,1*2+14,5*2+12,5*2+0,55+1,5*2+7,2)*1,1_x000D_
2: délka zábradlí schodiště, rampa a podesta</t>
  </si>
  <si>
    <t>Zábradlí ocelové přímé nebo v oblouku výšky 1,1 m _x000D_
  ze sloupků z válcovaných tyčí I č.10-12_x000D_
    s osazením do bloků z betonu prostého rozměru 200x200x500 mm_x000D_
      ze tří vodorovných trubek průměru 51 mm</t>
  </si>
  <si>
    <t>Zábradlí ocelové osazené do bloků z betonu ze čtyř vodorovných trubek vč. sloupku, upevnění a nátěru</t>
  </si>
  <si>
    <t>348942132R</t>
  </si>
  <si>
    <t>767</t>
  </si>
  <si>
    <t>Izolace proti vodě a vlhkosti:</t>
  </si>
  <si>
    <t>Celkem za 711</t>
  </si>
  <si>
    <t>Přesun hmot pro izolace proti vodě, vlhkosti a plynům _x000D_
  stanovený z hmotnosti přesunovaného materiálu_x000D_
    vodorovná dopravní vzdálenost do 50 m_x000D_
    v objektech výšky_x000D_
      přes 6 do 12 m</t>
  </si>
  <si>
    <t>Přesun hmot tonážní pro izolace proti vodě, vlhkosti a plynům v objektech výšky do 12 m</t>
  </si>
  <si>
    <t>998711102</t>
  </si>
  <si>
    <t>1: ((8,6*(0,16+0,875)/2+3,6*(0,515+0,8)/2+8,7*0,8)*1,2)*3_x000D_
2: opěrná zídka + 20% (3x nátěr)_x000D_
3: ((12,25*0,7+8,5*0,7)*1,2)*3_x000D_
4: základy + 20% (3x nátěr)</t>
  </si>
  <si>
    <t>Izolace proti zemní vlhkosti ostatní [SCHOMBURG]_x000D_
  těsnicí kaší [AQUAFIN-2K] flexibilní minerální_x000D_
    na ploše svislé S</t>
  </si>
  <si>
    <t>Izolace proti zemní vlhkosti na svislé ploše těsnicí kaší AQUAFIN 2K</t>
  </si>
  <si>
    <t>711193131</t>
  </si>
  <si>
    <t>711</t>
  </si>
  <si>
    <t>Přesun hmot HSV:</t>
  </si>
  <si>
    <t>Celkem za 099</t>
  </si>
  <si>
    <t>Přesun hmot pro budovy občanské výstavby, bydlení, výrobu a služby _x000D_
  s nosnou svislou konstrukcí zděnou z cihel, tvárnic nebo kamene_x000D_
    vodorovná dopravní vzdálenost do 100 m_x000D_
    pro budovy výšky_x000D_
      přes 6 do 12 m</t>
  </si>
  <si>
    <t>HSV</t>
  </si>
  <si>
    <t>Přesun hmot pro budovy zděné v do 12 m</t>
  </si>
  <si>
    <t>998011002</t>
  </si>
  <si>
    <t>1: 40,58*0,2_x000D_
2: viz. pol. 997013501</t>
  </si>
  <si>
    <t>Poplatek za uložení stavebního odpadu na skládce (skládkovné) _x000D_
  směsného</t>
  </si>
  <si>
    <t>Poplatek za uložení stavebního směsného odpadu na skládce (skládkovné)</t>
  </si>
  <si>
    <t>997013831</t>
  </si>
  <si>
    <t>1: 40,58*0,8_x000D_
2: viz. pol. 997013501</t>
  </si>
  <si>
    <t>Poplatek za uložení stavebního odpadu na skládce (skládkovné) _x000D_
  betonového</t>
  </si>
  <si>
    <t>Poplatek za uložení stavebního betonového odpadu na skládce (skládkovné)</t>
  </si>
  <si>
    <t>997013801</t>
  </si>
  <si>
    <t>1: 40,58*19_x000D_
2: odvoz do 20 km_x000D_
3: viz. pol. 997013501</t>
  </si>
  <si>
    <t>Odvoz suti a vybouraných hmot na skládku nebo meziskládku _x000D_
  se složením, na vzdálenost_x000D_
    Příplatek k ceně_x000D_
      za každý další i započatý 1 km přes 1 km</t>
  </si>
  <si>
    <t>Příplatek k odvozu suti a vybouraných hmot na skládku ZKD 1 km přes 1 km</t>
  </si>
  <si>
    <t>997013509</t>
  </si>
  <si>
    <t>Odvoz suti a vybouraných hmot na skládku nebo meziskládku _x000D_
  se složením, na vzdálenost_x000D_
    do 1 km</t>
  </si>
  <si>
    <t>Odvoz suti a vybouraných hmot na skládku nebo meziskládku do 1 km se složením</t>
  </si>
  <si>
    <t>997013501</t>
  </si>
  <si>
    <t>Vnitrostaveništní doprava suti a vybouraných hmot _x000D_
  vodorovně do 50 m_x000D_
    svisle s omezením mechanizace_x000D_
    pro budovy a haly výšky_x000D_
      přes 9 do 12 m</t>
  </si>
  <si>
    <t>Vnitrostaveništní doprava suti a vybouraných hmot pro budovy v do 12 m s omezením mechanizace</t>
  </si>
  <si>
    <t>997013153</t>
  </si>
  <si>
    <t>099</t>
  </si>
  <si>
    <t>Silnoproud:</t>
  </si>
  <si>
    <t>Celkem za 021</t>
  </si>
  <si>
    <t>1: Z14_x000D_
2: 2</t>
  </si>
  <si>
    <t>Tabulka bezpečnostní s tiskem 2 barvy A3 297x420 mm</t>
  </si>
  <si>
    <t>SPCM</t>
  </si>
  <si>
    <t>73534516</t>
  </si>
  <si>
    <t>1: 2_x000D_
2: Z14</t>
  </si>
  <si>
    <t>MONTAZ</t>
  </si>
  <si>
    <t>MP</t>
  </si>
  <si>
    <t>Osazení tabulky výstražné na sloup ocelový příhradový</t>
  </si>
  <si>
    <t>210050821</t>
  </si>
  <si>
    <t>021</t>
  </si>
  <si>
    <t>Ostatní konstrukce a práce:</t>
  </si>
  <si>
    <t>Celkem za 009</t>
  </si>
  <si>
    <t>1: (0,34+0,54+0,01)*20_x000D_
2: kotvení podesty ke stávající fasádě</t>
  </si>
  <si>
    <t>Přídavná šroubovitá nerezová výztuž pro sanaci trhlin_x000D_
  ve vrtu včetně vyvrtání_x000D_
    příklepovými vrtáky a zalití kotevní maltou_x000D_
    1 kotva průměru_x000D_
      10 mm</t>
  </si>
  <si>
    <t>Přídavná šroubovitá nerezová  výztuž 1 kotva D 10 mm ve vrtu vyvrtaném příklepem</t>
  </si>
  <si>
    <t>985442114</t>
  </si>
  <si>
    <t>1: 36,5*0,15+3*3*0,15+0,6*0,3_x000D_
2: panely_x000D_
3: 11*0,4*0,6+24*0,2*1_x000D_
4: základ + zídky plotové</t>
  </si>
  <si>
    <t>Demolice konstrukcí objektů _x000D_
  postupným rozebíráním_x000D_
    konstrukcí_x000D_
      ze železobetonu</t>
  </si>
  <si>
    <t>m3</t>
  </si>
  <si>
    <t>Demolice konstrukcí objektů z betonu železového postupným rozebíráním</t>
  </si>
  <si>
    <t>981511114</t>
  </si>
  <si>
    <t>1: 4,15*3,6_x000D_
2: boční vstup do objektu</t>
  </si>
  <si>
    <t>Vybourání kovových rámů oken s křídly, dveřních zárubní, vrat, stěn, ostění nebo obkladů _x000D_
  okenních rámů s křídly_x000D_
    jednoduchých, plochy_x000D_
      přes 4 m2</t>
  </si>
  <si>
    <t>Vybourání kovových rámů oken jednoduchých včetně křídel pl přes 4 m2</t>
  </si>
  <si>
    <t>968072247</t>
  </si>
  <si>
    <t>1: 9_x000D_
2: plotové sloupky</t>
  </si>
  <si>
    <t>Bourání plotových sloupků a vzpěr_x000D_
  železobetonových_x000D_
    výšky do 2,5 m_x000D_
      s betonovou patkou</t>
  </si>
  <si>
    <t>Bourání sloupků a vzpěr ŽB plotových s betonovou patkou</t>
  </si>
  <si>
    <t>966052121</t>
  </si>
  <si>
    <t>1: 2,2*1,1_x000D_
2: podlaha u bočního vstupu</t>
  </si>
  <si>
    <t>Bourání podlah z dlaždic_x000D_
  bez podkladního lože nebo mazaniny, s jakoukoliv výplní spár_x000D_
    keramických nebo xylolitových_x000D_
    tl. přes 10 mm plochy_x000D_
      přes 1 m2</t>
  </si>
  <si>
    <t>Bourání podlah z dlaždic keramických nebo xylolitových tl přes 10 mm plochy přes 1 m2</t>
  </si>
  <si>
    <t>965081223</t>
  </si>
  <si>
    <t>1: 4,1_x000D_
2: plocha schodiště do bočního vstupu</t>
  </si>
  <si>
    <t>Bourání železobetonových monolitických schodišťových ramen _x000D_
  zazděných oboustranně</t>
  </si>
  <si>
    <t>Bourání ŽB schodišťových ramen monolitických zazděných oboustranně</t>
  </si>
  <si>
    <t>963053935</t>
  </si>
  <si>
    <t>1: 3*1</t>
  </si>
  <si>
    <t>Bourání železobetonových schodnic prefabrikovaných _x000D_
  jakékoliv délky</t>
  </si>
  <si>
    <t>Bourání prefabrikovaných ŽB schodnic</t>
  </si>
  <si>
    <t>963014949</t>
  </si>
  <si>
    <t>1: 0,3*0,3*3,14*4_x000D_
2: stávající betonový sloup pro osvětlení</t>
  </si>
  <si>
    <t>Bourání zdiva železobetonového _x000D_
  pilířů, průřezu_x000D_
    do 0,36 m2</t>
  </si>
  <si>
    <t>Bourání pilířů ze ŽB</t>
  </si>
  <si>
    <t>962052314</t>
  </si>
  <si>
    <t>1: (20,9+12,27)*1,2_x000D_
2: délka obrubníku odečteno z AutoCADu + 20%</t>
  </si>
  <si>
    <t>Osazení silničního obrubníku betonového _x000D_
  se zřízením lože, s vyplněním a zatřením spár cementovou maltou_x000D_
    ležatého_x000D_
    bez boční opěry, do lože_x000D_
      z betonu prostého tř. C 12/15</t>
  </si>
  <si>
    <t>Osazení silničního obrubníku betonového ležatého bez boční opěry do lože z betonu prostého</t>
  </si>
  <si>
    <t>916131112</t>
  </si>
  <si>
    <t>1: (12+2+4+2+2+15+13+15)*1,2_x000D_
2: počet obrubníků + 20%</t>
  </si>
  <si>
    <t>Obrubník betonový chodníkový vibrolisovaný 100x8x25 cm</t>
  </si>
  <si>
    <t>Obrubník betonový chodníkový ABO 16-10 100x8x25 cm</t>
  </si>
  <si>
    <t>59217409</t>
  </si>
  <si>
    <t>009</t>
  </si>
  <si>
    <t>Komunikace:</t>
  </si>
  <si>
    <t>Celkem za 005</t>
  </si>
  <si>
    <t>1: (1,5*14,1+12,04*1,5+5,8)*1,2_x000D_
2: šířka*délka + 20%</t>
  </si>
  <si>
    <t>Kladení dlažby z betonových zámkových dlaždic komunikací pro pěší_x000D_
  s ložem z kameniva těženého nebo drceného tl. do 40 mm, s vyplněním spár s dvojitým hutněním,_x000D_
  vibrováním a se smetením přebytečného materiálu na krajnici_x000D_
    tl. 60 mm_x000D_
    skupiny A, pro plochy_x000D_
      přes 50 do 100 m2</t>
  </si>
  <si>
    <t>Kladení zámkové dlažby komunikací pro pěší tl 60 mm skupiny A pl do 100 m2</t>
  </si>
  <si>
    <t>596211111</t>
  </si>
  <si>
    <t>1: (1,5*14,1+12,04*1,5+5,8)*1,2_x000D_
2: plocha + 20%</t>
  </si>
  <si>
    <t>Dlažba skladebná betonová základní 20x10x6 cm přírodní</t>
  </si>
  <si>
    <t>Dlažba skladebná HOLLAND HBB 20x10x6 cm přírodní</t>
  </si>
  <si>
    <t>59245110</t>
  </si>
  <si>
    <t>1: (1,5*14,1+12,04*1,5+5,8)*1,2_x000D_
2: viz. pol. 59245110</t>
  </si>
  <si>
    <t>Podklad ze štěrkodrti ŠD _x000D_
  s rozprostřením a zhutněním, po zhutnění_x000D_
    tl. 200 mm</t>
  </si>
  <si>
    <t>Podklad ze štěrkodrtě ŠD tl 200 mm</t>
  </si>
  <si>
    <t>564861111</t>
  </si>
  <si>
    <t>1: 54,012_x000D_
2: viz. pol. 59145110</t>
  </si>
  <si>
    <t>Podklad ze štěrkodrti ŠD _x000D_
  s rozprostřením a zhutněním, po zhutnění_x000D_
    tl. 40 mm</t>
  </si>
  <si>
    <t>Podklad ze štěrkodrtě ŠD tl 40 mm</t>
  </si>
  <si>
    <t>564801112</t>
  </si>
  <si>
    <t>005</t>
  </si>
  <si>
    <t>Vodorovné konstrukce:</t>
  </si>
  <si>
    <t>Celkem za 004</t>
  </si>
  <si>
    <t>1: (1,85*1,65+4,8*2,4+11,62+24*0,4*0,5+2,4*0,5+2*0,5)*0,1*1,2_x000D_
2: pod podestou-schodištěm+pasy opěrné zídky+patky+ pasy schodiště * tl. + 20% z celkového objemu</t>
  </si>
  <si>
    <t>Podkladní a výplňové vrstvy z betonu prostého _x000D_
  tloušťky do 100 mm, z betonu_x000D_
    C 16/20</t>
  </si>
  <si>
    <t>Podkladní nebo výplňová vrstva z betonu C 16/20 tl do 100 mm</t>
  </si>
  <si>
    <t>451315115</t>
  </si>
  <si>
    <t>1: 7,241_x000D_
2: viz. pol. 434351141</t>
  </si>
  <si>
    <t>Bednění stupňů _x000D_
  betonovaných na podstupňové desce nebo na terénu_x000D_
    půdorysně přímočarých_x000D_
      odstranění</t>
  </si>
  <si>
    <t>Odstranění bednění stupňů přímočarých schodišť</t>
  </si>
  <si>
    <t>434351142</t>
  </si>
  <si>
    <t>1: (0,155*2,2*14+0,175*1,8*4)*1,2_x000D_
2: výška*šířka*počet stupňů + 20%</t>
  </si>
  <si>
    <t>Bednění stupňů _x000D_
  betonovaných na podstupňové desce nebo na terénu_x000D_
    půdorysně přímočarých_x000D_
      zřízení</t>
  </si>
  <si>
    <t>Zřízení bednění stupňů přímočarých schodišť</t>
  </si>
  <si>
    <t>434351141</t>
  </si>
  <si>
    <t>1: 13,395_x000D_
2: viz. pol. 431351121</t>
  </si>
  <si>
    <t>Bednění podest, podstupňových desek a ramp včetně podpěrné konstrukce _x000D_
  výšky do 4 m_x000D_
    půdorysně přímočarých_x000D_
      odstranění</t>
  </si>
  <si>
    <t>Odstranění bednění podest schodišť a ramp přímočarých v do 4 m</t>
  </si>
  <si>
    <t>431351122</t>
  </si>
  <si>
    <t>1: (1,9*2+0,65*2+1,25*1,8)*1,2_x000D_
2: boky schodiště A + boky schodiště B + plocha podesty schodiště B + 20 % z celkové plochy_x000D_
3: (1,35*2+2*1,35*0,25+1,75*0,25)*1,2_x000D_
4: půdorysná plocha podesty+ boky podesty + čelo podesty + 20 % z celkové plochy</t>
  </si>
  <si>
    <t>Bednění podest, podstupňových desek a ramp včetně podpěrné konstrukce _x000D_
  výšky do 4 m_x000D_
    půdorysně přímočarých_x000D_
      zřízení</t>
  </si>
  <si>
    <t>Zřízení bednění podest schodišť a ramp přímočarých v do 4 m</t>
  </si>
  <si>
    <t>431351121</t>
  </si>
  <si>
    <t>1: 0,3643</t>
  </si>
  <si>
    <t>Výztuž schodišťových konstrukcí a ramp _x000D_
  stupňů, schodnic, ramen, podest s nosníky_x000D_
    z betonářské oceli_x000D_
      10 505 (R) nebo BSt 500</t>
  </si>
  <si>
    <t>Výztuž schodišťové konstrukce a rampy betonářskou ocelí 10 505</t>
  </si>
  <si>
    <t>430361821</t>
  </si>
  <si>
    <t>1: (1,585*2,2+0,5363*1,8)*1,1_x000D_
2: boční plocha schodiště * šířka schodiště (plochy schodišť odečteny z AutoCADu) + 10%_x000D_
3: (7,43*0,25)*1,1_x000D_
4: nosná konstrukce - půdorysná plocha podesty * tloušťka  (plochy schodišť odečteny z AutoCADu) + 10%</t>
  </si>
  <si>
    <t>Schodišťové konstrukce a rampy z betonu železového (bez výztuže) _x000D_
  stupně, schodnice, ramena, podesty s nosníky_x000D_
    tř. C 30/37</t>
  </si>
  <si>
    <t>Schodišťová konstrukce a rampa ze ŽB tř. C 30/37</t>
  </si>
  <si>
    <t>430321616</t>
  </si>
  <si>
    <t>004</t>
  </si>
  <si>
    <t>Svislé konstrukce:</t>
  </si>
  <si>
    <t>Celkem za 003</t>
  </si>
  <si>
    <t>1: 0,297</t>
  </si>
  <si>
    <t>Výztuž nadzákladových zdí_x000D_
  nosných_x000D_
    svislých nebo odkloněných od svislice, rovných nebo oblých_x000D_
    z betonářské oceli_x000D_
      10 505 (R) nebo BSt 500</t>
  </si>
  <si>
    <t>Výztuž nosných zdí betonářskou ocelí 10 505</t>
  </si>
  <si>
    <t>311361821</t>
  </si>
  <si>
    <t>1: 11,647_x000D_
2: viz. pol. 311351105</t>
  </si>
  <si>
    <t>Bednění nadzákladových zdí_x000D_
  nosných_x000D_
    svislé nebo šikmé (odkloněné), půdorysně přímé nebo zalomené ve volném prostranství, ve volných_x000D_
    nebo zapažených jamách, rýhách, šachtách, včetně případných vzpěr,_x000D_
    oboustranné za každou stranu_x000D_
      odstranění</t>
  </si>
  <si>
    <t>Odstranění oboustranného bednění zdí nosných</t>
  </si>
  <si>
    <t>311351106</t>
  </si>
  <si>
    <t>1: 8,6*(0,875+0,16)/2+3,5*(0,515+0,8)/2+1*0,55/2+1,775*0,8+2*0,8+2*0,8_x000D_
2: délka * výška (odečteno z AutoCADu)</t>
  </si>
  <si>
    <t>Bednění nadzákladových zdí_x000D_
  nosných_x000D_
    svislé nebo šikmé (odkloněné), půdorysně přímé nebo zalomené ve volném prostranství, ve volných_x000D_
    nebo zapažených jamách, rýhách, šachtách, včetně případných vzpěr,_x000D_
    oboustranné za každou stranu_x000D_
      zřízení</t>
  </si>
  <si>
    <t>Zřízení oboustranného bednění zdí nosných</t>
  </si>
  <si>
    <t>311351105</t>
  </si>
  <si>
    <t>1: (1,503*0,55+8,6*0,25*(0,875+0,16)/2+3,5*0,25*(0,515+0,8)/2+1*0,25*0,55/2)*1,2_x000D_
2: délka * tloušťka * výška + 20 %</t>
  </si>
  <si>
    <t>Nadzákladové zdi z betonu železového (bez výztuže)_x000D_
  nosné_x000D_
    bez zvláštních nároků na vliv prostředí_x000D_
      tř. C 30/37</t>
  </si>
  <si>
    <t>Nosná zeď ze ŽB tř. C 30/37 bez výztuže</t>
  </si>
  <si>
    <t>311321611</t>
  </si>
  <si>
    <t>003</t>
  </si>
  <si>
    <t>Základy:</t>
  </si>
  <si>
    <t>Celkem za 002</t>
  </si>
  <si>
    <t>1: 24*0,2*0,3*1_x000D_
2: počet patek * rozměry</t>
  </si>
  <si>
    <t>Základové konstrukce z betonu prostého_x000D_
  patky a bloky_x000D_
    ve výkopu nebo na hlavách pilot_x000D_
      C 30/37</t>
  </si>
  <si>
    <t>Základové patky a bloky z betonu prostého C 30/37</t>
  </si>
  <si>
    <t>275311128</t>
  </si>
  <si>
    <t>1: 0,1855</t>
  </si>
  <si>
    <t>Výztuž základů_x000D_
  pasů_x000D_
    z oceli_x000D_
      10 505 (R) nebo BSt 500</t>
  </si>
  <si>
    <t>Výztuž základových pasů z betonářské oceli 10 505</t>
  </si>
  <si>
    <t>274366006</t>
  </si>
  <si>
    <t>1: 17,64_x000D_
2: viz. pol. 2744356021</t>
  </si>
  <si>
    <t>Bednění základů z betonu prostého nebo železového_x000D_
  pasů_x000D_
    pro plochy_x000D_
    rovinné_x000D_
      odstranění</t>
  </si>
  <si>
    <t>Bednění základových pasů ploch rovinných odstranění</t>
  </si>
  <si>
    <t>274356022</t>
  </si>
  <si>
    <t>1: 21*0,7*1,2_x000D_
2: bednění základových pasů pod opěrnými zdmi + 20 % (délka odečtena z AutoCADu)</t>
  </si>
  <si>
    <t>Bednění základů z betonu prostého nebo železového_x000D_
  pasů_x000D_
    pro plochy_x000D_
    rovinné_x000D_
      zřízení</t>
  </si>
  <si>
    <t>Bednění základových pasů ploch rovinných zřízení</t>
  </si>
  <si>
    <t>274356021</t>
  </si>
  <si>
    <t>1: 8,65*0,7_x000D_
2: plocha odečtena z AutoCAD*hloubka</t>
  </si>
  <si>
    <t>Základové konstrukce z betonu prostého_x000D_
  pasy, prahy, věnce a ostruhy_x000D_
    ve výkopu nebo na hlavách pilot_x000D_
      C 30/37</t>
  </si>
  <si>
    <t>Základové pasy, prahy, věnce a ostruhy z betonu prostého C 30/37</t>
  </si>
  <si>
    <t>274311128</t>
  </si>
  <si>
    <t>002</t>
  </si>
  <si>
    <t>Zemní práce:</t>
  </si>
  <si>
    <t>Celkem za 001</t>
  </si>
  <si>
    <t>1: 83,837*1,9</t>
  </si>
  <si>
    <t>Uložení sypaniny _x000D_
  poplatek za uložení sypaniny na skládce (skládkovné)</t>
  </si>
  <si>
    <t>Poplatek za uložení odpadu ze sypaniny na skládce (skládkovné)</t>
  </si>
  <si>
    <t>171201211</t>
  </si>
  <si>
    <t>1: (1+25+33)*2_x000D_
2: plocha nových svahů + rezerva</t>
  </si>
  <si>
    <t>Založení trávníku_x000D_
  na půdě předem připravené_x000D_
    plochy do 1000 m2_x000D_
    zatravňovací textilií_x000D_
      na svahu přes 1:5 do 1:2</t>
  </si>
  <si>
    <t>Založení trávníku zatravňovací textilií včetně textilie plochy do 1000 m2 ve svahu do 1:2</t>
  </si>
  <si>
    <t>181411162</t>
  </si>
  <si>
    <t>1: 143*1</t>
  </si>
  <si>
    <t>Zásyp sypaninou z jakékoliv horniny _x000D_
  s uložením výkopku ve vrstvách_x000D_
    se zhutněním_x000D_
      jam, šachet, rýh nebo kolem objektů v těchto vykopávkách</t>
  </si>
  <si>
    <t>Zásyp jam, šachet rýh nebo kolem objektů sypaninou se zhutněním</t>
  </si>
  <si>
    <t>174101101</t>
  </si>
  <si>
    <t>1: 214,5+12,337-143,0_x000D_
2: "122101102+131101101-174101101"</t>
  </si>
  <si>
    <t>Uložení sypaniny _x000D_
  na skládky</t>
  </si>
  <si>
    <t>Uložení sypaniny na skládky</t>
  </si>
  <si>
    <t>171201201</t>
  </si>
  <si>
    <t>1: 83,837_x000D_
2: pol. 171201201</t>
  </si>
  <si>
    <t>Nakládání, skládání a překládání neulehlého výkopku nebo sypaniny _x000D_
  nakládání, množství_x000D_
    přes 100 m3, z hornin_x000D_
      tř. 1 až 4</t>
  </si>
  <si>
    <t>Nakládání výkopku z hornin tř. 1 až 4 přes 100 m3</t>
  </si>
  <si>
    <t>167101102</t>
  </si>
  <si>
    <t>1: 11,62*0,85_x000D_
2: plocha*hloubka pro zídky_x000D_
3: 0,3*(1,8+2,2)*0,85_x000D_
4: šířka*délka*hloubka schodišť. základů_x000D_
5: 24*0,2*0,3*1_x000D_
6: patky pro sloupky zábradlí</t>
  </si>
  <si>
    <t>Hloubení nezapažených jam a zářezů_x000D_
  s urovnáním dna do předepsaného profilu a spádu_x000D_
    v horninách tř. 1 a 2_x000D_
      do 100 m3</t>
  </si>
  <si>
    <t>Hloubení jam nezapažených v hornině tř. 1 a 2 objemu do 100 m3</t>
  </si>
  <si>
    <t>131101101</t>
  </si>
  <si>
    <t>1: 143*1,5</t>
  </si>
  <si>
    <t>Odkopávky a prokopávky nezapažené _x000D_
  s přehozením výkopku na vzdálenost do 3 m nebo s naložením na dopravní prostředek_x000D_
    v horninách tř. 1 a 2_x000D_
      přes 100 do 1 000 m3</t>
  </si>
  <si>
    <t>Odkopávky a prokopávky nezapažené v hornině tř. 1 a 2 objem do 1000 m3</t>
  </si>
  <si>
    <t>122101102</t>
  </si>
  <si>
    <t>1: 11*0,3*1_x000D_
2: zídka u parkoviště</t>
  </si>
  <si>
    <t>Bourání konstrukcí v odkopávkách a prokopávkách, korytech vodotečí, melioračních kanálech - ručně_x000D_
  s přemístěním suti na hromady na vzdálenost do 20 m nebo s naložením na dopravní prostředek_x000D_
    ze zdiva cihelného nebo smíšeného_x000D_
      na maltu vápennou</t>
  </si>
  <si>
    <t>Bourání zdiva cihelného nebo smíšeného v odkopávkách nebo prokopávkách na maltu vápennou ručně</t>
  </si>
  <si>
    <t>120901101</t>
  </si>
  <si>
    <t>Odstranění pařezů _x000D_
  s jejich vykopáním, vytrháním nebo odstřelením, s přesekáním kořenů_x000D_
    průměru_x000D_
      přes 900 mm</t>
  </si>
  <si>
    <t>Odstranění pařezů D přes 900 mm</t>
  </si>
  <si>
    <t>112201105</t>
  </si>
  <si>
    <t>Odstranění křovin a stromů s odstraněním kořenů _x000D_
  průměru kmene do 100 mm_x000D_
    do sklonu terénu 1 : 5, při celkové ploše_x000D_
      do 1 000 m2</t>
  </si>
  <si>
    <t>Odstranění křovin a stromů průměru kmene do 100 mm i s kořeny z celkové plochy do 1000 m2</t>
  </si>
  <si>
    <t>111201101</t>
  </si>
  <si>
    <t>001</t>
  </si>
  <si>
    <t>řádek s filtry</t>
  </si>
  <si>
    <t>nadpisy sloupců</t>
  </si>
  <si>
    <t>celkem</t>
  </si>
  <si>
    <t>jednotková</t>
  </si>
  <si>
    <t>hmotnost</t>
  </si>
  <si>
    <t>množství</t>
  </si>
  <si>
    <t>jednotka</t>
  </si>
  <si>
    <t>Název položky</t>
  </si>
  <si>
    <t>položky</t>
  </si>
  <si>
    <t>pol.</t>
  </si>
  <si>
    <t>montáže</t>
  </si>
  <si>
    <t>dodávky</t>
  </si>
  <si>
    <t>Celková</t>
  </si>
  <si>
    <t xml:space="preserve">měrná </t>
  </si>
  <si>
    <t>Číslo</t>
  </si>
  <si>
    <t>číslo</t>
  </si>
  <si>
    <t>Výkaz výměr</t>
  </si>
  <si>
    <t>Technická specifikace</t>
  </si>
  <si>
    <t>kód datové základny</t>
  </si>
  <si>
    <t>typ řádku</t>
  </si>
  <si>
    <t>C E N A</t>
  </si>
  <si>
    <t>Poř.</t>
  </si>
  <si>
    <t>hlavičky datumů</t>
  </si>
  <si>
    <t>Datum aktualizace :</t>
  </si>
  <si>
    <t>Datum zpracování :</t>
  </si>
  <si>
    <t>Stavební objekt 01:</t>
  </si>
  <si>
    <t>hlavičky objektu</t>
  </si>
  <si>
    <t>SO-01</t>
  </si>
  <si>
    <t>Číslo PS,SO</t>
  </si>
  <si>
    <t>Zatřídění objektu :
(JKSO, JKPOV)</t>
  </si>
  <si>
    <t>Přístupový chodník</t>
  </si>
  <si>
    <t>Název PS,SO :</t>
  </si>
  <si>
    <t>hlavičky stavby</t>
  </si>
  <si>
    <t>ZAK-2017-26</t>
  </si>
  <si>
    <t>Číslo stavby</t>
  </si>
  <si>
    <t>Dislokace Policie ČR v prostorech výpravní budovy Kralupy n. Vltavou (SO-01)</t>
  </si>
  <si>
    <t>Název stavby :</t>
  </si>
  <si>
    <t>objektový ukazatel</t>
  </si>
  <si>
    <t>počet mj</t>
  </si>
  <si>
    <t>mj dle JKSO</t>
  </si>
  <si>
    <t>Cena za objekt [Kč]</t>
  </si>
  <si>
    <t>SOUPIS PRACÍ</t>
  </si>
  <si>
    <t>OSTATNÍ</t>
  </si>
  <si>
    <t>ČD</t>
  </si>
  <si>
    <t>SŽDC</t>
  </si>
  <si>
    <t>majitel, cena</t>
  </si>
  <si>
    <t>majitel HIM:</t>
  </si>
  <si>
    <t>FORMULÁŘ 5</t>
  </si>
  <si>
    <t>725-Zařizovací předměty celkem</t>
  </si>
  <si>
    <t>HZS</t>
  </si>
  <si>
    <t>Stavební přípomoce pro práce PSV vnitřní vodovod a kanalizace</t>
  </si>
  <si>
    <t>R2</t>
  </si>
  <si>
    <t>přesun hmot pro zařizovací předměty do 50m a výšky objektu do 12m</t>
  </si>
  <si>
    <t>99872-5102</t>
  </si>
  <si>
    <t>soubor</t>
  </si>
  <si>
    <t>Pult přebalovací sklopný, plast vč. kotvení, specifikace dle PD</t>
  </si>
  <si>
    <t>5543-1070R</t>
  </si>
  <si>
    <t>Dodávka sprchového koutu, sprchového setu nástěnného vč.připojov.mat a specifikace dle PD</t>
  </si>
  <si>
    <t>72524-spec.R</t>
  </si>
  <si>
    <t>Montáž sprchových koutů</t>
  </si>
  <si>
    <t>72524-9103R</t>
  </si>
  <si>
    <t>Úklidová závěsná výlevka s baterií nástěnnou a splachováním, vč.vybavení  a samost.rámem, podomítkový závěsný systém dle specifikace PD</t>
  </si>
  <si>
    <t>72533-1111R</t>
  </si>
  <si>
    <t>Dřezy nerezové s odkapávací plochouvč.vybavení nást.batrie viz.spec.PD</t>
  </si>
  <si>
    <t>72531-1121R</t>
  </si>
  <si>
    <t>Umyvadla bílá š. 650 mm s baterií stojánkovou, bezbariérová dle vyhl. č. č. 398/2009 Sb. s odkládací plochou, vybavení spec.dle PD</t>
  </si>
  <si>
    <t>72521-1633R</t>
  </si>
  <si>
    <t>Umyvadla bílá š. 450 mm s baterií stojánkovou, odkládací plochou spec.dle PD</t>
  </si>
  <si>
    <t>Umyvadla bílá š. 600 mm s baterií stojánkovou, odkládací plochou spec.dle PD</t>
  </si>
  <si>
    <t>Pisoaár s radarovým splachovačem vč.vybavení dle specifikace PD</t>
  </si>
  <si>
    <t>72512-1525R</t>
  </si>
  <si>
    <t xml:space="preserve">Klozety závěsné pro invalidy dle vyhl. č. 398/2009 Sb. se samost. ocelovým rámem s ukotvením, podomítkový závěsný systém, vybavení dle specifikace PD </t>
  </si>
  <si>
    <t>72511-2022R</t>
  </si>
  <si>
    <t>Klozety nerezové závěsné s hlubokým splachováním kompaktní s umyvadlem rovným, antivandal provedení, podomítkový závěsný systém specifikace dle PD</t>
  </si>
  <si>
    <t>72511-2312R</t>
  </si>
  <si>
    <t>Klozety keramické závěsné na nosné stěny s hlubokým splachováním se sam.ocelovým rámem s ukotvením, podomítkový závěsný systém dle specifikace dle PD</t>
  </si>
  <si>
    <t>72511-2021R</t>
  </si>
  <si>
    <t>Zařizovací předměty</t>
  </si>
  <si>
    <t>800-725-A05</t>
  </si>
  <si>
    <t>722-Vnitřní vodovod celkem</t>
  </si>
  <si>
    <t>Přesun hmot tonážní pro vnitřní vodovod v objektech v do 12 m</t>
  </si>
  <si>
    <t>99872-2102</t>
  </si>
  <si>
    <t>kpl</t>
  </si>
  <si>
    <t>Prokázání vyhovujících vlastností pitné vody před uvedením do provozu dle vyhlášky č. 252/2004 Sb.</t>
  </si>
  <si>
    <t>72229-0234R</t>
  </si>
  <si>
    <t>Zkouška těsnosti vodovodního potrubí do DN 80</t>
  </si>
  <si>
    <t>72229-0226</t>
  </si>
  <si>
    <t>Proplach a desinfekce bodovodního potrubí</t>
  </si>
  <si>
    <t>72229-0234</t>
  </si>
  <si>
    <t>Ochrana vodovodního potrubí přilepenými termoizolačními trubicemi z PE tl do 20 mm DN do 45 mm</t>
  </si>
  <si>
    <t>73381-1242</t>
  </si>
  <si>
    <t>Potrubí vodovodní plastové PPR svar polyfuze PN 16 D 40 x 5,6 mm</t>
  </si>
  <si>
    <t>72217-4005</t>
  </si>
  <si>
    <t>Potrubí vodovodní plastové PPR svar polyfuze PN 16 D 32 x 4,5 mm</t>
  </si>
  <si>
    <t>72217-4004</t>
  </si>
  <si>
    <t>Potrubí vodovodní plastové PPR svar polyfuze PN 16 D 25 x 3,5 mm</t>
  </si>
  <si>
    <t>72217-4003</t>
  </si>
  <si>
    <t>Potrubí vodovodní plastové PPR svar polyfuze PN 16 D 20 x 2,8 mm</t>
  </si>
  <si>
    <t>72217-4002</t>
  </si>
  <si>
    <t>Vnitřní vodovod</t>
  </si>
  <si>
    <t>800-722-A02</t>
  </si>
  <si>
    <t>721-Vnitřní kanalizace celkem</t>
  </si>
  <si>
    <t>Přesun hmot tonážní pro vnitřní kanalizace v objektech v do 12 m</t>
  </si>
  <si>
    <t>99872-1102</t>
  </si>
  <si>
    <t>Zkouška těsnosti potrubí kanalizace vodou do DN 200</t>
  </si>
  <si>
    <t>72129-0112</t>
  </si>
  <si>
    <t>Potrubí z trub plastových HT PP odpadní DN 125</t>
  </si>
  <si>
    <t>72117-4026</t>
  </si>
  <si>
    <t>Potrubí kanalizační z PP připojovací systém HT DN 100</t>
  </si>
  <si>
    <t>72117-4045</t>
  </si>
  <si>
    <t>Potrubí kanalizační z PP připojovací systém HT DN 50</t>
  </si>
  <si>
    <t>72117-4043</t>
  </si>
  <si>
    <t>Potrubí kanalizační z PP připojovací systém HT DN 40</t>
  </si>
  <si>
    <t>72117-4042</t>
  </si>
  <si>
    <t>Vnitřní kanalizace</t>
  </si>
  <si>
    <t>800-721- A01</t>
  </si>
  <si>
    <t>SO -02</t>
  </si>
  <si>
    <t>Vodovod a kanalizace</t>
  </si>
  <si>
    <t>Dislokace Policie ČR v prostorech výpravní budovy Kralupy n.Vltavou</t>
  </si>
  <si>
    <t>Cena s DPH 21%</t>
  </si>
  <si>
    <t>Cena celkem za zařizení bez DPH</t>
  </si>
  <si>
    <t>DPH 21%</t>
  </si>
  <si>
    <t>Cena celkem za zařízení bez DPH</t>
  </si>
  <si>
    <t>Provedení kompletních zkoušek a zaregulování</t>
  </si>
  <si>
    <t>N.9</t>
  </si>
  <si>
    <t>250x250</t>
  </si>
  <si>
    <t>Demontáž stávajícího potrubí +zaslepení</t>
  </si>
  <si>
    <t>N.8</t>
  </si>
  <si>
    <t>Štítky a popisy potrubí a zařízení</t>
  </si>
  <si>
    <t>N.7</t>
  </si>
  <si>
    <t>Zaškolení obsluhy</t>
  </si>
  <si>
    <t>N.6</t>
  </si>
  <si>
    <t>Montážní materiál</t>
  </si>
  <si>
    <t>N.5</t>
  </si>
  <si>
    <t>400x400 (Servisní firma Klimaprodukt,a.s)</t>
  </si>
  <si>
    <t>Revize,servis protipožární klapky  (pootočení)</t>
  </si>
  <si>
    <t>N.4</t>
  </si>
  <si>
    <t>Doprava materiálu</t>
  </si>
  <si>
    <t>N.3</t>
  </si>
  <si>
    <t>Zpracování výrobně dodavatelské dokumentace</t>
  </si>
  <si>
    <t>N.2</t>
  </si>
  <si>
    <t>Montáž</t>
  </si>
  <si>
    <t>N.1</t>
  </si>
  <si>
    <t>Cena celkem</t>
  </si>
  <si>
    <t>Cena
Kč / MJ</t>
  </si>
  <si>
    <t>Množství</t>
  </si>
  <si>
    <t>MJ</t>
  </si>
  <si>
    <t>Specifikace</t>
  </si>
  <si>
    <t>Popis položky</t>
  </si>
  <si>
    <t>Pozice</t>
  </si>
  <si>
    <t>ks</t>
  </si>
  <si>
    <t>225x75</t>
  </si>
  <si>
    <t>Požární ucpávka</t>
  </si>
  <si>
    <t>1.23b</t>
  </si>
  <si>
    <t>300x100</t>
  </si>
  <si>
    <t>1.23a</t>
  </si>
  <si>
    <t>Protipožární izolace- 30min</t>
  </si>
  <si>
    <t>1.20</t>
  </si>
  <si>
    <t>tl. 40 mm</t>
  </si>
  <si>
    <t>Parotěsná izolace ze syntetického kaučuku,kruhové potrubí</t>
  </si>
  <si>
    <t>1.19</t>
  </si>
  <si>
    <t>tl. 20 mm</t>
  </si>
  <si>
    <t>Tepelná izolace z minerální vaty,kruhové potrubí</t>
  </si>
  <si>
    <t>1.18</t>
  </si>
  <si>
    <t>Potrubí čtyřhranné z nerezového plechu A-304, spojovaného přírubami do vnitřního prostředí, včetně závěsů, spojovacího materiálu a požárních ucpávek pro dotěsnění prostupů</t>
  </si>
  <si>
    <t>1.17</t>
  </si>
  <si>
    <t>bm</t>
  </si>
  <si>
    <t>pr. 315</t>
  </si>
  <si>
    <t>pr. 280</t>
  </si>
  <si>
    <t>pr. 250</t>
  </si>
  <si>
    <t>pr. 200</t>
  </si>
  <si>
    <t>pr. 180</t>
  </si>
  <si>
    <t>pr. 160</t>
  </si>
  <si>
    <t>pr. 140</t>
  </si>
  <si>
    <t>pr. 125</t>
  </si>
  <si>
    <t>pr. 100</t>
  </si>
  <si>
    <t>Potrubí kruhové spirálně vinuté; včetně závěsů, montážního materiálu a požárních ucpávek pro dotěsnění prostupů, 30% tvarovek</t>
  </si>
  <si>
    <t>1.16</t>
  </si>
  <si>
    <t>pr.200</t>
  </si>
  <si>
    <t>Potrubí kruhové ohebné s útlumem hluku, 30% tvarovek</t>
  </si>
  <si>
    <t>1.15</t>
  </si>
  <si>
    <t xml:space="preserve"> 125/600</t>
  </si>
  <si>
    <t>Tlumič hluku,kruhový,pr.125,délka= 600mm</t>
  </si>
  <si>
    <t>1.10f</t>
  </si>
  <si>
    <t>100/50</t>
  </si>
  <si>
    <t>Tlumič hluku flexibilní, tl.iz.vrstvy =50mm,pr.100</t>
  </si>
  <si>
    <t>1.10e</t>
  </si>
  <si>
    <t>160/50</t>
  </si>
  <si>
    <t>Tlumič hluku flexibilní, tl.iz.vrstvy =50mm,pr.160</t>
  </si>
  <si>
    <t>1.10d</t>
  </si>
  <si>
    <t xml:space="preserve"> 200/900</t>
  </si>
  <si>
    <t>Tlumič hluku,kruhový,pr.200,délka=900mm</t>
  </si>
  <si>
    <t>1.10c</t>
  </si>
  <si>
    <t>250/50</t>
  </si>
  <si>
    <t>Tlumič hluku flexibilní,tl.iz.vrstvy =50mm,pr.250</t>
  </si>
  <si>
    <t>1.10b</t>
  </si>
  <si>
    <t xml:space="preserve"> 250/900</t>
  </si>
  <si>
    <t>Tlumič hluku,kruhový,pr.250,délka=900mm</t>
  </si>
  <si>
    <t>1.10a</t>
  </si>
  <si>
    <t>pr.připojovacího potrubí 160mm</t>
  </si>
  <si>
    <t>Elektrický ohřívač do kruhového potrubí (230 V;700W), včetně regulátoru REG 230/400</t>
  </si>
  <si>
    <t>1.09</t>
  </si>
  <si>
    <t>pr.potrubí 125mm</t>
  </si>
  <si>
    <t>Střešní ventilační hlavice</t>
  </si>
  <si>
    <t>1.08e</t>
  </si>
  <si>
    <t>pr.potrubí 160mm</t>
  </si>
  <si>
    <t>1.08d</t>
  </si>
  <si>
    <t xml:space="preserve">Protidešťová žaluzie </t>
  </si>
  <si>
    <t>1.08c</t>
  </si>
  <si>
    <t>560x280</t>
  </si>
  <si>
    <t>1.08b</t>
  </si>
  <si>
    <t>1.08a</t>
  </si>
  <si>
    <t>Stěnová mřížka s protipožární ucpávkou</t>
  </si>
  <si>
    <t>1.07j</t>
  </si>
  <si>
    <t>1.07i</t>
  </si>
  <si>
    <t>400x16</t>
  </si>
  <si>
    <t>Vířivý přívodní anemostat s čtvercovou čelní deskou včetně plenum boxu</t>
  </si>
  <si>
    <t>1.07h</t>
  </si>
  <si>
    <t>600x32</t>
  </si>
  <si>
    <t>1.07g</t>
  </si>
  <si>
    <t>825x125</t>
  </si>
  <si>
    <t>Výustka čtyřhranná hliníková pro přívod vzduchu, 2-řadá, včetně upínacího rámečku s regulací</t>
  </si>
  <si>
    <t>1.07f</t>
  </si>
  <si>
    <t>425x125</t>
  </si>
  <si>
    <t>Výustka čtyřhranná hliníková pro přívod/odvod vzduchu, 2-řadá, včetně upínacího rámečku s regulací</t>
  </si>
  <si>
    <t>1.07e</t>
  </si>
  <si>
    <t>VZT ventil plechový odvodní</t>
  </si>
  <si>
    <t>1.07d</t>
  </si>
  <si>
    <t>1.07c</t>
  </si>
  <si>
    <t>VZT ventil plechový přívodní</t>
  </si>
  <si>
    <t>1.07b</t>
  </si>
  <si>
    <t>1.07a</t>
  </si>
  <si>
    <t>pr.125</t>
  </si>
  <si>
    <t>Zpětná klapka</t>
  </si>
  <si>
    <t>1.06</t>
  </si>
  <si>
    <t>Qv=250 m3/h,pr.potrubí 100mm,hmotnost =2kg</t>
  </si>
  <si>
    <t>Diagonální ventilátor do kruhového potrubí   (230V;28W;0,12A) vč. spojovacích manžet</t>
  </si>
  <si>
    <t>1.01d</t>
  </si>
  <si>
    <t>1.01c</t>
  </si>
  <si>
    <t>pr.připojovacího potrubí 160mm, hmotnost=62 kg</t>
  </si>
  <si>
    <r>
      <t xml:space="preserve">Větrací jednotka s rekuperací-  protiproudým výměníkem,filtrace F7/M5 ,ventilátory s EC motory,elektrický ohřívač, Qv= 400 m3/h / 300m3/h, </t>
    </r>
    <r>
      <rPr>
        <sz val="9"/>
        <color indexed="8"/>
        <rFont val="Arial"/>
        <family val="2"/>
        <charset val="238"/>
      </rPr>
      <t>∆</t>
    </r>
    <r>
      <rPr>
        <sz val="9"/>
        <color indexed="8"/>
        <rFont val="Arial"/>
        <family val="2"/>
        <charset val="238"/>
      </rPr>
      <t>p=350Pa/450Pa,(přívod/odtah),Pel. = 2x 0,17 kW,I= 2x 65A,U=230 V, jednotka dodána včetně řídícího systému EVO-PH</t>
    </r>
  </si>
  <si>
    <t>1.01b</t>
  </si>
  <si>
    <t>pr.připojovacího potrubí 315mm, hmotnost=231 kg</t>
  </si>
  <si>
    <t>Větrací jednotka s rekuperací,provedení se spodním přístupem-  protiproudým výměníkem,filtrace F7/M5 ,ventilátory s EC motory,elektrický ohřívač, Qv= 1150 m3/h / 1120m3/h,,Pel. = 2x 0,24, I=2x 1,6 A, U=230 V kW,∆p=350Pa/450Pa,(přívod/odtah),Qt =3,5 kW,jednotka dodána včetně digitální regulace Digireg s ovladačem</t>
  </si>
  <si>
    <t>1.01a</t>
  </si>
  <si>
    <t>ZAŘ. Č.:1</t>
  </si>
  <si>
    <t>Dislokace Policie ČR v prostorech výpravní budovy Kralupy nad Vltavou</t>
  </si>
  <si>
    <t>AKCE:</t>
  </si>
  <si>
    <t>N.11</t>
  </si>
  <si>
    <t>Kotevní materiál</t>
  </si>
  <si>
    <t>N.10</t>
  </si>
  <si>
    <t>Pomocné ocelové konstrukce</t>
  </si>
  <si>
    <t>Provedení kompletních zkoušek</t>
  </si>
  <si>
    <t>Montáž ( koordinace během pokládání topné rohože se stavební firmou)</t>
  </si>
  <si>
    <t>bal</t>
  </si>
  <si>
    <t xml:space="preserve"> instalační pás.,plas., 1m, bal. 10x1m</t>
  </si>
  <si>
    <t>3.04</t>
  </si>
  <si>
    <t>Termostat  (+5 až +45°C) s kabelovým sním.,DIN</t>
  </si>
  <si>
    <t>3.03</t>
  </si>
  <si>
    <t>Elektrická topný kabel ,délka 68m,rozteč 10cm (1220W,230V)</t>
  </si>
  <si>
    <t>3.02</t>
  </si>
  <si>
    <t>Elektrická topný kabel ,délka 105m,rozteč 6cm( 1880W,230V)</t>
  </si>
  <si>
    <t>3.01</t>
  </si>
  <si>
    <t>Vytápění</t>
  </si>
  <si>
    <t>3</t>
  </si>
  <si>
    <t>Čerpadlo kondenzátu, Qv = 8l/hod , ( U=220-230 V)</t>
  </si>
  <si>
    <t>2.08</t>
  </si>
  <si>
    <t xml:space="preserve">Vedení chladiva pr. 6,35/12,7 včetně rozboček (měděné potrubí včetně izolace - kapalina / plyn, komunikační vedení(komunikace mezi vnitřní a vnější jednotkou, napájení vnitřní jednotky) </t>
  </si>
  <si>
    <t>2.07</t>
  </si>
  <si>
    <t xml:space="preserve">Vnitřní invertorová nástěnná jednotka vč. IR ovládání a montáže, Chladící výkon Qch = 6,0 kW, Objemový průtok vzduchu Qv = 1080 m3/h- 1320 m3/h, Hladina akustického tlaku 39/45 dB, hmotnost =21 kg </t>
  </si>
  <si>
    <t>2.06</t>
  </si>
  <si>
    <t xml:space="preserve">Venkovní klimatizační jednotka, Singlesplit vč. Montáže a doplnění chladiva, Chladící výkon Qch = 6,1 kW, SEER = 6,3 , Hladina akustického tlaku 47 dB, Čistá hmotnost  m= max 67 kg, Příkon Pel= max 1,6 kW , Provozní elektrický proud lel= 7,72 A, U= 220-240 V , vč. stojanové konzole </t>
  </si>
  <si>
    <t>2.05</t>
  </si>
  <si>
    <t xml:space="preserve">Vnitřní invertorová nástěnná jednotka vč. IR ovládání a montáže, Chladící výkon Qch = 3,6 kW, Objemový průtok vzduchu Qv = 540 m3/h- 720 m3/h, Hladina akustického tlaku 36/43 dB, hmotnost =13 kg </t>
  </si>
  <si>
    <t>2.04</t>
  </si>
  <si>
    <t xml:space="preserve">Venkovní klimatizační jednotka, Singlesplit vč. Montáže a doplnění chladiva, Chladící výkon Qch = 3,6 kW, SEER = 5,7 , Hladina akustického tlaku 44 dB, Čistá hmotnost  m= max 43 kg, Příkon Pel= max 0,94 kW , Provozní elektrický proud lel= 3,58 A, U= 220-240 V , vč. stojanové konzole </t>
  </si>
  <si>
    <t>2.03</t>
  </si>
  <si>
    <t xml:space="preserve">Vnitřní invertorová nástěnná jednotka vč. IR ovládání a montáže, Chladící výkon Qch = 6,13 kW, Objemový průtok vzduchu Qv = 1080 m3/h- 1320 m3/h, Hladina akustického tlaku 39/45 dB,hmotnost =21 kg </t>
  </si>
  <si>
    <t>2.02</t>
  </si>
  <si>
    <t>2.01</t>
  </si>
  <si>
    <t>Chlazení</t>
  </si>
  <si>
    <t>2</t>
  </si>
  <si>
    <t>ZAŘ. Č.: 2,3</t>
  </si>
  <si>
    <t xml:space="preserve"> Dislokace Policie ČR v prostorech výpravní budovy Kralupy nad Vltavou</t>
  </si>
  <si>
    <t xml:space="preserve">CELKEM </t>
  </si>
  <si>
    <t xml:space="preserve">Drobný materiál základů stožárů VO a přisvětlení přechodů, drobné zemní práce. </t>
  </si>
  <si>
    <t>hod</t>
  </si>
  <si>
    <t>Práce technika, koordinace, inženýrská činnost – technický dozor</t>
  </si>
  <si>
    <t>Zeměměřické činnosti po dokončení stavby (geodetická dokumentace skutečného provedení objektů stavby)</t>
  </si>
  <si>
    <t>Zeměměřické činnosti před zahájením stavby (prostorové vytyčení objektů stavby-nový stav, zábory, ochr. pásma apod.)</t>
  </si>
  <si>
    <t>Výchozí revize elektro</t>
  </si>
  <si>
    <t xml:space="preserve">Autorský dozor </t>
  </si>
  <si>
    <t xml:space="preserve">Ochranný asfaltový lak Renolak ALN pro nátěr spodní části samostatného stožáru VO (á 1kg/ks) </t>
  </si>
  <si>
    <t>Označovací štítek kabelu</t>
  </si>
  <si>
    <t>Označovací štítek stožáru VO</t>
  </si>
  <si>
    <t xml:space="preserve">Uzemňovací svorka pro propojení uzemňovacího drátu v zemi </t>
  </si>
  <si>
    <t>Uzemňovací svorka na stožár VO</t>
  </si>
  <si>
    <t>Uzemňovací drát FeZn ø10mm, uložený ve výkopu</t>
  </si>
  <si>
    <t>Chránička PVC ø110mm (inž.sítě, kabely v tělese lávky, nástupiště)</t>
  </si>
  <si>
    <t>Ukončení kabelů do 4 x 25mm² smršťovací záklopkou</t>
  </si>
  <si>
    <t>Kabel CYKY 4J x 10mm², uložený v chráničce ve výkopu</t>
  </si>
  <si>
    <t xml:space="preserve">Kabel CYKY 3J x 1,5mm², volně uložený </t>
  </si>
  <si>
    <t>Elektrovýzbroj SCHM 1,5-35 vícesvorková, vč. skleněné pojistky 10A a zapojojení</t>
  </si>
  <si>
    <t>Elektrovýzbroj SCHM 1,5-35, vč. Skleněné pojistky 10A a zapojení</t>
  </si>
  <si>
    <t>Dvojitý výložník SK 2 - 300/90</t>
  </si>
  <si>
    <t>Stožár K4 - 133/89/60</t>
  </si>
  <si>
    <t>Stožárové svítidlo LED 27W / LED / 3050 / 4000K / Ra 70</t>
  </si>
  <si>
    <t>Ošetření spáry</t>
  </si>
  <si>
    <t>Řezání povrchu živice</t>
  </si>
  <si>
    <t>m²</t>
  </si>
  <si>
    <t>Úprava povrchu chodníku podkladovým betonem, tloušťka 0,10m</t>
  </si>
  <si>
    <t>Úprava povrchu chodníku živicí, tloušťka 0,06m</t>
  </si>
  <si>
    <t>m³</t>
  </si>
  <si>
    <t xml:space="preserve">Odvoz zeminy do 30 km </t>
  </si>
  <si>
    <t>Plech nebo keramická deska (dlaždice) pod stožár výšky 4 m</t>
  </si>
  <si>
    <t>Pouzdro pro stožár výšky 4 m</t>
  </si>
  <si>
    <t>Betonový základ stožáru  výšky 4 m, rozměrů 50x50x80cm, včetně průchodek pro kabely, beton typ C16/20, 4ks</t>
  </si>
  <si>
    <t>Ruční výkop pro základ stožáru výšky 4 m , zemina tř.4, (50x50x80cm)</t>
  </si>
  <si>
    <t>Kabelová rýha 35x50cm, ruční výkop, zemina tř.4, zához, zhutnění</t>
  </si>
  <si>
    <t>Bourací práce beton tl.0,24 m kabelovou rýhu 35x50cm v chodníku, v celé šíři rýhy</t>
  </si>
  <si>
    <t>Bourací práce živice tl.0,08 m pro kabelovou rýhu 35x50cm v chodníku, v celé šiři rýhy</t>
  </si>
  <si>
    <t>Veřejné osvětlení</t>
  </si>
  <si>
    <t>Výkonový jistič 160A, nast.125A - doplnění do rozvodny</t>
  </si>
  <si>
    <t>Přívodka 400V/16A IP44, montáž na povrch</t>
  </si>
  <si>
    <t>Jednoduchá zásuvka</t>
  </si>
  <si>
    <t>Dvoj - zásuvka, komplet</t>
  </si>
  <si>
    <t>Vypínač křížový komplet</t>
  </si>
  <si>
    <t xml:space="preserve">Vypínač schodišťový komplet </t>
  </si>
  <si>
    <t>Vypínač dvojpólový komplet</t>
  </si>
  <si>
    <t>Vypínač jednopólový, komplet</t>
  </si>
  <si>
    <t>Svítidlo  nouzové svítidlo s praporkem a piktogramem, 1hod svítí při výpadku</t>
  </si>
  <si>
    <t>Svítidlo přisazené LED svítidlo s piktogramem 1,3W, 3hod, svítí při výpadku</t>
  </si>
  <si>
    <t>Svítidlo LED nouzové - corridor 1W, optika corridor, svítí při výpadku 1hod, IP20</t>
  </si>
  <si>
    <t>Svítidlo  antivandal-LED-3300-4000K, IP64</t>
  </si>
  <si>
    <t>Svítidlo LED, WITHOUT PICTORAM.LDT</t>
  </si>
  <si>
    <t>Svítidlo IP54 19W 1750lm 4000K</t>
  </si>
  <si>
    <t>Svítidlo 43W 6000lm 4000K 80Ra.LDT</t>
  </si>
  <si>
    <t>Svítidlo 34W 4200lm 4000K 80Ra.LDT</t>
  </si>
  <si>
    <t>Svítidlo IP40 19W 1900lm 4000K 80Ra.LDT</t>
  </si>
  <si>
    <t>Svítidlo  IP40 15W 1450lm 4000K 80Ra.LDT</t>
  </si>
  <si>
    <t>Svítidlo 22W 3100lm 4000K 80Ra.LDT</t>
  </si>
  <si>
    <t>Svítidlo 31W 4250lm 4000K 80Ra.LDT</t>
  </si>
  <si>
    <t>Svítidlo LED 23W 2550lm 4000K 80Ra.LDT</t>
  </si>
  <si>
    <t>Silové koncové prvky</t>
  </si>
  <si>
    <t>Zkušební provoz, zaškolení obsluhy, výchozí revize</t>
  </si>
  <si>
    <t>Doprava</t>
  </si>
  <si>
    <t>Odvoz a likvidace odpadů a suti</t>
  </si>
  <si>
    <t>Drobný materiál</t>
  </si>
  <si>
    <t>Kabelový průchod obvodovou zdí budovy do pr. 100mm, hl. 450mm, včetně vodotěsného zatěsnění</t>
  </si>
  <si>
    <t>Identifikační označení a štítky</t>
  </si>
  <si>
    <r>
      <t>m</t>
    </r>
    <r>
      <rPr>
        <vertAlign val="superscript"/>
        <sz val="10"/>
        <rFont val="Calibri"/>
        <family val="2"/>
        <charset val="238"/>
      </rPr>
      <t>2</t>
    </r>
  </si>
  <si>
    <t>Štukování</t>
  </si>
  <si>
    <t>Zához maltovou směsí</t>
  </si>
  <si>
    <t>Ocelová chránička, uložení ve zdi</t>
  </si>
  <si>
    <t>Sekání kabelové drážky do podlahy</t>
  </si>
  <si>
    <t>Sekání kabelové drážky ve zdi</t>
  </si>
  <si>
    <t>sádrování kabeláže</t>
  </si>
  <si>
    <t>Instalační krabice</t>
  </si>
  <si>
    <t>Podlahová přístrojová krabice - komplet</t>
  </si>
  <si>
    <t>Elektroinstlační lišta 40x16 mm,délky 2m</t>
  </si>
  <si>
    <t>Elektroinstlační lišta 24x22 mm,délky 2m</t>
  </si>
  <si>
    <t>Parapetní žlab 210x70 mm , délky 2m</t>
  </si>
  <si>
    <t>Kabelový žlab rozměr 110x300x1.00</t>
  </si>
  <si>
    <t>Korugovaná chránička pr.50 mm</t>
  </si>
  <si>
    <t>Kabelové zakončení</t>
  </si>
  <si>
    <t>CYKY-J 4x35</t>
  </si>
  <si>
    <t>H07RN-F 3x4 - ohebný</t>
  </si>
  <si>
    <t>CYKY-J 3x2,5</t>
  </si>
  <si>
    <t>CYKY-O 3x1,5</t>
  </si>
  <si>
    <t>CYKY-J 3x1,5</t>
  </si>
  <si>
    <t>CYA 1x16</t>
  </si>
  <si>
    <t>CYA 1x6</t>
  </si>
  <si>
    <t>SILOVÉ KABELY A KABELOVÉ TRASY</t>
  </si>
  <si>
    <t>R1 - rozváděč skříňový oceloplechový, RAL 7035, IP 54/20 komplet s výzbrojí rozměr 800x2000x400mm (ŠxVxH)</t>
  </si>
  <si>
    <t>ROZVÁDĚČE</t>
  </si>
  <si>
    <t>Demontáž stávajícího kabelu (CYKY 4x25)</t>
  </si>
  <si>
    <t xml:space="preserve">Demontáž stávajícho jističe J2RU 50B / 63A </t>
  </si>
  <si>
    <r>
      <t>PŘÍPOJNÉ MÍSTO - ROZVADĚČ HR</t>
    </r>
    <r>
      <rPr>
        <b/>
        <sz val="8"/>
        <rFont val="Calibri"/>
        <family val="2"/>
        <charset val="238"/>
      </rPr>
      <t>A</t>
    </r>
  </si>
  <si>
    <t>Cena 
celkem
[Kč]</t>
  </si>
  <si>
    <t>Montáž
celkem
[Kč]</t>
  </si>
  <si>
    <t>Dodávka
celkem
[Kč]</t>
  </si>
  <si>
    <t>Montáž -
jednotková
cena
[Kč]</t>
  </si>
  <si>
    <t>Dodávka -
jednotková
cena
[Kč]</t>
  </si>
  <si>
    <t>Měrná
jednotka</t>
  </si>
  <si>
    <t>Popis</t>
  </si>
  <si>
    <t>Navrhovaný
P/N
(typ)</t>
  </si>
  <si>
    <t>Položka</t>
  </si>
  <si>
    <t>VEŠKERÉ CENY JSOU BEZ DPH</t>
  </si>
  <si>
    <t>10/2017</t>
  </si>
  <si>
    <t>Datum  zpracování :</t>
  </si>
  <si>
    <t>Název profese:</t>
  </si>
  <si>
    <t>SŽDC, státní organizace, Dlážděná 1003/7, 110 00 Praha 1 - Nové město</t>
  </si>
  <si>
    <t>Investor:</t>
  </si>
  <si>
    <t>DISLOKACE POLICIE ČR V PROSTORECH VÝPRAVNÍ BUDOVY KRALUPY NAD VLTAVOU</t>
  </si>
  <si>
    <t>Rozpočtový orientační návrh - výkaz výměr + soupis materiálu</t>
  </si>
  <si>
    <t>Všechny práce a materiály specificky neuvedené ve Výkazu výměr budou považovány za zahrnuté v cenách jiných položek.</t>
  </si>
  <si>
    <t>- náklady na úhradu specialistů pro provedení zkoušek, které jsou pro provoz díla potřebné.</t>
  </si>
  <si>
    <t>- náklady na ochranu díla až do přejímky,</t>
  </si>
  <si>
    <t>- náklady na případné údržbářské a opravárenské práce na stávajících zařízeních,</t>
  </si>
  <si>
    <t>- náklady na skladování, dovozné, balení, cla a zpětné odesílání obalů,</t>
  </si>
  <si>
    <t>- veškeré náklady pro zajištění bezpečné práce, ochrany materiálů, součástí a dalších předmětů pro realizaci díla,</t>
  </si>
  <si>
    <t>Jednotkové ceny budou dále zahrnovat:</t>
  </si>
  <si>
    <t>Technické specifikace (standardy) jednotlivých zařízení jsou uvedeny v projektové dokumentaci jednotlivých profesí.</t>
  </si>
  <si>
    <t>Součástí dodávky zhotovitele je i příslušná průvodní dokumentace dle standardů DZS (atesty, technické parametry, návody k obsluze, servisní a garanční podmínky, prohlášení o shodě, prohlášení o odborné montáži včetně doložení oprávnění k jejímu provádění od příslušného výrobce, doklady o zaregulování, nezbytná měření prokazující funkčnost atd.). Dále všechny doklady prokazující kvalitu díla.</t>
  </si>
  <si>
    <t xml:space="preserve">V ceně dodávky musí být zahrnuty ceny za spotřebované energie, plyn a vodu atd. v době výstavby a pro potřeby komplexního vyzkoušení. </t>
  </si>
  <si>
    <t xml:space="preserve">Součástí každé dodávky je i funkční odzkoušení jednotlivých částí zařízení a zařízení jako celku – individuální zkoušky v rámci jednotlivých profesí samostatně, dále pak příprava na komplexní zkoušky a jejich provedení. Součástí dodávky zařízení a systémů, které to vyžadují, je i zaškolení obsluhy a údržby. Veškeré nápisy a označení, předepsané bezpečnostními či provozními normami, jsou součástí dodávky uchazeče.. </t>
  </si>
  <si>
    <t>(Dodavatelské dokumentace - konstrukční, dílenské a montážní výkresy pro výrobu a montáž strojů a zařízení, kovových konstrukcí, výrobků PSV, lešení, výtahů, atd.)</t>
  </si>
  <si>
    <t>Nabídková cena musí dále zahrnovat i náklady na dílenskou a dodavatelskou (výrobní) dokumentaci.</t>
  </si>
  <si>
    <t>Tím není upřena uchazeči možnost použít i jiných kvalitativně a technicky obdobných případně kvalitnějších řešení nebo výrobků.</t>
  </si>
  <si>
    <t>V případě, že jsou ve výkazu výměr a další navazující dokumentaci uvedeny u navrhovaných výrobků a řešení odkazy na obchodní firmy, názvy nebo jména a příjmení, specifická označení zboží a služeb, které platí pro určitou osobu, popřípadě její organizační složku, odkazy na patenty a vynálezy, užitné vzory, průmyslové vzory, ochranné známky nebo označení původu, jedná se ve smyslu §44 odst.9 zákona č.137/2005 Sb. o zadávání veřejných zakázek o referenční resp. srovnatelný výrobek nebo řešení, které určují nejnižší nebo srovnatelný standard kvality.</t>
  </si>
  <si>
    <t>Ocenění položek musí obsahovat veškeré nutné přířezy a prořezy materiálů a prvků zabudovaných do stavby.</t>
  </si>
  <si>
    <t>Výměry jsou ve výkazu výměr stanoveny tak, že jsou odečtené  z výkresové dokumentace.</t>
  </si>
  <si>
    <t>Součástí položek budou i nápisy a označení, předepsané bezpečnostními či provozními normami a předpisy.</t>
  </si>
  <si>
    <t>Jednotlivé položky budou dále zahrnovat náklady na stavební připravenosti pro montáže instalací a zařízení, jako např. drážky, prostupy nad profil 150 mm, včetně jejich začištění a případné protipožární utěsnění, nosné a úložné konstrukce a další.</t>
  </si>
  <si>
    <t>Bude se jednat zejména o náklady za dopravné, na skladování, dále o náklady spojené s odpadovým hospodářstvím (shromažďování, třídění a likvidace odpadů vzniklých při provádění prací), náklady na lešení a jiné konstrukce (např. ochranné a omezující vliv stavby na okolí), náklady na pronájem veřejných ploch a další.</t>
  </si>
  <si>
    <t>Jednotlivé položky výkazu výměr budou oceněny tak, že budou zahrnovat veškeré náklady na dodávky a montážní práce nutné pro dokonalé, funkční a bezvadné provedení díla, včetně všech pomocných, ochranných a vedlejších konstrukcí, přípravků a zařízení i těch, které do díla nebudu zabudovány, a včetně všech nutných plnění a služeb.</t>
  </si>
  <si>
    <t>OBECNÉ POKYNY K OCENĚNÍ VÝKAZŮ VÝMĚR UCHAZEČEM:</t>
  </si>
  <si>
    <t xml:space="preserve">Název stavby : </t>
  </si>
  <si>
    <t>Malby:</t>
  </si>
  <si>
    <t>Celkem za 784</t>
  </si>
  <si>
    <t>1: 556_x000D_
2: malby stropů_x000D_
3: 1906_x000D_
4: malby stěn</t>
  </si>
  <si>
    <t>Malby z malířských směsí otěruvzdorných za mokra_x000D_
  dvojnásobné, bílé_x000D_
    za mokra otěruvzdorné velmi dobře_x000D_
    v místnostech výšky_x000D_
      do 3,80 m</t>
  </si>
  <si>
    <t>Dvojnásobné  bílé malby ze směsí za mokra velmi dobře otěruvzdorných v místnostech výšky do 3,80 m</t>
  </si>
  <si>
    <t>784211111</t>
  </si>
  <si>
    <t>1: 61_x000D_
2: omyvatelné malby stropů_x000D_
3: 98_x000D_
4: omyvatelné malby stěn</t>
  </si>
  <si>
    <t>Malby z malířských směsí otěruvzdorných za mokra_x000D_
  dvojnásobné, bílé_x000D_
    za mokra otěruvzdorné výborně_x000D_
    v místnostech výšky_x000D_
      do 3,80 m</t>
  </si>
  <si>
    <t>Dvojnásobné bílé malby ze směsí za mokra výborně otěruvzdorných v místnostech výšky do 3,80 m</t>
  </si>
  <si>
    <t>784211101</t>
  </si>
  <si>
    <t>784</t>
  </si>
  <si>
    <t>Nátěry:</t>
  </si>
  <si>
    <t>Celkem za 783</t>
  </si>
  <si>
    <t>1: 601*1,05_x000D_
2: plocha + 5%</t>
  </si>
  <si>
    <t>Vyrovnání podkladu betonových podlah_x000D_
  celoplošně, tloušťky do 3 mm_x000D_
    modifikovanou cementovou stěrkou</t>
  </si>
  <si>
    <t>Celoplošné vyrovnání betonové podlahy cementovou stěrkou tloušťky do 3 mm</t>
  </si>
  <si>
    <t>783932171</t>
  </si>
  <si>
    <t>783</t>
  </si>
  <si>
    <t>Obklady keramické:</t>
  </si>
  <si>
    <t>Celkem za 781</t>
  </si>
  <si>
    <t>Přesun hmot pro obklady keramické _x000D_
  stanovený z hmotnosti přesunovaného materiálu_x000D_
    vodorovná dopravní vzdálenost do 50 m_x000D_
    v objektech výšky_x000D_
      přes 6 do 12 m</t>
  </si>
  <si>
    <t>Přesun hmot tonážní pro obklady keramické v objektech v do 12 m</t>
  </si>
  <si>
    <t>998781102</t>
  </si>
  <si>
    <t>1</t>
  </si>
  <si>
    <t>Zrcadlo obdélníkové sklopné dle vyhl. č. 398/2009 Sb.na obklad 600 × 450 mm vč. montáže</t>
  </si>
  <si>
    <t>781R2</t>
  </si>
  <si>
    <t>7</t>
  </si>
  <si>
    <t>Zrcadlo obdélníkové na obklad 600 × 400 mm</t>
  </si>
  <si>
    <t>781R1</t>
  </si>
  <si>
    <t>1: 7*0,6*0,4</t>
  </si>
  <si>
    <t>Montáž zrcadel_x000D_
  lepených silikonovým tmelem_x000D_
    na keramický obklad, plochy_x000D_
      do 1 m2</t>
  </si>
  <si>
    <t>Montáž zrcadel plochy do 1 m2 lepených silikonovým tmelem na keramický obklad</t>
  </si>
  <si>
    <t>781491021</t>
  </si>
  <si>
    <t>1: 252_x000D_
2: viz. pol. 59761045R</t>
  </si>
  <si>
    <t>Montáž obkladů vnitřních stěn z dlaždic keramických _x000D_
  lepených_x000D_
    standardním lepidlem_x000D_
    režných nebo glazovaných_x000D_
    hladkých_x000D_
      přes 25 do 35 ks/m2</t>
  </si>
  <si>
    <t>Montáž obkladů vnitřních keramických hladkých do 35 ks/m2 lepených standardním lepidlem</t>
  </si>
  <si>
    <t>781473116</t>
  </si>
  <si>
    <t>1: 238*1,05_x000D_
2: wc, sprchy, umyv, kuchyňky + 5% prořez_x000D_
3: 2*1,05_x000D_
4: horní plochy přizdívek  + 5% prořez</t>
  </si>
  <si>
    <t>Obkládačky keramické koupelnové (bílé i barevné) 20 x 25 x 0,68 cm I. j.</t>
  </si>
  <si>
    <t>Obkládačky keramické  (bílé i barevné) 20 x 25 x 0,68 cm I. j.</t>
  </si>
  <si>
    <t>59761045R</t>
  </si>
  <si>
    <t>781</t>
  </si>
  <si>
    <t>1: 14,3*1,05_x000D_
2: plocha cel</t>
  </si>
  <si>
    <t>Nátěry epoxidové podlah s penetrací _x000D_
  betonových_x000D_
    dvojnásobné_x000D_
      dvousložkové silnovrstvé [Sikafloor 261]</t>
  </si>
  <si>
    <t>Nátěry epoxidové podlah betonových dvojnásobné silnovrstvý nátěr</t>
  </si>
  <si>
    <t>777615217</t>
  </si>
  <si>
    <t>Podlahy povlakové:</t>
  </si>
  <si>
    <t>Celkem za 776</t>
  </si>
  <si>
    <t>Přesun hmot pro podlahy povlakové _x000D_
  stanovený z hmotnosti přesunovaného materiálu_x000D_
    vodorovná dopravní vzdálenost do 50 m_x000D_
    v objektech výšky_x000D_
      přes 6 do 12 m</t>
  </si>
  <si>
    <t>Přesun hmot tonážní pro podlahy povlakové v objektech v do 12 m</t>
  </si>
  <si>
    <t>998776102</t>
  </si>
  <si>
    <t>1: 571,75_x000D_
2: viz. pol.28411068</t>
  </si>
  <si>
    <t>Montáž povlakových podlah z přírodního nebo korkového linolea _x000D_
  lepení_x000D_
    pásů</t>
  </si>
  <si>
    <t>Lepení pásů povlakových podlah z přírodního nebo korkového linolea</t>
  </si>
  <si>
    <t>776561110</t>
  </si>
  <si>
    <t>1: 232_x000D_
2: odhad</t>
  </si>
  <si>
    <t>Montáž podlahovin z přírodního linolea (marmolea)_x000D_
  spoj podlah svařováním_x000D_
    za tepla</t>
  </si>
  <si>
    <t>Spoj podlah z přírodního linolea (marmolea) svařováním za tepla</t>
  </si>
  <si>
    <t>776251411</t>
  </si>
  <si>
    <t>1: 52,4_x000D_
2: viz.pol. 69751013</t>
  </si>
  <si>
    <t>Montáž textilních podlahovin_x000D_
  volným položením s podlepením spojů páskou_x000D_
    pásů</t>
  </si>
  <si>
    <t>Volné položení textilních pásů s podlepením spojů páskou</t>
  </si>
  <si>
    <t>776212111</t>
  </si>
  <si>
    <t>1: 582*1,05+17,46*1,05_x000D_
2: viz. tab. místností pasport + 5 %</t>
  </si>
  <si>
    <t>Demontáž povlakových podlahovin_x000D_
  lepených_x000D_
    ručně_x000D_
      bez podložky</t>
  </si>
  <si>
    <t>Demontáž lepených povlakových podlah bez podložky ručně</t>
  </si>
  <si>
    <t>776201811</t>
  </si>
  <si>
    <t>1: 48*1,05_x000D_
2: plocha + 5 %_x000D_
3: 2_x000D_
4: sokly</t>
  </si>
  <si>
    <t>Koberec zátěžový-vysoká zátěž, hmotnost 1890 g/m2 šíře 4 m</t>
  </si>
  <si>
    <t>Koberec zátěžový-vysoká zátěž, Solid 90 ,  šíře 4 m</t>
  </si>
  <si>
    <t>69751013</t>
  </si>
  <si>
    <t>1: 515*1,05_x000D_
2: viz TAB. místností + 5%_x000D_
3: 31_x000D_
4: sokly</t>
  </si>
  <si>
    <t>Linoleum přírodní ze 100% dřevité moučky, tl. 2,00 mm, zátěž 32/41, R9, Cfl S1</t>
  </si>
  <si>
    <t>Linoleum přírodní ze 100% dřevité moučky, tl. 2,00 mm, Topshield, zátěž 32/41, R9, Cfl S1</t>
  </si>
  <si>
    <t>28411068</t>
  </si>
  <si>
    <t>776</t>
  </si>
  <si>
    <t>Podlahy z dlaždic:</t>
  </si>
  <si>
    <t>Celkem za 771</t>
  </si>
  <si>
    <t>Přesun hmot pro podlahy z dlaždic_x000D_
  stanovený z hmotnosti přesunovaného materiálu_x000D_
    vodorovná dopravní vzdálenost do 50 m_x000D_
    v objektech výšky_x000D_
      přes 6 do 12 m</t>
  </si>
  <si>
    <t>Přesun hmot tonážní pro podlahy z dlaždic v objektech v do 12 m</t>
  </si>
  <si>
    <t>998771102</t>
  </si>
  <si>
    <t>1: 11,6</t>
  </si>
  <si>
    <t>Podlahy - ostatní práce _x000D_
  montáž ukončujícího profilu_x000D_
    pro plynulý přechod (dlažba-koberec apod.)</t>
  </si>
  <si>
    <t>Montáž profilu ukončujícího pro plynulý přechod (dlažby s kobercem apod.)</t>
  </si>
  <si>
    <t>771591171</t>
  </si>
  <si>
    <t>1: 41,8_x000D_
2: viz. pol. 59761110R</t>
  </si>
  <si>
    <t>Montáž podlah z dlaždic keramických _x000D_
  kladených do malty_x000D_
    režných nebo glazovaných_x000D_
    protiskluzných nebo reliefovaných_x000D_
      do 50 ks/ m2</t>
  </si>
  <si>
    <t>Montáž podlah z keramických dlaždic protiskluzných do malty do 50 ks/m2</t>
  </si>
  <si>
    <t>771571131</t>
  </si>
  <si>
    <t>1: 38*1,1_x000D_
2: plocha + 10%</t>
  </si>
  <si>
    <t>Dlaždice keramické - koupelny (bílé i barevné) 33,3 x 33,3 x 0,8 cm I. j.</t>
  </si>
  <si>
    <t>Dlaždice keramické protiskluzné (bílé i barevné) 33,3 x 33,3 x 0,8 cm I. j.</t>
  </si>
  <si>
    <t>59761110R</t>
  </si>
  <si>
    <t>1: 2*0,9+9*0,8+2*1,3</t>
  </si>
  <si>
    <t>Lišta přechodová 459H 30 mm, vrtaná, 22472 elox stříbrná</t>
  </si>
  <si>
    <t>55343222</t>
  </si>
  <si>
    <t>771</t>
  </si>
  <si>
    <t>1: 2_x000D_
2: Z9</t>
  </si>
  <si>
    <t>Zástěna vč. dveří pro WC v celách v provedení proti odolném proti násilnému poškození vč. montáže - dle spec. v TAB. zámečnických prvků Z9</t>
  </si>
  <si>
    <t>767R2</t>
  </si>
  <si>
    <t>1: 1_x000D_
2: vnitřní okno do dozorčí místnosti (O3)</t>
  </si>
  <si>
    <t>Atypické neprůstřelné okno s posuvným křídlem BR4S požární odolnost EI45DP1 vč. montáže</t>
  </si>
  <si>
    <t>767R1</t>
  </si>
  <si>
    <t>113</t>
  </si>
  <si>
    <t>Dodávka atypických zámečnických konstrukcí hmotnosti do 500 kg - mříže vč. rámu a zámku - specifikace dle TAB. zám. kcí. Z2</t>
  </si>
  <si>
    <t>767995117R2</t>
  </si>
  <si>
    <t>254</t>
  </si>
  <si>
    <t>Dodávka atypických zámečnických konstrukcí hmotnosti do 500 kg - mříže vč. rámu a zámku - specifikace dle TAB. zám. kcí. Z1</t>
  </si>
  <si>
    <t>767995117R1</t>
  </si>
  <si>
    <t>1: 1,2*2+2,4*2,5</t>
  </si>
  <si>
    <t>Montáž mříží _x000D_
  otvíravých</t>
  </si>
  <si>
    <t>Montáž mříží otvíravých</t>
  </si>
  <si>
    <t>767662210</t>
  </si>
  <si>
    <t>Montáž dveří ocelových _x000D_
  revizních dvířek s rámem_x000D_
    jednokřídlových, výšky_x000D_
      přes 1000 do 1500 mm</t>
  </si>
  <si>
    <t>Montáž revizních dvířek 1křídlových s rámem výšky do 1500 mm</t>
  </si>
  <si>
    <t>767646402</t>
  </si>
  <si>
    <t>Montáž dveří ocelových _x000D_
  revizních dvířek s rámem_x000D_
    jednokřídlových, výšky_x000D_
      do 1000 mm</t>
  </si>
  <si>
    <t>Montáž revizních dvířek 1křídlových s rámem výšky do 1000 mm</t>
  </si>
  <si>
    <t>767646401</t>
  </si>
  <si>
    <t>53</t>
  </si>
  <si>
    <t>Demontáž dveřních zárubní _x000D_
  odřezáním od upevnění, plochy dveří_x000D_
    do 2,5 m2</t>
  </si>
  <si>
    <t>Demontáž zárubní dveří odřezáním plochy do 2,5 m2</t>
  </si>
  <si>
    <t>767641800</t>
  </si>
  <si>
    <t>1: 4,85*2,15*13_x000D_
2: okna označ. O1</t>
  </si>
  <si>
    <t>Montáž oken jednoduchých _x000D_
  z hliníkových nebo ocelových profilů_x000D_
    otevíravých nebo výklopných_x000D_
    do celostěnových panelů nebo ocelové konstrukce, plochy_x000D_
      přes 2,5 m2</t>
  </si>
  <si>
    <t>Montáž oken jednoduchých otevíravých do panelů nebo ocelové konstrukce plochy přes 2,5 m2</t>
  </si>
  <si>
    <t>767610124</t>
  </si>
  <si>
    <t>1: 4,85*2,15_x000D_
2: okna v celách (O2)</t>
  </si>
  <si>
    <t>1: 13*4</t>
  </si>
  <si>
    <t>Žaluzie hliníková interiérová bílá 114 x 118 cm</t>
  </si>
  <si>
    <t>Žaluzie hliníková interiérová bílá 107 x 60 cm</t>
  </si>
  <si>
    <t>61124349R2</t>
  </si>
  <si>
    <t>Žaluzie hliníková interiérová bílá 107 x 139 cm</t>
  </si>
  <si>
    <t>61124349R1</t>
  </si>
  <si>
    <t>1: 2_x000D_
2: Z8</t>
  </si>
  <si>
    <t>Dvířka revizní nerezová bez otvorů pro elektroměřidla 60,5 x 120,5 cm</t>
  </si>
  <si>
    <t>55343553</t>
  </si>
  <si>
    <t>1: 2_x000D_
2: Z5</t>
  </si>
  <si>
    <t>Dvířka revizní nerezová bez otvorů pro elektroměřidla 60,5 x 60,5 cm</t>
  </si>
  <si>
    <t>55343552</t>
  </si>
  <si>
    <t>1: 13*4_x000D_
2: okna č. O4</t>
  </si>
  <si>
    <t>Okno hliníkové otevíravě sklopné jednokřídlové 1200 x 1200 mm</t>
  </si>
  <si>
    <t>Dvoudílná sestava hliníkových oken otevíravě sklopných jednokřídlových 1200 x 2150 mm vč. kování</t>
  </si>
  <si>
    <t>55341743R</t>
  </si>
  <si>
    <t>1: 4_x000D_
2: Okna v celách (O2)</t>
  </si>
  <si>
    <t>Dvoudílná sestava hliníkových oken s fixním bezpečnostním zasklením 1200 x 2150 mm</t>
  </si>
  <si>
    <t>55341522R1</t>
  </si>
  <si>
    <t>Konstrukce truhlářské:</t>
  </si>
  <si>
    <t>Celkem za 766</t>
  </si>
  <si>
    <t>Přesun hmot pro konstrukce truhlářské _x000D_
  stanovený z hmotnosti přesunovaného materiálu_x000D_
    vodorovná dopravní vzdálenost do 50 m_x000D_
    v objektech výšky_x000D_
      přes 6 do 12 m</t>
  </si>
  <si>
    <t>Přesun hmot tonážní pro konstrukce truhlářské v objektech v do 12 m</t>
  </si>
  <si>
    <t>998766102</t>
  </si>
  <si>
    <t>Montáž dveřních křídel dřevěných nebo plastových _x000D_
  posuvných dveří_x000D_
    do pojezdu na stěnu_x000D_
    čtyřkřídlových, průchozí šířky_x000D_
      přes 3300 do 4900 mm</t>
  </si>
  <si>
    <t>Dodávka a montáž - mobilní posuvná stěna 4050×3250 - specifikace dle tab. dveří</t>
  </si>
  <si>
    <t>766R1</t>
  </si>
  <si>
    <t>6</t>
  </si>
  <si>
    <t>Montáž ostatních truhlářských konstrukcí _x000D_
  parapetních desek dřevěných nebo plastových_x000D_
    šířky do 300 mm, délky_x000D_
      přes 2600 mm</t>
  </si>
  <si>
    <t>Montáž parapetních desek dřevěných nebo plastových šířky do 30 cm délky přes 2,6 m</t>
  </si>
  <si>
    <t>766694114</t>
  </si>
  <si>
    <t>1: 14+1</t>
  </si>
  <si>
    <t>Montáž ostatních truhlářských konstrukcí _x000D_
  parapetních desek dřevěných nebo plastových_x000D_
    šířky do 300 mm, délky_x000D_
      přes 1600 do 2600 mm</t>
  </si>
  <si>
    <t>Montáž parapetních desek dřevěných nebo plastových šířky do 30 cm délky do 2,6 m</t>
  </si>
  <si>
    <t>766694113</t>
  </si>
  <si>
    <t>46</t>
  </si>
  <si>
    <t>Montáž dveřních křídel dřevěných nebo plastových _x000D_
  ostatní práce_x000D_
    dveřního kování_x000D_
      protiplech</t>
  </si>
  <si>
    <t>Montáž dveřního kování - protiplechu</t>
  </si>
  <si>
    <t>766660724</t>
  </si>
  <si>
    <t>Montáž dveřních křídel dřevěných nebo plastových _x000D_
  ostatní práce_x000D_
    dveřního kování_x000D_
      zámku</t>
  </si>
  <si>
    <t>Montáž dveřního kování - zámku</t>
  </si>
  <si>
    <t>766660722</t>
  </si>
  <si>
    <t>Montáž dveřních křídel dřevěných nebo plastových _x000D_
  ostatní práce_x000D_
    samozavírače na zárubeň_x000D_
      ocelovou</t>
  </si>
  <si>
    <t>Montáž dveřních křídel samozavírače na ocelovou zárubeň</t>
  </si>
  <si>
    <t>766660717</t>
  </si>
  <si>
    <t>Montáž dveřních křídel dřevěných nebo plastových _x000D_
  otevíravých_x000D_
    do ocelové zárubně_x000D_
    protipožárních_x000D_
    dvoukřídlových_x000D_
      jakékoliv šířky</t>
  </si>
  <si>
    <t>Montáž dveřních křídel otvíravých 2křídlových požárních do ocelové zárubně</t>
  </si>
  <si>
    <t>766660031</t>
  </si>
  <si>
    <t>Montáž dveřních křídel dřevěných nebo plastových _x000D_
  otevíravých_x000D_
    do ocelové zárubně_x000D_
    protipožárních_x000D_
    jednokřídlových, šířky_x000D_
      přes 800 mm</t>
  </si>
  <si>
    <t>Montáž dveřních křídel otvíravých 1křídlových š přes 0,8 m požárních do ocelové zárubně</t>
  </si>
  <si>
    <t>766660022</t>
  </si>
  <si>
    <t>Montáž dveřních křídel dřevěných nebo plastových _x000D_
  otevíravých_x000D_
    do ocelové zárubně_x000D_
    povrchově upravených_x000D_
    jednokřídlových, šířky_x000D_
      přes 800 mm</t>
  </si>
  <si>
    <t>Montáž dveřních křídel otvíravých 1křídlových š přes 0,8 m do ocelové zárubně</t>
  </si>
  <si>
    <t>766660002</t>
  </si>
  <si>
    <t>1: 3_x000D_
2: Dveře č. 1_x000D_
3: 37_x000D_
4: dveře č. 2, 2a,3,3a, 4a a 4b</t>
  </si>
  <si>
    <t>Montáž dveřních křídel dřevěných nebo plastových _x000D_
  otevíravých_x000D_
    do ocelové zárubně_x000D_
    povrchově upravených_x000D_
    jednokřídlových, šířky_x000D_
      do 800 mm</t>
  </si>
  <si>
    <t>Montáž dveřních křídel otvíravých 1křídlových š do 0,8 m do ocelové zárubně</t>
  </si>
  <si>
    <t>766660001</t>
  </si>
  <si>
    <t>1: 1+1_x000D_
2: dveře č. 2a a 3a</t>
  </si>
  <si>
    <t>Dveře dřevěné vnitřní hladké plné 1křídlové standard,vč mřížky hliníkové 80-90x197 cm</t>
  </si>
  <si>
    <t>Dveře dřevěné vnitřní hladké plné 1křídlové standard,vč mřížky hliníkové 80-90x197 cm - dle spec. v TAB. dveří</t>
  </si>
  <si>
    <t>61160326R</t>
  </si>
  <si>
    <t>Dveře dřevěné vnitřní hladké plné 1křídlové standardní provedení 90x197cm</t>
  </si>
  <si>
    <t>Dveře dřevěné vnitřní hladké plné 1křídlové bezbariérové provedení dle vyhl.č. 398/ 2009 Sb 90x197cm - dle spec. v TAB. dveří</t>
  </si>
  <si>
    <t>61160218R</t>
  </si>
  <si>
    <t>1: 15+17_x000D_
2: dveře č. 2 a 3</t>
  </si>
  <si>
    <t>Dveře dřevěné vnitřní hladké plné 1křídlové standardní provedení 80x197cm</t>
  </si>
  <si>
    <t>Dveře dřevěné vnitřní hladké plné 1křídlové standardní provedení 80x197cm - dle spec. v TAB. dveří</t>
  </si>
  <si>
    <t>61160188R</t>
  </si>
  <si>
    <t>1: 3_x000D_
2: Dveře č. 1</t>
  </si>
  <si>
    <t>Dveře dřevěné vnitřní hladké plné 1křídlové standardní provedení 60x197 cm</t>
  </si>
  <si>
    <t>Dveře dřevěné vnitřní hladké plné 1křídlové standardní provedení 60x197 cm - dle spec. v TAB. dveří</t>
  </si>
  <si>
    <t>61160128R</t>
  </si>
  <si>
    <t>1: 13*4,85+1*2_x000D_
2: počet*délka (okna O1,O3)</t>
  </si>
  <si>
    <t>Deska parapetní dřevotřísková vnitřní 0,15 x 1 m</t>
  </si>
  <si>
    <t>60794100</t>
  </si>
  <si>
    <t>1: 2_x000D_
2: dveře č. 8</t>
  </si>
  <si>
    <t>Dveře ocelové protipožární EW 15, 30, 45 D1 rohová zárubeň dvoukřídlé 145 x 197 cm</t>
  </si>
  <si>
    <t>Dveře ocelové protipožární PN 74 6563 EW 15, 30, 45 D1 rohová zárubeň Z dvoukřídlé 130 x 197 cm - dle spec. v TAB. dveří</t>
  </si>
  <si>
    <t>55341173R</t>
  </si>
  <si>
    <t>1: 1_x000D_
2: dveře č. 6</t>
  </si>
  <si>
    <t>Dveře ocelové protipožární EW 15, 30, 45 D1 rohová zárubeň jednokřídlé 90 x 197 cm</t>
  </si>
  <si>
    <t>Dveře ocelové protipožární PN 74 6563 EW 15, 30, 45 D1 rohová zárubeň Z jednokřídlé 90 x 197 cm - dle spec. v TAB. dveří</t>
  </si>
  <si>
    <t>55341169R</t>
  </si>
  <si>
    <t>Zárubeň ocelová pro porobeton 150 1100 L/P</t>
  </si>
  <si>
    <t>Zárubeň ocelová pro porobeton YH 150 1000 L/P</t>
  </si>
  <si>
    <t>55331388R</t>
  </si>
  <si>
    <t>21</t>
  </si>
  <si>
    <t>Zárubeň ocelová pro porobeton 150 800 L/P</t>
  </si>
  <si>
    <t>Zárubeň ocelová pro porobeton YH 150 800 L/P</t>
  </si>
  <si>
    <t>55331384</t>
  </si>
  <si>
    <t>Zárubeň ocelová pro porobeton 100 900 L/P</t>
  </si>
  <si>
    <t>Zárubeň ocelová pro porobeton YH 100 900 L/P</t>
  </si>
  <si>
    <t>55331352</t>
  </si>
  <si>
    <t>16</t>
  </si>
  <si>
    <t>Zárubeň ocelová pro porobeton 100 800 L/P</t>
  </si>
  <si>
    <t>Zárubeň ocelová pro porobeton YH 100 800 L/P</t>
  </si>
  <si>
    <t>55331350</t>
  </si>
  <si>
    <t>1: 3_x000D_
2: dveře na WC</t>
  </si>
  <si>
    <t>Zárubeň ocelová pro porobeton 100 600 L/P</t>
  </si>
  <si>
    <t>Zárubeň ocelová pro porobeton YH 100 600 L/P</t>
  </si>
  <si>
    <t>55331346</t>
  </si>
  <si>
    <t>1: vnitřní dveře mimo WC a sprch_x000D_
2: 35</t>
  </si>
  <si>
    <t>Vložka zámková cylindrická oboustranná + 4 klíče</t>
  </si>
  <si>
    <t>54964150</t>
  </si>
  <si>
    <t>Samozavírač dveří hydraulický K214 č.11 zlatá bronz</t>
  </si>
  <si>
    <t>54917250</t>
  </si>
  <si>
    <t>766</t>
  </si>
  <si>
    <t>Konstrukce klempířské:</t>
  </si>
  <si>
    <t>Celkem za 764</t>
  </si>
  <si>
    <t>Přesun hmot pro konstrukce klempířské_x000D_
  stanovený z hmotnosti přesunovaného materiálu_x000D_
    vodorovná dopravní vzdálenost do 50 m_x000D_
    v objektech výšky_x000D_
      přes 6 do 12 m</t>
  </si>
  <si>
    <t>Přesun hmot tonážní pro konstrukce klempířské v objektech v do 12 m</t>
  </si>
  <si>
    <t>998764102</t>
  </si>
  <si>
    <t>1: 14*4,85_x000D_
2: ks*delka</t>
  </si>
  <si>
    <t>Oplechování parapetů z titanzinkového lesklého válcovaného plechu_x000D_
  rovných_x000D_
    mechanicky kotvené, bez rohů_x000D_
      rš 400 mm</t>
  </si>
  <si>
    <t>Oplechování parapetů rovných mechanicky kotvené z TiZn lesklého plechu  rš 400 mm</t>
  </si>
  <si>
    <t>764246305</t>
  </si>
  <si>
    <t>1: 14*4,85</t>
  </si>
  <si>
    <t>Demontáž klempířských konstrukcí_x000D_
  oplechování parapetů_x000D_
    do suti</t>
  </si>
  <si>
    <t>Demontáž oplechování parapetů do suti</t>
  </si>
  <si>
    <t>764002851</t>
  </si>
  <si>
    <t>764</t>
  </si>
  <si>
    <t>Konstrukce montované:</t>
  </si>
  <si>
    <t>Celkem za 763</t>
  </si>
  <si>
    <t>Přesun hmot pro konstrukce montované z desek _x000D_
  sádrokartonových, sádrovláknitých, cementovláknitých nebo cementových_x000D_
    stanovený z hmotnosti přesunovaného materiálu_x000D_
    vodorovná dopravní vzdálenost do 50 m_x000D_
    v objektech výšky_x000D_
      přes 6 do 12 m</t>
  </si>
  <si>
    <t>Přesun hmot tonážní pro sádrokartonové konstrukce v objektech v do 12 m</t>
  </si>
  <si>
    <t>998763302</t>
  </si>
  <si>
    <t>4</t>
  </si>
  <si>
    <t>Instalační technika pro konstrukce ze sádrokartonových desek _x000D_
  montáž revizních dvířek_x000D_
    velikost_x000D_
      600 x 600 mm</t>
  </si>
  <si>
    <t>Montáž revizních dvířek SDK kcí vel. 600x600 mm</t>
  </si>
  <si>
    <t>763172315</t>
  </si>
  <si>
    <t>Instalační technika pro konstrukce ze sádrokartonových desek _x000D_
  montáž revizních dvířek_x000D_
    velikost_x000D_
      400 x 400 mm</t>
  </si>
  <si>
    <t>Montáž revizních dvířek SDK kcí vel. 400x400 mm</t>
  </si>
  <si>
    <t>763172313</t>
  </si>
  <si>
    <t>1: 42_x000D_
2: Podhledy do vlhka</t>
  </si>
  <si>
    <t>Podhled ze sádrokartonových desek _x000D_
  dvouvrstvá zavěšená spodní konstrukce z ocelových profilů CD, UD_x000D_
    jednoduše opláštěná deskou impregnovanou H2, tl._x000D_
      12,5 mm, bez TI</t>
  </si>
  <si>
    <t>SDK podhled deska 1xH2 12,5 bez TI dvouvrstvá spodní kce profil CD+UD</t>
  </si>
  <si>
    <t>763131451</t>
  </si>
  <si>
    <t>1: 195_x000D_
2: podhledy_x000D_
3: (12+6)*(0,1+0,5)_x000D_
4: Zakrytí potrubí v zas. místnosti</t>
  </si>
  <si>
    <t>Podhled ze sádrokartonových desek _x000D_
  dvouvrstvá zavěšená spodní konstrukce z ocelových profilů CD, UD_x000D_
    jednoduše opláštěná deskou standardní A, tl._x000D_
      15 mm, bez TI</t>
  </si>
  <si>
    <t>SDK podhled desky 1xA 15 bez TI dvouvrstvá spodní kce profil CD+UD</t>
  </si>
  <si>
    <t>763131414</t>
  </si>
  <si>
    <t>1: 3_x000D_
2: Z4</t>
  </si>
  <si>
    <t>Dvířka revizní 400x400 bílá se zámkem</t>
  </si>
  <si>
    <t>Dvířka revizní RD 400x400 Z B - bílá se zámkem</t>
  </si>
  <si>
    <t>56245711</t>
  </si>
  <si>
    <t>1: 4_x000D_
2: Z4</t>
  </si>
  <si>
    <t>Dvířka revizní 600x600 bílá se zámkem</t>
  </si>
  <si>
    <t>Dvířka revizní RD 600x600 B - bílá se zámkem</t>
  </si>
  <si>
    <t>56245702</t>
  </si>
  <si>
    <t>763</t>
  </si>
  <si>
    <t>Vzduchotechnika:</t>
  </si>
  <si>
    <t>Celkem za 751</t>
  </si>
  <si>
    <t>1: 1_x000D_
2: jednotka v místnosti 239</t>
  </si>
  <si>
    <t>Demontáž vzduchotechnické jednotky s rekuperací tepla_x000D_
  stojaté_x000D_
    s výměnou vzduchu_x000D_
      do 5 000 m3/h</t>
  </si>
  <si>
    <t>MCEN PSV</t>
  </si>
  <si>
    <t>Demontáž vzduchotechnické jednotky s rekuperací tepla stojaté s výměnou vzduchu do 5000 m3/h</t>
  </si>
  <si>
    <t>751611816</t>
  </si>
  <si>
    <t>1: 50+3,3+3,3+1+1_x000D_
2: vzt sklady</t>
  </si>
  <si>
    <t>Demontáž vzduchotechnického potrubí z pozinkovaného plechu_x000D_
  čtyřhranného_x000D_
    s přírubou, průřezu_x000D_
      přes 0,03 do 0,07 m2</t>
  </si>
  <si>
    <t>Demontáž vzduchotechnického potrubí pozink čtyřhranného průřezu do 0,07 m2</t>
  </si>
  <si>
    <t>751510812</t>
  </si>
  <si>
    <t>1: 0,481+0,320</t>
  </si>
  <si>
    <t>Vnitrostaveništní přemístění vybouraných (demontovaných) hmot rozvodů potrubí _x000D_
  vodorovně do 100 m_x000D_
    v objektech výšky_x000D_
      přes 6 do 24 m</t>
  </si>
  <si>
    <t>Přemístění potrubí demontovaného vodorovně do 100 m v objektech výšky přes 6 do 24 m</t>
  </si>
  <si>
    <t>733890803</t>
  </si>
  <si>
    <t>751</t>
  </si>
  <si>
    <t>Ústřední vytápění - otopná tělesa:</t>
  </si>
  <si>
    <t>Celkem za 735</t>
  </si>
  <si>
    <t>Přesun hmot pro otopná tělesa _x000D_
  stanovený z hmotnosti přesunovaného materiálu_x000D_
    vodorovná dopravní vzdálenost do 50 m_x000D_
    v objektech výšky_x000D_
      přes 12 do 24 m</t>
  </si>
  <si>
    <t>Přesun hmot tonážní pro otopná tělesa v objektech v do 24 m</t>
  </si>
  <si>
    <t>998735103</t>
  </si>
  <si>
    <t>1: 0,450</t>
  </si>
  <si>
    <t>Vnitrostaveništní přemístění vybouraných (demontovaných) hmot otopných těles _x000D_
  vodorovně do 100 m_x000D_
    v objektech výšky_x000D_
      přes 12 do 24 m</t>
  </si>
  <si>
    <t>Přemístění demontovaného otopného tělesa vodorovně 100 m v objektech výšky přes 12 do 24 m</t>
  </si>
  <si>
    <t>735890803</t>
  </si>
  <si>
    <t>1: 30*1,0*0,6+3*0,5*0,6</t>
  </si>
  <si>
    <t>Vypuštění vody z otopných soustav _x000D_
  bez kotlů, ohříváků, zásobníků a nádrží</t>
  </si>
  <si>
    <t>Vypuštění vody z otopných těles</t>
  </si>
  <si>
    <t>735494811</t>
  </si>
  <si>
    <t>Otopná tělesa trubková _x000D_
  montáž těles na stěnu_x000D_
    výšky tělesa [Koralux RondoMAX, Koralux Rondo Classic, Koralux Rondo MAX - E, Koralux Rondo_x000D_
    Classic - E]_x000D_
      do 1500 mm</t>
  </si>
  <si>
    <t>Montáž otopného tělesa trubkového na stěnu výšky tělesa do 1500 mm</t>
  </si>
  <si>
    <t>735164511</t>
  </si>
  <si>
    <t>Otopná tělesa panelová (VK)_x000D_
  montáž otopných těles panelových [mimo KORADO RADIK]_x000D_
    třířadých, stavební délky_x000D_
      přes 1140 do 1500 mm</t>
  </si>
  <si>
    <t>R - Montáž otopných těles panelových třířadých těles délky do 1500 mm</t>
  </si>
  <si>
    <t>735159320</t>
  </si>
  <si>
    <t>Otopná tělesa panelová (VK)_x000D_
  montáž otopných těles panelových [mimo KORADO RADIK]_x000D_
    dvouřadých, stavební délky_x000D_
      přes 1500 do 1980 mm</t>
  </si>
  <si>
    <t>R - Montáž otopných těles panelových dvouřadých těles délky do 1980 mm</t>
  </si>
  <si>
    <t>735159230</t>
  </si>
  <si>
    <t>Otopná tělesa panelová (VK)_x000D_
  montáž otopných těles panelových [mimo KORADO RADIK]_x000D_
    dvouřadých, stavební délky_x000D_
      přes 1140 do 1500 mm</t>
  </si>
  <si>
    <t>R - Montáž otopných těles panelových dvouřadých těles délky do 1500 mm</t>
  </si>
  <si>
    <t>735159220</t>
  </si>
  <si>
    <t>1: 3+5+15</t>
  </si>
  <si>
    <t>Otopná tělesa panelová (VK)_x000D_
  montáž otopných těles panelových [mimo KORADO RADIK]_x000D_
    dvouřadých, stavební délky_x000D_
      do 1140 mm</t>
  </si>
  <si>
    <t>R - Montáž otopných těles panelových dvouřadých těles délky do 1140 mm</t>
  </si>
  <si>
    <t>735159210</t>
  </si>
  <si>
    <t>Demontáž otopných těles litinových _x000D_
  článkových</t>
  </si>
  <si>
    <t>Demontáž otopného tělesa litinového článkového</t>
  </si>
  <si>
    <t>735111810</t>
  </si>
  <si>
    <t>Těleso trubkové přímotopné,1500 x 745 mm, 600 W</t>
  </si>
  <si>
    <t>R - Těleso trubkové kombinované, 1500 x 745 mm, + EL.07 1000 W - 740</t>
  </si>
  <si>
    <t>54153042</t>
  </si>
  <si>
    <t>Těleso otopné deskové typ33VK V900 L800 mm</t>
  </si>
  <si>
    <t>Těleso otopné deskové V900 L800 mm</t>
  </si>
  <si>
    <t>48457501</t>
  </si>
  <si>
    <t>Těleso otopné deskové typ33VK V600 L700 mm</t>
  </si>
  <si>
    <t>Těleso otopné deskové V600 L700 mm</t>
  </si>
  <si>
    <t>48457487</t>
  </si>
  <si>
    <t>Těleso otopné deskové typ21VK V600L1600 mm</t>
  </si>
  <si>
    <t>Těleso otopné deskové V600 L1600 mm</t>
  </si>
  <si>
    <t>48457376</t>
  </si>
  <si>
    <t>Těleso otopné deskové typ21VK V600L1400 mm</t>
  </si>
  <si>
    <t>Těleso otopné deskové V600L1400 mm</t>
  </si>
  <si>
    <t>48457375</t>
  </si>
  <si>
    <t>Těleso otopné deskové typ21VK V600L1100 mm</t>
  </si>
  <si>
    <t>Těleso otopné deskové V600 L1100 mm</t>
  </si>
  <si>
    <t>48457373</t>
  </si>
  <si>
    <t>Těleso otopné deskové typ21VK V600L1000 mm</t>
  </si>
  <si>
    <t>Těleso otopné deskové V600 L1000 mm</t>
  </si>
  <si>
    <t>48457372</t>
  </si>
  <si>
    <t>Těleso otopné deskové typ21VK V600 L400 mm</t>
  </si>
  <si>
    <t>Těleso otopné deskové V600 L400 mm</t>
  </si>
  <si>
    <t>48457366</t>
  </si>
  <si>
    <t>735</t>
  </si>
  <si>
    <t>Ústřední vytápění - armatury:</t>
  </si>
  <si>
    <t>Celkem za 734</t>
  </si>
  <si>
    <t>Přesun hmot pro armatury _x000D_
  stanovený z hmotnosti přesunovaného materiálu_x000D_
    vodorovná dopravní vzdálenost do 50 m_x000D_
    v objektech výšky_x000D_
      přes 12 do 24 m</t>
  </si>
  <si>
    <t>Přesun hmot tonážní pro armatury v objektech v do 24 m</t>
  </si>
  <si>
    <t>998734103</t>
  </si>
  <si>
    <t>Šroubení _x000D_
  připojovací armatury radiátorů [typu ventil kompakt]_x000D_
    PN 10 do 110 st.C, regulační uzavíratelné_x000D_
    rohové [R 384 Giacomini]_x000D_
      G 1/2 x 18</t>
  </si>
  <si>
    <t>Armatura připojovací rohová G 1/2x18 PN 10 do 110°C radiátorů typu VK</t>
  </si>
  <si>
    <t>734261402</t>
  </si>
  <si>
    <t>Ventily regulační závitové _x000D_
  hlavice termostatické, pro ovládání ventilů_x000D_
    PN 10 do 110 st.C_x000D_
    kapalinové_x000D_
      otopných těles VK [R 470H]</t>
  </si>
  <si>
    <t>Termostatická hlavice kapalinová PN 10 do 110°C otopných těles VK</t>
  </si>
  <si>
    <t>734221682</t>
  </si>
  <si>
    <t>734</t>
  </si>
  <si>
    <t>Ústřední vytápění - rozvodné potrubí:</t>
  </si>
  <si>
    <t>Celkem za 733</t>
  </si>
  <si>
    <t>Přesun hmot pro rozvody potrubí _x000D_
  stanovený z hmotnosti přesunovaného materiálu_x000D_
    vodorovná dopravní vzdálenost do 50 m_x000D_
    v objektech výšky_x000D_
      přes 12 do 24 m</t>
  </si>
  <si>
    <t>Přesun hmot tonážní pro rozvody potrubí v objektech v do 24 m</t>
  </si>
  <si>
    <t>998733103</t>
  </si>
  <si>
    <t>1: 0,615</t>
  </si>
  <si>
    <t>1: Nové napojení těles ze stoupaček - rozvětvení z jednoho napojení_x000D_
2: 32*2-2-2-2</t>
  </si>
  <si>
    <t>Opravy rozvodů potrubí z trubek ocelových _x000D_
  závitových normálních i zesílených_x000D_
    navaření odbočky na stávající potrubí, odbočka_x000D_
      DN 32</t>
  </si>
  <si>
    <t>Navaření odbočky na potrubí ocelové závitové DN 32</t>
  </si>
  <si>
    <t>733191926</t>
  </si>
  <si>
    <t>1: V celách_x000D_
2: 4</t>
  </si>
  <si>
    <t>Opravy rozvodů potrubí z trubek ocelových _x000D_
  závitových normálních i zesílených_x000D_
    zaslepení skováním a zavařením_x000D_
      DN 20</t>
  </si>
  <si>
    <t>Zaslepení potrubí ocelového závitového zavařením a skováním DN 20</t>
  </si>
  <si>
    <t>733191914</t>
  </si>
  <si>
    <t>Zkoušky těsnosti potrubí, manžety prostupové z trubek ocelových _x000D_
  zkoušky těsnosti potrubí (za provozu)_x000D_
    z trubek ocelových_x000D_
    závitových_x000D_
      DN do 40</t>
  </si>
  <si>
    <t>Zkouška těsnosti potrubí ocelové závitové do DN 40</t>
  </si>
  <si>
    <t>733190107</t>
  </si>
  <si>
    <t>1: Přípojení těles_x000D_
2: 226+2*2*3</t>
  </si>
  <si>
    <t>Demontáž potrubí z trubek ocelových hladkých _x000D_
  D do 38</t>
  </si>
  <si>
    <t>Demontáž potrubí ocelového hladkého do D 38</t>
  </si>
  <si>
    <t>733120815</t>
  </si>
  <si>
    <t>1: 226_x000D_
2: Nové připojení otopných těles</t>
  </si>
  <si>
    <t>Potrubí z trubek ocelových závitových _x000D_
  svařovaných_x000D_
    zesílených_x000D_
    nízkotlakých a středotlakých_x000D_
      DN 15</t>
  </si>
  <si>
    <t>Potrubí ocelové závitové svařované zesílené nízkotlaké nebo středotlaké DN 15</t>
  </si>
  <si>
    <t>733111423</t>
  </si>
  <si>
    <t>733</t>
  </si>
  <si>
    <t>Zařizovací předměty:</t>
  </si>
  <si>
    <t>Celkem za 725</t>
  </si>
  <si>
    <t>Demontáž baterií sprchových _x000D_
  diferenciálních T 1954_x000D_
    přes 3/4 x 1 do G 5/4 x 6/4</t>
  </si>
  <si>
    <t>Demontáž baterie sprch T 954 diferenciální do G 5/4x6/4</t>
  </si>
  <si>
    <t>725840851</t>
  </si>
  <si>
    <t>Demontáž baterií _x000D_
  stojánkových do 1 otvoru</t>
  </si>
  <si>
    <t>Demontáž baterie stojánkové do jednoho otvoru</t>
  </si>
  <si>
    <t>725820802</t>
  </si>
  <si>
    <t>5</t>
  </si>
  <si>
    <t>Demontáž baterií _x000D_
  nástěnných do G 3/4</t>
  </si>
  <si>
    <t>Demontáž baterie nástěnné do G 3 / 4</t>
  </si>
  <si>
    <t>725820801</t>
  </si>
  <si>
    <t>1: 13*0,025</t>
  </si>
  <si>
    <t>Vnitrostaveništní přemístění vybouraných (demontovaných) hmot _x000D_
  zařizovacích předmětů vodorovně do 100 m_x000D_
    v objektech výšky_x000D_
      přes 6 do 12 m</t>
  </si>
  <si>
    <t>Přemístění vnitrostaveništní demontovaných zařizovacích předmětů v objektech výšky do 12 m</t>
  </si>
  <si>
    <t>725590812</t>
  </si>
  <si>
    <t>Demontáž dřezů jednodílných _x000D_
  bez výtokových armatur_x000D_
    vestavěných v kuchyňských sestavách</t>
  </si>
  <si>
    <t>Demontáž dřez jednoduchý vestavěný v kuchyňských sestavách bez výtokových armatur</t>
  </si>
  <si>
    <t>725310823</t>
  </si>
  <si>
    <t>Demontáž bidetů _x000D_
  diturvitových</t>
  </si>
  <si>
    <t>Demontáž bidetů diturvitových</t>
  </si>
  <si>
    <t>725230811</t>
  </si>
  <si>
    <t>1: 5+1</t>
  </si>
  <si>
    <t>Demontáž umyvadel _x000D_
  bez výtokových armatur_x000D_
    umyvadel</t>
  </si>
  <si>
    <t>Demontáž umyvadel bez výtokových armatur</t>
  </si>
  <si>
    <t>725210821</t>
  </si>
  <si>
    <t>Demontáž pisoárů _x000D_
  bez nádrže s rohovým ventilem s_x000D_
    1 záchodkem</t>
  </si>
  <si>
    <t>Demontáž pisoárových stání bez nádrže a jedním záchodkem</t>
  </si>
  <si>
    <t>725122817</t>
  </si>
  <si>
    <t>1: 4+1</t>
  </si>
  <si>
    <t>Demontáž klozetů _x000D_
  splachovacích s nádrží nebo tlakovým splachovačem</t>
  </si>
  <si>
    <t>Demontáž klozetů splachovací s nádrží</t>
  </si>
  <si>
    <t>725110811</t>
  </si>
  <si>
    <t>725</t>
  </si>
  <si>
    <t>Vnitřní kanalizace:</t>
  </si>
  <si>
    <t>Celkem za 721</t>
  </si>
  <si>
    <t>Demontáž kanalizačního příslušenství _x000D_
  vpustí vanových_x000D_
    DN 70</t>
  </si>
  <si>
    <t>Demontáž vpustí vanových DN 70</t>
  </si>
  <si>
    <t>721210817</t>
  </si>
  <si>
    <t>721</t>
  </si>
  <si>
    <t>1: 300,836*0,1_x000D_
2: viz. pol. 997013501</t>
  </si>
  <si>
    <t>1: 0,218_x000D_
2: Komín v A-227</t>
  </si>
  <si>
    <t>Poplatek za uložení stavebního odpadu na skládce (skládkovné) _x000D_
  s azbestem</t>
  </si>
  <si>
    <t>Poplatek za uložení stavebního odpadu s azbestem na skládce (skládkovné)</t>
  </si>
  <si>
    <t>997013821</t>
  </si>
  <si>
    <t>1: 300,836*0,8_x000D_
2: viz. pol. 997013501</t>
  </si>
  <si>
    <t>Poplatek za uložení stavebního odpadu na skládce (skládkovné) _x000D_
  z keramických materiálů</t>
  </si>
  <si>
    <t>Poplatek za uložení stavebního odpadu z keramických materiálů na skládce (skládkovné)</t>
  </si>
  <si>
    <t>997013803</t>
  </si>
  <si>
    <t>1: 300,836*0,10_x000D_
2: viz. pol. 997013501 * 0,1</t>
  </si>
  <si>
    <t>1: 300,836*19_x000D_
2: odvoz do 20 km_x000D_
3: viz. pol. 997013501</t>
  </si>
  <si>
    <t>Zemní práce při externích montážích:</t>
  </si>
  <si>
    <t>Celkem za 046</t>
  </si>
  <si>
    <t>1: 14,4*1,05_x000D_
2: pro podlahové vytápění v prostoru cel</t>
  </si>
  <si>
    <t>Bourání podlah a mazanin betonových tloušťky do 15 cm</t>
  </si>
  <si>
    <t>460680701</t>
  </si>
  <si>
    <t>046</t>
  </si>
  <si>
    <t>1: (19,75+20,35+20,35+14,3+1,3+2,8+114,2+0,4*2+0,3+10,1+12,05+1,8+4,375+23,15+97+5*1,6+4,7+18,85+3)*3,25-4,85*2,15*14_x000D_
2: délka * výška - plocha oken</t>
  </si>
  <si>
    <t>Otlučení vápenných nebo vápenocementových omítek vnitřních ploch_x000D_
  stěn s vyškrabáním spar, s očištěním zdiva, v rozsahu_x000D_
    přes 50 do 100 %</t>
  </si>
  <si>
    <t>Otlučení vnitřní vápenné nebo vápenocementové omítky stěn v rozsahu do 100 %</t>
  </si>
  <si>
    <t>978013191</t>
  </si>
  <si>
    <t>1: 397_x000D_
2: celková plocha místností-plocha místností s celoplošným podhledem</t>
  </si>
  <si>
    <t>Otlučení vápenných nebo vápenocementových omítek vnitřních ploch_x000D_
  stropů, v rozsahu_x000D_
    přes 50 do 100 %</t>
  </si>
  <si>
    <t>Otlučení vnitřní vápenné nebo vápenocementové omítky stropů v rozsahu do 100 %</t>
  </si>
  <si>
    <t>978011191</t>
  </si>
  <si>
    <t>1: 16_x000D_
2: pro stěnové mřížky</t>
  </si>
  <si>
    <t>Vybourání otvorů ve zdivu základovém nebo nadzákladovém z cihel, tvárnic, příčkovek _x000D_
  z cihel pálených_x000D_
    na maltu vápennou nebo vápenocementovou_x000D_
    plochy do 0,09 m2, tl._x000D_
      do 300 mm</t>
  </si>
  <si>
    <t>Vybourání otvorů ve zdivu cihelném pl do 0,09 m2 na MVC nebo MV tl do 300 mm</t>
  </si>
  <si>
    <t>971033341</t>
  </si>
  <si>
    <t>1: 4,85*2,15*14_x000D_
2: plocha oken</t>
  </si>
  <si>
    <t>1: 1,5*2*5</t>
  </si>
  <si>
    <t>Vybourání dřevěných rámů oken s křídly, dveřních zárubní, vrat, stěn, ostění nebo obkladů _x000D_
  dveřních zárubní, plochy_x000D_
    přes 2 m2</t>
  </si>
  <si>
    <t>Vybourání dřevěných dveřních zárubní pl přes 2 m2</t>
  </si>
  <si>
    <t>968062456</t>
  </si>
  <si>
    <t>1: 0,9*2*47</t>
  </si>
  <si>
    <t>Vybourání dřevěných rámů oken s křídly, dveřních zárubní, vrat, stěn, ostění nebo obkladů _x000D_
  dveřních zárubní, plochy_x000D_
    do 2 m2</t>
  </si>
  <si>
    <t>Vybourání dřevěných dveřních zárubní pl do 2 m2</t>
  </si>
  <si>
    <t>968062455</t>
  </si>
  <si>
    <t>1: (3,11+7,27+4,97+1,2+1,12+1,19+5,99+1,58+1,15+3,75)*1,1_x000D_
2: podlahy + sprch. kout.</t>
  </si>
  <si>
    <t>1: 3,6*0,4*0,4_x000D_
2: V místnosti A-227</t>
  </si>
  <si>
    <t>Bourání zdiva nadzákladového z cihel nebo tvárnic _x000D_
  komínového z cihel pálených, šamotových nebo vápenopískových nad střechou_x000D_
    na maltu_x000D_
      vápennou nebo vápenocementovou</t>
  </si>
  <si>
    <t>Bourání zdiva komínového z cihel na MV nebo MVC - s azbestovou vložkou</t>
  </si>
  <si>
    <t>962032631R</t>
  </si>
  <si>
    <t>1: (0,335+0,15+0,9)*3,25_x000D_
2: příčky 100 mm_x000D_
3: (2,8112+1,96+1,708)*3,25_x000D_
4: příčky 125_x000D_
5: (1,065+0,4617+4,2375+0,075+1,7538+0,2325)*3,25_x000D_
6: příčky 150 mm_x000D_
7: 0,7837*3,25_x000D_
8: stěny 200 mm_x000D_
9: (3,6617+0,3717+12,54)*3,25_x000D_
10: stěny 250 mm</t>
  </si>
  <si>
    <t>Bourání zdiva nadzákladového z cihel nebo tvárnic _x000D_
  z cihel pálených nebo vápenopískových, na maltu_x000D_
    cementovou, objemu_x000D_
      přes 1 m3</t>
  </si>
  <si>
    <t>Bourání zdiva z cihel pálených nebo vápenopískových na MC přes 1 m3</t>
  </si>
  <si>
    <t>962032241</t>
  </si>
  <si>
    <t>1: 1_x000D_
2: Komín v A-227</t>
  </si>
  <si>
    <t>Vyvložkování stávajících komínových nebo větracích průduchů nerezovými vložkami _x000D_
  pevnými, včetně ukončení komínu_x000D_
    komínového tělesa výšky 3 m_x000D_
    světlý průměr vložky_x000D_
      přes 160 m do 200 mm</t>
  </si>
  <si>
    <t>Vyvložkování stávajícího komínového tělesa nerezovými vložkami pevnými D do 200 mm v 3 m</t>
  </si>
  <si>
    <t>953845114</t>
  </si>
  <si>
    <t>Úpravy povrchu:</t>
  </si>
  <si>
    <t>Celkem za 006</t>
  </si>
  <si>
    <t>1: 2238_x000D_
2: celková plocha stěn - plocha obkladů</t>
  </si>
  <si>
    <t>Omítka vápenocementová vnitřních ploch _x000D_
  nanášená strojně_x000D_
    dvouvrstvá, tloušťky jádrové omítky do 10 mm a tloušťky štuku do 3 mm_x000D_
    štuková_x000D_
    svislých konstrukcí_x000D_
      stěn</t>
  </si>
  <si>
    <t>Vápenocementová omítka štuková dvouvrstvá vnitřních stěn nanášená strojně</t>
  </si>
  <si>
    <t>612321341</t>
  </si>
  <si>
    <t>1: 1080*0,5_x000D_
2: rozhraní starého a nového zdiva + nároží a kouty</t>
  </si>
  <si>
    <t>Potažení vnitřních ploch pletivem _x000D_
  v ploše nebo pruzích, na plném podkladu_x000D_
    sklovláknitým_x000D_
    vtlačením do tmelu_x000D_
      stěn</t>
  </si>
  <si>
    <t>Potažení vnitřních stěn sklovláknitým pletivem vtlačeným do tenkovrstvé hmoty</t>
  </si>
  <si>
    <t>612142001</t>
  </si>
  <si>
    <t>1: 397_x000D_
2: Místnosti bez podhledu viz TAB Místností</t>
  </si>
  <si>
    <t>Omítka vápenocementová vnitřních ploch _x000D_
  nanášená strojně_x000D_
    dvouvrstvá, tloušťky jádrové omítky do 10 mm a tloušťky štuku do 3 mm_x000D_
    štuková_x000D_
    vodorovných konstrukcí_x000D_
      stropů rovných</t>
  </si>
  <si>
    <t>Vápenocementová omítka štuková dvouvrstvá vnitřních stropů rovných nanášená strojně</t>
  </si>
  <si>
    <t>611321341</t>
  </si>
  <si>
    <t>006</t>
  </si>
  <si>
    <t>1: (0,9*1,5+1*1,5*2+1,35*1,5+1*1,5+1,2*1,5+1,2*2)*1,1_x000D_
2: délka*výška</t>
  </si>
  <si>
    <t>Přizdívky izolační a ochranné z pórobetonových tvárnic [YTONG]_x000D_
  o objemové hmotnosti 500 kg/m3, na tenké maltové lože tloušťky přizdívky_x000D_
    150 mm</t>
  </si>
  <si>
    <t>Přizdívky ochranné tl 150 mm z pórobetonových přesných příčkovek  objemové hmotnosti 500 kg/m3</t>
  </si>
  <si>
    <t>346272115</t>
  </si>
  <si>
    <t>1: (1*1,5+2,5*1,5+1,1*1,5+0,9*1,2+1,2*0,5+2,4*0,5+0,7*0,5)*1,1_x000D_
2: délka*výška+10%</t>
  </si>
  <si>
    <t>Přizdívky izolační a ochranné z pórobetonových tvárnic [YTONG]_x000D_
  o objemové hmotnosti 500 kg/m3, na tenké maltové lože tloušťky přizdívky_x000D_
    100 mm</t>
  </si>
  <si>
    <t>Přizdívky ochranné tl 100 mm z pórobetonových přesných příčkovek  objemové hmotnosti 500 kg/m3</t>
  </si>
  <si>
    <t>346272113</t>
  </si>
  <si>
    <t>1: ((0,7+0,5+0,4+0,4+0,5+0,7+0,3+0,8+0,3+0,3+0,3+0,8+0,6+1,3+0,7+0,7)*3,25)*1,1</t>
  </si>
  <si>
    <t>Přizdívky izolační a ochranné z pórobetonových tvárnic [YTONG]_x000D_
  o objemové hmotnosti 500 kg/m3, na tenké maltové lože tloušťky přizdívky_x000D_
    50 mm</t>
  </si>
  <si>
    <t>Přizdívky ochranné tl 50 mm z pórobetonových přesných příčkovek  objemové hmotnosti 500 kg/m3</t>
  </si>
  <si>
    <t>346272111</t>
  </si>
  <si>
    <t>1: (57,675*3,25+1,3*3,25*2+0,75*3,25*2)*1,1_x000D_
2: délka*výška*+ 10% z celk. plochy</t>
  </si>
  <si>
    <t>Příčky z pórobetonových přesných příčkovek [YTONG]_x000D_
  hladkých, objemové hmotnosti 500 kg/m3 na tenké maltové lože, tloušťky příčky_x000D_
    150 mm</t>
  </si>
  <si>
    <t>Příčky tl 150 mm z pórobetonových přesných hladkých příčkovek objemové hmotnosti 500 kg/m3</t>
  </si>
  <si>
    <t>342272523</t>
  </si>
  <si>
    <t>1: (7,9*3,25)*1,1_x000D_
2: délka*výška*+ 10% z celk. plochy</t>
  </si>
  <si>
    <t>Příčky z pórobetonových přesných příčkovek [YTONG]_x000D_
  hladkých, objemové hmotnosti 500 kg/m3 na tenké maltové lože, tloušťky příčky_x000D_
    125 mm</t>
  </si>
  <si>
    <t>Příčky tl 125 mm z pórobetonových přesných hladkých příčkovek objemové hmotnosti 500 kg/m3</t>
  </si>
  <si>
    <t>342272423</t>
  </si>
  <si>
    <t>1: (80,925*3,25)*1,1_x000D_
2: délka*výška*+ 10% z celk. plochy</t>
  </si>
  <si>
    <t>Příčky z pórobetonových přesných příčkovek [YTONG]_x000D_
  hladkých, objemové hmotnosti 500 kg/m3 na tenké maltové lože, tloušťky příčky_x000D_
    100 mm</t>
  </si>
  <si>
    <t>Příčky tl 100 mm z pórobetonových přesných hladkých příčkovek objemové hmotnosti 500 kg/m3</t>
  </si>
  <si>
    <t>342272323</t>
  </si>
  <si>
    <t>Překlady nosné prefabrikované z pórobetonu [YTONG]_x000D_
  osazené do tenkého maltového lože, ve zdech tloušťky_x000D_
    250 mm, pro světlost otvoru_x000D_
      do 900 mm</t>
  </si>
  <si>
    <t>Překlady nosné z pórobetonu  ve zdech tl 250 mm pro světlost otvoru do 900 mm</t>
  </si>
  <si>
    <t>317143512</t>
  </si>
  <si>
    <t>Překlady nosné prefabrikované z pórobetonu [YTONG]_x000D_
  osazené do tenkého maltového lože, ve zdech tloušťky_x000D_
    200 mm, světlost otvoru_x000D_
      do 900 mm</t>
  </si>
  <si>
    <t>Překlady nosné z pórobetonu  ve zdech tl 200 mm pro světlost otvoru do 900 mm</t>
  </si>
  <si>
    <t>317143412</t>
  </si>
  <si>
    <t>11</t>
  </si>
  <si>
    <t>Překlady nenosné prefabrikované z pórobetonu [YTONG]_x000D_
  osazené do tenkého maltového lože, v příčkách_x000D_
    přímé, světlost otvoru do 1010 mm_x000D_
      tl. 150 mm</t>
  </si>
  <si>
    <t>Překlady nenosné přímé z pórobetonu  v příčkách tl 150 mm pro světlost otvoru do 1010 mm</t>
  </si>
  <si>
    <t>317142322</t>
  </si>
  <si>
    <t>Překlady nenosné prefabrikované z pórobetonu [YTONG]_x000D_
  osazené do tenkého maltového lože, v příčkách_x000D_
    přímé, světlost otvoru do 1010 mm_x000D_
      tl. 100 mm</t>
  </si>
  <si>
    <t>Překlady nenosné přímé z pórobetonu  v příčkách tl 100 mm pro světlost otvoru do 1010 mm</t>
  </si>
  <si>
    <t>317142221</t>
  </si>
  <si>
    <t>Překlady ploché prefabrikované z pórobetonu [YTONG]_x000D_
  osazené do tenkého maltového lože, včetně slepení dvou překladů vedle sebe po celé délce boční_x000D_
  plochy, šířky překladu_x000D_
    150 mm, pro světlost otvoru_x000D_
      přes 2000 do 2250 mm</t>
  </si>
  <si>
    <t>Překlady ploché z pórobetonu  š 150 mm pro světlost otvoru do 2250 mm</t>
  </si>
  <si>
    <t>317141228</t>
  </si>
  <si>
    <t>1: (23,8*3,25*0.25)*1,1_x000D_
2: délka*výška*tloušťka + 10 % z celk. objemu</t>
  </si>
  <si>
    <t>Zdivo z pórobetonových přesných tvárnic [YTONG]_x000D_
  výplňové_x000D_
    z tvárnic hladkých jakékoli pevnosti_x000D_
    na tenké maltové lože, tloušťka zdiva_x000D_
    250 mm, objemová hmotnost_x000D_
      500 kg/m3</t>
  </si>
  <si>
    <t>Zdivo výplňové tl 250 mm z pórobetonových přesných hladkých tvárnic  hmotnosti 500 kg/m3</t>
  </si>
  <si>
    <t>312272223</t>
  </si>
  <si>
    <t>1: (43,6*3,25*0,2+0,4*0,4*3,25)*1,1_x000D_
2: délka*výška*tloušťka + 10% z celk. objemu</t>
  </si>
  <si>
    <t>Zdivo z pórobetonových přesných tvárnic [YTONG]_x000D_
  výplňové_x000D_
    z tvárnic hladkých jakékoli pevnosti_x000D_
    na tenké maltové lože, tloušťka zdiva_x000D_
    200 mm, objemová hmotnost_x000D_
      500 kg/m3</t>
  </si>
  <si>
    <t>Zdivo výplňové tl 200 mm z pórobetonových přesných hladkých tvárnic  hmotnosti 500 kg/m3</t>
  </si>
  <si>
    <t>312272123</t>
  </si>
  <si>
    <t>SO_06</t>
  </si>
  <si>
    <t>Úpravy vnitřních prostor VB</t>
  </si>
  <si>
    <t>Dislokace Policie ČR v prostorech výpravní budovy Kralupy n. Vltavou - (SO-06)</t>
  </si>
  <si>
    <t>784-Malby a tapety celkem</t>
  </si>
  <si>
    <t>Přesun hmot tonážní pro malby a tapety v objektech v do 24 m</t>
  </si>
  <si>
    <t>99878-4001R</t>
  </si>
  <si>
    <t>78421-1111</t>
  </si>
  <si>
    <t>Malby a tapety</t>
  </si>
  <si>
    <t>800-784</t>
  </si>
  <si>
    <t>781-Obklady keramické celkem</t>
  </si>
  <si>
    <t>Přesun hmot tonážní pro obklady keramické v objektech v do 24 m</t>
  </si>
  <si>
    <t>99878-1103</t>
  </si>
  <si>
    <t>78147-3116</t>
  </si>
  <si>
    <t>Obkládačky keramické - koupelny (bílé i barevné) 20 x 25 x 0,68 cm I. j.</t>
  </si>
  <si>
    <t>5976-1045</t>
  </si>
  <si>
    <t>Obklady keramické</t>
  </si>
  <si>
    <t>800-781</t>
  </si>
  <si>
    <t>Přesun hmot tonážní pro vnitřní vodovod v objektech v do 24 m</t>
  </si>
  <si>
    <t>99872-2103</t>
  </si>
  <si>
    <t>R</t>
  </si>
  <si>
    <t>Sestava vodoměrová závitová G 3/4</t>
  </si>
  <si>
    <t>72227-0101</t>
  </si>
  <si>
    <t>Vodoměr závitový jednovtokový suchoběžný dálkový odečet do 100°C G3/4x130 R100 Qn 4,0 m3/h horizont</t>
  </si>
  <si>
    <t>72226-3210</t>
  </si>
  <si>
    <t>Vodoměr závitový jednovtokový suchoběžný dálkový odečet do 40°C G3/4x130 R100 Qn 4,0 m3/h horizont</t>
  </si>
  <si>
    <t>72226-2227</t>
  </si>
  <si>
    <t>Hydrantový systém s tvarově stálou hadicí D 25 x 30 m celoplechový</t>
  </si>
  <si>
    <t>72225-0133</t>
  </si>
  <si>
    <t>Montáž ventily nebo kohouty do potrubí, hmotnost do 2 kg</t>
  </si>
  <si>
    <t>360230881</t>
  </si>
  <si>
    <t>T-kus s výpustným ventilem z polypropylénu D 32</t>
  </si>
  <si>
    <t>28654329</t>
  </si>
  <si>
    <t>Kohout kulový PPR 50 mm</t>
  </si>
  <si>
    <t>28654293</t>
  </si>
  <si>
    <t>Kohout kulový PPR 40 mm</t>
  </si>
  <si>
    <t>28654339</t>
  </si>
  <si>
    <t>Kohout kulový PPR 32 mm</t>
  </si>
  <si>
    <t>28654338</t>
  </si>
  <si>
    <t>Ochrana vodovodního potrubí přilepenými termoizolačními trubicemi z PE tl do 20 mm DN do 63 mm</t>
  </si>
  <si>
    <t>73381-1243</t>
  </si>
  <si>
    <t>Potrubí vodovodní plastové PPR svar polyfuze PN 16 D 50 x 6,9 mm</t>
  </si>
  <si>
    <t>72217-4006</t>
  </si>
  <si>
    <t>Potrubí vodovodní plastové PPR svar polyfuze PN 16 D 40 x 5,5 mm</t>
  </si>
  <si>
    <t>Potrubí vodovodní plastové PPR svar polyfuze PN 16 D 32 x 4,4 mm</t>
  </si>
  <si>
    <t>800-722</t>
  </si>
  <si>
    <t>Přesun hmot tonážní pro vnitřní kanalizace v objektech v do 24 m</t>
  </si>
  <si>
    <t>99872-1103</t>
  </si>
  <si>
    <t>Hlavice ventilační polypropylen PP DN 110</t>
  </si>
  <si>
    <t>72127-3153</t>
  </si>
  <si>
    <t>Vtok střeš.pro PVC izol.pochůz.stř.HL62.1B s vyhříváním 75,110,125,160 mm</t>
  </si>
  <si>
    <t>5623-1116</t>
  </si>
  <si>
    <t>Potrubí kanalizační z PP větrací systém HT DN 110</t>
  </si>
  <si>
    <t>72117-4063</t>
  </si>
  <si>
    <t>Potrubí z trub plastových HT PP odpadní DN 150</t>
  </si>
  <si>
    <t>72117-4027</t>
  </si>
  <si>
    <t>72117-4022</t>
  </si>
  <si>
    <t>800-721</t>
  </si>
  <si>
    <t>PSV-Bourání 721,722 celekm</t>
  </si>
  <si>
    <t>Přemístění vnitrostaveništní demontovaných hmot vnitřní vodovod v objektech výšky do 24 m</t>
  </si>
  <si>
    <t>72229-0823</t>
  </si>
  <si>
    <t>Demontáž potrubí ocelové pozinkované závitové do DN 65</t>
  </si>
  <si>
    <t>72213-0804</t>
  </si>
  <si>
    <t>Přemístění vnitrostaveništní demontovaných hmot vnitřní kanalizace v objektech výšky do 24 m</t>
  </si>
  <si>
    <t>72129-0823</t>
  </si>
  <si>
    <t>Demontáž potrubí litinové do DN 200</t>
  </si>
  <si>
    <t>72114-0806</t>
  </si>
  <si>
    <t>Demontáž potrubí litinové do DN 100</t>
  </si>
  <si>
    <t>72114-0802</t>
  </si>
  <si>
    <t>Bourání konstrukcí (721-722)</t>
  </si>
  <si>
    <t>800-721-722</t>
  </si>
  <si>
    <t>Přesun hmot tonážní pro zařizovací předměty v objektech v do 24 m</t>
  </si>
  <si>
    <t>998725103</t>
  </si>
  <si>
    <t>Dvířka revizní RD 400x400 - bílá se zámkem (k vodoměrům) vč. montáže</t>
  </si>
  <si>
    <t>56245711R</t>
  </si>
  <si>
    <t>Dvířka 30/30 (k čistícím tvarovkám)vč. montáže</t>
  </si>
  <si>
    <t>72598-0123R</t>
  </si>
  <si>
    <t>800-725</t>
  </si>
  <si>
    <t>713-Izolace tepelné celkem</t>
  </si>
  <si>
    <t>Přesun hmot tonážní pro izolace tepelné v objektech v do 24 m</t>
  </si>
  <si>
    <t>99871-3103</t>
  </si>
  <si>
    <t>Příplatek k opravě izolací tepelných vyspravení střech za správkový kus</t>
  </si>
  <si>
    <t>71310-0941</t>
  </si>
  <si>
    <t>Montáž izolace tepelné střech plochých lepené za studena bodově 1 vrstva rohoží, pásů, dílců, desek</t>
  </si>
  <si>
    <t>71314-1135</t>
  </si>
  <si>
    <t>Deska minerální střešní izolační ISOVER ORSIK 600x1200 mm tl. 200 mm</t>
  </si>
  <si>
    <t>6314-8011</t>
  </si>
  <si>
    <t>Odstranění tepelné izolace dilatační vrsty prostupů vpustí, ventilačních komínků nebo antén</t>
  </si>
  <si>
    <t>71342-1311R</t>
  </si>
  <si>
    <t>Izolace tepelné</t>
  </si>
  <si>
    <t>800-713</t>
  </si>
  <si>
    <t>712-Povlakové krytiny celkem</t>
  </si>
  <si>
    <t>Přesun hmot tonážní tonážní pro krytiny povlakové v objektech v do 24 m</t>
  </si>
  <si>
    <t>Provedení povlakové krytiny vytažením na konstrukce fólií lepenou se svařovanými spoji</t>
  </si>
  <si>
    <t>71286-1705</t>
  </si>
  <si>
    <t>Odstranění povlakové krytiny střech do 10° násypu nebo nánosu tloušťky do 100 mm</t>
  </si>
  <si>
    <t>71299-0813</t>
  </si>
  <si>
    <t>Demontáž ventilační hlavice na ploché střeše sklonu do 10°</t>
  </si>
  <si>
    <t>71230-0845</t>
  </si>
  <si>
    <t>Povlakové krytiny</t>
  </si>
  <si>
    <t>800-712</t>
  </si>
  <si>
    <t>HSV--Přesun hmot HSV celkem</t>
  </si>
  <si>
    <t>801-9</t>
  </si>
  <si>
    <t>Přesun hmot pro budovy zděné v do 24 m</t>
  </si>
  <si>
    <t>99801-1003</t>
  </si>
  <si>
    <t>99-Přesun hmot HSV</t>
  </si>
  <si>
    <t>801-099</t>
  </si>
  <si>
    <t>HSV--Ostatní konstrukce celkem</t>
  </si>
  <si>
    <t>99701-3831</t>
  </si>
  <si>
    <t>99701-3803</t>
  </si>
  <si>
    <t>99701-3801</t>
  </si>
  <si>
    <t>34,47t x 19</t>
  </si>
  <si>
    <t>99701-3509</t>
  </si>
  <si>
    <t>14,760t + 2,858t+11,625t+23,40t</t>
  </si>
  <si>
    <t>99701-3501</t>
  </si>
  <si>
    <t>Vybourání otvorů ve zdivu cihelném pl do 4 m2 na MVC nebo MV tl do 100 mm</t>
  </si>
  <si>
    <t>97103-3621</t>
  </si>
  <si>
    <t>Vybourání otvorů ve stropech z ŽB prefabrikátů pl do 0,25 m2 tl přes 120 mm</t>
  </si>
  <si>
    <t>97205-5341</t>
  </si>
  <si>
    <t>9-Ostatní konstrulce a práce</t>
  </si>
  <si>
    <t>HSV--Úpravy povrchu celkem</t>
  </si>
  <si>
    <t>801-6</t>
  </si>
  <si>
    <t>Vápenocementová omítka štuková dvouvrstvá vnitřních stěn nanášená ručně</t>
  </si>
  <si>
    <t>61232-1141</t>
  </si>
  <si>
    <t>6-Úpravy povrchu</t>
  </si>
  <si>
    <t>HSV--Vodorovné konstrukce celkem</t>
  </si>
  <si>
    <t>801-4</t>
  </si>
  <si>
    <t>souběh kanalizace + VZT 18</t>
  </si>
  <si>
    <t>Zabetonování prostupů v instalačních šachtách ze suchých směsí pl do 0,25 m2 ve stropech</t>
  </si>
  <si>
    <t>41138-6621</t>
  </si>
  <si>
    <t>vodovod 20 + kanalizace 117</t>
  </si>
  <si>
    <t>Zabetonování prostupů v instalačních šachtách ze suchých směsí pl do 0,09m2 ve stropech</t>
  </si>
  <si>
    <t>41138-6611</t>
  </si>
  <si>
    <t>4-Vodorovné konstrukce</t>
  </si>
  <si>
    <t>HSV--Svislé konstrukce celkem</t>
  </si>
  <si>
    <t>801-3</t>
  </si>
  <si>
    <t>Zazdívka otvorů pl do 4 m2 v příčkách nebo stěnách z příčkovek Ytong tl 50 mm</t>
  </si>
  <si>
    <t>34023-9231</t>
  </si>
  <si>
    <t>3-Svislé konstrukce</t>
  </si>
  <si>
    <t>31.1.2018</t>
  </si>
  <si>
    <t>SO - 07</t>
  </si>
  <si>
    <t>Výměna stoupaček vnitřního vodovodu a kanalizace</t>
  </si>
  <si>
    <t>Štítky pro označení protipožární ucpávky</t>
  </si>
  <si>
    <t>Protipožární utěsnění prostupů protipožární maltou</t>
  </si>
  <si>
    <t>Elektroinstalační lišta 60x40mm,  včetně příslušenství a upevňovacího materiálu</t>
  </si>
  <si>
    <t>Kloubový oblouk žebříku 400/60</t>
  </si>
  <si>
    <t>Spojovací mat. M8 vrat. (100ks)</t>
  </si>
  <si>
    <t>Spojka 60</t>
  </si>
  <si>
    <t>Stoupací úchyt žebříku</t>
  </si>
  <si>
    <t>Žebřík 400/60</t>
  </si>
  <si>
    <t>Přepážka 50</t>
  </si>
  <si>
    <t xml:space="preserve">Spojka </t>
  </si>
  <si>
    <t>Kotva kovová M8</t>
  </si>
  <si>
    <t>Podložka velkoplošná M8</t>
  </si>
  <si>
    <t>Matice M8</t>
  </si>
  <si>
    <t>Závit.tyč M8 - 1m</t>
  </si>
  <si>
    <t>Závěs 200, pro uchycení kabelových žlabů v kombinaci se závitovou tyčí M8, při montáži do prostoru pod strop</t>
  </si>
  <si>
    <t>Drátěný žlab 200/50</t>
  </si>
  <si>
    <t>Závěs 400, pro uchycení kabelových žlabů v kombinaci se závitovou tyčí M8, při montáži do prostoru pod strop</t>
  </si>
  <si>
    <t>Drátěný žlab 400/50</t>
  </si>
  <si>
    <t>Koleno žlabu 62/50 PL</t>
  </si>
  <si>
    <t>Spojovací mat. M6 vrat. (100ks)</t>
  </si>
  <si>
    <t>Spojka 50</t>
  </si>
  <si>
    <t>Stropní držák závitové tyče</t>
  </si>
  <si>
    <t>Závěs 62, pro uchycení kabelových žlabů v kombinaci se závitovou tyčí M8, při montáži do prostoru pod strop</t>
  </si>
  <si>
    <t>Pružný uzávěr víka</t>
  </si>
  <si>
    <t>Víko žlabu 62</t>
  </si>
  <si>
    <t>Plechový žlab 62/50, bez perforace</t>
  </si>
  <si>
    <t>Hlavní kabelové trasy pro SLB systémy</t>
  </si>
  <si>
    <t>Vedlejší náklady, doprava, nakládání s odpady</t>
  </si>
  <si>
    <t>Dokumentace skutečného provedení, dodávka</t>
  </si>
  <si>
    <t>Revize NN</t>
  </si>
  <si>
    <t>Stavební přípomocné práce</t>
  </si>
  <si>
    <t>Nastavení a zprovoznění systému</t>
  </si>
  <si>
    <t>Drobný elektroinstalační materiál</t>
  </si>
  <si>
    <t>Elektroinstalační chránička ohebná, pr. 25mm, 750N/5cm</t>
  </si>
  <si>
    <t>Elektroinstalační chránička ohebná, pr. 16mm, 750N/5cm</t>
  </si>
  <si>
    <t>Štítky pro označení kabelů (100ks)</t>
  </si>
  <si>
    <t>Instalační datový kabel FTP Cat.5e, 4x2xAWG24, PVC</t>
  </si>
  <si>
    <t xml:space="preserve">Plastová povrchová propojovací krabice 8 + 2 šroubovací svorky </t>
  </si>
  <si>
    <t>Napájecí kabel 2x1,5</t>
  </si>
  <si>
    <t xml:space="preserve">Krimplovací konektor RJ45, kat5e, UTP, 8p8c, nestíněný, skládaný, na drát </t>
  </si>
  <si>
    <t>Zadlabávací kabelová průchodka, rozpojitelná</t>
  </si>
  <si>
    <t>Ovládací tlačítko s přepínacím kontaktem, včetně instalalční krabice</t>
  </si>
  <si>
    <t>Protiplech k zámku</t>
  </si>
  <si>
    <t>Systémový kabel pro zámek s konektorem, 10m</t>
  </si>
  <si>
    <t>Elektromechanický zámek pro oboustrannou kotrolu průchodu, pro vnitřní i venkovní plné dveře, nedělený čtyřhran kliky, certifikovaný pro použití  do požárně odolných dveří dle ČSN EN 1634-1, Pravolevý - obousměrná střelka, Samozamykací - při každém zavření dveří se automaticky vysune závora zámku, Jištěné zamykání zámku - v zamčeném stavu je vysunuta závora a zároveň je blokována střelka zámku - zámek je zajištěn ve dvou bodech, Jednotné napájení 12 - 24 V DC, Nízký klidový proudový odběr - 130 mA při 12 V DC, 65 mA při 24 V DC, možnost nastavení funkce - fail safe - funkce EPS Obě kliky jsou funkční po odpojení napájení z ovládacího zařízení, např. čtečky</t>
  </si>
  <si>
    <t>Lineární zdroj v kovovém krytu 13,8 Vss / 2A se signalizačními výstupy, Max. celkový trvalý odběr  2 A, Max. velikost dobíj. proudu do AKU  0,8 A, Technologické výstupy  výpadek sítě, porucha</t>
  </si>
  <si>
    <t>Bezkontaktní čtečka Indala - Napájecí napětí  4 - 16 Vss, Odběr  65 mA, LED dioda  3-stavová (volitelně), Bzučák, Pracovní frekvence  125 kHz, Výstupní formát  Wiegand; ABA Track II, Max. čtecí dosah  12 cm</t>
  </si>
  <si>
    <t>Dveřní modul pro připojení 2ks čteček (pouze pro jediné dveře – čtečka na každé straně dveří), Napájení – 12 V DC (Jmenovité napětí 13.8V DC), Odběr – 20 mA (bez připojených čteček), včetně instalační krabice</t>
  </si>
  <si>
    <t>Přístupový systém (EKV)</t>
  </si>
  <si>
    <t>Integrace nové ústředny do nadřazených centrálních systémů</t>
  </si>
  <si>
    <t>Elektroinstalační lišta 11x10mm,  včetně příslušenství a upevňovacího materiálu</t>
  </si>
  <si>
    <t>Elektroinstalační lišta 18x13mm,  včetně příslušenství a upevňovacího materiálu</t>
  </si>
  <si>
    <t>Elektroinstalační chránička pevná, pr. 16mm, 750N/5cm, včetně příslušenství a upevňovacího materiálu</t>
  </si>
  <si>
    <t>Elektroinstalační chránička ohebná, pr. 32mm, 750N/5cm</t>
  </si>
  <si>
    <t>Propojovací metalický kabel, kat.6 nestíněný,2xRJ-45,délka 2,0m</t>
  </si>
  <si>
    <t>Konvenční kombinovaný (optickokouřový + teplotní) hlásič s reléovou paticí, Napájecí napětí  9 - 16 Vss, Odběr - max.  50 mA</t>
  </si>
  <si>
    <t xml:space="preserve">Plastová nízká propojovací krabice, 5+1 šroubovací svorka </t>
  </si>
  <si>
    <t xml:space="preserve">Plastová nízká propojovací krabice, 24+1 šroubovací svorka </t>
  </si>
  <si>
    <t>MG kontakt závrtný čtyřdrátový polarizovaný, délka přívodního kabelu  min 3 m, včetně plastového distančního kroužeku pro instalaci do magneticky vodivých - feromagnetických materiálů</t>
  </si>
  <si>
    <t>Tísňové NC tlačítko s pamětí poplachu a resetací klíčkem</t>
  </si>
  <si>
    <t>PIR detektor s půlkulovou čočkou a dosahem 12m včetně držáku, Typ pyroelementu  quad, Montážní výška  1,5 - 2,4 m, Napájení  9,5 - 16 Vss, Odběr - max.  11 mA</t>
  </si>
  <si>
    <t>Linkový modul expandéru, 8x dvojitě vyvážený vstup, možnost 8x výstup, Napájení – 12 V=, Odběr – 10 mA (bez připojených detektorů), včetně instalační krabice</t>
  </si>
  <si>
    <t>Kryt pro ovládací klávesnici na omítku, včetně zámku</t>
  </si>
  <si>
    <t>Ovládací klávesnice - Napájení – 12 V= (Jmenovité napětí 13.8V=), Odběr – 200 mA (bez připojené čtečky), Display - Dvouřádkový LCD 2 x 20 znaků, zelený podsvit (možno změnit)</t>
  </si>
  <si>
    <t>Licence pro novou ústřednu PZTS do nadstavbového SW</t>
  </si>
  <si>
    <t>AKU 12V/26Ah se šroubovými svorkami M5 a životností až 10 let</t>
  </si>
  <si>
    <t>Ústředna PZTS s integrovaným zdrojem - Měnič z 12V= na 5V= pro PC desku a převodníky linek, , průmyslové PC, 1x linkový modul 8x vstup, reléový modul 4x výstup, zdroj 12V/4A, rozměr - 420 x 390 x 175 mm (š x v x h) se zámkem FAB, jmenovité napětí - 230V, spotřeba – max. 1A, prostředí - AB4 (normální vnitřní), krytí - IP 30, rozhraní – 1 x linka RS 485, 1x RS 232, 1x ethernet, max. AKU 40Ah</t>
  </si>
  <si>
    <t>Poplachový zabezpečovací a tísňový systém (PZTS)</t>
  </si>
  <si>
    <t>Kovová kabelová příchytky pro kabel s pr. 6mm, včetně upevňovacího šroubu</t>
  </si>
  <si>
    <t>Rozbočovací krabice na povrch, 105x105x40m, s víčkem</t>
  </si>
  <si>
    <t>Ovládací kabel s plným jádrem 7x1</t>
  </si>
  <si>
    <t>Ovládací kabel s plným jádrem 2x1</t>
  </si>
  <si>
    <t>Světlo signální červené, Optická signalizace červenými diodami LED, 15-28 V AC / 18-35 V DC, 60mA AC, 30 mA DC</t>
  </si>
  <si>
    <t>Ovládač zapínací zvonkový jednonásobný, 1 A, 50 V AC</t>
  </si>
  <si>
    <t>Čelní plech</t>
  </si>
  <si>
    <t>Elektrický otvírač, pod napětím průchozí, bez napětí blokován, s monitorováním střelky, skrytá montáž, 10-24V AC/DC, 250mA (12V AC), 280mA (12V DC), 500mA (24V AC), 560mA (24V DC), Pevnost proti vylomení - 3000 N (306kg), Materiál tělesa - zinek - tlakový odlitek, Materiál západky - zinek - tlakový odlitek, mosaz, včetně ochranné diody</t>
  </si>
  <si>
    <t>Elektrický otvírač, pod napětím průchozí, bez napětí blokován, s monitorováním střelky, možnost mechanického odblokování, skrytá montáž, 10-24V AC/DC, 250mA (12V AC), 280mA (12V DC), 500mA (24V AC), 560mA (24V DC), Pevnost proti vylomení - 3000 N (306kg), Materiál tělesa - zinek - tlakový odlitek, Materiál západky - zinek - tlakový odlitek, mosaz, včetně ochranné diody</t>
  </si>
  <si>
    <t>Napájecí zdroj - Jmenovité napětí: 230 V AC, +10 % / –15 %, Výstupní napětí: 24 V DC ± 1 %, Jmenovitý kmitočet: 50 až 60 Hz, Jmenovitý proud: 2 500 mA, Stupeň krytí: IP 20, Vestavná hloubka: 68 mm, Šířka: 4 M. Montáž na DIN lištu</t>
  </si>
  <si>
    <t>Ovládání vstupů - toalety cel, hlavní vstup</t>
  </si>
  <si>
    <t>Instalační kabel pro sdělovací zařízení, stíněný,  2x2x0,8</t>
  </si>
  <si>
    <t>Rozbočovací krabice pod omítku, 150x150x77mm, s víčkem</t>
  </si>
  <si>
    <t>Přístrojová elektroinstalační krabice pod omítku</t>
  </si>
  <si>
    <t>Akustická a optická signalizace, LED diody, 15 - 28 V AC / 18 - 35 V DC, včetně rámečku, montáž do isntalační krabice</t>
  </si>
  <si>
    <t>Tlačítko signální tahové se zapínacím kontaktem, jedno zapínací prosvětlené tlačítko na čelní ploše modulu a jedno zapínací tahové tlačítko se šňůrou o délce 2,5 m, 15-28 V AC / 18-35 V DC, včetně rámečku, montáž do isntalační krabice</t>
  </si>
  <si>
    <t>Resetovací tlačítko prosvětlené signální, se zapínacím kontaktem, popisový štítek a barevné označovací pole, 15-28 V AC / 18-35 V DC, včetně rámečku, montáž do isntalační krabice</t>
  </si>
  <si>
    <t>Kontrolní modul s alarmem s kontrolní proudovou smyčkou, bzučákem a blikajícím signálním světlem, reset, napěťový a bezpotenciálový výstup, 15-28 V AC / 18-35 V DC, včetně rámečku, montáž do instalační krabice</t>
  </si>
  <si>
    <t>Transformátor pro signalizační systém, sekundární napětí: 15 V 2 V·A, 230 V AC, včetně rámečku, montáž do instalační krabice</t>
  </si>
  <si>
    <t>Systém nouzového volání (SNV)</t>
  </si>
  <si>
    <t>Proměření TV a FM signálu, nastavení antén</t>
  </si>
  <si>
    <t>Přepěťová ochrana pro instalaci těsně před chráněné zařízení, impedance 50 Ohm</t>
  </si>
  <si>
    <t>Širokopásmová přepěťová ochrana určena pro základní ochranu proti přepětí a atmosférickým výbojům, impedance  50 Ohm</t>
  </si>
  <si>
    <t>Koaxiální nízkoůtlumový kabel, 50 Ohmů, vnější průmer 5,4 mm, vhodný pro RDST</t>
  </si>
  <si>
    <t>Koaxiální kabel pro vnitřní použití, bílý, PVC,pr. 6,6mm, vnitřní vodič 1,13mm Cu, opletení Cu</t>
  </si>
  <si>
    <t>Koaxiální kabel pro venkovní použití, černý PE, pr. 6,6mm, vnitřní vodič 1,13mm Cu, opletení Cu</t>
  </si>
  <si>
    <t>Drobné pasivní prvyk pro korekci signálu (útlumové, náklonové články, filtry, atd.)</t>
  </si>
  <si>
    <t>F-konektory</t>
  </si>
  <si>
    <t>Přístrojová krabice pro instalaci do kabelových kanálů</t>
  </si>
  <si>
    <t>Přístroj zásuvky anténní televizní a rozhlasové - koncová, 75 Ohm, kompatibilní pro instalalci do plastových kabelových kanálů, kryt a rámeček, design dle výběru investora</t>
  </si>
  <si>
    <t>Napájecí zásuvka na DIN lištu, 230V/16A</t>
  </si>
  <si>
    <t>Rozvodnice STA na povrch, 500x500x150mm, povrchová úprava: práškový lak (komaxit), barva: bílá, odvětrání, zámek FAB</t>
  </si>
  <si>
    <t>Rozbočovač - 1 vstup/ 4 výstup, pracovní pásmo 5-1000MHz, F-konektory</t>
  </si>
  <si>
    <t>Zesilovač - počet vstupů/výstupů  5 / 1+ 1(test), vstupy  BI(47-68 MHz), FM(88-108 MHz), BIII/DAB(160-260 MHZ), UHF1(470-862 MHz), UHF2(470-862 MHz), zesílení  40 ± 1,0 dB (VHF vstupy/inputs), 45 ± 2,0 dB (UHF vstupy/inputs), max. výstupní úroveň (DIN45004B)  115 dBµV, max. výstupní úroveň (IMD3 -66 dB)  112 dBµV, max. výstupní úroveň (IMD2 -60 dB)  105 dBµV, napájení  230V±10% , 50/60 Hz, 8VA, konektory  F-konektor</t>
  </si>
  <si>
    <t xml:space="preserve">m </t>
  </si>
  <si>
    <t xml:space="preserve">DIN lišta </t>
  </si>
  <si>
    <t>Přepěťová ochrana pro instalaci těsně před chráněné zařízení, nominální pracovní napětí  30 V, frekvenční rozsah  1 - 2,15 Ghz, impedance  75 Ohm,  včetně univerzální plastového adaptér pro montáž na lišty DIN a držáku</t>
  </si>
  <si>
    <t>Širokopásmová přepěťová ochrana určena pro základní ochranu proti přepětí a atmosférickým výbojům v plastovém krytu pro montáž na stožár, nominální pracovní napětí  90 V, max.špičkový výkon  40 W, frekvenční rozsah  1 - 2,15 Ghz, impedance  75 Ohm</t>
  </si>
  <si>
    <t>Anténa FM, 87,5-108 MHz, vertikální i horizontální polarizace, včetně výložníku a upevňujícího materiálu</t>
  </si>
  <si>
    <t>Anténa UHF, kanál 21-60, G=14 dBd, LTE, frekvenční rozsah  470-790 MHz, včetně výložníku a upevňujícího materiálu</t>
  </si>
  <si>
    <t>Společná televizní anténa (STA)</t>
  </si>
  <si>
    <t>Lešení, plošiny</t>
  </si>
  <si>
    <t>Proměření metalické kabeláže dle zásad ISO 11801</t>
  </si>
  <si>
    <t>Protipožární utěsnění prostupů protipožárním jednosložkovým akrylovým tmelem</t>
  </si>
  <si>
    <t>Elektroinstalační chránička ohebná, pr. 40mm, 750N/5cm</t>
  </si>
  <si>
    <t>Propojovací kabel optický SM, simplex, 9/125, E2000/APC-LC/PC, 1m</t>
  </si>
  <si>
    <t>Propojovací metalický kabel, kat.6 nestíněný,2xRJ-45,délka 1,0m</t>
  </si>
  <si>
    <t>Propojovací metalický kabel, kat.6 nestíněný,2xRJ-45,délka 0,5m</t>
  </si>
  <si>
    <t>Žlutozelený zemnící vodič, 6 mm</t>
  </si>
  <si>
    <t>Singlemodový optický kabel OS2, 12 vláken, 9/125µm,LS0H,Dca, nekovové prvky, ochrana proti hlodavcům, černý plášť, 6mm, 1250N</t>
  </si>
  <si>
    <t>Instalační datový kabel nestíněný U/UTP Cat.6 (třída E -250 MHz) 4 x 2 x AWG23/1, PVC, plně odpovídajíc požadavkům na třídu E (např. 1000Base-T, 100Base-TX, ATM), VoIP a PoE, maximální přenosová rychlost podle ČSN EN 50173-1: 1 Gbit/s, NVP - 0,70c, třída reakce na oheň - Eca, pro instalaci ve vnitřním prostředí.</t>
  </si>
  <si>
    <t xml:space="preserve">Krimplovací konektor RJ45, kat6, UTP, 8p8c, nestíněný, skládaný, na drát </t>
  </si>
  <si>
    <t>Přístrojová krabice na povrch</t>
  </si>
  <si>
    <t>Přístrojová krabice pod omítku</t>
  </si>
  <si>
    <t>Keystone 1xRJ45 kat.6, nestíněný</t>
  </si>
  <si>
    <t>Datová zásuvka modul 45x45 do podlahové krabice pro možnost instalace 2 keystonů</t>
  </si>
  <si>
    <t>Datová zásuvka na povrch, nosná maska pro možnost instalace 2 keystonů, rámeček, design dle výběru investora</t>
  </si>
  <si>
    <t>Datová zásuvka pro pod omítku, nosná maska pro možnost instalace 2 keystonů, rámeček, design dle výběru investora</t>
  </si>
  <si>
    <t>Datová zásuvka kompatibilní pro instalalci do plastových kabelových kanálů, nosná maska pro možnost instalace 2 keystonů, rámeček, design dle výběru investora</t>
  </si>
  <si>
    <t>19" metalický patch panel 24xRJ45 kat.6, plně osazený, nestíněný</t>
  </si>
  <si>
    <t>Pigtail optický E2000/APC, SM, OS2, 9/125, 2m</t>
  </si>
  <si>
    <t>19", 1U, výsuvná vana pro 12x  simplex SM E2000 konektory, včetně 12x adaptér E2000, simplex, APC, SM, 2x optická kazeta, ochrana svárů</t>
  </si>
  <si>
    <t>19" výsuvná polička,hloubka 550mm,max.zatížení 20kg,výška 1U</t>
  </si>
  <si>
    <t>19“ panel se zemnicí lištou a 5-ti svorkami</t>
  </si>
  <si>
    <t>19" vyvazovací panel 1U jednostranný, kanál 40x40mm</t>
  </si>
  <si>
    <t>19" napájecí panel, 8x UTE, vypínač</t>
  </si>
  <si>
    <t>Podstavec rozvaděče, 100mm, boční panely s perforací a otvory pro filtry</t>
  </si>
  <si>
    <t>Rám s filtrem pro instalaci ventilační jednotky do horního nebo spodního rámu</t>
  </si>
  <si>
    <t>Ventilační jednotka - 6 ventilátorů, Teplotní rozmezí -10°C - 55°C,  Termostat s rozpětím 0°C - 60°C, Napětí 230V/50Hz (možno 48V DC), Krytí IP20 (dle EN 60 529)</t>
  </si>
  <si>
    <t>Vertikální vyvazovací panel 42U,pro rozvaděče 800x800mm</t>
  </si>
  <si>
    <t>19" datový rozvaděč, výška 42U, šíře 800, hloubka 800, 2 páry vertikálních 19" posuvných lišt L, značení jednotlivých instalačních pozic včetně čísla pozice, 1 pár bočních panelů se zámkem, přední skleněné dveře s pákovým jednobodovým zámkem, univerzální klíč 333, zadní plechový panel s kabelovým vstupem pro vstup kabelů, univerzální klíč, plechové vylamovací záslepky kabelových vstupů a otvorů pro ventilační jednotky, zemnící sada, 4x nastavitelné nožičky, 28x montážní sada</t>
  </si>
  <si>
    <t>Systém strukturované kabeláže (SSK)</t>
  </si>
  <si>
    <t>11/2017</t>
  </si>
  <si>
    <t>Celkem za Montáže (výkony)</t>
  </si>
  <si>
    <t>km</t>
  </si>
  <si>
    <t>Přesuny hmot</t>
  </si>
  <si>
    <t>Úprava provizorní dokumenatce-akt/pás. Prvky</t>
  </si>
  <si>
    <t>Úprava provizorní dokumenatce - kabelová</t>
  </si>
  <si>
    <t>Zajištění vedení stavby - stavbyvedoucí pro potřeby přesunu)</t>
  </si>
  <si>
    <t>Zpracování realizační dokumenatce stavby</t>
  </si>
  <si>
    <t>zpracování jednoduchého technického návrhu řešení, studie</t>
  </si>
  <si>
    <t>Provedení místního šetření</t>
  </si>
  <si>
    <t>komplet</t>
  </si>
  <si>
    <t>Montáž protažení stávajících UTP o nového RACKu</t>
  </si>
  <si>
    <t>Demontáž stávajícího LAN - UTP</t>
  </si>
  <si>
    <t>Demontáž stávajícího prodeje UTP montáž nového propoje</t>
  </si>
  <si>
    <t>Elektrorevize částečná na vybraných zařízeních</t>
  </si>
  <si>
    <t>Vodič nn a vn CY do 25mm2 uložený v liště</t>
  </si>
  <si>
    <t>Instalace zásuvky 230V do rozvaděče-kompltace, zakončení vodičů</t>
  </si>
  <si>
    <t>Instalce jističe-cena za 1fázi</t>
  </si>
  <si>
    <t>Instalce a konfigurace DSLAMu (chassis, karta)</t>
  </si>
  <si>
    <t>Instalace a konfigurae mediakonvertoru</t>
  </si>
  <si>
    <t>Instalce a konfigurace switche-expertní</t>
  </si>
  <si>
    <t>případ</t>
  </si>
  <si>
    <t>Záznam a vyhodnocení měřicích protokolů na nosič</t>
  </si>
  <si>
    <t>vlákno</t>
  </si>
  <si>
    <t>Měření OTDR obousměmé pro dvě vlnové délky</t>
  </si>
  <si>
    <t>Svár optického vlákna ve spojce (rozvaděči) do 36. vláken</t>
  </si>
  <si>
    <t>Instalce OK do spojek nebo rozvaděče</t>
  </si>
  <si>
    <t>Montáž vany do 19" optického rozvaděče</t>
  </si>
  <si>
    <t>Montáž ODF do stojanu</t>
  </si>
  <si>
    <t>Kopletace a montáž optického rozvaděče (ODF)</t>
  </si>
  <si>
    <t>Montáž optické spojky</t>
  </si>
  <si>
    <t>Instalace OK na stávající prvky (lišty, rošty a žlaby)</t>
  </si>
  <si>
    <t>Zřízení přenosového okruhu</t>
  </si>
  <si>
    <t>vlákno/pár</t>
  </si>
  <si>
    <t>Příprava pro zařízení přenosového kabelu okruhu</t>
  </si>
  <si>
    <t>Instalce telefoního patchpanelu 50pozic, včetně zakončení</t>
  </si>
  <si>
    <t>Montáž označovacích štítků LSA+ včetně popiu</t>
  </si>
  <si>
    <t>montáž zářezové lišty LSA+</t>
  </si>
  <si>
    <t>Montáž montážního rámu LSA+</t>
  </si>
  <si>
    <t>Certifikační měření UTP/STP/FTP kabelu do cat. 6</t>
  </si>
  <si>
    <t>Instalce modulů MINI-Jack cat.5E, nestíněný</t>
  </si>
  <si>
    <t>Montáž krytu u datové zásuvky na přístrojovou krabici (bez intalce modulů MINI Jack)</t>
  </si>
  <si>
    <t>Uložení kabelu optikého do 12 vláken na rošt</t>
  </si>
  <si>
    <t>Uložení kabelu STP/UTP/FTP (do vat. 6) do žlabu/trubky/lišty</t>
  </si>
  <si>
    <t>unit</t>
  </si>
  <si>
    <t>Montáž racku - pohyblivá složka (sazba za 1U)</t>
  </si>
  <si>
    <t>Montáž stojanového racku - pevná složka</t>
  </si>
  <si>
    <t>Rozebírání a opětovné zkompletování rozebiratelného pdohledu</t>
  </si>
  <si>
    <t>Demontáž stávající technologie</t>
  </si>
  <si>
    <t>Ucpávka protipožární, průchod stěnou tl. 15cm</t>
  </si>
  <si>
    <t>43_29</t>
  </si>
  <si>
    <t>Montáž žlabu kabelového PV 40x20 mm, včetně instalce na zeď</t>
  </si>
  <si>
    <t>43_21</t>
  </si>
  <si>
    <t>Průraz zdivem v cihlové zdi tloušťky 15cm do pdůměru 6cm</t>
  </si>
  <si>
    <t>43_99</t>
  </si>
  <si>
    <t>Montáže (výkony)</t>
  </si>
  <si>
    <t>Celkem za Dodávky (materiál)</t>
  </si>
  <si>
    <t>Okno kabelové 10x6 KU-L</t>
  </si>
  <si>
    <t>GPH8591120070247</t>
  </si>
  <si>
    <t>Vodič silový H07 V-K 10 zelenožlutý (CYA), nkt cable</t>
  </si>
  <si>
    <t>KAB17004680</t>
  </si>
  <si>
    <t>Kabel CYKY-J 3x2.5 (CYKY 3Cx2.5), nkt cable</t>
  </si>
  <si>
    <t>KAB100052</t>
  </si>
  <si>
    <t>Zásuvka jednonásbná 16A, ABB Classic s předpětovou ochranou 5597-2389B1</t>
  </si>
  <si>
    <t>ABB5597-2389B1</t>
  </si>
  <si>
    <t xml:space="preserve">Jistič PL7-B16/1 </t>
  </si>
  <si>
    <t>MOE262676</t>
  </si>
  <si>
    <t>Hmoždinka natloukací HN 6x35</t>
  </si>
  <si>
    <t>KOL8595057618480</t>
  </si>
  <si>
    <t>balení</t>
  </si>
  <si>
    <t>Pásek vázací CB 200/3.6 po 100ks</t>
  </si>
  <si>
    <t>WEI1720630000</t>
  </si>
  <si>
    <t>Kryt ohybový elektroinstalační 8633 pro listu elektroinstalacni LHD 40x20mm</t>
  </si>
  <si>
    <t>KOL8595057609020</t>
  </si>
  <si>
    <t>Kryt odbocny elektroinstalační 8634 pro listu elektroinstalacni LHD 40x20mm</t>
  </si>
  <si>
    <t>KOL8595057608658</t>
  </si>
  <si>
    <t>Roh vnější elektroinstalční 8636 pro listy eelektroinstalcní LHD 40x20mm</t>
  </si>
  <si>
    <t>KOL8595057610811</t>
  </si>
  <si>
    <t>Roh vnitřní elektroinstalční 8635 pro listy eelektroinstalcní LHD 40x20mm</t>
  </si>
  <si>
    <t>KOL8595057609105</t>
  </si>
  <si>
    <t>Lišta elektoinstalční LHD 40x20 mm, HD hrana barva bílá</t>
  </si>
  <si>
    <t>KOL8595057610170</t>
  </si>
  <si>
    <t>Krabice přístrojová LK 80x28/1 (81x81x28)</t>
  </si>
  <si>
    <t>KOL8595057617193</t>
  </si>
  <si>
    <t>Kazeta optická do spojky UCNCP s víčkem</t>
  </si>
  <si>
    <t>S46998-A4-A2</t>
  </si>
  <si>
    <t>Optická spojka hrncová UCNCP 5-18</t>
  </si>
  <si>
    <t>UCNCP 5-18</t>
  </si>
  <si>
    <t>Ochrana optického sváru krimpovací</t>
  </si>
  <si>
    <t>CSP-1</t>
  </si>
  <si>
    <t>Hřebínek na 2 krimpovacích ochran opt. Svárů</t>
  </si>
  <si>
    <t>C46197-A7-A69</t>
  </si>
  <si>
    <t>Pigtail 50/125 ST-MM 1m</t>
  </si>
  <si>
    <t>OPI_50ST1</t>
  </si>
  <si>
    <t>Police optická MCNP-1E-24-STM-C-2 (24 vláken MM, konekrot ST)</t>
  </si>
  <si>
    <t>MCNP-1E-24-STM-C-2</t>
  </si>
  <si>
    <t>MonoTbe 12 vl. MM 50/125, FRNC plášť OD 6.5mm</t>
  </si>
  <si>
    <t>AT-RK276KT-012-5</t>
  </si>
  <si>
    <t>Kabel U/UTP Belden 1583ENH, C5E, 100MHz. 4pár, bezhalogenový (305m)</t>
  </si>
  <si>
    <t>1583ENH.00U305</t>
  </si>
  <si>
    <t>Patchcord FO SM 9/125 E200/APC-LC/PC, 10m, duplex</t>
  </si>
  <si>
    <t>OPK_09E2A/LCP10D</t>
  </si>
  <si>
    <t>Zásuvka datová Panduit C2PAW, UTP 2-portová zásuvka pod omítku, arktická bílá</t>
  </si>
  <si>
    <t>C2PAWY</t>
  </si>
  <si>
    <t>Modul UTP Pandurit CJ588YL, RJ-45, C5E, Mini-Jack, žlutý</t>
  </si>
  <si>
    <t>CJ588YL</t>
  </si>
  <si>
    <t>Modul UTP Pandurit CJ588BL, RJ-45, C5E, Mini-Jack, čený</t>
  </si>
  <si>
    <t>CJ588BL</t>
  </si>
  <si>
    <t>Modul UTP Pandurit CJ588WH, RJ-45, C5E, Mini-Jack, bílý</t>
  </si>
  <si>
    <t>CJ588WH</t>
  </si>
  <si>
    <t>Sada montážní Triton M6 RAX-MS-X19-X1, 4xšroub, podložka a plovoucí maice</t>
  </si>
  <si>
    <t>RAX-MS-X19-X1</t>
  </si>
  <si>
    <t>Lišta zemnicí horizontální 19" (RAX-ZL-X02-A1)</t>
  </si>
  <si>
    <t>RAX-ZL-X02-A1</t>
  </si>
  <si>
    <t>Svorka zemnicí (RAX-SV-X01-X1)</t>
  </si>
  <si>
    <t>RAX-SV-X01-X1</t>
  </si>
  <si>
    <t>Patch panel Telegartner MPPI50-H, 19", 1U, 50xRJ45 ISDN/TL, LSA + krátký šedý</t>
  </si>
  <si>
    <t>J02024L0002</t>
  </si>
  <si>
    <t>PATCH panel Panduit CPP24WBL pro moduly Mini-Jack, 1U 19" modulární 24 port</t>
  </si>
  <si>
    <t>CPP24WBL</t>
  </si>
  <si>
    <t>Háček 40x40 kovový (RAX-D1-X44-X3)</t>
  </si>
  <si>
    <t>RAX-D1-X11-A1</t>
  </si>
  <si>
    <t>19´vyvazovací panel 2U jednostranná plastová liště</t>
  </si>
  <si>
    <t>RAX-VP-X04-A1</t>
  </si>
  <si>
    <t>19´vyvazovací panel 1U jednostranná plastová liště</t>
  </si>
  <si>
    <t>RAX-VP-X02-A1</t>
  </si>
  <si>
    <t>Rack stojanový Triton RMA-45-A66-XAX-A1 19" 42U600x600 skl. Dveře</t>
  </si>
  <si>
    <t>RMA-42-A66-XAX-A1</t>
  </si>
  <si>
    <t>Dodávky (materiál)</t>
  </si>
  <si>
    <t>PS 02</t>
  </si>
  <si>
    <t>Přesunutí RACku ČD-T</t>
  </si>
  <si>
    <t>Dislokace Policie ČR v prostorech výpravní budovy Kralupy n. Vltavou</t>
  </si>
  <si>
    <t>Inženýrská činnost:</t>
  </si>
  <si>
    <t>Celkem za V04</t>
  </si>
  <si>
    <t>Hlavní tituly průvodních činností a nákladů _x000D_
  inženýrská činnost_x000D_
    revize</t>
  </si>
  <si>
    <t>VRN</t>
  </si>
  <si>
    <t>ON</t>
  </si>
  <si>
    <t>Revize</t>
  </si>
  <si>
    <t>044002000</t>
  </si>
  <si>
    <t>Inženýrská činnost _x000D_
  zkoušky a ostatní měření_x000D_
    zkoušky_x000D_
      tlakové</t>
  </si>
  <si>
    <t>Zkoušky tlakové</t>
  </si>
  <si>
    <t>043114000</t>
  </si>
  <si>
    <t>V04</t>
  </si>
  <si>
    <t>Zařízení staveniště:</t>
  </si>
  <si>
    <t>Celkem za V03</t>
  </si>
  <si>
    <t>Hlavní tituly průvodních činností a nákladů _x000D_
  zařízení staveniště_x000D_
    zrušení zařízení staveniště</t>
  </si>
  <si>
    <t>den</t>
  </si>
  <si>
    <t>Zrušení zařízení staveniště</t>
  </si>
  <si>
    <t>039002000</t>
  </si>
  <si>
    <t>Zařízení staveniště _x000D_
  zabezpečení staveniště_x000D_
    oplocení staveniště</t>
  </si>
  <si>
    <t>Oplocení staveniště</t>
  </si>
  <si>
    <t>034203000</t>
  </si>
  <si>
    <t>Hlavní tituly průvodních činností a nákladů _x000D_
  zařízení staveniště_x000D_
    vybavení staveniště</t>
  </si>
  <si>
    <t>Vybavení staveniště</t>
  </si>
  <si>
    <t>032002000</t>
  </si>
  <si>
    <t>Základní rozdělení průvodních činností a nákladů_x000D_
  zařízení staveniště</t>
  </si>
  <si>
    <t>Zařízení staveniště</t>
  </si>
  <si>
    <t>030001000</t>
  </si>
  <si>
    <t>V03</t>
  </si>
  <si>
    <t>Průzkumné, geodetické a projektové práce:</t>
  </si>
  <si>
    <t>Celkem za V01</t>
  </si>
  <si>
    <t>Průzkumné, geodetické a projektové práce _x000D_
  projektové práce_x000D_
    dokumentace stavby (výkresová a textová)_x000D_
      skutečného provedení stavby</t>
  </si>
  <si>
    <t>Dokumentace skutečného provedení stavby</t>
  </si>
  <si>
    <t>013254000</t>
  </si>
  <si>
    <t>Průzkumné, geodetické a projektové práce _x000D_
  geodetické práce_x000D_
    po výstavbě</t>
  </si>
  <si>
    <t>Geodetické práce po výstavbě</t>
  </si>
  <si>
    <t>012303000</t>
  </si>
  <si>
    <t>Průzkumné, geodetické a projektové práce _x000D_
  geodetické práce_x000D_
    před výstavbou</t>
  </si>
  <si>
    <t>Geodetické práce před výstavbou</t>
  </si>
  <si>
    <t>012103000</t>
  </si>
  <si>
    <t>V01</t>
  </si>
  <si>
    <t>Všeobecný objekt:</t>
  </si>
  <si>
    <t>Všeobecný objekt</t>
  </si>
  <si>
    <t>REKAPITULACE STAVBY</t>
  </si>
  <si>
    <t>Kód:</t>
  </si>
  <si>
    <t>Stavba:</t>
  </si>
  <si>
    <t>KSO:</t>
  </si>
  <si>
    <t>CC-CZ:</t>
  </si>
  <si>
    <t>Místo:</t>
  </si>
  <si>
    <t>Datum:</t>
  </si>
  <si>
    <t>16. 3. 2018</t>
  </si>
  <si>
    <t>CZ-CPV:</t>
  </si>
  <si>
    <t>CZ-CPA:</t>
  </si>
  <si>
    <t>Zadavatel:</t>
  </si>
  <si>
    <t>IČ:</t>
  </si>
  <si>
    <t>Správa železeniční dopravní cesty, s.o.</t>
  </si>
  <si>
    <t>DIČ:</t>
  </si>
  <si>
    <t>Uchazeč:</t>
  </si>
  <si>
    <t>Vyplň údaj</t>
  </si>
  <si>
    <t>Projektant: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</si>
  <si>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</si>
  <si>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</si>
  <si>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</si>
  <si>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</si>
  <si>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Výše daně</t>
  </si>
  <si>
    <t>DPH</t>
  </si>
  <si>
    <t>základní</t>
  </si>
  <si>
    <t>snížená</t>
  </si>
  <si>
    <t>Cena s DPH</t>
  </si>
  <si>
    <t>PROJEKT servis spol. s r.o.</t>
  </si>
  <si>
    <t>Zdavatel:</t>
  </si>
  <si>
    <t>Uchazeč</t>
  </si>
  <si>
    <t>Kralupy nad Vltavou</t>
  </si>
  <si>
    <t>-</t>
  </si>
  <si>
    <t>Místo</t>
  </si>
  <si>
    <t>Projektant</t>
  </si>
  <si>
    <t>Cena bez DPH [CZK]</t>
  </si>
  <si>
    <t>Cena s DPH [CZK]</t>
  </si>
  <si>
    <t>Typ</t>
  </si>
  <si>
    <t>Objekt , soupis prací</t>
  </si>
  <si>
    <t>Kód</t>
  </si>
  <si>
    <t>SO - 01</t>
  </si>
  <si>
    <t>SO - 02</t>
  </si>
  <si>
    <t>SO - 03</t>
  </si>
  <si>
    <t>SO - 04</t>
  </si>
  <si>
    <t>SO - 05</t>
  </si>
  <si>
    <t>SO - 06</t>
  </si>
  <si>
    <t>PS - 01</t>
  </si>
  <si>
    <t>PS - 02</t>
  </si>
  <si>
    <t>Vzduchotechnika</t>
  </si>
  <si>
    <t>Chlazení + Vytápění</t>
  </si>
  <si>
    <t>Elektriinstalace část SILNOPROUD</t>
  </si>
  <si>
    <t>Slaboproudé systémy</t>
  </si>
  <si>
    <t>HSV + PSV</t>
  </si>
  <si>
    <t>Soupis</t>
  </si>
  <si>
    <t>VON</t>
  </si>
  <si>
    <t>REKONSTRUKCE OBJEKTŮ STAVBY A SOUPISŮ PRACÍ</t>
  </si>
  <si>
    <t>Elektromontáže</t>
  </si>
  <si>
    <t>Kabel silový s CU jádrem 3x4mm2</t>
  </si>
  <si>
    <t>Optický kabel , 8 vl. Včetně mikrotrubičky</t>
  </si>
  <si>
    <t>Síťový kabel FTP cat. 6 Belden bezhalogenový</t>
  </si>
  <si>
    <t>Elektroinstalační lišta LH 60x40</t>
  </si>
  <si>
    <t>Napojení na stávající přívod v RE rozvaděči ve sdělovací mistnosti včetně nezbytných úprav</t>
  </si>
  <si>
    <t>jedná se o napojení ve stávajícím RE rozvaděči sdělovací místnosti pro napájení nově umísťovaného datového RACKu v hale pro kamerový systém</t>
  </si>
  <si>
    <t>Dohledové videosystémy</t>
  </si>
  <si>
    <t>AXIS P1428-E - Bullet IP kamera, TD/N, Ultra HD 4K, 8MP, f=3.3-9.8mm, WDR, IP66</t>
  </si>
  <si>
    <t>Instalační a propojovací box pro IP kamery</t>
  </si>
  <si>
    <t>úložiště NVR pro 16 kamer, kapacita min. 2 TB</t>
  </si>
  <si>
    <t>umístění ve stávajícím datovém RACKu ve sdělovací místnosti č. 526</t>
  </si>
  <si>
    <t>Datový rozvaděč 22U, vybavený (osvětlení, ventilace, police, napájení,jištění, optická vana, patch panely, vyvazovací panely, patch kabely, optická kazeta, zabezpečení atd.)</t>
  </si>
  <si>
    <t>umístění bude na vhodném místě v hale dle vyjádření a upřesnění zástupce objednatele na místě (s nejvetší pravděpodobností u kamery č. 3). Napájení bude ze sdělovací místnosti č. 526</t>
  </si>
  <si>
    <t>Switch 16 portů Gigabit (16x PoE/PoE+), 2x SFP, 32Gbps, 185W, kov s převodníky na optiku</t>
  </si>
  <si>
    <t>Ostatní kompletační materiál a práce pro propojení systému</t>
  </si>
  <si>
    <t>Elektromontáže - zkoušky a revize</t>
  </si>
  <si>
    <t>Zkoušky a prohlídky el rozvodů a zařízení celková prohlídka pro objem mtž prací do 100 000 Kč - revize "D" dle vyhl. č. 100, příl. č. 4</t>
  </si>
  <si>
    <t>Ostatní</t>
  </si>
  <si>
    <t>stavební přípomoce pro provedení kabeláže kompletní</t>
  </si>
  <si>
    <t>Podružný a ostatní instalační materiál a práce</t>
  </si>
  <si>
    <t>zprovoznění systému</t>
  </si>
  <si>
    <t>Proškolení obsluhy</t>
  </si>
  <si>
    <t>Zkušební provoz a předání do zkušebního a trvalého provozu, funkční zkoušky včetně vyhotovení protokolu</t>
  </si>
  <si>
    <t>Slaboproudé systémy - Kamery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</si>
</sst>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"/>
    <numFmt numFmtId="166" formatCode="#,##0.000"/>
    <numFmt numFmtId="167" formatCode="#,##0.00000"/>
    <numFmt numFmtId="168" formatCode="#,##0.00\ &quot;Kč&quot;"/>
    <numFmt numFmtId="169" formatCode="#,##0\ &quot;Kč&quot;"/>
    <numFmt numFmtId="170" formatCode="#,##0.00\ _K_č"/>
  </numFmts>
  <fonts count="66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</font>
    <font>
      <sz val="9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48"/>
      <name val="Arial CE"/>
      <family val="2"/>
      <charset val="238"/>
    </font>
    <font>
      <sz val="9"/>
      <name val="Arial CE"/>
      <family val="2"/>
      <charset val="238"/>
    </font>
    <font>
      <sz val="10"/>
      <color indexed="10"/>
      <name val="Arial CE"/>
    </font>
    <font>
      <b/>
      <i/>
      <sz val="10"/>
      <color indexed="48"/>
      <name val="Arial CE"/>
      <family val="2"/>
      <charset val="238"/>
    </font>
    <font>
      <b/>
      <i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4"/>
      <color indexed="48"/>
      <name val="Times New Roman CE"/>
      <family val="1"/>
      <charset val="238"/>
    </font>
    <font>
      <b/>
      <sz val="14"/>
      <name val="Courier New CE"/>
      <family val="3"/>
      <charset val="238"/>
    </font>
    <font>
      <b/>
      <sz val="14"/>
      <color indexed="30"/>
      <name val="Courier New CE"/>
      <family val="3"/>
      <charset val="238"/>
    </font>
    <font>
      <b/>
      <sz val="10"/>
      <name val="Arial"/>
      <family val="2"/>
    </font>
    <font>
      <b/>
      <sz val="12"/>
      <name val="Arial CE"/>
      <charset val="238"/>
    </font>
    <font>
      <b/>
      <i/>
      <sz val="10"/>
      <name val="Arial"/>
      <family val="2"/>
    </font>
    <font>
      <b/>
      <i/>
      <sz val="14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48"/>
      <name val="Arial CE"/>
      <family val="2"/>
      <charset val="238"/>
    </font>
    <font>
      <sz val="10"/>
      <name val="Arial CE"/>
      <family val="2"/>
      <charset val="238"/>
    </font>
    <font>
      <sz val="10"/>
      <color rgb="FFFF00FF"/>
      <name val="Arial"/>
      <family val="2"/>
      <charset val="238"/>
    </font>
    <font>
      <sz val="11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8"/>
      <name val="Calibri"/>
      <family val="2"/>
      <charset val="238"/>
    </font>
    <font>
      <sz val="12"/>
      <name val="Calibri"/>
      <family val="2"/>
      <charset val="238"/>
    </font>
    <font>
      <b/>
      <i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u/>
      <sz val="12"/>
      <name val="Calibri"/>
      <family val="2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i/>
      <sz val="7"/>
      <color rgb="FF969696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BEBEB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/>
      <top style="hair">
        <color rgb="FF969696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4" fillId="0" borderId="0"/>
  </cellStyleXfs>
  <cellXfs count="617">
    <xf numFmtId="0" fontId="0" fillId="0" borderId="0" xfId="0"/>
    <xf numFmtId="0" fontId="1" fillId="0" borderId="0" xfId="1" applyProtection="1">
      <protection locked="0"/>
    </xf>
    <xf numFmtId="0" fontId="1" fillId="0" borderId="0" xfId="1" applyNumberFormat="1" applyAlignment="1" applyProtection="1">
      <alignment wrapText="1"/>
      <protection locked="0"/>
    </xf>
    <xf numFmtId="0" fontId="1" fillId="0" borderId="0" xfId="1" applyFill="1" applyAlignment="1" applyProtection="1">
      <alignment horizontal="right"/>
      <protection locked="0"/>
    </xf>
    <xf numFmtId="164" fontId="1" fillId="3" borderId="0" xfId="1" applyNumberFormat="1" applyFill="1" applyAlignment="1" applyProtection="1">
      <alignment horizontal="right"/>
      <protection locked="0"/>
    </xf>
    <xf numFmtId="0" fontId="1" fillId="0" borderId="0" xfId="1" applyAlignment="1" applyProtection="1">
      <alignment horizontal="right"/>
      <protection locked="0"/>
    </xf>
    <xf numFmtId="165" fontId="1" fillId="0" borderId="0" xfId="1" applyNumberFormat="1" applyAlignment="1" applyProtection="1">
      <alignment horizontal="right"/>
      <protection locked="0"/>
    </xf>
    <xf numFmtId="0" fontId="1" fillId="0" borderId="0" xfId="1" applyNumberFormat="1" applyAlignment="1" applyProtection="1">
      <alignment horizontal="right"/>
      <protection locked="0"/>
    </xf>
    <xf numFmtId="49" fontId="1" fillId="0" borderId="0" xfId="1" applyNumberFormat="1" applyProtection="1">
      <protection locked="0"/>
    </xf>
    <xf numFmtId="0" fontId="2" fillId="0" borderId="0" xfId="1" applyFont="1" applyFill="1" applyAlignment="1" applyProtection="1">
      <alignment horizontal="right"/>
      <protection locked="0"/>
    </xf>
    <xf numFmtId="1" fontId="1" fillId="0" borderId="0" xfId="1" applyNumberForma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3" fillId="0" borderId="0" xfId="1" applyFont="1" applyProtection="1">
      <protection locked="0"/>
    </xf>
    <xf numFmtId="49" fontId="1" fillId="0" borderId="0" xfId="1" applyNumberFormat="1" applyAlignment="1" applyProtection="1">
      <alignment horizontal="center"/>
      <protection locked="0"/>
    </xf>
    <xf numFmtId="49" fontId="1" fillId="0" borderId="0" xfId="1" applyNumberFormat="1" applyFill="1" applyAlignment="1" applyProtection="1">
      <alignment horizontal="right"/>
      <protection locked="0"/>
    </xf>
    <xf numFmtId="0" fontId="4" fillId="0" borderId="0" xfId="1" applyFont="1" applyFill="1" applyProtection="1"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NumberFormat="1" applyFont="1" applyFill="1" applyBorder="1" applyAlignment="1" applyProtection="1">
      <alignment wrapText="1"/>
      <protection locked="0"/>
    </xf>
    <xf numFmtId="49" fontId="4" fillId="0" borderId="0" xfId="1" applyNumberFormat="1" applyFont="1" applyFill="1" applyBorder="1" applyProtection="1">
      <protection locked="0"/>
    </xf>
    <xf numFmtId="49" fontId="4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Fill="1" applyBorder="1" applyAlignment="1" applyProtection="1">
      <alignment horizontal="right"/>
      <protection locked="0"/>
    </xf>
    <xf numFmtId="4" fontId="5" fillId="0" borderId="0" xfId="1" applyNumberFormat="1" applyFont="1" applyFill="1" applyBorder="1" applyAlignment="1" applyProtection="1">
      <alignment horizontal="right"/>
      <protection locked="0"/>
    </xf>
    <xf numFmtId="4" fontId="5" fillId="0" borderId="0" xfId="1" applyNumberFormat="1" applyFont="1" applyFill="1" applyBorder="1" applyProtection="1">
      <protection locked="0"/>
    </xf>
    <xf numFmtId="166" fontId="5" fillId="0" borderId="0" xfId="1" applyNumberFormat="1" applyFont="1" applyFill="1" applyBorder="1" applyProtection="1">
      <protection locked="0"/>
    </xf>
    <xf numFmtId="166" fontId="5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1" applyNumberFormat="1" applyFont="1" applyFill="1" applyBorder="1" applyAlignment="1" applyProtection="1">
      <alignment horizontal="right"/>
      <protection locked="0"/>
    </xf>
    <xf numFmtId="166" fontId="5" fillId="0" borderId="0" xfId="1" applyNumberFormat="1" applyFont="1" applyFill="1" applyBorder="1" applyAlignment="1" applyProtection="1">
      <alignment horizontal="center"/>
      <protection locked="0"/>
    </xf>
    <xf numFmtId="49" fontId="5" fillId="0" borderId="0" xfId="1" applyNumberFormat="1" applyFont="1" applyFill="1" applyBorder="1" applyProtection="1">
      <protection locked="0"/>
    </xf>
    <xf numFmtId="1" fontId="5" fillId="0" borderId="0" xfId="1" applyNumberFormat="1" applyFont="1" applyFill="1" applyBorder="1" applyProtection="1">
      <protection locked="0"/>
    </xf>
    <xf numFmtId="4" fontId="6" fillId="4" borderId="1" xfId="1" applyNumberFormat="1" applyFont="1" applyFill="1" applyBorder="1" applyAlignment="1" applyProtection="1">
      <alignment horizontal="right"/>
      <protection locked="0"/>
    </xf>
    <xf numFmtId="4" fontId="6" fillId="4" borderId="2" xfId="1" applyNumberFormat="1" applyFont="1" applyFill="1" applyBorder="1" applyAlignment="1" applyProtection="1">
      <alignment horizontal="right"/>
      <protection locked="0"/>
    </xf>
    <xf numFmtId="4" fontId="6" fillId="4" borderId="2" xfId="1" applyNumberFormat="1" applyFont="1" applyFill="1" applyBorder="1" applyProtection="1">
      <protection locked="0"/>
    </xf>
    <xf numFmtId="166" fontId="6" fillId="4" borderId="2" xfId="1" applyNumberFormat="1" applyFont="1" applyFill="1" applyBorder="1" applyProtection="1">
      <protection locked="0"/>
    </xf>
    <xf numFmtId="166" fontId="6" fillId="4" borderId="2" xfId="1" applyNumberFormat="1" applyFont="1" applyFill="1" applyBorder="1" applyAlignment="1" applyProtection="1">
      <alignment horizontal="right"/>
      <protection locked="0"/>
    </xf>
    <xf numFmtId="166" fontId="6" fillId="4" borderId="2" xfId="1" applyNumberFormat="1" applyFont="1" applyFill="1" applyBorder="1" applyAlignment="1" applyProtection="1">
      <alignment horizontal="center"/>
      <protection locked="0"/>
    </xf>
    <xf numFmtId="49" fontId="6" fillId="4" borderId="2" xfId="1" applyNumberFormat="1" applyFont="1" applyFill="1" applyBorder="1" applyProtection="1">
      <protection locked="0"/>
    </xf>
    <xf numFmtId="1" fontId="6" fillId="4" borderId="3" xfId="1" applyNumberFormat="1" applyFont="1" applyFill="1" applyBorder="1" applyProtection="1">
      <protection locked="0"/>
    </xf>
    <xf numFmtId="4" fontId="5" fillId="4" borderId="4" xfId="1" applyNumberFormat="1" applyFont="1" applyFill="1" applyBorder="1" applyAlignment="1" applyProtection="1">
      <alignment horizontal="right"/>
      <protection locked="0"/>
    </xf>
    <xf numFmtId="4" fontId="5" fillId="0" borderId="5" xfId="1" applyNumberFormat="1" applyFont="1" applyFill="1" applyBorder="1" applyAlignment="1" applyProtection="1">
      <alignment horizontal="right"/>
      <protection locked="0"/>
    </xf>
    <xf numFmtId="4" fontId="5" fillId="4" borderId="5" xfId="1" applyNumberFormat="1" applyFont="1" applyFill="1" applyBorder="1" applyProtection="1">
      <protection locked="0"/>
    </xf>
    <xf numFmtId="4" fontId="5" fillId="0" borderId="5" xfId="1" applyNumberFormat="1" applyFont="1" applyFill="1" applyBorder="1" applyProtection="1">
      <protection locked="0"/>
    </xf>
    <xf numFmtId="166" fontId="5" fillId="4" borderId="5" xfId="1" applyNumberFormat="1" applyFont="1" applyFill="1" applyBorder="1" applyProtection="1">
      <protection locked="0"/>
    </xf>
    <xf numFmtId="166" fontId="5" fillId="0" borderId="5" xfId="1" applyNumberFormat="1" applyFont="1" applyFill="1" applyBorder="1" applyAlignment="1" applyProtection="1">
      <alignment horizontal="right"/>
      <protection locked="0"/>
    </xf>
    <xf numFmtId="166" fontId="5" fillId="0" borderId="5" xfId="1" applyNumberFormat="1" applyFont="1" applyFill="1" applyBorder="1" applyAlignment="1" applyProtection="1">
      <alignment horizontal="center"/>
      <protection locked="0"/>
    </xf>
    <xf numFmtId="49" fontId="5" fillId="0" borderId="5" xfId="1" applyNumberFormat="1" applyFont="1" applyFill="1" applyBorder="1" applyProtection="1">
      <protection locked="0"/>
    </xf>
    <xf numFmtId="49" fontId="5" fillId="0" borderId="5" xfId="1" quotePrefix="1" applyNumberFormat="1" applyFont="1" applyFill="1" applyBorder="1" applyProtection="1">
      <protection locked="0"/>
    </xf>
    <xf numFmtId="1" fontId="5" fillId="0" borderId="6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NumberFormat="1" applyFont="1" applyFill="1" applyBorder="1" applyAlignment="1" applyProtection="1">
      <alignment horizontal="left" wrapText="1"/>
      <protection locked="0"/>
    </xf>
    <xf numFmtId="4" fontId="6" fillId="4" borderId="7" xfId="1" applyNumberFormat="1" applyFont="1" applyFill="1" applyBorder="1" applyAlignment="1" applyProtection="1">
      <alignment horizontal="right"/>
      <protection locked="0"/>
    </xf>
    <xf numFmtId="4" fontId="6" fillId="0" borderId="8" xfId="1" applyNumberFormat="1" applyFont="1" applyFill="1" applyBorder="1" applyAlignment="1" applyProtection="1">
      <alignment horizontal="right"/>
      <protection locked="0"/>
    </xf>
    <xf numFmtId="4" fontId="6" fillId="4" borderId="8" xfId="1" applyNumberFormat="1" applyFont="1" applyFill="1" applyBorder="1" applyProtection="1">
      <protection locked="0"/>
    </xf>
    <xf numFmtId="4" fontId="6" fillId="0" borderId="8" xfId="1" applyNumberFormat="1" applyFont="1" applyFill="1" applyBorder="1" applyProtection="1">
      <protection locked="0"/>
    </xf>
    <xf numFmtId="166" fontId="6" fillId="4" borderId="8" xfId="1" applyNumberFormat="1" applyFont="1" applyFill="1" applyBorder="1" applyProtection="1">
      <protection locked="0"/>
    </xf>
    <xf numFmtId="166" fontId="6" fillId="0" borderId="8" xfId="1" applyNumberFormat="1" applyFont="1" applyFill="1" applyBorder="1" applyAlignment="1" applyProtection="1">
      <alignment horizontal="right"/>
      <protection locked="0"/>
    </xf>
    <xf numFmtId="166" fontId="6" fillId="0" borderId="8" xfId="1" applyNumberFormat="1" applyFont="1" applyFill="1" applyBorder="1" applyAlignment="1" applyProtection="1">
      <alignment horizontal="center"/>
      <protection locked="0"/>
    </xf>
    <xf numFmtId="49" fontId="6" fillId="0" borderId="8" xfId="1" applyNumberFormat="1" applyFont="1" applyFill="1" applyBorder="1" applyProtection="1">
      <protection locked="0"/>
    </xf>
    <xf numFmtId="49" fontId="6" fillId="0" borderId="8" xfId="1" quotePrefix="1" applyNumberFormat="1" applyFont="1" applyFill="1" applyBorder="1" applyProtection="1">
      <protection locked="0"/>
    </xf>
    <xf numFmtId="49" fontId="6" fillId="0" borderId="9" xfId="1" applyNumberFormat="1" applyFont="1" applyFill="1" applyBorder="1" applyProtection="1">
      <protection locked="0"/>
    </xf>
    <xf numFmtId="2" fontId="4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Border="1" applyProtection="1">
      <protection locked="0"/>
    </xf>
    <xf numFmtId="0" fontId="1" fillId="3" borderId="0" xfId="1" applyFill="1" applyBorder="1" applyProtection="1">
      <protection locked="0"/>
    </xf>
    <xf numFmtId="0" fontId="1" fillId="3" borderId="0" xfId="1" applyFont="1" applyFill="1" applyBorder="1" applyProtection="1">
      <protection locked="0"/>
    </xf>
    <xf numFmtId="0" fontId="1" fillId="3" borderId="10" xfId="1" applyNumberFormat="1" applyFill="1" applyBorder="1" applyProtection="1">
      <protection locked="0"/>
    </xf>
    <xf numFmtId="0" fontId="1" fillId="3" borderId="10" xfId="1" applyNumberFormat="1" applyFill="1" applyBorder="1" applyAlignment="1" applyProtection="1">
      <alignment wrapText="1"/>
      <protection locked="0"/>
    </xf>
    <xf numFmtId="0" fontId="1" fillId="3" borderId="10" xfId="1" applyFill="1" applyBorder="1" applyProtection="1">
      <protection locked="0"/>
    </xf>
    <xf numFmtId="1" fontId="7" fillId="3" borderId="10" xfId="1" applyNumberFormat="1" applyFont="1" applyFill="1" applyBorder="1" applyAlignment="1" applyProtection="1">
      <alignment horizontal="center"/>
    </xf>
    <xf numFmtId="164" fontId="7" fillId="3" borderId="0" xfId="1" applyNumberFormat="1" applyFont="1" applyFill="1" applyBorder="1" applyAlignment="1" applyProtection="1">
      <alignment horizontal="center"/>
    </xf>
    <xf numFmtId="1" fontId="7" fillId="3" borderId="4" xfId="1" applyNumberFormat="1" applyFont="1" applyFill="1" applyBorder="1" applyAlignment="1" applyProtection="1">
      <alignment horizontal="center"/>
    </xf>
    <xf numFmtId="1" fontId="7" fillId="3" borderId="11" xfId="1" applyNumberFormat="1" applyFont="1" applyFill="1" applyBorder="1" applyAlignment="1" applyProtection="1">
      <alignment horizontal="center"/>
    </xf>
    <xf numFmtId="0" fontId="7" fillId="3" borderId="11" xfId="1" applyFont="1" applyFill="1" applyBorder="1" applyAlignment="1" applyProtection="1">
      <alignment horizontal="center"/>
    </xf>
    <xf numFmtId="0" fontId="7" fillId="3" borderId="11" xfId="1" applyNumberFormat="1" applyFont="1" applyFill="1" applyBorder="1" applyAlignment="1" applyProtection="1">
      <alignment horizontal="right"/>
    </xf>
    <xf numFmtId="49" fontId="7" fillId="3" borderId="11" xfId="1" applyNumberFormat="1" applyFont="1" applyFill="1" applyBorder="1" applyAlignment="1" applyProtection="1">
      <alignment horizontal="center"/>
    </xf>
    <xf numFmtId="0" fontId="7" fillId="3" borderId="6" xfId="1" applyFont="1" applyFill="1" applyBorder="1" applyAlignment="1" applyProtection="1">
      <alignment horizontal="center"/>
    </xf>
    <xf numFmtId="0" fontId="1" fillId="0" borderId="0" xfId="1" applyAlignme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7" fillId="4" borderId="12" xfId="1" applyNumberFormat="1" applyFont="1" applyFill="1" applyBorder="1" applyAlignment="1">
      <alignment horizontal="center"/>
    </xf>
    <xf numFmtId="0" fontId="7" fillId="4" borderId="12" xfId="1" applyNumberFormat="1" applyFont="1" applyFill="1" applyBorder="1" applyAlignment="1">
      <alignment horizontal="center" wrapText="1"/>
    </xf>
    <xf numFmtId="0" fontId="7" fillId="4" borderId="12" xfId="1" applyFont="1" applyFill="1" applyBorder="1" applyAlignment="1">
      <alignment horizontal="center"/>
    </xf>
    <xf numFmtId="0" fontId="7" fillId="3" borderId="13" xfId="1" applyFont="1" applyFill="1" applyBorder="1" applyAlignment="1" applyProtection="1">
      <alignment horizontal="center"/>
    </xf>
    <xf numFmtId="1" fontId="7" fillId="4" borderId="14" xfId="1" applyNumberFormat="1" applyFont="1" applyFill="1" applyBorder="1" applyAlignment="1" applyProtection="1">
      <alignment horizontal="center"/>
    </xf>
    <xf numFmtId="1" fontId="7" fillId="4" borderId="13" xfId="1" applyNumberFormat="1" applyFont="1" applyFill="1" applyBorder="1" applyAlignment="1" applyProtection="1">
      <alignment horizontal="center"/>
    </xf>
    <xf numFmtId="0" fontId="7" fillId="4" borderId="13" xfId="1" applyFont="1" applyFill="1" applyBorder="1" applyAlignment="1" applyProtection="1">
      <alignment horizontal="center"/>
    </xf>
    <xf numFmtId="0" fontId="7" fillId="4" borderId="13" xfId="1" applyNumberFormat="1" applyFont="1" applyFill="1" applyBorder="1" applyAlignment="1" applyProtection="1">
      <alignment horizontal="center"/>
    </xf>
    <xf numFmtId="49" fontId="7" fillId="4" borderId="13" xfId="1" applyNumberFormat="1" applyFont="1" applyFill="1" applyBorder="1" applyAlignment="1" applyProtection="1">
      <alignment horizontal="center"/>
    </xf>
    <xf numFmtId="0" fontId="7" fillId="4" borderId="15" xfId="1" applyFont="1" applyFill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9" fillId="4" borderId="17" xfId="1" applyFont="1" applyFill="1" applyBorder="1" applyAlignment="1" applyProtection="1">
      <alignment horizontal="center"/>
    </xf>
    <xf numFmtId="0" fontId="10" fillId="4" borderId="16" xfId="1" applyFont="1" applyFill="1" applyBorder="1" applyAlignment="1" applyProtection="1">
      <alignment horizontal="center"/>
    </xf>
    <xf numFmtId="0" fontId="9" fillId="4" borderId="16" xfId="1" applyFont="1" applyFill="1" applyBorder="1" applyAlignment="1" applyProtection="1">
      <alignment horizontal="center"/>
    </xf>
    <xf numFmtId="165" fontId="9" fillId="4" borderId="16" xfId="1" applyNumberFormat="1" applyFont="1" applyFill="1" applyBorder="1" applyAlignment="1" applyProtection="1">
      <alignment horizontal="center"/>
    </xf>
    <xf numFmtId="0" fontId="9" fillId="4" borderId="16" xfId="1" applyNumberFormat="1" applyFont="1" applyFill="1" applyBorder="1" applyAlignment="1" applyProtection="1">
      <alignment horizontal="center"/>
    </xf>
    <xf numFmtId="49" fontId="9" fillId="4" borderId="16" xfId="1" applyNumberFormat="1" applyFont="1" applyFill="1" applyBorder="1" applyAlignment="1" applyProtection="1">
      <alignment horizontal="center"/>
    </xf>
    <xf numFmtId="0" fontId="9" fillId="4" borderId="3" xfId="1" applyFont="1" applyFill="1" applyBorder="1" applyProtection="1"/>
    <xf numFmtId="0" fontId="9" fillId="3" borderId="11" xfId="1" applyFont="1" applyFill="1" applyBorder="1" applyAlignment="1" applyProtection="1">
      <alignment horizontal="center"/>
    </xf>
    <xf numFmtId="0" fontId="9" fillId="4" borderId="16" xfId="1" applyFont="1" applyFill="1" applyBorder="1" applyAlignment="1" applyProtection="1">
      <alignment horizontal="centerContinuous"/>
    </xf>
    <xf numFmtId="0" fontId="9" fillId="4" borderId="20" xfId="1" applyFont="1" applyFill="1" applyBorder="1" applyAlignment="1" applyProtection="1">
      <alignment horizontal="centerContinuous"/>
    </xf>
    <xf numFmtId="0" fontId="9" fillId="4" borderId="11" xfId="1" applyFont="1" applyFill="1" applyBorder="1" applyAlignment="1" applyProtection="1">
      <alignment horizontal="center"/>
    </xf>
    <xf numFmtId="165" fontId="9" fillId="4" borderId="11" xfId="1" applyNumberFormat="1" applyFont="1" applyFill="1" applyBorder="1" applyAlignment="1" applyProtection="1">
      <alignment horizontal="center"/>
    </xf>
    <xf numFmtId="0" fontId="9" fillId="4" borderId="11" xfId="1" applyNumberFormat="1" applyFont="1" applyFill="1" applyBorder="1" applyAlignment="1" applyProtection="1">
      <alignment horizontal="right"/>
    </xf>
    <xf numFmtId="49" fontId="9" fillId="4" borderId="11" xfId="1" applyNumberFormat="1" applyFont="1" applyFill="1" applyBorder="1" applyProtection="1"/>
    <xf numFmtId="49" fontId="9" fillId="4" borderId="11" xfId="1" applyNumberFormat="1" applyFont="1" applyFill="1" applyBorder="1" applyAlignment="1" applyProtection="1">
      <alignment horizontal="center"/>
    </xf>
    <xf numFmtId="0" fontId="9" fillId="4" borderId="6" xfId="1" applyFont="1" applyFill="1" applyBorder="1" applyProtection="1"/>
    <xf numFmtId="0" fontId="1" fillId="0" borderId="0" xfId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9" fillId="3" borderId="22" xfId="1" applyFont="1" applyFill="1" applyBorder="1" applyProtection="1"/>
    <xf numFmtId="0" fontId="9" fillId="4" borderId="22" xfId="1" applyFont="1" applyFill="1" applyBorder="1" applyProtection="1"/>
    <xf numFmtId="165" fontId="9" fillId="4" borderId="22" xfId="1" applyNumberFormat="1" applyFont="1" applyFill="1" applyBorder="1" applyAlignment="1" applyProtection="1">
      <alignment horizontal="right"/>
    </xf>
    <xf numFmtId="0" fontId="9" fillId="4" borderId="22" xfId="1" applyNumberFormat="1" applyFont="1" applyFill="1" applyBorder="1" applyAlignment="1" applyProtection="1">
      <alignment horizontal="right"/>
    </xf>
    <xf numFmtId="49" fontId="9" fillId="4" borderId="22" xfId="1" applyNumberFormat="1" applyFont="1" applyFill="1" applyBorder="1" applyProtection="1"/>
    <xf numFmtId="0" fontId="9" fillId="4" borderId="26" xfId="1" applyFont="1" applyFill="1" applyBorder="1" applyProtection="1"/>
    <xf numFmtId="164" fontId="12" fillId="3" borderId="0" xfId="1" applyNumberFormat="1" applyFont="1" applyFill="1" applyBorder="1" applyAlignment="1" applyProtection="1">
      <alignment horizontal="center"/>
      <protection locked="0"/>
    </xf>
    <xf numFmtId="14" fontId="12" fillId="0" borderId="0" xfId="1" applyNumberFormat="1" applyFont="1" applyAlignment="1" applyProtection="1">
      <alignment horizontal="center"/>
      <protection locked="0"/>
    </xf>
    <xf numFmtId="0" fontId="1" fillId="4" borderId="0" xfId="1" applyFill="1" applyAlignment="1">
      <alignment horizontal="left"/>
    </xf>
    <xf numFmtId="0" fontId="1" fillId="4" borderId="0" xfId="1" applyFill="1" applyAlignment="1"/>
    <xf numFmtId="49" fontId="1" fillId="4" borderId="0" xfId="1" applyNumberFormat="1" applyFont="1" applyFill="1" applyProtection="1"/>
    <xf numFmtId="0" fontId="13" fillId="4" borderId="0" xfId="1" applyFont="1" applyFill="1" applyProtection="1"/>
    <xf numFmtId="0" fontId="14" fillId="0" borderId="0" xfId="1" applyFont="1" applyAlignment="1" applyProtection="1">
      <alignment horizontal="left" vertical="center"/>
      <protection locked="0"/>
    </xf>
    <xf numFmtId="0" fontId="1" fillId="0" borderId="0" xfId="1" applyNumberFormat="1" applyAlignment="1" applyProtection="1">
      <alignment vertical="center" wrapText="1"/>
      <protection locked="0"/>
    </xf>
    <xf numFmtId="0" fontId="1" fillId="0" borderId="0" xfId="1" applyFill="1" applyAlignment="1" applyProtection="1">
      <alignment horizontal="right" vertical="center"/>
      <protection locked="0"/>
    </xf>
    <xf numFmtId="164" fontId="1" fillId="3" borderId="0" xfId="1" applyNumberFormat="1" applyFill="1" applyAlignment="1" applyProtection="1">
      <alignment horizontal="right" vertical="center"/>
      <protection locked="0"/>
    </xf>
    <xf numFmtId="0" fontId="15" fillId="0" borderId="0" xfId="1" applyNumberFormat="1" applyFont="1" applyFill="1" applyAlignment="1" applyProtection="1">
      <alignment horizontal="center" vertical="center"/>
      <protection locked="0"/>
    </xf>
    <xf numFmtId="0" fontId="1" fillId="4" borderId="0" xfId="1" applyFont="1" applyFill="1" applyAlignment="1">
      <alignment vertical="center"/>
    </xf>
    <xf numFmtId="165" fontId="1" fillId="0" borderId="0" xfId="1" applyNumberFormat="1" applyAlignment="1" applyProtection="1">
      <alignment horizontal="right" vertical="center"/>
      <protection locked="0"/>
    </xf>
    <xf numFmtId="0" fontId="15" fillId="0" borderId="0" xfId="1" applyNumberFormat="1" applyFont="1" applyFill="1" applyAlignment="1" applyProtection="1">
      <alignment horizontal="right" vertical="center"/>
      <protection locked="0"/>
    </xf>
    <xf numFmtId="0" fontId="9" fillId="4" borderId="0" xfId="1" applyFont="1" applyFill="1" applyAlignment="1" applyProtection="1">
      <alignment horizontal="left" vertical="center" wrapText="1"/>
    </xf>
    <xf numFmtId="0" fontId="15" fillId="0" borderId="0" xfId="1" applyNumberFormat="1" applyFont="1" applyFill="1" applyAlignment="1" applyProtection="1">
      <alignment vertical="center"/>
      <protection locked="0"/>
    </xf>
    <xf numFmtId="49" fontId="1" fillId="4" borderId="0" xfId="1" applyNumberFormat="1" applyFill="1" applyAlignment="1" applyProtection="1">
      <alignment vertical="center"/>
    </xf>
    <xf numFmtId="0" fontId="1" fillId="4" borderId="0" xfId="1" applyFont="1" applyFill="1" applyAlignment="1" applyProtection="1">
      <alignment vertical="center"/>
    </xf>
    <xf numFmtId="0" fontId="1" fillId="4" borderId="0" xfId="1" applyFill="1"/>
    <xf numFmtId="0" fontId="1" fillId="0" borderId="0" xfId="1" applyFill="1" applyProtection="1">
      <protection locked="0"/>
    </xf>
    <xf numFmtId="49" fontId="16" fillId="0" borderId="0" xfId="1" applyNumberFormat="1" applyFont="1" applyFill="1" applyProtection="1">
      <protection locked="0"/>
    </xf>
    <xf numFmtId="49" fontId="1" fillId="4" borderId="0" xfId="1" applyNumberFormat="1" applyFill="1" applyProtection="1"/>
    <xf numFmtId="0" fontId="1" fillId="4" borderId="0" xfId="1" applyFont="1" applyFill="1" applyProtection="1"/>
    <xf numFmtId="165" fontId="9" fillId="4" borderId="16" xfId="1" applyNumberFormat="1" applyFont="1" applyFill="1" applyBorder="1" applyAlignment="1" applyProtection="1">
      <alignment horizontal="center" vertical="center"/>
    </xf>
    <xf numFmtId="0" fontId="9" fillId="4" borderId="16" xfId="1" applyNumberFormat="1" applyFont="1" applyFill="1" applyBorder="1" applyAlignment="1" applyProtection="1">
      <alignment horizontal="center" vertical="center" wrapText="1"/>
    </xf>
    <xf numFmtId="0" fontId="9" fillId="4" borderId="28" xfId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>
      <alignment horizontal="right"/>
      <protection locked="0"/>
    </xf>
    <xf numFmtId="164" fontId="18" fillId="3" borderId="0" xfId="1" applyNumberFormat="1" applyFont="1" applyFill="1" applyBorder="1" applyAlignment="1">
      <alignment horizontal="center"/>
    </xf>
    <xf numFmtId="0" fontId="18" fillId="5" borderId="29" xfId="1" applyFont="1" applyFill="1" applyBorder="1" applyAlignment="1">
      <alignment horizontal="center"/>
    </xf>
    <xf numFmtId="0" fontId="17" fillId="0" borderId="0" xfId="1" applyFont="1" applyAlignment="1" applyProtection="1">
      <alignment horizontal="right"/>
      <protection locked="0"/>
    </xf>
    <xf numFmtId="0" fontId="17" fillId="0" borderId="0" xfId="1" applyFont="1" applyAlignment="1" applyProtection="1">
      <alignment horizontal="centerContinuous"/>
      <protection locked="0"/>
    </xf>
    <xf numFmtId="165" fontId="17" fillId="0" borderId="0" xfId="1" applyNumberFormat="1" applyFont="1" applyAlignment="1" applyProtection="1">
      <alignment horizontal="right"/>
      <protection locked="0"/>
    </xf>
    <xf numFmtId="0" fontId="17" fillId="0" borderId="0" xfId="1" applyNumberFormat="1" applyFont="1" applyAlignment="1" applyProtection="1">
      <alignment horizontal="right"/>
      <protection locked="0"/>
    </xf>
    <xf numFmtId="0" fontId="17" fillId="4" borderId="0" xfId="1" applyFont="1" applyFill="1" applyAlignment="1" applyProtection="1">
      <alignment horizontal="centerContinuous"/>
    </xf>
    <xf numFmtId="0" fontId="19" fillId="4" borderId="0" xfId="1" applyFont="1" applyFill="1" applyAlignment="1" applyProtection="1">
      <alignment horizontal="centerContinuous" vertical="center"/>
    </xf>
    <xf numFmtId="49" fontId="19" fillId="4" borderId="0" xfId="1" applyNumberFormat="1" applyFont="1" applyFill="1" applyAlignment="1" applyProtection="1">
      <alignment horizontal="centerContinuous"/>
    </xf>
    <xf numFmtId="0" fontId="19" fillId="4" borderId="0" xfId="1" applyFont="1" applyFill="1" applyAlignment="1" applyProtection="1">
      <alignment horizontal="centerContinuous"/>
    </xf>
    <xf numFmtId="3" fontId="21" fillId="5" borderId="29" xfId="3" applyNumberFormat="1" applyFont="1" applyFill="1" applyBorder="1" applyAlignment="1">
      <alignment horizontal="right" vertical="center"/>
    </xf>
    <xf numFmtId="3" fontId="22" fillId="0" borderId="29" xfId="3" applyNumberFormat="1" applyFont="1" applyFill="1" applyBorder="1" applyAlignment="1">
      <alignment horizontal="right" vertical="center" wrapText="1"/>
    </xf>
    <xf numFmtId="3" fontId="22" fillId="0" borderId="29" xfId="3" applyNumberFormat="1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/>
    </xf>
    <xf numFmtId="164" fontId="21" fillId="3" borderId="0" xfId="3" applyNumberFormat="1" applyFont="1" applyFill="1" applyBorder="1" applyAlignment="1">
      <alignment horizontal="right"/>
    </xf>
    <xf numFmtId="4" fontId="24" fillId="5" borderId="29" xfId="3" applyNumberFormat="1" applyFont="1" applyFill="1" applyBorder="1" applyAlignment="1" applyProtection="1">
      <alignment horizontal="right"/>
    </xf>
    <xf numFmtId="0" fontId="25" fillId="0" borderId="0" xfId="2" applyFont="1" applyAlignment="1">
      <alignment horizontal="right"/>
    </xf>
    <xf numFmtId="0" fontId="1" fillId="4" borderId="0" xfId="1" applyFill="1" applyProtection="1"/>
    <xf numFmtId="0" fontId="26" fillId="4" borderId="0" xfId="1" applyFont="1" applyFill="1" applyAlignment="1" applyProtection="1"/>
    <xf numFmtId="0" fontId="1" fillId="0" borderId="0" xfId="1" applyNumberFormat="1" applyProtection="1">
      <protection locked="0"/>
    </xf>
    <xf numFmtId="167" fontId="1" fillId="0" borderId="0" xfId="1" applyNumberFormat="1" applyAlignment="1" applyProtection="1">
      <alignment horizontal="right"/>
      <protection locked="0"/>
    </xf>
    <xf numFmtId="0" fontId="4" fillId="0" borderId="0" xfId="1" applyNumberFormat="1" applyFont="1" applyFill="1" applyBorder="1" applyProtection="1">
      <protection locked="0"/>
    </xf>
    <xf numFmtId="167" fontId="5" fillId="0" borderId="0" xfId="1" applyNumberFormat="1" applyFont="1" applyFill="1" applyBorder="1" applyAlignment="1" applyProtection="1">
      <alignment horizontal="right"/>
      <protection locked="0"/>
    </xf>
    <xf numFmtId="1" fontId="5" fillId="0" borderId="0" xfId="1" applyNumberFormat="1" applyFont="1" applyFill="1" applyBorder="1" applyAlignment="1" applyProtection="1">
      <alignment horizontal="center"/>
      <protection locked="0"/>
    </xf>
    <xf numFmtId="0" fontId="18" fillId="0" borderId="0" xfId="1" applyFont="1" applyProtection="1">
      <protection locked="0"/>
    </xf>
    <xf numFmtId="0" fontId="18" fillId="0" borderId="0" xfId="1" applyFont="1" applyFill="1" applyProtection="1">
      <protection locked="0"/>
    </xf>
    <xf numFmtId="0" fontId="18" fillId="0" borderId="0" xfId="1" applyFont="1" applyFill="1" applyBorder="1" applyProtection="1">
      <protection locked="0"/>
    </xf>
    <xf numFmtId="0" fontId="18" fillId="0" borderId="0" xfId="1" applyNumberFormat="1" applyFont="1" applyFill="1" applyBorder="1" applyProtection="1">
      <protection locked="0"/>
    </xf>
    <xf numFmtId="49" fontId="18" fillId="0" borderId="0" xfId="1" applyNumberFormat="1" applyFont="1" applyFill="1" applyBorder="1" applyProtection="1">
      <protection locked="0"/>
    </xf>
    <xf numFmtId="49" fontId="18" fillId="0" borderId="0" xfId="1" applyNumberFormat="1" applyFont="1" applyFill="1" applyBorder="1" applyAlignment="1" applyProtection="1">
      <alignment horizontal="right"/>
      <protection locked="0"/>
    </xf>
    <xf numFmtId="4" fontId="30" fillId="0" borderId="0" xfId="1" applyNumberFormat="1" applyFont="1" applyFill="1" applyBorder="1" applyAlignment="1" applyProtection="1">
      <alignment horizontal="right"/>
      <protection locked="0"/>
    </xf>
    <xf numFmtId="4" fontId="30" fillId="0" borderId="0" xfId="1" applyNumberFormat="1" applyFont="1" applyFill="1" applyBorder="1" applyProtection="1">
      <protection locked="0"/>
    </xf>
    <xf numFmtId="166" fontId="30" fillId="0" borderId="0" xfId="1" applyNumberFormat="1" applyFont="1" applyFill="1" applyBorder="1" applyProtection="1">
      <protection locked="0"/>
    </xf>
    <xf numFmtId="167" fontId="30" fillId="0" borderId="0" xfId="1" applyNumberFormat="1" applyFont="1" applyFill="1" applyBorder="1" applyAlignment="1" applyProtection="1">
      <alignment horizontal="right"/>
      <protection locked="0"/>
    </xf>
    <xf numFmtId="0" fontId="30" fillId="0" borderId="0" xfId="1" applyNumberFormat="1" applyFont="1" applyFill="1" applyBorder="1" applyAlignment="1" applyProtection="1">
      <alignment horizontal="right"/>
      <protection locked="0"/>
    </xf>
    <xf numFmtId="166" fontId="30" fillId="0" borderId="0" xfId="1" applyNumberFormat="1" applyFont="1" applyFill="1" applyBorder="1" applyAlignment="1" applyProtection="1">
      <alignment horizontal="center"/>
      <protection locked="0"/>
    </xf>
    <xf numFmtId="49" fontId="30" fillId="0" borderId="0" xfId="1" applyNumberFormat="1" applyFont="1" applyFill="1" applyBorder="1" applyProtection="1">
      <protection locked="0"/>
    </xf>
    <xf numFmtId="1" fontId="30" fillId="0" borderId="0" xfId="1" applyNumberFormat="1" applyFont="1" applyFill="1" applyBorder="1" applyAlignment="1" applyProtection="1">
      <alignment horizontal="center"/>
      <protection locked="0"/>
    </xf>
    <xf numFmtId="166" fontId="31" fillId="0" borderId="0" xfId="1" applyNumberFormat="1" applyFont="1" applyFill="1" applyBorder="1" applyAlignment="1" applyProtection="1">
      <alignment horizontal="center"/>
      <protection locked="0"/>
    </xf>
    <xf numFmtId="49" fontId="31" fillId="0" borderId="0" xfId="1" applyNumberFormat="1" applyFont="1" applyFill="1" applyBorder="1" applyProtection="1">
      <protection locked="0"/>
    </xf>
    <xf numFmtId="49" fontId="31" fillId="0" borderId="0" xfId="1" applyNumberFormat="1" applyFont="1" applyFill="1" applyBorder="1" applyAlignment="1" applyProtection="1">
      <alignment wrapText="1"/>
      <protection locked="0"/>
    </xf>
    <xf numFmtId="0" fontId="18" fillId="0" borderId="0" xfId="1" applyFont="1" applyBorder="1" applyProtection="1">
      <protection locked="0"/>
    </xf>
    <xf numFmtId="0" fontId="18" fillId="3" borderId="0" xfId="1" applyFont="1" applyFill="1" applyBorder="1" applyProtection="1">
      <protection locked="0"/>
    </xf>
    <xf numFmtId="4" fontId="5" fillId="0" borderId="0" xfId="1" applyNumberFormat="1" applyFont="1" applyFill="1" applyBorder="1" applyAlignment="1" applyProtection="1">
      <protection locked="0"/>
    </xf>
    <xf numFmtId="49" fontId="5" fillId="0" borderId="0" xfId="1" applyNumberFormat="1" applyFont="1" applyFill="1" applyBorder="1" applyAlignment="1" applyProtection="1">
      <alignment wrapText="1"/>
      <protection locked="0"/>
    </xf>
    <xf numFmtId="167" fontId="7" fillId="3" borderId="11" xfId="1" applyNumberFormat="1" applyFont="1" applyFill="1" applyBorder="1" applyAlignment="1" applyProtection="1">
      <alignment horizontal="center"/>
    </xf>
    <xf numFmtId="167" fontId="7" fillId="4" borderId="13" xfId="1" applyNumberFormat="1" applyFont="1" applyFill="1" applyBorder="1" applyAlignment="1" applyProtection="1">
      <alignment horizontal="center"/>
    </xf>
    <xf numFmtId="167" fontId="9" fillId="4" borderId="16" xfId="1" applyNumberFormat="1" applyFont="1" applyFill="1" applyBorder="1" applyAlignment="1" applyProtection="1">
      <alignment horizontal="center"/>
    </xf>
    <xf numFmtId="167" fontId="9" fillId="4" borderId="11" xfId="1" applyNumberFormat="1" applyFont="1" applyFill="1" applyBorder="1" applyAlignment="1" applyProtection="1">
      <alignment horizontal="center"/>
    </xf>
    <xf numFmtId="167" fontId="9" fillId="4" borderId="22" xfId="1" applyNumberFormat="1" applyFont="1" applyFill="1" applyBorder="1" applyAlignment="1" applyProtection="1">
      <alignment horizontal="right"/>
    </xf>
    <xf numFmtId="14" fontId="33" fillId="0" borderId="0" xfId="1" applyNumberFormat="1" applyFont="1" applyAlignment="1" applyProtection="1">
      <alignment horizontal="left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4" fillId="0" borderId="0" xfId="1" applyFont="1" applyFill="1" applyAlignment="1" applyProtection="1">
      <alignment horizontal="right" vertical="center"/>
      <protection locked="0"/>
    </xf>
    <xf numFmtId="167" fontId="1" fillId="0" borderId="0" xfId="1" applyNumberFormat="1" applyAlignment="1" applyProtection="1">
      <alignment horizontal="right" vertical="center"/>
      <protection locked="0"/>
    </xf>
    <xf numFmtId="0" fontId="9" fillId="4" borderId="16" xfId="1" applyNumberFormat="1" applyFont="1" applyFill="1" applyBorder="1" applyAlignment="1" applyProtection="1">
      <alignment horizontal="center" vertical="center"/>
    </xf>
    <xf numFmtId="167" fontId="17" fillId="0" borderId="0" xfId="1" applyNumberFormat="1" applyFont="1" applyAlignment="1" applyProtection="1">
      <alignment horizontal="right"/>
      <protection locked="0"/>
    </xf>
    <xf numFmtId="3" fontId="21" fillId="5" borderId="29" xfId="5" applyNumberFormat="1" applyFont="1" applyFill="1" applyBorder="1" applyAlignment="1">
      <alignment horizontal="right" vertical="center"/>
    </xf>
    <xf numFmtId="3" fontId="22" fillId="0" borderId="29" xfId="5" applyNumberFormat="1" applyFont="1" applyFill="1" applyBorder="1" applyAlignment="1">
      <alignment horizontal="right" vertical="center"/>
    </xf>
    <xf numFmtId="3" fontId="22" fillId="0" borderId="29" xfId="5" applyNumberFormat="1" applyFont="1" applyFill="1" applyBorder="1" applyAlignment="1">
      <alignment horizontal="center" vertical="center"/>
    </xf>
    <xf numFmtId="0" fontId="23" fillId="0" borderId="0" xfId="5" applyFont="1" applyFill="1" applyAlignment="1">
      <alignment horizontal="right"/>
    </xf>
    <xf numFmtId="4" fontId="24" fillId="5" borderId="29" xfId="5" applyNumberFormat="1" applyFont="1" applyFill="1" applyBorder="1" applyAlignment="1" applyProtection="1">
      <alignment horizontal="right"/>
    </xf>
    <xf numFmtId="0" fontId="25" fillId="0" borderId="0" xfId="4" applyFont="1" applyAlignment="1">
      <alignment horizontal="right"/>
    </xf>
    <xf numFmtId="0" fontId="36" fillId="0" borderId="0" xfId="0" applyFont="1"/>
    <xf numFmtId="49" fontId="36" fillId="0" borderId="0" xfId="0" applyNumberFormat="1" applyFont="1" applyAlignment="1">
      <alignment horizontal="center" vertical="center"/>
    </xf>
    <xf numFmtId="0" fontId="37" fillId="0" borderId="0" xfId="0" applyFont="1" applyBorder="1"/>
    <xf numFmtId="168" fontId="38" fillId="4" borderId="0" xfId="0" applyNumberFormat="1" applyFont="1" applyFill="1" applyBorder="1"/>
    <xf numFmtId="0" fontId="0" fillId="0" borderId="0" xfId="0" applyBorder="1"/>
    <xf numFmtId="168" fontId="39" fillId="4" borderId="32" xfId="0" applyNumberFormat="1" applyFont="1" applyFill="1" applyBorder="1"/>
    <xf numFmtId="0" fontId="39" fillId="4" borderId="27" xfId="0" applyFont="1" applyFill="1" applyBorder="1"/>
    <xf numFmtId="0" fontId="39" fillId="4" borderId="27" xfId="0" applyFont="1" applyFill="1" applyBorder="1" applyAlignment="1">
      <alignment horizontal="center"/>
    </xf>
    <xf numFmtId="0" fontId="39" fillId="4" borderId="27" xfId="0" applyFont="1" applyFill="1" applyBorder="1" applyAlignment="1">
      <alignment horizontal="center" wrapText="1"/>
    </xf>
    <xf numFmtId="0" fontId="39" fillId="4" borderId="27" xfId="0" applyFont="1" applyFill="1" applyBorder="1" applyAlignment="1">
      <alignment wrapText="1"/>
    </xf>
    <xf numFmtId="49" fontId="39" fillId="4" borderId="33" xfId="0" applyNumberFormat="1" applyFont="1" applyFill="1" applyBorder="1" applyAlignment="1">
      <alignment horizontal="center" vertical="center"/>
    </xf>
    <xf numFmtId="168" fontId="40" fillId="4" borderId="34" xfId="0" applyNumberFormat="1" applyFont="1" applyFill="1" applyBorder="1"/>
    <xf numFmtId="0" fontId="40" fillId="4" borderId="0" xfId="0" applyFont="1" applyFill="1" applyBorder="1"/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wrapText="1"/>
    </xf>
    <xf numFmtId="49" fontId="40" fillId="4" borderId="35" xfId="0" applyNumberFormat="1" applyFont="1" applyFill="1" applyBorder="1" applyAlignment="1">
      <alignment horizontal="center" vertical="center"/>
    </xf>
    <xf numFmtId="169" fontId="39" fillId="4" borderId="34" xfId="0" applyNumberFormat="1" applyFont="1" applyFill="1" applyBorder="1"/>
    <xf numFmtId="169" fontId="36" fillId="4" borderId="0" xfId="0" applyNumberFormat="1" applyFont="1" applyFill="1" applyBorder="1"/>
    <xf numFmtId="0" fontId="36" fillId="4" borderId="0" xfId="0" applyFont="1" applyFill="1" applyBorder="1"/>
    <xf numFmtId="0" fontId="39" fillId="4" borderId="0" xfId="0" applyFont="1" applyFill="1" applyBorder="1"/>
    <xf numFmtId="49" fontId="36" fillId="4" borderId="3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9" fontId="40" fillId="0" borderId="1" xfId="0" applyNumberFormat="1" applyFont="1" applyFill="1" applyBorder="1"/>
    <xf numFmtId="169" fontId="40" fillId="0" borderId="36" xfId="0" applyNumberFormat="1" applyFont="1" applyFill="1" applyBorder="1"/>
    <xf numFmtId="0" fontId="40" fillId="0" borderId="36" xfId="0" applyFont="1" applyFill="1" applyBorder="1"/>
    <xf numFmtId="0" fontId="40" fillId="0" borderId="36" xfId="0" applyFont="1" applyFill="1" applyBorder="1" applyAlignment="1">
      <alignment wrapText="1"/>
    </xf>
    <xf numFmtId="49" fontId="40" fillId="0" borderId="37" xfId="0" applyNumberFormat="1" applyFont="1" applyFill="1" applyBorder="1" applyAlignment="1">
      <alignment horizontal="center" vertical="center"/>
    </xf>
    <xf numFmtId="169" fontId="40" fillId="0" borderId="8" xfId="0" applyNumberFormat="1" applyFont="1" applyFill="1" applyBorder="1"/>
    <xf numFmtId="0" fontId="40" fillId="0" borderId="8" xfId="0" applyFont="1" applyFill="1" applyBorder="1"/>
    <xf numFmtId="0" fontId="40" fillId="0" borderId="8" xfId="0" applyFont="1" applyFill="1" applyBorder="1" applyAlignment="1">
      <alignment wrapText="1"/>
    </xf>
    <xf numFmtId="49" fontId="40" fillId="0" borderId="9" xfId="0" applyNumberFormat="1" applyFont="1" applyFill="1" applyBorder="1" applyAlignment="1">
      <alignment horizontal="center" vertical="center"/>
    </xf>
    <xf numFmtId="169" fontId="40" fillId="0" borderId="12" xfId="0" applyNumberFormat="1" applyFont="1" applyFill="1" applyBorder="1"/>
    <xf numFmtId="0" fontId="40" fillId="0" borderId="12" xfId="0" applyFont="1" applyFill="1" applyBorder="1"/>
    <xf numFmtId="0" fontId="40" fillId="0" borderId="12" xfId="0" applyFont="1" applyFill="1" applyBorder="1" applyAlignment="1">
      <alignment wrapText="1"/>
    </xf>
    <xf numFmtId="49" fontId="40" fillId="0" borderId="15" xfId="0" applyNumberFormat="1" applyFont="1" applyFill="1" applyBorder="1" applyAlignment="1">
      <alignment horizontal="center" vertical="center"/>
    </xf>
    <xf numFmtId="169" fontId="40" fillId="0" borderId="2" xfId="0" applyNumberFormat="1" applyFont="1" applyFill="1" applyBorder="1"/>
    <xf numFmtId="0" fontId="40" fillId="0" borderId="2" xfId="0" applyFont="1" applyFill="1" applyBorder="1"/>
    <xf numFmtId="0" fontId="40" fillId="0" borderId="2" xfId="0" applyFont="1" applyFill="1" applyBorder="1" applyAlignment="1">
      <alignment wrapText="1"/>
    </xf>
    <xf numFmtId="49" fontId="40" fillId="0" borderId="3" xfId="0" applyNumberFormat="1" applyFont="1" applyFill="1" applyBorder="1" applyAlignment="1">
      <alignment horizontal="center" vertical="center"/>
    </xf>
    <xf numFmtId="0" fontId="42" fillId="0" borderId="0" xfId="0" applyFont="1" applyBorder="1"/>
    <xf numFmtId="169" fontId="43" fillId="0" borderId="38" xfId="0" applyNumberFormat="1" applyFont="1" applyBorder="1" applyAlignment="1">
      <alignment horizontal="center" vertical="center"/>
    </xf>
    <xf numFmtId="169" fontId="43" fillId="0" borderId="39" xfId="0" applyNumberFormat="1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/>
    </xf>
    <xf numFmtId="49" fontId="43" fillId="0" borderId="40" xfId="0" applyNumberFormat="1" applyFont="1" applyBorder="1" applyAlignment="1">
      <alignment horizontal="center" vertical="center"/>
    </xf>
    <xf numFmtId="49" fontId="40" fillId="0" borderId="0" xfId="0" applyNumberFormat="1" applyFont="1" applyBorder="1" applyAlignment="1"/>
    <xf numFmtId="49" fontId="40" fillId="4" borderId="0" xfId="0" applyNumberFormat="1" applyFont="1" applyFill="1" applyBorder="1" applyAlignment="1"/>
    <xf numFmtId="0" fontId="0" fillId="6" borderId="0" xfId="0" applyFill="1" applyBorder="1"/>
    <xf numFmtId="0" fontId="36" fillId="6" borderId="0" xfId="0" applyFont="1" applyFill="1" applyBorder="1" applyAlignment="1">
      <alignment horizontal="left"/>
    </xf>
    <xf numFmtId="49" fontId="40" fillId="6" borderId="0" xfId="0" applyNumberFormat="1" applyFont="1" applyFill="1" applyBorder="1" applyAlignment="1">
      <alignment horizontal="left"/>
    </xf>
    <xf numFmtId="49" fontId="40" fillId="0" borderId="0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168" fontId="39" fillId="4" borderId="34" xfId="0" applyNumberFormat="1" applyFont="1" applyFill="1" applyBorder="1"/>
    <xf numFmtId="0" fontId="39" fillId="4" borderId="0" xfId="0" applyFont="1" applyFill="1" applyBorder="1" applyAlignment="1">
      <alignment horizontal="center"/>
    </xf>
    <xf numFmtId="0" fontId="39" fillId="4" borderId="0" xfId="0" applyFont="1" applyFill="1" applyBorder="1" applyAlignment="1">
      <alignment horizontal="center" wrapText="1"/>
    </xf>
    <xf numFmtId="0" fontId="39" fillId="4" borderId="0" xfId="0" applyFont="1" applyFill="1" applyBorder="1" applyAlignment="1">
      <alignment wrapText="1"/>
    </xf>
    <xf numFmtId="49" fontId="39" fillId="4" borderId="35" xfId="0" applyNumberFormat="1" applyFont="1" applyFill="1" applyBorder="1" applyAlignment="1">
      <alignment horizontal="center" vertical="center"/>
    </xf>
    <xf numFmtId="0" fontId="44" fillId="0" borderId="0" xfId="0" applyFont="1" applyBorder="1"/>
    <xf numFmtId="168" fontId="40" fillId="0" borderId="36" xfId="0" applyNumberFormat="1" applyFont="1" applyFill="1" applyBorder="1"/>
    <xf numFmtId="0" fontId="40" fillId="0" borderId="41" xfId="0" applyFont="1" applyBorder="1"/>
    <xf numFmtId="0" fontId="40" fillId="0" borderId="36" xfId="0" applyFont="1" applyFill="1" applyBorder="1" applyAlignment="1">
      <alignment horizontal="center"/>
    </xf>
    <xf numFmtId="0" fontId="40" fillId="0" borderId="36" xfId="0" applyFont="1" applyFill="1" applyBorder="1" applyAlignment="1">
      <alignment horizontal="left" wrapText="1"/>
    </xf>
    <xf numFmtId="0" fontId="40" fillId="0" borderId="42" xfId="0" applyFont="1" applyBorder="1"/>
    <xf numFmtId="49" fontId="40" fillId="0" borderId="43" xfId="0" applyNumberFormat="1" applyFont="1" applyFill="1" applyBorder="1" applyAlignment="1">
      <alignment horizontal="center" vertical="center"/>
    </xf>
    <xf numFmtId="0" fontId="44" fillId="0" borderId="0" xfId="0" applyFont="1" applyFill="1"/>
    <xf numFmtId="169" fontId="40" fillId="0" borderId="5" xfId="0" applyNumberFormat="1" applyFont="1" applyFill="1" applyBorder="1"/>
    <xf numFmtId="0" fontId="40" fillId="0" borderId="2" xfId="0" applyFont="1" applyFill="1" applyBorder="1" applyAlignment="1">
      <alignment horizontal="center"/>
    </xf>
    <xf numFmtId="0" fontId="40" fillId="0" borderId="13" xfId="0" applyFont="1" applyBorder="1"/>
    <xf numFmtId="0" fontId="40" fillId="0" borderId="1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wrapText="1"/>
    </xf>
    <xf numFmtId="0" fontId="40" fillId="0" borderId="12" xfId="0" applyFont="1" applyFill="1" applyBorder="1" applyAlignment="1">
      <alignment horizontal="left" wrapText="1"/>
    </xf>
    <xf numFmtId="49" fontId="40" fillId="0" borderId="12" xfId="0" applyNumberFormat="1" applyFont="1" applyFill="1" applyBorder="1" applyAlignment="1">
      <alignment horizontal="center" vertical="center"/>
    </xf>
    <xf numFmtId="0" fontId="40" fillId="0" borderId="44" xfId="0" applyFont="1" applyFill="1" applyBorder="1"/>
    <xf numFmtId="0" fontId="40" fillId="0" borderId="8" xfId="0" applyFont="1" applyFill="1" applyBorder="1" applyAlignment="1">
      <alignment horizontal="center"/>
    </xf>
    <xf numFmtId="0" fontId="40" fillId="0" borderId="44" xfId="0" applyFont="1" applyFill="1" applyBorder="1" applyAlignment="1">
      <alignment wrapText="1"/>
    </xf>
    <xf numFmtId="0" fontId="40" fillId="0" borderId="12" xfId="0" applyFont="1" applyFill="1" applyBorder="1" applyAlignment="1">
      <alignment horizontal="center" wrapText="1"/>
    </xf>
    <xf numFmtId="0" fontId="40" fillId="0" borderId="12" xfId="0" applyFont="1" applyFill="1" applyBorder="1" applyAlignment="1">
      <alignment vertical="top" wrapText="1"/>
    </xf>
    <xf numFmtId="0" fontId="40" fillId="0" borderId="0" xfId="0" applyFont="1" applyBorder="1"/>
    <xf numFmtId="168" fontId="40" fillId="0" borderId="12" xfId="0" applyNumberFormat="1" applyFont="1" applyFill="1" applyBorder="1"/>
    <xf numFmtId="0" fontId="40" fillId="0" borderId="13" xfId="0" applyFont="1" applyFill="1" applyBorder="1"/>
    <xf numFmtId="0" fontId="40" fillId="0" borderId="12" xfId="0" applyFont="1" applyBorder="1" applyAlignment="1">
      <alignment horizontal="center"/>
    </xf>
    <xf numFmtId="0" fontId="44" fillId="7" borderId="0" xfId="0" applyFont="1" applyFill="1" applyBorder="1"/>
    <xf numFmtId="0" fontId="40" fillId="0" borderId="12" xfId="0" applyFont="1" applyFill="1" applyBorder="1" applyAlignment="1">
      <alignment horizontal="left" vertical="top" wrapText="1"/>
    </xf>
    <xf numFmtId="168" fontId="40" fillId="0" borderId="12" xfId="0" applyNumberFormat="1" applyFont="1" applyFill="1" applyBorder="1" applyAlignment="1">
      <alignment vertical="center"/>
    </xf>
    <xf numFmtId="0" fontId="40" fillId="0" borderId="12" xfId="0" applyFont="1" applyFill="1" applyBorder="1" applyAlignment="1">
      <alignment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right"/>
    </xf>
    <xf numFmtId="0" fontId="43" fillId="0" borderId="45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/>
    </xf>
    <xf numFmtId="49" fontId="43" fillId="0" borderId="26" xfId="0" applyNumberFormat="1" applyFont="1" applyBorder="1" applyAlignment="1">
      <alignment horizontal="center" vertical="center"/>
    </xf>
    <xf numFmtId="0" fontId="0" fillId="4" borderId="34" xfId="0" applyFill="1" applyBorder="1"/>
    <xf numFmtId="0" fontId="36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left" vertical="center"/>
    </xf>
    <xf numFmtId="49" fontId="43" fillId="4" borderId="35" xfId="0" applyNumberFormat="1" applyFont="1" applyFill="1" applyBorder="1" applyAlignment="1">
      <alignment horizontal="left"/>
    </xf>
    <xf numFmtId="49" fontId="43" fillId="4" borderId="48" xfId="0" applyNumberFormat="1" applyFont="1" applyFill="1" applyBorder="1" applyAlignment="1">
      <alignment horizontal="left"/>
    </xf>
    <xf numFmtId="49" fontId="39" fillId="0" borderId="0" xfId="0" applyNumberFormat="1" applyFont="1" applyFill="1" applyBorder="1" applyAlignment="1">
      <alignment horizontal="center" vertical="center"/>
    </xf>
    <xf numFmtId="169" fontId="40" fillId="0" borderId="42" xfId="0" applyNumberFormat="1" applyFont="1" applyFill="1" applyBorder="1"/>
    <xf numFmtId="0" fontId="46" fillId="0" borderId="36" xfId="0" applyFont="1" applyFill="1" applyBorder="1" applyAlignment="1" applyProtection="1">
      <alignment horizontal="left" vertical="top" wrapText="1"/>
    </xf>
    <xf numFmtId="0" fontId="46" fillId="0" borderId="12" xfId="0" applyFont="1" applyFill="1" applyBorder="1" applyAlignment="1" applyProtection="1">
      <alignment horizontal="left" vertical="top" wrapText="1"/>
    </xf>
    <xf numFmtId="0" fontId="36" fillId="0" borderId="12" xfId="0" applyFont="1" applyFill="1" applyBorder="1"/>
    <xf numFmtId="0" fontId="39" fillId="0" borderId="12" xfId="0" applyFont="1" applyFill="1" applyBorder="1" applyAlignment="1">
      <alignment horizontal="center" vertical="top" wrapText="1"/>
    </xf>
    <xf numFmtId="49" fontId="43" fillId="0" borderId="15" xfId="0" applyNumberFormat="1" applyFont="1" applyFill="1" applyBorder="1" applyAlignment="1">
      <alignment horizontal="center" vertical="center"/>
    </xf>
    <xf numFmtId="0" fontId="40" fillId="0" borderId="12" xfId="0" applyFont="1" applyBorder="1" applyAlignment="1">
      <alignment wrapText="1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49" fontId="43" fillId="0" borderId="6" xfId="0" applyNumberFormat="1" applyFont="1" applyBorder="1" applyAlignment="1">
      <alignment horizontal="center" vertical="center"/>
    </xf>
    <xf numFmtId="0" fontId="47" fillId="0" borderId="0" xfId="4" applyFont="1" applyProtection="1">
      <protection locked="0"/>
    </xf>
    <xf numFmtId="4" fontId="47" fillId="0" borderId="0" xfId="4" applyNumberFormat="1" applyFont="1" applyProtection="1">
      <protection locked="0"/>
    </xf>
    <xf numFmtId="0" fontId="47" fillId="0" borderId="0" xfId="4" applyFont="1" applyAlignment="1" applyProtection="1">
      <alignment horizontal="center"/>
      <protection locked="0"/>
    </xf>
    <xf numFmtId="4" fontId="48" fillId="8" borderId="49" xfId="4" applyNumberFormat="1" applyFont="1" applyFill="1" applyBorder="1" applyAlignment="1">
      <alignment horizontal="right" vertical="center"/>
    </xf>
    <xf numFmtId="4" fontId="47" fillId="8" borderId="49" xfId="4" applyNumberFormat="1" applyFont="1" applyFill="1" applyBorder="1" applyAlignment="1" applyProtection="1">
      <alignment horizontal="right" indent="1"/>
      <protection locked="0"/>
    </xf>
    <xf numFmtId="0" fontId="47" fillId="8" borderId="49" xfId="4" applyFont="1" applyFill="1" applyBorder="1" applyAlignment="1" applyProtection="1">
      <alignment horizontal="center"/>
      <protection locked="0"/>
    </xf>
    <xf numFmtId="0" fontId="48" fillId="8" borderId="49" xfId="4" applyFont="1" applyFill="1" applyBorder="1" applyProtection="1">
      <protection locked="0"/>
    </xf>
    <xf numFmtId="0" fontId="47" fillId="8" borderId="49" xfId="4" applyFont="1" applyFill="1" applyBorder="1" applyProtection="1">
      <protection locked="0"/>
    </xf>
    <xf numFmtId="0" fontId="47" fillId="0" borderId="0" xfId="4" applyFont="1" applyFill="1" applyProtection="1">
      <protection locked="0"/>
    </xf>
    <xf numFmtId="4" fontId="47" fillId="0" borderId="50" xfId="4" applyNumberFormat="1" applyFont="1" applyFill="1" applyBorder="1" applyAlignment="1">
      <alignment horizontal="right" vertical="center"/>
    </xf>
    <xf numFmtId="170" fontId="47" fillId="0" borderId="50" xfId="4" applyNumberFormat="1" applyFont="1" applyFill="1" applyBorder="1" applyAlignment="1">
      <alignment horizontal="right" vertical="center"/>
    </xf>
    <xf numFmtId="2" fontId="47" fillId="0" borderId="50" xfId="4" applyNumberFormat="1" applyFont="1" applyFill="1" applyBorder="1" applyAlignment="1">
      <alignment horizontal="right" vertical="center" indent="1"/>
    </xf>
    <xf numFmtId="0" fontId="47" fillId="0" borderId="50" xfId="4" applyFont="1" applyFill="1" applyBorder="1" applyAlignment="1">
      <alignment horizontal="center"/>
    </xf>
    <xf numFmtId="0" fontId="47" fillId="0" borderId="51" xfId="4" applyFont="1" applyFill="1" applyBorder="1" applyAlignment="1">
      <alignment wrapText="1"/>
    </xf>
    <xf numFmtId="0" fontId="47" fillId="0" borderId="51" xfId="4" applyFont="1" applyFill="1" applyBorder="1" applyAlignment="1"/>
    <xf numFmtId="0" fontId="47" fillId="0" borderId="51" xfId="4" applyFont="1" applyFill="1" applyBorder="1" applyAlignment="1" applyProtection="1">
      <alignment horizontal="center" vertical="center"/>
      <protection locked="0"/>
    </xf>
    <xf numFmtId="0" fontId="47" fillId="0" borderId="50" xfId="4" applyFont="1" applyFill="1" applyBorder="1" applyAlignment="1">
      <alignment wrapText="1"/>
    </xf>
    <xf numFmtId="0" fontId="47" fillId="0" borderId="50" xfId="4" applyFont="1" applyFill="1" applyBorder="1" applyAlignment="1"/>
    <xf numFmtId="0" fontId="47" fillId="0" borderId="50" xfId="4" applyFont="1" applyFill="1" applyBorder="1" applyAlignment="1" applyProtection="1">
      <alignment horizontal="center" vertical="center"/>
      <protection locked="0"/>
    </xf>
    <xf numFmtId="4" fontId="48" fillId="9" borderId="52" xfId="4" applyNumberFormat="1" applyFont="1" applyFill="1" applyBorder="1" applyAlignment="1">
      <alignment vertical="center"/>
    </xf>
    <xf numFmtId="0" fontId="47" fillId="9" borderId="52" xfId="4" applyFont="1" applyFill="1" applyBorder="1" applyAlignment="1">
      <alignment horizontal="right" vertical="top" indent="1"/>
    </xf>
    <xf numFmtId="2" fontId="47" fillId="9" borderId="52" xfId="4" applyNumberFormat="1" applyFont="1" applyFill="1" applyBorder="1" applyAlignment="1">
      <alignment horizontal="right" indent="1"/>
    </xf>
    <xf numFmtId="0" fontId="47" fillId="9" borderId="52" xfId="4" applyFont="1" applyFill="1" applyBorder="1" applyAlignment="1">
      <alignment horizontal="center"/>
    </xf>
    <xf numFmtId="0" fontId="48" fillId="9" borderId="52" xfId="4" applyFont="1" applyFill="1" applyBorder="1" applyAlignment="1">
      <alignment wrapText="1"/>
    </xf>
    <xf numFmtId="0" fontId="47" fillId="9" borderId="52" xfId="4" applyFont="1" applyFill="1" applyBorder="1" applyAlignment="1"/>
    <xf numFmtId="0" fontId="47" fillId="9" borderId="52" xfId="4" applyFont="1" applyFill="1" applyBorder="1" applyAlignment="1" applyProtection="1">
      <alignment horizontal="center" vertical="center"/>
      <protection locked="0"/>
    </xf>
    <xf numFmtId="4" fontId="48" fillId="9" borderId="53" xfId="4" applyNumberFormat="1" applyFont="1" applyFill="1" applyBorder="1" applyAlignment="1">
      <alignment vertical="center"/>
    </xf>
    <xf numFmtId="0" fontId="47" fillId="9" borderId="53" xfId="4" applyFont="1" applyFill="1" applyBorder="1" applyAlignment="1">
      <alignment horizontal="right" vertical="top" indent="1"/>
    </xf>
    <xf numFmtId="2" fontId="47" fillId="9" borderId="53" xfId="4" applyNumberFormat="1" applyFont="1" applyFill="1" applyBorder="1" applyAlignment="1">
      <alignment horizontal="right" indent="1"/>
    </xf>
    <xf numFmtId="0" fontId="47" fillId="9" borderId="53" xfId="4" applyFont="1" applyFill="1" applyBorder="1" applyAlignment="1">
      <alignment horizontal="center"/>
    </xf>
    <xf numFmtId="0" fontId="48" fillId="9" borderId="53" xfId="4" applyFont="1" applyFill="1" applyBorder="1" applyAlignment="1">
      <alignment wrapText="1"/>
    </xf>
    <xf numFmtId="0" fontId="47" fillId="9" borderId="53" xfId="4" applyFont="1" applyFill="1" applyBorder="1" applyAlignment="1"/>
    <xf numFmtId="0" fontId="47" fillId="9" borderId="53" xfId="4" applyFont="1" applyFill="1" applyBorder="1" applyAlignment="1" applyProtection="1">
      <alignment horizontal="center" vertical="center"/>
      <protection locked="0"/>
    </xf>
    <xf numFmtId="0" fontId="47" fillId="0" borderId="50" xfId="4" applyFont="1" applyFill="1" applyBorder="1" applyAlignment="1">
      <alignment horizontal="center" vertical="center"/>
    </xf>
    <xf numFmtId="0" fontId="47" fillId="0" borderId="50" xfId="4" applyFont="1" applyFill="1" applyBorder="1" applyAlignment="1">
      <alignment vertical="center" wrapText="1"/>
    </xf>
    <xf numFmtId="0" fontId="48" fillId="0" borderId="0" xfId="4" applyFont="1" applyProtection="1">
      <protection locked="0"/>
    </xf>
    <xf numFmtId="0" fontId="47" fillId="0" borderId="50" xfId="4" applyFont="1" applyBorder="1" applyAlignment="1" applyProtection="1">
      <alignment horizontal="center" vertical="center"/>
      <protection locked="0"/>
    </xf>
    <xf numFmtId="0" fontId="47" fillId="9" borderId="53" xfId="4" applyFont="1" applyFill="1" applyBorder="1" applyAlignment="1">
      <alignment horizontal="right" indent="1"/>
    </xf>
    <xf numFmtId="4" fontId="47" fillId="9" borderId="53" xfId="4" applyNumberFormat="1" applyFont="1" applyFill="1" applyBorder="1" applyAlignment="1" applyProtection="1">
      <alignment horizontal="center" vertical="center" wrapText="1"/>
    </xf>
    <xf numFmtId="0" fontId="47" fillId="9" borderId="53" xfId="4" applyFont="1" applyFill="1" applyBorder="1" applyAlignment="1" applyProtection="1">
      <alignment horizontal="center" vertical="center" wrapText="1"/>
    </xf>
    <xf numFmtId="0" fontId="47" fillId="9" borderId="53" xfId="4" applyFont="1" applyFill="1" applyBorder="1" applyAlignment="1" applyProtection="1">
      <alignment horizontal="left" vertical="center" wrapText="1"/>
    </xf>
    <xf numFmtId="0" fontId="51" fillId="0" borderId="0" xfId="4" applyFont="1" applyAlignment="1" applyProtection="1">
      <alignment vertical="center"/>
      <protection locked="0"/>
    </xf>
    <xf numFmtId="4" fontId="51" fillId="9" borderId="0" xfId="4" applyNumberFormat="1" applyFont="1" applyFill="1" applyBorder="1" applyAlignment="1" applyProtection="1">
      <alignment vertical="center"/>
      <protection locked="0"/>
    </xf>
    <xf numFmtId="0" fontId="51" fillId="9" borderId="0" xfId="6" applyFont="1" applyFill="1" applyBorder="1" applyAlignment="1" applyProtection="1">
      <alignment vertical="center"/>
    </xf>
    <xf numFmtId="0" fontId="51" fillId="0" borderId="0" xfId="6" applyFont="1" applyBorder="1" applyAlignment="1" applyProtection="1">
      <alignment vertical="center"/>
      <protection locked="0"/>
    </xf>
    <xf numFmtId="49" fontId="51" fillId="9" borderId="0" xfId="4" applyNumberFormat="1" applyFont="1" applyFill="1" applyBorder="1" applyAlignment="1" applyProtection="1">
      <alignment horizontal="right" vertical="center"/>
    </xf>
    <xf numFmtId="0" fontId="52" fillId="8" borderId="0" xfId="6" applyNumberFormat="1" applyFont="1" applyFill="1" applyBorder="1" applyAlignment="1" applyProtection="1">
      <alignment horizontal="left" vertical="center"/>
    </xf>
    <xf numFmtId="0" fontId="51" fillId="8" borderId="0" xfId="6" applyFont="1" applyFill="1" applyBorder="1" applyAlignment="1" applyProtection="1">
      <alignment vertical="center"/>
      <protection locked="0"/>
    </xf>
    <xf numFmtId="0" fontId="51" fillId="8" borderId="0" xfId="6" applyFont="1" applyFill="1" applyBorder="1" applyAlignment="1" applyProtection="1">
      <alignment horizontal="right" vertical="center"/>
      <protection locked="0"/>
    </xf>
    <xf numFmtId="0" fontId="53" fillId="8" borderId="0" xfId="6" applyFont="1" applyFill="1" applyBorder="1" applyAlignment="1" applyProtection="1">
      <alignment horizontal="left" vertical="center"/>
      <protection locked="0"/>
    </xf>
    <xf numFmtId="49" fontId="52" fillId="9" borderId="0" xfId="6" applyNumberFormat="1" applyFont="1" applyFill="1" applyBorder="1" applyAlignment="1" applyProtection="1">
      <alignment horizontal="left" vertical="center"/>
    </xf>
    <xf numFmtId="0" fontId="54" fillId="9" borderId="0" xfId="6" applyNumberFormat="1" applyFont="1" applyFill="1" applyBorder="1" applyAlignment="1" applyProtection="1">
      <alignment horizontal="right" vertical="center"/>
    </xf>
    <xf numFmtId="0" fontId="51" fillId="9" borderId="0" xfId="6" applyFont="1" applyFill="1" applyBorder="1" applyAlignment="1" applyProtection="1">
      <alignment horizontal="right" vertical="center"/>
    </xf>
    <xf numFmtId="49" fontId="51" fillId="9" borderId="0" xfId="6" applyNumberFormat="1" applyFont="1" applyFill="1" applyBorder="1" applyAlignment="1" applyProtection="1">
      <alignment horizontal="left" vertical="center"/>
    </xf>
    <xf numFmtId="0" fontId="51" fillId="9" borderId="0" xfId="4" applyFont="1" applyFill="1" applyBorder="1" applyAlignment="1" applyProtection="1">
      <alignment vertical="center"/>
    </xf>
    <xf numFmtId="0" fontId="55" fillId="0" borderId="0" xfId="4" applyFont="1" applyProtection="1">
      <protection locked="0"/>
    </xf>
    <xf numFmtId="0" fontId="47" fillId="0" borderId="0" xfId="4" applyFont="1"/>
    <xf numFmtId="0" fontId="47" fillId="0" borderId="0" xfId="4" applyFont="1" applyAlignment="1">
      <alignment wrapText="1"/>
    </xf>
    <xf numFmtId="0" fontId="47" fillId="9" borderId="0" xfId="4" applyFont="1" applyFill="1" applyAlignment="1">
      <alignment horizontal="justify" wrapText="1"/>
    </xf>
    <xf numFmtId="0" fontId="47" fillId="0" borderId="0" xfId="4" applyFont="1" applyAlignment="1">
      <alignment horizontal="justify" wrapText="1"/>
    </xf>
    <xf numFmtId="0" fontId="51" fillId="9" borderId="0" xfId="6" applyFont="1" applyFill="1" applyBorder="1" applyProtection="1"/>
    <xf numFmtId="49" fontId="1" fillId="0" borderId="0" xfId="1" applyNumberForma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49" fontId="4" fillId="0" borderId="0" xfId="1" applyNumberFormat="1" applyFont="1" applyFill="1" applyBorder="1" applyAlignment="1" applyProtection="1">
      <alignment wrapText="1"/>
      <protection locked="0"/>
    </xf>
    <xf numFmtId="49" fontId="6" fillId="4" borderId="2" xfId="1" applyNumberFormat="1" applyFont="1" applyFill="1" applyBorder="1" applyAlignment="1" applyProtection="1">
      <alignment wrapText="1"/>
      <protection locked="0"/>
    </xf>
    <xf numFmtId="49" fontId="5" fillId="0" borderId="5" xfId="1" applyNumberFormat="1" applyFont="1" applyFill="1" applyBorder="1" applyAlignment="1" applyProtection="1">
      <alignment wrapText="1"/>
      <protection locked="0"/>
    </xf>
    <xf numFmtId="49" fontId="6" fillId="0" borderId="8" xfId="1" applyNumberFormat="1" applyFont="1" applyFill="1" applyBorder="1" applyAlignment="1" applyProtection="1">
      <alignment wrapText="1"/>
      <protection locked="0"/>
    </xf>
    <xf numFmtId="49" fontId="1" fillId="3" borderId="10" xfId="1" applyNumberFormat="1" applyFill="1" applyBorder="1" applyAlignment="1" applyProtection="1">
      <alignment wrapText="1"/>
      <protection locked="0"/>
    </xf>
    <xf numFmtId="0" fontId="1" fillId="3" borderId="10" xfId="1" applyFill="1" applyBorder="1" applyAlignment="1" applyProtection="1">
      <alignment wrapText="1"/>
      <protection locked="0"/>
    </xf>
    <xf numFmtId="49" fontId="7" fillId="3" borderId="11" xfId="1" applyNumberFormat="1" applyFont="1" applyFill="1" applyBorder="1" applyAlignment="1" applyProtection="1">
      <alignment horizontal="center" wrapText="1"/>
    </xf>
    <xf numFmtId="49" fontId="7" fillId="4" borderId="12" xfId="1" applyNumberFormat="1" applyFont="1" applyFill="1" applyBorder="1" applyAlignment="1">
      <alignment horizontal="center" wrapText="1"/>
    </xf>
    <xf numFmtId="0" fontId="7" fillId="4" borderId="12" xfId="1" applyFont="1" applyFill="1" applyBorder="1" applyAlignment="1">
      <alignment horizontal="center" wrapText="1"/>
    </xf>
    <xf numFmtId="49" fontId="7" fillId="4" borderId="13" xfId="1" applyNumberFormat="1" applyFont="1" applyFill="1" applyBorder="1" applyAlignment="1" applyProtection="1">
      <alignment horizontal="center" wrapText="1"/>
    </xf>
    <xf numFmtId="49" fontId="9" fillId="4" borderId="16" xfId="1" applyNumberFormat="1" applyFont="1" applyFill="1" applyBorder="1" applyAlignment="1" applyProtection="1">
      <alignment horizontal="center" wrapText="1"/>
    </xf>
    <xf numFmtId="49" fontId="9" fillId="4" borderId="11" xfId="1" applyNumberFormat="1" applyFont="1" applyFill="1" applyBorder="1" applyAlignment="1" applyProtection="1">
      <alignment wrapText="1"/>
    </xf>
    <xf numFmtId="49" fontId="9" fillId="4" borderId="22" xfId="1" applyNumberFormat="1" applyFont="1" applyFill="1" applyBorder="1" applyAlignment="1" applyProtection="1">
      <alignment wrapText="1"/>
    </xf>
    <xf numFmtId="14" fontId="12" fillId="0" borderId="0" xfId="1" applyNumberFormat="1" applyFont="1" applyAlignment="1" applyProtection="1">
      <alignment horizontal="center" wrapText="1"/>
      <protection locked="0"/>
    </xf>
    <xf numFmtId="49" fontId="1" fillId="0" borderId="0" xfId="1" applyNumberForma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5" fillId="0" borderId="0" xfId="1" applyNumberFormat="1" applyFont="1" applyFill="1" applyAlignment="1" applyProtection="1">
      <alignment vertical="center" wrapText="1"/>
      <protection locked="0"/>
    </xf>
    <xf numFmtId="0" fontId="1" fillId="0" borderId="0" xfId="1" applyBorder="1" applyAlignment="1" applyProtection="1">
      <alignment wrapText="1"/>
      <protection locked="0"/>
    </xf>
    <xf numFmtId="49" fontId="16" fillId="0" borderId="0" xfId="1" applyNumberFormat="1" applyFont="1" applyFill="1" applyAlignment="1" applyProtection="1">
      <alignment wrapText="1"/>
      <protection locked="0"/>
    </xf>
    <xf numFmtId="49" fontId="9" fillId="4" borderId="16" xfId="1" applyNumberFormat="1" applyFont="1" applyFill="1" applyBorder="1" applyAlignment="1" applyProtection="1">
      <alignment horizontal="center" vertical="center" wrapText="1"/>
    </xf>
    <xf numFmtId="0" fontId="19" fillId="4" borderId="0" xfId="1" applyFont="1" applyFill="1" applyAlignment="1" applyProtection="1">
      <alignment horizontal="center" vertical="center" wrapText="1"/>
    </xf>
    <xf numFmtId="49" fontId="21" fillId="5" borderId="29" xfId="5" applyNumberFormat="1" applyFont="1" applyFill="1" applyBorder="1" applyAlignment="1">
      <alignment horizontal="right" vertical="center" wrapText="1"/>
    </xf>
    <xf numFmtId="3" fontId="22" fillId="0" borderId="29" xfId="5" applyNumberFormat="1" applyFont="1" applyFill="1" applyBorder="1" applyAlignment="1">
      <alignment horizontal="right" vertical="center" wrapText="1"/>
    </xf>
    <xf numFmtId="3" fontId="22" fillId="0" borderId="29" xfId="5" applyNumberFormat="1" applyFont="1" applyFill="1" applyBorder="1" applyAlignment="1">
      <alignment horizontal="center" vertical="center" wrapText="1"/>
    </xf>
    <xf numFmtId="164" fontId="21" fillId="3" borderId="0" xfId="5" applyNumberFormat="1" applyFont="1" applyFill="1" applyBorder="1" applyAlignment="1">
      <alignment horizontal="right"/>
    </xf>
    <xf numFmtId="49" fontId="1" fillId="4" borderId="0" xfId="1" applyNumberFormat="1" applyFill="1" applyAlignment="1" applyProtection="1">
      <alignment wrapText="1"/>
    </xf>
    <xf numFmtId="4" fontId="1" fillId="0" borderId="0" xfId="1" applyNumberFormat="1" applyAlignment="1" applyProtection="1">
      <alignment horizontal="right"/>
      <protection locked="0"/>
    </xf>
    <xf numFmtId="4" fontId="1" fillId="0" borderId="0" xfId="1" applyNumberFormat="1" applyAlignment="1" applyProtection="1">
      <protection locked="0"/>
    </xf>
    <xf numFmtId="4" fontId="3" fillId="0" borderId="0" xfId="1" applyNumberFormat="1" applyFont="1" applyAlignment="1" applyProtection="1">
      <protection locked="0"/>
    </xf>
    <xf numFmtId="0" fontId="7" fillId="0" borderId="0" xfId="1" applyFont="1" applyFill="1" applyBorder="1" applyAlignment="1" applyProtection="1">
      <alignment horizontal="center"/>
    </xf>
    <xf numFmtId="4" fontId="30" fillId="0" borderId="0" xfId="1" applyNumberFormat="1" applyFont="1" applyFill="1" applyBorder="1" applyAlignment="1" applyProtection="1">
      <protection locked="0"/>
    </xf>
    <xf numFmtId="49" fontId="30" fillId="0" borderId="0" xfId="1" applyNumberFormat="1" applyFont="1" applyFill="1" applyBorder="1" applyAlignment="1" applyProtection="1">
      <alignment wrapText="1"/>
      <protection locked="0"/>
    </xf>
    <xf numFmtId="49" fontId="7" fillId="0" borderId="0" xfId="1" applyNumberFormat="1" applyFont="1" applyFill="1" applyBorder="1" applyAlignment="1" applyProtection="1">
      <alignment horizontal="left" wrapText="1"/>
    </xf>
    <xf numFmtId="49" fontId="7" fillId="0" borderId="0" xfId="1" applyNumberFormat="1" applyFont="1" applyFill="1" applyBorder="1" applyAlignment="1" applyProtection="1">
      <alignment horizontal="left"/>
    </xf>
    <xf numFmtId="49" fontId="56" fillId="0" borderId="0" xfId="1" applyNumberFormat="1" applyFont="1" applyFill="1" applyBorder="1" applyAlignment="1" applyProtection="1">
      <alignment horizontal="left" wrapText="1"/>
    </xf>
    <xf numFmtId="49" fontId="56" fillId="0" borderId="0" xfId="1" applyNumberFormat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>
      <alignment horizontal="right"/>
      <protection locked="0"/>
    </xf>
    <xf numFmtId="4" fontId="7" fillId="0" borderId="0" xfId="1" applyNumberFormat="1" applyFont="1" applyFill="1" applyBorder="1" applyAlignment="1" applyProtection="1">
      <alignment horizontal="right"/>
    </xf>
    <xf numFmtId="4" fontId="7" fillId="0" borderId="0" xfId="1" applyNumberFormat="1" applyFont="1" applyFill="1" applyBorder="1" applyAlignment="1" applyProtection="1"/>
    <xf numFmtId="167" fontId="7" fillId="0" borderId="0" xfId="1" applyNumberFormat="1" applyFont="1" applyFill="1" applyBorder="1" applyAlignment="1" applyProtection="1">
      <alignment horizontal="center"/>
    </xf>
    <xf numFmtId="0" fontId="1" fillId="0" borderId="0" xfId="1" applyNumberFormat="1" applyFill="1" applyBorder="1" applyProtection="1">
      <protection locked="0"/>
    </xf>
    <xf numFmtId="0" fontId="1" fillId="0" borderId="0" xfId="1" applyFill="1" applyBorder="1" applyProtection="1">
      <protection locked="0"/>
    </xf>
    <xf numFmtId="1" fontId="7" fillId="0" borderId="0" xfId="1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4" fontId="7" fillId="0" borderId="0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center" wrapText="1"/>
    </xf>
    <xf numFmtId="49" fontId="7" fillId="0" borderId="0" xfId="1" applyNumberFormat="1" applyFont="1" applyFill="1" applyBorder="1" applyAlignment="1" applyProtection="1">
      <alignment horizontal="center"/>
    </xf>
    <xf numFmtId="49" fontId="57" fillId="0" borderId="0" xfId="1" applyNumberFormat="1" applyFont="1" applyFill="1" applyBorder="1" applyAlignment="1" applyProtection="1">
      <alignment wrapText="1"/>
      <protection locked="0"/>
    </xf>
    <xf numFmtId="4" fontId="7" fillId="3" borderId="4" xfId="1" applyNumberFormat="1" applyFont="1" applyFill="1" applyBorder="1" applyAlignment="1" applyProtection="1">
      <alignment horizontal="center"/>
    </xf>
    <xf numFmtId="4" fontId="7" fillId="3" borderId="11" xfId="1" applyNumberFormat="1" applyFont="1" applyFill="1" applyBorder="1" applyAlignment="1" applyProtection="1"/>
    <xf numFmtId="4" fontId="7" fillId="3" borderId="11" xfId="1" applyNumberFormat="1" applyFont="1" applyFill="1" applyBorder="1" applyAlignment="1" applyProtection="1">
      <alignment horizontal="right"/>
    </xf>
    <xf numFmtId="4" fontId="7" fillId="4" borderId="14" xfId="1" applyNumberFormat="1" applyFont="1" applyFill="1" applyBorder="1" applyAlignment="1" applyProtection="1">
      <alignment horizontal="center"/>
    </xf>
    <xf numFmtId="4" fontId="7" fillId="4" borderId="13" xfId="1" applyNumberFormat="1" applyFont="1" applyFill="1" applyBorder="1" applyAlignment="1" applyProtection="1"/>
    <xf numFmtId="4" fontId="7" fillId="4" borderId="13" xfId="1" applyNumberFormat="1" applyFont="1" applyFill="1" applyBorder="1" applyAlignment="1" applyProtection="1">
      <alignment horizontal="center"/>
    </xf>
    <xf numFmtId="4" fontId="9" fillId="4" borderId="17" xfId="1" applyNumberFormat="1" applyFont="1" applyFill="1" applyBorder="1" applyAlignment="1" applyProtection="1">
      <alignment horizontal="center"/>
    </xf>
    <xf numFmtId="4" fontId="10" fillId="4" borderId="16" xfId="1" applyNumberFormat="1" applyFont="1" applyFill="1" applyBorder="1" applyAlignment="1" applyProtection="1"/>
    <xf numFmtId="4" fontId="9" fillId="4" borderId="16" xfId="1" applyNumberFormat="1" applyFont="1" applyFill="1" applyBorder="1" applyAlignment="1" applyProtection="1">
      <alignment horizontal="center"/>
    </xf>
    <xf numFmtId="4" fontId="9" fillId="4" borderId="11" xfId="1" applyNumberFormat="1" applyFont="1" applyFill="1" applyBorder="1" applyAlignment="1" applyProtection="1">
      <alignment horizontal="right"/>
    </xf>
    <xf numFmtId="4" fontId="9" fillId="4" borderId="22" xfId="1" applyNumberFormat="1" applyFont="1" applyFill="1" applyBorder="1" applyAlignment="1" applyProtection="1">
      <alignment horizontal="right"/>
    </xf>
    <xf numFmtId="49" fontId="12" fillId="0" borderId="0" xfId="1" applyNumberFormat="1" applyFont="1" applyAlignment="1" applyProtection="1">
      <alignment horizontal="center"/>
      <protection locked="0"/>
    </xf>
    <xf numFmtId="4" fontId="1" fillId="4" borderId="0" xfId="1" applyNumberFormat="1" applyFill="1" applyAlignment="1"/>
    <xf numFmtId="14" fontId="33" fillId="0" borderId="0" xfId="1" applyNumberFormat="1" applyFont="1" applyAlignment="1" applyProtection="1">
      <alignment horizontal="center"/>
      <protection locked="0"/>
    </xf>
    <xf numFmtId="4" fontId="34" fillId="0" borderId="0" xfId="1" applyNumberFormat="1" applyFont="1" applyFill="1" applyAlignment="1" applyProtection="1">
      <alignment horizontal="right" vertical="center"/>
      <protection locked="0"/>
    </xf>
    <xf numFmtId="4" fontId="15" fillId="0" borderId="0" xfId="1" applyNumberFormat="1" applyFont="1" applyFill="1" applyAlignment="1" applyProtection="1">
      <alignment vertical="center"/>
      <protection locked="0"/>
    </xf>
    <xf numFmtId="4" fontId="15" fillId="0" borderId="0" xfId="1" applyNumberFormat="1" applyFont="1" applyFill="1" applyAlignment="1" applyProtection="1">
      <alignment horizontal="right" vertical="center"/>
      <protection locked="0"/>
    </xf>
    <xf numFmtId="4" fontId="18" fillId="5" borderId="29" xfId="1" applyNumberFormat="1" applyFont="1" applyFill="1" applyBorder="1" applyAlignment="1">
      <alignment horizontal="center"/>
    </xf>
    <xf numFmtId="4" fontId="17" fillId="0" borderId="0" xfId="1" applyNumberFormat="1" applyFont="1" applyAlignment="1" applyProtection="1">
      <protection locked="0"/>
    </xf>
    <xf numFmtId="4" fontId="17" fillId="0" borderId="0" xfId="1" applyNumberFormat="1" applyFont="1" applyAlignment="1" applyProtection="1">
      <alignment horizontal="right"/>
      <protection locked="0"/>
    </xf>
    <xf numFmtId="0" fontId="32" fillId="0" borderId="0" xfId="4" applyFill="1" applyProtection="1"/>
    <xf numFmtId="4" fontId="48" fillId="9" borderId="55" xfId="4" applyNumberFormat="1" applyFont="1" applyFill="1" applyBorder="1" applyAlignment="1">
      <alignment vertical="center"/>
    </xf>
    <xf numFmtId="0" fontId="47" fillId="9" borderId="55" xfId="4" applyFont="1" applyFill="1" applyBorder="1" applyAlignment="1">
      <alignment horizontal="right" vertical="top" indent="1"/>
    </xf>
    <xf numFmtId="2" fontId="47" fillId="9" borderId="55" xfId="4" applyNumberFormat="1" applyFont="1" applyFill="1" applyBorder="1" applyAlignment="1">
      <alignment horizontal="right" indent="1"/>
    </xf>
    <xf numFmtId="0" fontId="47" fillId="9" borderId="55" xfId="4" applyFont="1" applyFill="1" applyBorder="1" applyAlignment="1">
      <alignment horizontal="center"/>
    </xf>
    <xf numFmtId="0" fontId="48" fillId="9" borderId="55" xfId="4" applyFont="1" applyFill="1" applyBorder="1" applyAlignment="1">
      <alignment wrapText="1"/>
    </xf>
    <xf numFmtId="0" fontId="47" fillId="9" borderId="55" xfId="4" applyFont="1" applyFill="1" applyBorder="1" applyAlignment="1"/>
    <xf numFmtId="0" fontId="47" fillId="9" borderId="55" xfId="4" applyFont="1" applyFill="1" applyBorder="1" applyAlignment="1" applyProtection="1">
      <alignment horizontal="center" vertical="center"/>
      <protection locked="0"/>
    </xf>
    <xf numFmtId="4" fontId="48" fillId="9" borderId="53" xfId="4" applyNumberFormat="1" applyFont="1" applyFill="1" applyBorder="1" applyAlignment="1">
      <alignment horizontal="right" vertical="top" indent="1"/>
    </xf>
    <xf numFmtId="0" fontId="0" fillId="0" borderId="0" xfId="0" applyBorder="1" applyProtection="1"/>
    <xf numFmtId="0" fontId="59" fillId="0" borderId="0" xfId="0" applyFont="1" applyBorder="1" applyAlignment="1" applyProtection="1">
      <alignment horizontal="left" vertical="top"/>
    </xf>
    <xf numFmtId="0" fontId="59" fillId="0" borderId="0" xfId="0" applyFont="1" applyBorder="1" applyAlignment="1" applyProtection="1">
      <alignment horizontal="left" vertical="center"/>
    </xf>
    <xf numFmtId="0" fontId="60" fillId="0" borderId="0" xfId="0" applyFont="1" applyBorder="1" applyAlignment="1" applyProtection="1">
      <alignment horizontal="left" vertical="center"/>
    </xf>
    <xf numFmtId="0" fontId="60" fillId="2" borderId="0" xfId="0" applyFont="1" applyFill="1" applyBorder="1" applyAlignment="1" applyProtection="1">
      <alignment horizontal="left" vertical="center"/>
      <protection locked="0"/>
    </xf>
    <xf numFmtId="0" fontId="60" fillId="0" borderId="0" xfId="0" applyFont="1" applyBorder="1" applyAlignment="1" applyProtection="1">
      <alignment horizontal="left" vertical="top"/>
    </xf>
    <xf numFmtId="49" fontId="60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horizontal="left" vertical="center"/>
    </xf>
    <xf numFmtId="0" fontId="63" fillId="0" borderId="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/>
    <xf numFmtId="0" fontId="63" fillId="0" borderId="0" xfId="0" applyFont="1" applyBorder="1" applyAlignment="1" applyProtection="1">
      <alignment horizontal="center" vertical="center"/>
    </xf>
    <xf numFmtId="9" fontId="63" fillId="0" borderId="0" xfId="0" applyNumberFormat="1" applyFont="1" applyBorder="1" applyAlignment="1" applyProtection="1">
      <alignment horizontal="center" vertical="center"/>
    </xf>
    <xf numFmtId="0" fontId="60" fillId="0" borderId="0" xfId="0" applyFont="1" applyBorder="1" applyAlignment="1" applyProtection="1">
      <alignment vertical="center"/>
    </xf>
    <xf numFmtId="0" fontId="0" fillId="0" borderId="58" xfId="0" applyBorder="1"/>
    <xf numFmtId="0" fontId="0" fillId="0" borderId="11" xfId="0" applyBorder="1"/>
    <xf numFmtId="0" fontId="0" fillId="0" borderId="58" xfId="0" applyBorder="1" applyAlignment="1">
      <alignment horizontal="center"/>
    </xf>
    <xf numFmtId="4" fontId="0" fillId="0" borderId="0" xfId="0" applyNumberFormat="1" applyBorder="1"/>
    <xf numFmtId="2" fontId="0" fillId="0" borderId="0" xfId="0" applyNumberFormat="1" applyBorder="1"/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9" xfId="0" applyBorder="1"/>
    <xf numFmtId="4" fontId="0" fillId="0" borderId="59" xfId="0" applyNumberFormat="1" applyBorder="1"/>
    <xf numFmtId="2" fontId="0" fillId="0" borderId="59" xfId="0" applyNumberFormat="1" applyBorder="1"/>
    <xf numFmtId="0" fontId="0" fillId="0" borderId="16" xfId="0" applyBorder="1" applyAlignment="1">
      <alignment horizontal="center"/>
    </xf>
    <xf numFmtId="0" fontId="61" fillId="10" borderId="60" xfId="0" applyFont="1" applyFill="1" applyBorder="1" applyAlignment="1" applyProtection="1">
      <alignment horizontal="left" vertical="center"/>
    </xf>
    <xf numFmtId="0" fontId="0" fillId="10" borderId="61" xfId="0" applyFont="1" applyFill="1" applyBorder="1" applyAlignment="1" applyProtection="1">
      <alignment vertical="center"/>
    </xf>
    <xf numFmtId="0" fontId="58" fillId="0" borderId="58" xfId="0" applyFont="1" applyBorder="1" applyAlignment="1" applyProtection="1">
      <alignment horizontal="left" vertical="center"/>
    </xf>
    <xf numFmtId="0" fontId="59" fillId="0" borderId="58" xfId="0" applyFont="1" applyBorder="1" applyAlignment="1" applyProtection="1">
      <alignment horizontal="left" vertical="top"/>
    </xf>
    <xf numFmtId="0" fontId="61" fillId="0" borderId="58" xfId="0" applyFont="1" applyBorder="1" applyAlignment="1" applyProtection="1">
      <alignment horizontal="left" vertical="top"/>
    </xf>
    <xf numFmtId="0" fontId="59" fillId="0" borderId="20" xfId="0" applyFont="1" applyBorder="1" applyAlignment="1" applyProtection="1">
      <alignment horizontal="left" vertical="top"/>
    </xf>
    <xf numFmtId="0" fontId="0" fillId="0" borderId="16" xfId="0" applyBorder="1"/>
    <xf numFmtId="0" fontId="58" fillId="0" borderId="10" xfId="0" applyFont="1" applyBorder="1" applyAlignment="1" applyProtection="1">
      <alignment horizontal="left" vertical="center"/>
    </xf>
    <xf numFmtId="0" fontId="0" fillId="0" borderId="57" xfId="0" applyBorder="1" applyProtection="1"/>
    <xf numFmtId="0" fontId="0" fillId="0" borderId="44" xfId="0" applyBorder="1" applyProtection="1"/>
    <xf numFmtId="0" fontId="0" fillId="0" borderId="11" xfId="0" applyBorder="1" applyAlignment="1" applyProtection="1"/>
    <xf numFmtId="0" fontId="59" fillId="0" borderId="58" xfId="0" applyFont="1" applyBorder="1" applyAlignment="1" applyProtection="1">
      <alignment horizontal="left" vertical="center"/>
    </xf>
    <xf numFmtId="0" fontId="0" fillId="0" borderId="11" xfId="0" applyBorder="1" applyProtection="1"/>
    <xf numFmtId="0" fontId="0" fillId="0" borderId="58" xfId="0" applyBorder="1" applyProtection="1"/>
    <xf numFmtId="0" fontId="0" fillId="0" borderId="63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62" fillId="0" borderId="63" xfId="0" applyFont="1" applyBorder="1" applyAlignment="1" applyProtection="1">
      <alignment horizontal="left" vertical="center"/>
    </xf>
    <xf numFmtId="0" fontId="0" fillId="0" borderId="58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63" fillId="0" borderId="58" xfId="0" applyFont="1" applyBorder="1" applyAlignment="1" applyProtection="1">
      <alignment horizontal="left" vertical="center"/>
    </xf>
    <xf numFmtId="0" fontId="63" fillId="0" borderId="20" xfId="0" applyFont="1" applyBorder="1" applyAlignment="1" applyProtection="1">
      <alignment vertical="center"/>
    </xf>
    <xf numFmtId="0" fontId="63" fillId="0" borderId="59" xfId="0" applyFont="1" applyBorder="1" applyAlignment="1" applyProtection="1">
      <alignment horizontal="left" vertical="center"/>
    </xf>
    <xf numFmtId="9" fontId="63" fillId="0" borderId="59" xfId="0" applyNumberFormat="1" applyFont="1" applyBorder="1" applyAlignment="1" applyProtection="1">
      <alignment horizontal="center" vertical="center"/>
    </xf>
    <xf numFmtId="0" fontId="63" fillId="0" borderId="59" xfId="0" applyFont="1" applyBorder="1" applyAlignment="1" applyProtection="1">
      <alignment vertical="center"/>
    </xf>
    <xf numFmtId="0" fontId="47" fillId="0" borderId="0" xfId="0" applyFont="1" applyProtection="1">
      <protection locked="0"/>
    </xf>
    <xf numFmtId="0" fontId="47" fillId="9" borderId="53" xfId="0" applyFont="1" applyFill="1" applyBorder="1" applyAlignment="1" applyProtection="1">
      <alignment horizontal="center" vertical="center"/>
      <protection locked="0"/>
    </xf>
    <xf numFmtId="0" fontId="47" fillId="9" borderId="53" xfId="0" applyFont="1" applyFill="1" applyBorder="1" applyAlignment="1"/>
    <xf numFmtId="0" fontId="48" fillId="9" borderId="53" xfId="0" applyFont="1" applyFill="1" applyBorder="1" applyAlignment="1">
      <alignment wrapText="1"/>
    </xf>
    <xf numFmtId="0" fontId="47" fillId="9" borderId="53" xfId="0" applyFont="1" applyFill="1" applyBorder="1" applyAlignment="1">
      <alignment horizontal="center"/>
    </xf>
    <xf numFmtId="0" fontId="47" fillId="9" borderId="53" xfId="0" applyFont="1" applyFill="1" applyBorder="1" applyAlignment="1">
      <alignment horizontal="right" indent="1"/>
    </xf>
    <xf numFmtId="0" fontId="47" fillId="9" borderId="53" xfId="0" applyFont="1" applyFill="1" applyBorder="1" applyAlignment="1">
      <alignment horizontal="right" vertical="top" indent="1"/>
    </xf>
    <xf numFmtId="4" fontId="48" fillId="9" borderId="53" xfId="0" applyNumberFormat="1" applyFont="1" applyFill="1" applyBorder="1" applyAlignment="1">
      <alignment vertical="center"/>
    </xf>
    <xf numFmtId="0" fontId="47" fillId="0" borderId="50" xfId="0" applyFont="1" applyBorder="1" applyAlignment="1" applyProtection="1">
      <alignment horizontal="center" vertical="center"/>
      <protection locked="0"/>
    </xf>
    <xf numFmtId="0" fontId="47" fillId="0" borderId="50" xfId="0" applyFont="1" applyFill="1" applyBorder="1" applyAlignment="1"/>
    <xf numFmtId="0" fontId="47" fillId="0" borderId="50" xfId="0" applyFont="1" applyFill="1" applyBorder="1" applyAlignment="1">
      <alignment wrapText="1"/>
    </xf>
    <xf numFmtId="0" fontId="47" fillId="0" borderId="50" xfId="0" applyFont="1" applyFill="1" applyBorder="1" applyAlignment="1">
      <alignment horizontal="center" vertical="center"/>
    </xf>
    <xf numFmtId="2" fontId="47" fillId="0" borderId="50" xfId="0" applyNumberFormat="1" applyFont="1" applyFill="1" applyBorder="1" applyAlignment="1">
      <alignment horizontal="right" vertical="center" indent="1"/>
    </xf>
    <xf numFmtId="170" fontId="47" fillId="0" borderId="50" xfId="0" applyNumberFormat="1" applyFont="1" applyFill="1" applyBorder="1" applyAlignment="1">
      <alignment horizontal="right" vertical="center"/>
    </xf>
    <xf numFmtId="4" fontId="47" fillId="0" borderId="50" xfId="0" applyNumberFormat="1" applyFont="1" applyFill="1" applyBorder="1" applyAlignment="1">
      <alignment horizontal="right" vertical="center"/>
    </xf>
    <xf numFmtId="0" fontId="65" fillId="0" borderId="65" xfId="2" applyFont="1" applyBorder="1" applyAlignment="1" applyProtection="1">
      <alignment vertical="center"/>
    </xf>
    <xf numFmtId="0" fontId="47" fillId="8" borderId="49" xfId="0" applyFont="1" applyFill="1" applyBorder="1" applyProtection="1">
      <protection locked="0"/>
    </xf>
    <xf numFmtId="0" fontId="48" fillId="8" borderId="49" xfId="0" applyFont="1" applyFill="1" applyBorder="1" applyProtection="1">
      <protection locked="0"/>
    </xf>
    <xf numFmtId="0" fontId="47" fillId="8" borderId="49" xfId="0" applyFont="1" applyFill="1" applyBorder="1" applyAlignment="1" applyProtection="1">
      <alignment horizontal="center"/>
      <protection locked="0"/>
    </xf>
    <xf numFmtId="4" fontId="47" fillId="8" borderId="49" xfId="0" applyNumberFormat="1" applyFont="1" applyFill="1" applyBorder="1" applyAlignment="1" applyProtection="1">
      <alignment horizontal="right" indent="1"/>
      <protection locked="0"/>
    </xf>
    <xf numFmtId="4" fontId="48" fillId="8" borderId="49" xfId="0" applyNumberFormat="1" applyFont="1" applyFill="1" applyBorder="1" applyAlignment="1">
      <alignment horizontal="right" vertical="center"/>
    </xf>
    <xf numFmtId="1" fontId="5" fillId="12" borderId="6" xfId="1" applyNumberFormat="1" applyFont="1" applyFill="1" applyBorder="1" applyProtection="1">
      <protection locked="0"/>
    </xf>
    <xf numFmtId="49" fontId="5" fillId="12" borderId="5" xfId="1" quotePrefix="1" applyNumberFormat="1" applyFont="1" applyFill="1" applyBorder="1" applyProtection="1">
      <protection locked="0"/>
    </xf>
    <xf numFmtId="49" fontId="5" fillId="12" borderId="5" xfId="1" applyNumberFormat="1" applyFont="1" applyFill="1" applyBorder="1" applyAlignment="1" applyProtection="1">
      <alignment wrapText="1"/>
      <protection locked="0"/>
    </xf>
    <xf numFmtId="166" fontId="5" fillId="12" borderId="5" xfId="1" applyNumberFormat="1" applyFont="1" applyFill="1" applyBorder="1" applyAlignment="1" applyProtection="1">
      <alignment horizontal="center"/>
      <protection locked="0"/>
    </xf>
    <xf numFmtId="166" fontId="5" fillId="12" borderId="5" xfId="1" applyNumberFormat="1" applyFont="1" applyFill="1" applyBorder="1" applyAlignment="1" applyProtection="1">
      <alignment horizontal="right"/>
      <protection locked="0"/>
    </xf>
    <xf numFmtId="166" fontId="5" fillId="12" borderId="5" xfId="1" applyNumberFormat="1" applyFont="1" applyFill="1" applyBorder="1" applyProtection="1">
      <protection locked="0"/>
    </xf>
    <xf numFmtId="4" fontId="5" fillId="12" borderId="5" xfId="1" applyNumberFormat="1" applyFont="1" applyFill="1" applyBorder="1" applyProtection="1">
      <protection locked="0"/>
    </xf>
    <xf numFmtId="4" fontId="5" fillId="12" borderId="5" xfId="1" applyNumberFormat="1" applyFont="1" applyFill="1" applyBorder="1" applyAlignment="1" applyProtection="1">
      <alignment horizontal="right"/>
      <protection locked="0"/>
    </xf>
    <xf numFmtId="4" fontId="5" fillId="12" borderId="4" xfId="1" applyNumberFormat="1" applyFont="1" applyFill="1" applyBorder="1" applyAlignment="1" applyProtection="1">
      <alignment horizontal="right"/>
      <protection locked="0"/>
    </xf>
    <xf numFmtId="0" fontId="2" fillId="12" borderId="0" xfId="1" applyFont="1" applyFill="1" applyBorder="1" applyAlignment="1" applyProtection="1">
      <alignment horizontal="right"/>
      <protection locked="0"/>
    </xf>
    <xf numFmtId="49" fontId="4" fillId="12" borderId="0" xfId="1" applyNumberFormat="1" applyFont="1" applyFill="1" applyBorder="1" applyAlignment="1" applyProtection="1">
      <alignment horizontal="right"/>
      <protection locked="0"/>
    </xf>
    <xf numFmtId="49" fontId="4" fillId="12" borderId="0" xfId="1" applyNumberFormat="1" applyFont="1" applyFill="1" applyBorder="1" applyAlignment="1" applyProtection="1">
      <alignment wrapText="1"/>
      <protection locked="0"/>
    </xf>
    <xf numFmtId="0" fontId="4" fillId="12" borderId="0" xfId="1" applyNumberFormat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</xf>
    <xf numFmtId="0" fontId="6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/>
    </xf>
    <xf numFmtId="0" fontId="59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center" vertical="center"/>
    </xf>
    <xf numFmtId="0" fontId="60" fillId="0" borderId="58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center" vertical="center" wrapText="1"/>
    </xf>
    <xf numFmtId="0" fontId="60" fillId="0" borderId="11" xfId="0" applyFont="1" applyBorder="1" applyAlignment="1" applyProtection="1">
      <alignment horizontal="center" vertical="center" wrapText="1"/>
    </xf>
    <xf numFmtId="0" fontId="63" fillId="0" borderId="0" xfId="0" applyFont="1" applyBorder="1" applyAlignment="1" applyProtection="1">
      <alignment horizontal="center" vertical="center"/>
    </xf>
    <xf numFmtId="0" fontId="63" fillId="0" borderId="11" xfId="0" applyFont="1" applyBorder="1" applyAlignment="1" applyProtection="1">
      <alignment horizontal="center" vertical="center"/>
    </xf>
    <xf numFmtId="2" fontId="63" fillId="0" borderId="0" xfId="0" applyNumberFormat="1" applyFont="1" applyBorder="1" applyAlignment="1" applyProtection="1">
      <alignment horizontal="center" vertical="center"/>
    </xf>
    <xf numFmtId="2" fontId="63" fillId="0" borderId="11" xfId="0" applyNumberFormat="1" applyFont="1" applyBorder="1" applyAlignment="1" applyProtection="1">
      <alignment horizontal="center" vertical="center"/>
    </xf>
    <xf numFmtId="2" fontId="63" fillId="0" borderId="59" xfId="0" applyNumberFormat="1" applyFont="1" applyBorder="1" applyAlignment="1" applyProtection="1">
      <alignment horizontal="center" vertical="center"/>
    </xf>
    <xf numFmtId="2" fontId="63" fillId="0" borderId="16" xfId="0" applyNumberFormat="1" applyFont="1" applyBorder="1" applyAlignment="1" applyProtection="1">
      <alignment horizontal="center" vertical="center"/>
    </xf>
    <xf numFmtId="49" fontId="60" fillId="2" borderId="0" xfId="0" applyNumberFormat="1" applyFont="1" applyFill="1" applyBorder="1" applyAlignment="1" applyProtection="1">
      <alignment horizontal="left" vertical="center"/>
      <protection locked="0"/>
    </xf>
    <xf numFmtId="49" fontId="60" fillId="0" borderId="0" xfId="0" applyNumberFormat="1" applyFont="1" applyBorder="1" applyAlignment="1" applyProtection="1">
      <alignment horizontal="left" vertical="center"/>
    </xf>
    <xf numFmtId="0" fontId="64" fillId="11" borderId="57" xfId="0" applyFont="1" applyFill="1" applyBorder="1" applyAlignment="1">
      <alignment horizontal="center" vertical="center" wrapText="1"/>
    </xf>
    <xf numFmtId="0" fontId="64" fillId="11" borderId="0" xfId="0" applyFont="1" applyFill="1" applyBorder="1" applyAlignment="1">
      <alignment horizontal="center" vertical="center" wrapText="1"/>
    </xf>
    <xf numFmtId="0" fontId="64" fillId="11" borderId="44" xfId="0" applyFont="1" applyFill="1" applyBorder="1" applyAlignment="1">
      <alignment horizontal="center" vertical="center" wrapText="1"/>
    </xf>
    <xf numFmtId="0" fontId="64" fillId="11" borderId="11" xfId="0" applyFont="1" applyFill="1" applyBorder="1" applyAlignment="1">
      <alignment horizontal="center" vertical="center" wrapText="1"/>
    </xf>
    <xf numFmtId="0" fontId="59" fillId="0" borderId="59" xfId="0" applyFont="1" applyBorder="1" applyAlignment="1" applyProtection="1">
      <alignment horizontal="left" vertical="top"/>
    </xf>
    <xf numFmtId="4" fontId="62" fillId="0" borderId="56" xfId="0" applyNumberFormat="1" applyFont="1" applyBorder="1" applyAlignment="1" applyProtection="1">
      <alignment vertical="center"/>
    </xf>
    <xf numFmtId="0" fontId="0" fillId="0" borderId="56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14" fontId="59" fillId="0" borderId="0" xfId="0" applyNumberFormat="1" applyFont="1" applyBorder="1" applyAlignment="1" applyProtection="1">
      <alignment horizontal="center" vertical="top"/>
    </xf>
    <xf numFmtId="0" fontId="59" fillId="0" borderId="11" xfId="0" applyFont="1" applyBorder="1" applyAlignment="1" applyProtection="1">
      <alignment horizontal="center" vertical="top"/>
    </xf>
    <xf numFmtId="4" fontId="61" fillId="10" borderId="61" xfId="0" applyNumberFormat="1" applyFont="1" applyFill="1" applyBorder="1" applyAlignment="1" applyProtection="1">
      <alignment vertical="center"/>
    </xf>
    <xf numFmtId="0" fontId="0" fillId="10" borderId="61" xfId="0" applyFont="1" applyFill="1" applyBorder="1" applyAlignment="1" applyProtection="1">
      <alignment vertical="center"/>
    </xf>
    <xf numFmtId="0" fontId="0" fillId="10" borderId="62" xfId="0" applyFont="1" applyFill="1" applyBorder="1" applyAlignment="1" applyProtection="1">
      <alignment vertical="center"/>
    </xf>
    <xf numFmtId="0" fontId="60" fillId="11" borderId="10" xfId="0" applyFont="1" applyFill="1" applyBorder="1" applyAlignment="1" applyProtection="1">
      <alignment horizontal="center" vertical="center"/>
    </xf>
    <xf numFmtId="0" fontId="60" fillId="11" borderId="58" xfId="0" applyFont="1" applyFill="1" applyBorder="1" applyAlignment="1" applyProtection="1">
      <alignment horizontal="center" vertical="center"/>
    </xf>
    <xf numFmtId="0" fontId="0" fillId="0" borderId="59" xfId="0" applyBorder="1" applyAlignment="1">
      <alignment horizontal="left"/>
    </xf>
    <xf numFmtId="0" fontId="20" fillId="0" borderId="31" xfId="2" applyFont="1" applyBorder="1" applyAlignment="1">
      <alignment horizontal="center"/>
    </xf>
    <xf numFmtId="0" fontId="20" fillId="0" borderId="30" xfId="2" applyFont="1" applyBorder="1" applyAlignment="1">
      <alignment horizontal="center"/>
    </xf>
    <xf numFmtId="49" fontId="16" fillId="0" borderId="0" xfId="1" applyNumberFormat="1" applyFont="1" applyFill="1" applyAlignment="1" applyProtection="1">
      <alignment horizontal="left"/>
      <protection locked="0"/>
    </xf>
    <xf numFmtId="0" fontId="9" fillId="4" borderId="21" xfId="1" applyNumberFormat="1" applyFont="1" applyFill="1" applyBorder="1" applyAlignment="1">
      <alignment horizontal="center" vertical="center"/>
    </xf>
    <xf numFmtId="0" fontId="8" fillId="4" borderId="5" xfId="2" applyNumberFormat="1" applyFill="1" applyBorder="1" applyAlignment="1">
      <alignment horizontal="center" vertical="center"/>
    </xf>
    <xf numFmtId="0" fontId="8" fillId="4" borderId="2" xfId="2" applyNumberFormat="1" applyFill="1" applyBorder="1" applyAlignment="1">
      <alignment horizontal="center" vertical="center"/>
    </xf>
    <xf numFmtId="0" fontId="9" fillId="4" borderId="21" xfId="1" applyFont="1" applyFill="1" applyBorder="1" applyAlignment="1" applyProtection="1">
      <alignment horizontal="center" textRotation="90" wrapText="1"/>
    </xf>
    <xf numFmtId="0" fontId="8" fillId="0" borderId="5" xfId="2" applyBorder="1" applyAlignment="1">
      <alignment textRotation="90" wrapText="1"/>
    </xf>
    <xf numFmtId="0" fontId="9" fillId="4" borderId="25" xfId="1" applyFont="1" applyFill="1" applyBorder="1" applyAlignment="1" applyProtection="1">
      <alignment horizontal="center"/>
    </xf>
    <xf numFmtId="0" fontId="9" fillId="4" borderId="24" xfId="1" applyFont="1" applyFill="1" applyBorder="1" applyAlignment="1" applyProtection="1">
      <alignment horizontal="center"/>
    </xf>
    <xf numFmtId="0" fontId="9" fillId="4" borderId="23" xfId="1" applyFont="1" applyFill="1" applyBorder="1" applyAlignment="1" applyProtection="1">
      <alignment horizontal="center"/>
    </xf>
    <xf numFmtId="0" fontId="9" fillId="4" borderId="19" xfId="1" applyFont="1" applyFill="1" applyBorder="1" applyAlignment="1" applyProtection="1">
      <alignment horizontal="center"/>
    </xf>
    <xf numFmtId="0" fontId="9" fillId="4" borderId="18" xfId="1" applyFont="1" applyFill="1" applyBorder="1" applyAlignment="1" applyProtection="1">
      <alignment horizontal="center"/>
    </xf>
    <xf numFmtId="0" fontId="9" fillId="4" borderId="21" xfId="1" applyNumberFormat="1" applyFont="1" applyFill="1" applyBorder="1" applyAlignment="1">
      <alignment horizontal="center" vertical="center" wrapText="1"/>
    </xf>
    <xf numFmtId="0" fontId="8" fillId="0" borderId="5" xfId="2" applyNumberFormat="1" applyBorder="1" applyAlignment="1">
      <alignment horizontal="center" vertical="center" wrapText="1"/>
    </xf>
    <xf numFmtId="0" fontId="8" fillId="0" borderId="2" xfId="2" applyNumberFormat="1" applyBorder="1" applyAlignment="1">
      <alignment horizontal="center" vertical="center" wrapText="1"/>
    </xf>
    <xf numFmtId="14" fontId="11" fillId="0" borderId="27" xfId="1" applyNumberFormat="1" applyFont="1" applyFill="1" applyBorder="1" applyAlignment="1" applyProtection="1">
      <alignment horizontal="center"/>
      <protection locked="0"/>
    </xf>
    <xf numFmtId="0" fontId="32" fillId="4" borderId="5" xfId="4" applyNumberFormat="1" applyFill="1" applyBorder="1" applyAlignment="1">
      <alignment horizontal="center" vertical="center"/>
    </xf>
    <xf numFmtId="0" fontId="32" fillId="4" borderId="2" xfId="4" applyNumberFormat="1" applyFill="1" applyBorder="1" applyAlignment="1">
      <alignment horizontal="center" vertical="center"/>
    </xf>
    <xf numFmtId="0" fontId="32" fillId="0" borderId="5" xfId="4" applyBorder="1" applyAlignment="1">
      <alignment textRotation="90" wrapText="1"/>
    </xf>
    <xf numFmtId="0" fontId="32" fillId="0" borderId="5" xfId="4" applyNumberFormat="1" applyBorder="1" applyAlignment="1">
      <alignment horizontal="center" vertical="center"/>
    </xf>
    <xf numFmtId="0" fontId="32" fillId="0" borderId="2" xfId="4" applyNumberFormat="1" applyBorder="1" applyAlignment="1">
      <alignment horizontal="center" vertical="center"/>
    </xf>
    <xf numFmtId="0" fontId="20" fillId="0" borderId="31" xfId="4" applyFont="1" applyBorder="1" applyAlignment="1">
      <alignment horizontal="center"/>
    </xf>
    <xf numFmtId="0" fontId="20" fillId="0" borderId="30" xfId="4" applyFont="1" applyBorder="1" applyAlignment="1">
      <alignment horizontal="center"/>
    </xf>
    <xf numFmtId="49" fontId="39" fillId="0" borderId="0" xfId="0" applyNumberFormat="1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left"/>
    </xf>
    <xf numFmtId="0" fontId="45" fillId="4" borderId="47" xfId="0" applyFont="1" applyFill="1" applyBorder="1" applyAlignment="1">
      <alignment horizontal="left"/>
    </xf>
    <xf numFmtId="0" fontId="0" fillId="4" borderId="47" xfId="0" applyFill="1" applyBorder="1" applyAlignment="1">
      <alignment horizontal="left"/>
    </xf>
    <xf numFmtId="0" fontId="0" fillId="4" borderId="46" xfId="0" applyFill="1" applyBorder="1" applyAlignment="1">
      <alignment horizontal="left"/>
    </xf>
    <xf numFmtId="0" fontId="40" fillId="4" borderId="0" xfId="0" applyFont="1" applyFill="1" applyBorder="1" applyAlignment="1">
      <alignment horizontal="left" vertical="center"/>
    </xf>
    <xf numFmtId="0" fontId="36" fillId="4" borderId="35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left" vertical="top" wrapText="1"/>
    </xf>
    <xf numFmtId="0" fontId="40" fillId="0" borderId="5" xfId="0" applyFont="1" applyFill="1" applyBorder="1" applyAlignment="1">
      <alignment horizontal="left" vertical="top" wrapText="1"/>
    </xf>
    <xf numFmtId="49" fontId="40" fillId="0" borderId="9" xfId="0" applyNumberFormat="1" applyFont="1" applyFill="1" applyBorder="1" applyAlignment="1">
      <alignment horizontal="center" vertical="center"/>
    </xf>
    <xf numFmtId="49" fontId="40" fillId="0" borderId="6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top" wrapText="1"/>
    </xf>
    <xf numFmtId="49" fontId="40" fillId="0" borderId="3" xfId="0" applyNumberFormat="1" applyFont="1" applyFill="1" applyBorder="1" applyAlignment="1">
      <alignment horizontal="center" vertical="center"/>
    </xf>
    <xf numFmtId="0" fontId="45" fillId="4" borderId="47" xfId="0" applyFont="1" applyFill="1" applyBorder="1" applyAlignment="1">
      <alignment horizontal="left" wrapText="1"/>
    </xf>
    <xf numFmtId="0" fontId="0" fillId="4" borderId="47" xfId="0" applyFill="1" applyBorder="1" applyAlignment="1">
      <alignment horizontal="left" wrapText="1"/>
    </xf>
    <xf numFmtId="0" fontId="0" fillId="4" borderId="46" xfId="0" applyFill="1" applyBorder="1" applyAlignment="1">
      <alignment horizontal="left" wrapText="1"/>
    </xf>
    <xf numFmtId="14" fontId="51" fillId="0" borderId="0" xfId="6" applyNumberFormat="1" applyFont="1" applyBorder="1" applyAlignment="1" applyProtection="1">
      <alignment horizontal="left" vertical="center"/>
      <protection locked="0"/>
    </xf>
    <xf numFmtId="4" fontId="47" fillId="0" borderId="54" xfId="4" applyNumberFormat="1" applyFont="1" applyBorder="1" applyAlignment="1" applyProtection="1">
      <alignment horizontal="center" vertical="center"/>
      <protection locked="0"/>
    </xf>
    <xf numFmtId="0" fontId="47" fillId="0" borderId="0" xfId="4" applyFont="1" applyBorder="1" applyProtection="1">
      <protection locked="0"/>
    </xf>
    <xf numFmtId="49" fontId="9" fillId="4" borderId="21" xfId="1" applyNumberFormat="1" applyFont="1" applyFill="1" applyBorder="1" applyAlignment="1">
      <alignment horizontal="center" vertical="center" wrapText="1"/>
    </xf>
    <xf numFmtId="49" fontId="32" fillId="4" borderId="5" xfId="4" applyNumberFormat="1" applyFill="1" applyBorder="1" applyAlignment="1">
      <alignment horizontal="center" vertical="center" wrapText="1"/>
    </xf>
    <xf numFmtId="49" fontId="32" fillId="4" borderId="2" xfId="4" applyNumberFormat="1" applyFill="1" applyBorder="1" applyAlignment="1">
      <alignment horizontal="center" vertical="center" wrapText="1"/>
    </xf>
    <xf numFmtId="0" fontId="32" fillId="0" borderId="5" xfId="4" applyNumberFormat="1" applyBorder="1" applyAlignment="1">
      <alignment horizontal="center" vertical="center" wrapText="1"/>
    </xf>
    <xf numFmtId="0" fontId="32" fillId="0" borderId="2" xfId="4" applyNumberFormat="1" applyBorder="1" applyAlignment="1">
      <alignment horizontal="center" vertical="center" wrapText="1"/>
    </xf>
    <xf numFmtId="0" fontId="65" fillId="0" borderId="65" xfId="0" applyFont="1" applyBorder="1" applyAlignment="1" applyProtection="1">
      <alignment horizontal="left" vertical="center" wrapText="1"/>
    </xf>
  </cellXfs>
  <cellStyles count="7">
    <cellStyle name="Normální" xfId="0" builtinId="0"/>
    <cellStyle name="Normální 2" xfId="2"/>
    <cellStyle name="Normální 3" xfId="4"/>
    <cellStyle name="normální_POL.XLS" xfId="1"/>
    <cellStyle name="normální_POL.XLS 2" xfId="6"/>
    <cellStyle name="normální_SOxxxxxx" xfId="3"/>
    <cellStyle name="normální_SOxxxxxx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1</xdr:row>
      <xdr:rowOff>19051</xdr:rowOff>
    </xdr:from>
    <xdr:ext cx="965228" cy="298450"/>
    <xdr:sp macro="[0]!Makro2" textlink="">
      <xdr:nvSpPr>
        <xdr:cNvPr id="2" name="Text Box 3"/>
        <xdr:cNvSpPr txBox="1">
          <a:spLocks noChangeArrowheads="1"/>
        </xdr:cNvSpPr>
      </xdr:nvSpPr>
      <xdr:spPr bwMode="auto">
        <a:xfrm>
          <a:off x="76201" y="180976"/>
          <a:ext cx="965228" cy="298450"/>
        </a:xfrm>
        <a:prstGeom prst="rect">
          <a:avLst/>
        </a:prstGeom>
        <a:solidFill>
          <a:srgbClr val="FF66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Součet za Díl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57150</xdr:rowOff>
        </xdr:from>
        <xdr:to>
          <xdr:col>5</xdr:col>
          <xdr:colOff>295275</xdr:colOff>
          <xdr:row>1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FF00FF"/>
                  </a:solidFill>
                  <a:latin typeface="Arial"/>
                  <a:cs typeface="Arial"/>
                </a:rPr>
                <a:t>Zaokrouhlit množství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1</xdr:row>
      <xdr:rowOff>19051</xdr:rowOff>
    </xdr:from>
    <xdr:ext cx="980467" cy="304800"/>
    <xdr:sp macro="[0]!Makro2" textlink="">
      <xdr:nvSpPr>
        <xdr:cNvPr id="2" name="Text Box 3"/>
        <xdr:cNvSpPr txBox="1">
          <a:spLocks noChangeArrowheads="1"/>
        </xdr:cNvSpPr>
      </xdr:nvSpPr>
      <xdr:spPr bwMode="auto">
        <a:xfrm>
          <a:off x="76201" y="180976"/>
          <a:ext cx="980467" cy="304800"/>
        </a:xfrm>
        <a:prstGeom prst="rect">
          <a:avLst/>
        </a:prstGeom>
        <a:solidFill>
          <a:srgbClr val="FF66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Součet za Díl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57150</xdr:rowOff>
        </xdr:from>
        <xdr:to>
          <xdr:col>5</xdr:col>
          <xdr:colOff>304800</xdr:colOff>
          <xdr:row>1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FF00FF"/>
                  </a:solidFill>
                  <a:latin typeface="Arial"/>
                  <a:cs typeface="Arial"/>
                </a:rPr>
                <a:t>Zaokrouhlit množství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1</xdr:row>
      <xdr:rowOff>19051</xdr:rowOff>
    </xdr:from>
    <xdr:ext cx="965228" cy="304800"/>
    <xdr:sp macro="[0]!Makro2" textlink="">
      <xdr:nvSpPr>
        <xdr:cNvPr id="2" name="Text Box 3"/>
        <xdr:cNvSpPr txBox="1">
          <a:spLocks noChangeArrowheads="1"/>
        </xdr:cNvSpPr>
      </xdr:nvSpPr>
      <xdr:spPr bwMode="auto">
        <a:xfrm>
          <a:off x="76201" y="180976"/>
          <a:ext cx="965228" cy="304800"/>
        </a:xfrm>
        <a:prstGeom prst="rect">
          <a:avLst/>
        </a:prstGeom>
        <a:solidFill>
          <a:srgbClr val="FF66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Součet za Díl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57150</xdr:rowOff>
        </xdr:from>
        <xdr:to>
          <xdr:col>5</xdr:col>
          <xdr:colOff>295275</xdr:colOff>
          <xdr:row>1</xdr:row>
          <xdr:rowOff>0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FF00FF"/>
                  </a:solidFill>
                  <a:latin typeface="Arial"/>
                  <a:cs typeface="Arial"/>
                </a:rPr>
                <a:t>Zaokrouhlit množství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1</xdr:row>
      <xdr:rowOff>19051</xdr:rowOff>
    </xdr:from>
    <xdr:ext cx="980467" cy="304800"/>
    <xdr:sp macro="[0]!Makro2" textlink="">
      <xdr:nvSpPr>
        <xdr:cNvPr id="2" name="Text Box 3"/>
        <xdr:cNvSpPr txBox="1">
          <a:spLocks noChangeArrowheads="1"/>
        </xdr:cNvSpPr>
      </xdr:nvSpPr>
      <xdr:spPr bwMode="auto">
        <a:xfrm>
          <a:off x="76201" y="180976"/>
          <a:ext cx="980467" cy="304800"/>
        </a:xfrm>
        <a:prstGeom prst="rect">
          <a:avLst/>
        </a:prstGeom>
        <a:solidFill>
          <a:srgbClr val="FF66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Součet za Díl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57150</xdr:rowOff>
        </xdr:from>
        <xdr:to>
          <xdr:col>5</xdr:col>
          <xdr:colOff>304800</xdr:colOff>
          <xdr:row>1</xdr:row>
          <xdr:rowOff>0</xdr:rowOff>
        </xdr:to>
        <xdr:sp macro="" textlink="">
          <xdr:nvSpPr>
            <xdr:cNvPr id="4108" name="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FF00FF"/>
                  </a:solidFill>
                  <a:latin typeface="Arial"/>
                  <a:cs typeface="Arial"/>
                </a:rPr>
                <a:t>Zaokrouhlit množství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1</xdr:row>
      <xdr:rowOff>19051</xdr:rowOff>
    </xdr:from>
    <xdr:ext cx="968512" cy="302829"/>
    <xdr:sp macro="[0]!Makro2" textlink="">
      <xdr:nvSpPr>
        <xdr:cNvPr id="2" name="Text Box 3"/>
        <xdr:cNvSpPr txBox="1">
          <a:spLocks noChangeArrowheads="1"/>
        </xdr:cNvSpPr>
      </xdr:nvSpPr>
      <xdr:spPr bwMode="auto">
        <a:xfrm>
          <a:off x="76201" y="180976"/>
          <a:ext cx="968512" cy="302829"/>
        </a:xfrm>
        <a:prstGeom prst="rect">
          <a:avLst/>
        </a:prstGeom>
        <a:solidFill>
          <a:srgbClr val="FF66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Součet za Díl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57150</xdr:rowOff>
        </xdr:from>
        <xdr:to>
          <xdr:col>5</xdr:col>
          <xdr:colOff>295275</xdr:colOff>
          <xdr:row>1</xdr:row>
          <xdr:rowOff>0</xdr:rowOff>
        </xdr:to>
        <xdr:sp macro="" textlink="">
          <xdr:nvSpPr>
            <xdr:cNvPr id="5132" name="Butto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FF00FF"/>
                  </a:solidFill>
                  <a:latin typeface="Arial"/>
                  <a:cs typeface="Arial"/>
                </a:rPr>
                <a:t>Zaokrouhlit množství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1</xdr:row>
      <xdr:rowOff>19051</xdr:rowOff>
    </xdr:from>
    <xdr:ext cx="970831" cy="305921"/>
    <xdr:sp macro="[0]!Makro2" textlink="">
      <xdr:nvSpPr>
        <xdr:cNvPr id="2" name="Text Box 3"/>
        <xdr:cNvSpPr txBox="1">
          <a:spLocks noChangeArrowheads="1"/>
        </xdr:cNvSpPr>
      </xdr:nvSpPr>
      <xdr:spPr bwMode="auto">
        <a:xfrm>
          <a:off x="76201" y="180976"/>
          <a:ext cx="970831" cy="305921"/>
        </a:xfrm>
        <a:prstGeom prst="rect">
          <a:avLst/>
        </a:prstGeom>
        <a:solidFill>
          <a:srgbClr val="FF66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Součet za Díl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57150</xdr:rowOff>
        </xdr:from>
        <xdr:to>
          <xdr:col>5</xdr:col>
          <xdr:colOff>295275</xdr:colOff>
          <xdr:row>1</xdr:row>
          <xdr:rowOff>0</xdr:rowOff>
        </xdr:to>
        <xdr:sp macro="" textlink="">
          <xdr:nvSpPr>
            <xdr:cNvPr id="6156" name="Butto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FF00FF"/>
                  </a:solidFill>
                  <a:latin typeface="Arial"/>
                  <a:cs typeface="Arial"/>
                </a:rPr>
                <a:t>Zaokrouhlit množství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1\eurocalc\Temp\jm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4.xml"/><Relationship Id="rId4" Type="http://schemas.openxmlformats.org/officeDocument/2006/relationships/ctrlProp" Target="../ctrlProps/ctrlProp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5.xml"/><Relationship Id="rId4" Type="http://schemas.openxmlformats.org/officeDocument/2006/relationships/ctrlProp" Target="../ctrlProps/ctrlProp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6.xml"/><Relationship Id="rId4" Type="http://schemas.openxmlformats.org/officeDocument/2006/relationships/ctrlProp" Target="../ctrlProps/ctrlProp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6"/>
  <sheetViews>
    <sheetView tabSelected="1" workbookViewId="0">
      <selection activeCell="O52" sqref="O52"/>
    </sheetView>
  </sheetViews>
  <sheetFormatPr defaultRowHeight="15" x14ac:dyDescent="0.25"/>
  <cols>
    <col min="9" max="9" width="33.85546875" customWidth="1"/>
    <col min="10" max="10" width="11" customWidth="1"/>
    <col min="11" max="11" width="11.42578125" customWidth="1"/>
  </cols>
  <sheetData>
    <row r="2" spans="2:12" ht="21" x14ac:dyDescent="0.25">
      <c r="B2" s="484" t="s">
        <v>1707</v>
      </c>
      <c r="C2" s="485"/>
      <c r="D2" s="485"/>
      <c r="E2" s="485"/>
      <c r="F2" s="485"/>
      <c r="G2" s="485"/>
      <c r="H2" s="485"/>
      <c r="I2" s="485"/>
      <c r="J2" s="485"/>
      <c r="K2" s="485"/>
      <c r="L2" s="486"/>
    </row>
    <row r="3" spans="2:12" x14ac:dyDescent="0.25">
      <c r="B3" s="480" t="s">
        <v>1708</v>
      </c>
      <c r="C3" s="535" t="s">
        <v>1737</v>
      </c>
      <c r="D3" s="535"/>
      <c r="E3" s="535"/>
      <c r="F3" s="535"/>
      <c r="G3" s="535"/>
      <c r="H3" s="535"/>
      <c r="I3" s="465"/>
      <c r="J3" s="462"/>
      <c r="K3" s="462"/>
      <c r="L3" s="487"/>
    </row>
    <row r="4" spans="2:12" ht="39" customHeight="1" x14ac:dyDescent="0.25">
      <c r="B4" s="481" t="s">
        <v>1709</v>
      </c>
      <c r="C4" s="536" t="s">
        <v>1665</v>
      </c>
      <c r="D4" s="536"/>
      <c r="E4" s="536"/>
      <c r="F4" s="536"/>
      <c r="G4" s="536"/>
      <c r="H4" s="536"/>
      <c r="I4" s="461"/>
      <c r="J4" s="462"/>
      <c r="K4" s="462"/>
      <c r="L4" s="487"/>
    </row>
    <row r="5" spans="2:12" x14ac:dyDescent="0.25">
      <c r="B5" s="488" t="s">
        <v>1710</v>
      </c>
      <c r="C5" s="535"/>
      <c r="D5" s="535"/>
      <c r="E5" s="535"/>
      <c r="F5" s="535"/>
      <c r="G5" s="535"/>
      <c r="H5" s="535"/>
      <c r="I5" s="453"/>
      <c r="J5" s="452" t="s">
        <v>1711</v>
      </c>
      <c r="K5" s="453"/>
      <c r="L5" s="489"/>
    </row>
    <row r="6" spans="2:12" x14ac:dyDescent="0.25">
      <c r="B6" s="488" t="s">
        <v>1712</v>
      </c>
      <c r="C6" s="538" t="s">
        <v>1736</v>
      </c>
      <c r="D6" s="538"/>
      <c r="E6" s="538"/>
      <c r="F6" s="538"/>
      <c r="G6" s="538"/>
      <c r="H6" s="538"/>
      <c r="I6" s="453"/>
      <c r="J6" s="452" t="s">
        <v>1713</v>
      </c>
      <c r="K6" s="454" t="s">
        <v>1714</v>
      </c>
      <c r="L6" s="489"/>
    </row>
    <row r="7" spans="2:12" x14ac:dyDescent="0.25">
      <c r="B7" s="480" t="s">
        <v>1715</v>
      </c>
      <c r="C7" s="539"/>
      <c r="D7" s="539"/>
      <c r="E7" s="539"/>
      <c r="F7" s="539"/>
      <c r="G7" s="539"/>
      <c r="H7" s="539"/>
      <c r="I7" s="455"/>
      <c r="J7" s="451" t="s">
        <v>1716</v>
      </c>
      <c r="K7" s="455"/>
      <c r="L7" s="489"/>
    </row>
    <row r="8" spans="2:12" x14ac:dyDescent="0.25">
      <c r="B8" s="488" t="s">
        <v>1717</v>
      </c>
      <c r="C8" s="450"/>
      <c r="D8" s="450"/>
      <c r="E8" s="450"/>
      <c r="F8" s="450"/>
      <c r="G8" s="450"/>
      <c r="H8" s="450"/>
      <c r="I8" s="450"/>
      <c r="J8" s="452" t="s">
        <v>1718</v>
      </c>
      <c r="K8" s="453" t="s">
        <v>0</v>
      </c>
      <c r="L8" s="489"/>
    </row>
    <row r="9" spans="2:12" x14ac:dyDescent="0.25">
      <c r="B9" s="490"/>
      <c r="C9" s="453" t="s">
        <v>1719</v>
      </c>
      <c r="D9" s="450"/>
      <c r="E9" s="450"/>
      <c r="F9" s="450"/>
      <c r="G9" s="450"/>
      <c r="H9" s="450"/>
      <c r="I9" s="450"/>
      <c r="J9" s="452" t="s">
        <v>1720</v>
      </c>
      <c r="K9" s="453" t="s">
        <v>0</v>
      </c>
      <c r="L9" s="489"/>
    </row>
    <row r="10" spans="2:12" x14ac:dyDescent="0.25">
      <c r="B10" s="490"/>
      <c r="C10" s="450"/>
      <c r="D10" s="450"/>
      <c r="E10" s="450"/>
      <c r="F10" s="450"/>
      <c r="G10" s="450"/>
      <c r="H10" s="450"/>
      <c r="I10" s="450"/>
      <c r="J10" s="450"/>
      <c r="K10" s="450"/>
      <c r="L10" s="489"/>
    </row>
    <row r="11" spans="2:12" x14ac:dyDescent="0.25">
      <c r="B11" s="488" t="s">
        <v>1721</v>
      </c>
      <c r="C11" s="450"/>
      <c r="D11" s="450"/>
      <c r="E11" s="450"/>
      <c r="F11" s="450"/>
      <c r="G11" s="450"/>
      <c r="H11" s="450"/>
      <c r="I11" s="450"/>
      <c r="J11" s="452" t="s">
        <v>1718</v>
      </c>
      <c r="K11" s="456" t="s">
        <v>1722</v>
      </c>
      <c r="L11" s="489"/>
    </row>
    <row r="12" spans="2:12" x14ac:dyDescent="0.25">
      <c r="B12" s="490"/>
      <c r="C12" s="549" t="s">
        <v>1722</v>
      </c>
      <c r="D12" s="550"/>
      <c r="E12" s="550"/>
      <c r="F12" s="550"/>
      <c r="G12" s="550"/>
      <c r="H12" s="550"/>
      <c r="I12" s="550"/>
      <c r="J12" s="452" t="s">
        <v>1720</v>
      </c>
      <c r="K12" s="456" t="s">
        <v>1722</v>
      </c>
      <c r="L12" s="489"/>
    </row>
    <row r="13" spans="2:12" x14ac:dyDescent="0.25">
      <c r="B13" s="490"/>
      <c r="C13" s="450"/>
      <c r="D13" s="450"/>
      <c r="E13" s="450"/>
      <c r="F13" s="450"/>
      <c r="G13" s="450"/>
      <c r="H13" s="450"/>
      <c r="I13" s="450"/>
      <c r="J13" s="450"/>
      <c r="K13" s="450"/>
      <c r="L13" s="489"/>
    </row>
    <row r="14" spans="2:12" x14ac:dyDescent="0.25">
      <c r="B14" s="488" t="s">
        <v>1723</v>
      </c>
      <c r="C14" s="450"/>
      <c r="D14" s="450"/>
      <c r="E14" s="450"/>
      <c r="F14" s="450"/>
      <c r="G14" s="450"/>
      <c r="H14" s="450"/>
      <c r="I14" s="450"/>
      <c r="J14" s="452" t="s">
        <v>1718</v>
      </c>
      <c r="K14" s="453" t="s">
        <v>0</v>
      </c>
      <c r="L14" s="489"/>
    </row>
    <row r="15" spans="2:12" x14ac:dyDescent="0.25">
      <c r="B15" s="490"/>
      <c r="C15" s="453" t="s">
        <v>1733</v>
      </c>
      <c r="D15" s="450"/>
      <c r="E15" s="450"/>
      <c r="F15" s="450"/>
      <c r="G15" s="450"/>
      <c r="H15" s="450"/>
      <c r="I15" s="450"/>
      <c r="J15" s="452" t="s">
        <v>1720</v>
      </c>
      <c r="K15" s="453" t="s">
        <v>0</v>
      </c>
      <c r="L15" s="489"/>
    </row>
    <row r="16" spans="2:12" x14ac:dyDescent="0.25">
      <c r="B16" s="490"/>
      <c r="C16" s="450"/>
      <c r="D16" s="450"/>
      <c r="E16" s="450"/>
      <c r="F16" s="450"/>
      <c r="G16" s="450"/>
      <c r="H16" s="450"/>
      <c r="I16" s="450"/>
      <c r="J16" s="450"/>
      <c r="K16" s="450"/>
      <c r="L16" s="489"/>
    </row>
    <row r="17" spans="2:12" x14ac:dyDescent="0.25">
      <c r="B17" s="488" t="s">
        <v>1724</v>
      </c>
      <c r="C17" s="450"/>
      <c r="D17" s="450"/>
      <c r="E17" s="450"/>
      <c r="F17" s="450"/>
      <c r="G17" s="450"/>
      <c r="H17" s="450"/>
      <c r="I17" s="450"/>
      <c r="J17" s="450"/>
      <c r="K17" s="450"/>
      <c r="L17" s="489"/>
    </row>
    <row r="18" spans="2:12" ht="15" customHeight="1" x14ac:dyDescent="0.25">
      <c r="B18" s="540" t="s">
        <v>1725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2"/>
    </row>
    <row r="19" spans="2:12" x14ac:dyDescent="0.25">
      <c r="B19" s="540"/>
      <c r="C19" s="541"/>
      <c r="D19" s="541"/>
      <c r="E19" s="541"/>
      <c r="F19" s="541"/>
      <c r="G19" s="541"/>
      <c r="H19" s="541"/>
      <c r="I19" s="541"/>
      <c r="J19" s="541"/>
      <c r="K19" s="541"/>
      <c r="L19" s="542"/>
    </row>
    <row r="20" spans="2:12" x14ac:dyDescent="0.25">
      <c r="B20" s="540"/>
      <c r="C20" s="541"/>
      <c r="D20" s="541"/>
      <c r="E20" s="541"/>
      <c r="F20" s="541"/>
      <c r="G20" s="541"/>
      <c r="H20" s="541"/>
      <c r="I20" s="541"/>
      <c r="J20" s="541"/>
      <c r="K20" s="541"/>
      <c r="L20" s="542"/>
    </row>
    <row r="21" spans="2:12" x14ac:dyDescent="0.25">
      <c r="B21" s="491"/>
      <c r="C21" s="457"/>
      <c r="D21" s="457"/>
      <c r="E21" s="457"/>
      <c r="F21" s="457"/>
      <c r="G21" s="457"/>
      <c r="H21" s="457"/>
      <c r="I21" s="457"/>
      <c r="J21" s="457"/>
      <c r="K21" s="457"/>
      <c r="L21" s="492"/>
    </row>
    <row r="22" spans="2:12" x14ac:dyDescent="0.25">
      <c r="B22" s="493" t="s">
        <v>1726</v>
      </c>
      <c r="C22" s="457"/>
      <c r="D22" s="457"/>
      <c r="E22" s="457"/>
      <c r="F22" s="457"/>
      <c r="G22" s="457"/>
      <c r="H22" s="457"/>
      <c r="I22" s="457"/>
      <c r="J22" s="556">
        <f>ROUND(SUM(J44:J56),2)</f>
        <v>0</v>
      </c>
      <c r="K22" s="557"/>
      <c r="L22" s="558"/>
    </row>
    <row r="23" spans="2:12" x14ac:dyDescent="0.25">
      <c r="B23" s="494"/>
      <c r="C23" s="458"/>
      <c r="D23" s="458"/>
      <c r="E23" s="458"/>
      <c r="F23" s="458"/>
      <c r="G23" s="458"/>
      <c r="H23" s="458"/>
      <c r="I23" s="458"/>
      <c r="J23" s="458"/>
      <c r="K23" s="458"/>
      <c r="L23" s="495"/>
    </row>
    <row r="24" spans="2:12" x14ac:dyDescent="0.25">
      <c r="B24" s="494"/>
      <c r="C24" s="458"/>
      <c r="D24" s="458"/>
      <c r="E24" s="463" t="s">
        <v>1727</v>
      </c>
      <c r="F24" s="458"/>
      <c r="G24" s="458"/>
      <c r="H24" s="463" t="s">
        <v>1727</v>
      </c>
      <c r="I24" s="458"/>
      <c r="J24" s="543" t="s">
        <v>1728</v>
      </c>
      <c r="K24" s="543"/>
      <c r="L24" s="544"/>
    </row>
    <row r="25" spans="2:12" x14ac:dyDescent="0.25">
      <c r="B25" s="496" t="s">
        <v>1729</v>
      </c>
      <c r="C25" s="459" t="s">
        <v>1730</v>
      </c>
      <c r="D25" s="459"/>
      <c r="E25" s="464">
        <v>0.21</v>
      </c>
      <c r="F25" s="460"/>
      <c r="G25" s="460"/>
      <c r="H25" s="464">
        <f>J22</f>
        <v>0</v>
      </c>
      <c r="I25" s="460"/>
      <c r="J25" s="545">
        <f>H25*E25</f>
        <v>0</v>
      </c>
      <c r="K25" s="545"/>
      <c r="L25" s="546"/>
    </row>
    <row r="26" spans="2:12" x14ac:dyDescent="0.25">
      <c r="B26" s="497"/>
      <c r="C26" s="498" t="s">
        <v>1731</v>
      </c>
      <c r="D26" s="498"/>
      <c r="E26" s="499">
        <v>0.15</v>
      </c>
      <c r="F26" s="500"/>
      <c r="G26" s="500"/>
      <c r="H26" s="499">
        <v>0</v>
      </c>
      <c r="I26" s="500"/>
      <c r="J26" s="547">
        <f>H26*E26</f>
        <v>0</v>
      </c>
      <c r="K26" s="547"/>
      <c r="L26" s="548"/>
    </row>
    <row r="27" spans="2:12" x14ac:dyDescent="0.25">
      <c r="B27" s="458"/>
      <c r="C27" s="458"/>
      <c r="D27" s="458"/>
      <c r="E27" s="458"/>
      <c r="F27" s="458"/>
      <c r="G27" s="458"/>
      <c r="H27" s="458"/>
      <c r="I27" s="458"/>
      <c r="J27" s="458"/>
      <c r="K27" s="458"/>
      <c r="L27" s="458"/>
    </row>
    <row r="28" spans="2:12" ht="18" x14ac:dyDescent="0.25">
      <c r="B28" s="477" t="s">
        <v>1732</v>
      </c>
      <c r="C28" s="478"/>
      <c r="D28" s="478"/>
      <c r="E28" s="478"/>
      <c r="F28" s="478"/>
      <c r="G28" s="478"/>
      <c r="H28" s="478"/>
      <c r="I28" s="478"/>
      <c r="J28" s="561">
        <f>J22+J25+J26</f>
        <v>0</v>
      </c>
      <c r="K28" s="562"/>
      <c r="L28" s="563"/>
    </row>
    <row r="29" spans="2:12" x14ac:dyDescent="0.25">
      <c r="B29" s="466"/>
      <c r="C29" s="204"/>
      <c r="D29" s="204"/>
      <c r="E29" s="204"/>
      <c r="F29" s="204"/>
      <c r="G29" s="204"/>
      <c r="H29" s="204"/>
      <c r="I29" s="204"/>
      <c r="J29" s="204"/>
      <c r="K29" s="204"/>
      <c r="L29" s="467"/>
    </row>
    <row r="30" spans="2:12" ht="21" x14ac:dyDescent="0.25">
      <c r="B30" s="479" t="s">
        <v>1760</v>
      </c>
      <c r="C30" s="204"/>
      <c r="D30" s="204"/>
      <c r="E30" s="204"/>
      <c r="F30" s="204"/>
      <c r="G30" s="204"/>
      <c r="H30" s="204"/>
      <c r="I30" s="204"/>
      <c r="J30" s="204"/>
      <c r="K30" s="204"/>
      <c r="L30" s="467"/>
    </row>
    <row r="31" spans="2:12" x14ac:dyDescent="0.25">
      <c r="B31" s="466"/>
      <c r="C31" s="204"/>
      <c r="D31" s="204"/>
      <c r="E31" s="204"/>
      <c r="F31" s="204"/>
      <c r="G31" s="204"/>
      <c r="H31" s="204"/>
      <c r="I31" s="204"/>
      <c r="J31" s="204"/>
      <c r="K31" s="204"/>
      <c r="L31" s="467"/>
    </row>
    <row r="32" spans="2:12" x14ac:dyDescent="0.25">
      <c r="B32" s="480" t="s">
        <v>1708</v>
      </c>
      <c r="C32" s="538" t="str">
        <f>C3</f>
        <v>-</v>
      </c>
      <c r="D32" s="538"/>
      <c r="E32" s="538"/>
      <c r="F32" s="538"/>
      <c r="G32" s="538"/>
      <c r="H32" s="538"/>
      <c r="I32" s="204"/>
      <c r="J32" s="204"/>
      <c r="K32" s="204"/>
      <c r="L32" s="467"/>
    </row>
    <row r="33" spans="2:12" ht="38.25" customHeight="1" x14ac:dyDescent="0.25">
      <c r="B33" s="481" t="s">
        <v>1709</v>
      </c>
      <c r="C33" s="536" t="str">
        <f>C4</f>
        <v>Dislokace Policie ČR v prostorech výpravní budovy Kralupy n. Vltavou</v>
      </c>
      <c r="D33" s="536"/>
      <c r="E33" s="536"/>
      <c r="F33" s="536"/>
      <c r="G33" s="536"/>
      <c r="H33" s="536"/>
      <c r="I33" s="204"/>
      <c r="J33" s="204"/>
      <c r="K33" s="204"/>
      <c r="L33" s="467"/>
    </row>
    <row r="34" spans="2:12" x14ac:dyDescent="0.25">
      <c r="B34" s="466"/>
      <c r="C34" s="538"/>
      <c r="D34" s="538"/>
      <c r="E34" s="538"/>
      <c r="F34" s="538"/>
      <c r="G34" s="538"/>
      <c r="H34" s="538"/>
      <c r="I34" s="204"/>
      <c r="J34" s="451" t="s">
        <v>1713</v>
      </c>
      <c r="K34" s="559">
        <v>43175</v>
      </c>
      <c r="L34" s="560"/>
    </row>
    <row r="35" spans="2:12" x14ac:dyDescent="0.25">
      <c r="B35" s="480" t="s">
        <v>1738</v>
      </c>
      <c r="C35" s="538" t="str">
        <f>C6</f>
        <v>Kralupy nad Vltavou</v>
      </c>
      <c r="D35" s="538"/>
      <c r="E35" s="538"/>
      <c r="F35" s="538"/>
      <c r="G35" s="538"/>
      <c r="H35" s="538"/>
      <c r="I35" s="204"/>
      <c r="J35" s="204"/>
      <c r="K35" s="204"/>
      <c r="L35" s="467"/>
    </row>
    <row r="36" spans="2:12" x14ac:dyDescent="0.25">
      <c r="B36" s="480"/>
      <c r="C36" s="538"/>
      <c r="D36" s="538"/>
      <c r="E36" s="538"/>
      <c r="F36" s="538"/>
      <c r="G36" s="538"/>
      <c r="H36" s="538"/>
      <c r="I36" s="204"/>
      <c r="J36" s="204"/>
      <c r="K36" s="204"/>
      <c r="L36" s="467"/>
    </row>
    <row r="37" spans="2:12" x14ac:dyDescent="0.25">
      <c r="B37" s="480" t="s">
        <v>1734</v>
      </c>
      <c r="C37" s="538" t="str">
        <f>C9</f>
        <v>Správa železeniční dopravní cesty, s.o.</v>
      </c>
      <c r="D37" s="538"/>
      <c r="E37" s="538"/>
      <c r="F37" s="538"/>
      <c r="G37" s="538"/>
      <c r="H37" s="538"/>
      <c r="I37" s="204"/>
      <c r="J37" s="451" t="s">
        <v>1739</v>
      </c>
      <c r="K37" s="559" t="str">
        <f>C15</f>
        <v>PROJEKT servis spol. s r.o.</v>
      </c>
      <c r="L37" s="560"/>
    </row>
    <row r="38" spans="2:12" x14ac:dyDescent="0.25">
      <c r="B38" s="482" t="s">
        <v>1735</v>
      </c>
      <c r="C38" s="555" t="str">
        <f>C12</f>
        <v>Vyplň údaj</v>
      </c>
      <c r="D38" s="555"/>
      <c r="E38" s="555"/>
      <c r="F38" s="555"/>
      <c r="G38" s="555"/>
      <c r="H38" s="555"/>
      <c r="I38" s="473"/>
      <c r="J38" s="473"/>
      <c r="K38" s="473"/>
      <c r="L38" s="483"/>
    </row>
    <row r="40" spans="2:12" ht="15" customHeight="1" x14ac:dyDescent="0.25">
      <c r="B40" s="564" t="s">
        <v>1744</v>
      </c>
      <c r="C40" s="551" t="s">
        <v>1743</v>
      </c>
      <c r="D40" s="551"/>
      <c r="E40" s="551"/>
      <c r="F40" s="551"/>
      <c r="G40" s="551"/>
      <c r="H40" s="551"/>
      <c r="I40" s="551"/>
      <c r="J40" s="551" t="s">
        <v>1740</v>
      </c>
      <c r="K40" s="551" t="s">
        <v>1741</v>
      </c>
      <c r="L40" s="553" t="s">
        <v>1742</v>
      </c>
    </row>
    <row r="41" spans="2:12" x14ac:dyDescent="0.25">
      <c r="B41" s="565"/>
      <c r="C41" s="552"/>
      <c r="D41" s="552"/>
      <c r="E41" s="552"/>
      <c r="F41" s="552"/>
      <c r="G41" s="552"/>
      <c r="H41" s="552"/>
      <c r="I41" s="552"/>
      <c r="J41" s="552"/>
      <c r="K41" s="552"/>
      <c r="L41" s="554"/>
    </row>
    <row r="42" spans="2:12" x14ac:dyDescent="0.25">
      <c r="B42" s="466"/>
      <c r="C42" s="204"/>
      <c r="D42" s="204"/>
      <c r="E42" s="204"/>
      <c r="F42" s="204"/>
      <c r="G42" s="204"/>
      <c r="H42" s="204"/>
      <c r="I42" s="204"/>
      <c r="J42" s="204"/>
      <c r="K42" s="204"/>
      <c r="L42" s="467"/>
    </row>
    <row r="43" spans="2:12" x14ac:dyDescent="0.25">
      <c r="B43" s="466" t="s">
        <v>1757</v>
      </c>
      <c r="C43" s="204"/>
      <c r="D43" s="204"/>
      <c r="E43" s="204"/>
      <c r="F43" s="204"/>
      <c r="G43" s="204"/>
      <c r="H43" s="204"/>
      <c r="I43" s="204"/>
      <c r="J43" s="204"/>
      <c r="K43" s="204"/>
      <c r="L43" s="467"/>
    </row>
    <row r="44" spans="2:12" x14ac:dyDescent="0.25">
      <c r="B44" s="468" t="s">
        <v>1745</v>
      </c>
      <c r="C44" s="537" t="str">
        <f>SO_01_Pristupovy_chodnik!C4</f>
        <v>Přístupový chodník</v>
      </c>
      <c r="D44" s="537"/>
      <c r="E44" s="537"/>
      <c r="F44" s="537"/>
      <c r="G44" s="537"/>
      <c r="H44" s="537"/>
      <c r="I44" s="204"/>
      <c r="J44" s="469">
        <f>SO_01_Pristupovy_chodnik!K1</f>
        <v>0</v>
      </c>
      <c r="K44" s="470">
        <f>J44*(1+$E$25)</f>
        <v>0</v>
      </c>
      <c r="L44" s="471" t="s">
        <v>1758</v>
      </c>
    </row>
    <row r="45" spans="2:12" x14ac:dyDescent="0.25">
      <c r="B45" s="468" t="s">
        <v>1746</v>
      </c>
      <c r="C45" s="537" t="str">
        <f>SO_02_Vodovod_a_kanalizace!C4</f>
        <v>Vodovod a kanalizace</v>
      </c>
      <c r="D45" s="537"/>
      <c r="E45" s="537"/>
      <c r="F45" s="537"/>
      <c r="G45" s="537"/>
      <c r="H45" s="537"/>
      <c r="I45" s="204"/>
      <c r="J45" s="469">
        <f>SO_02_Vodovod_a_kanalizace!K1</f>
        <v>0</v>
      </c>
      <c r="K45" s="470">
        <f>J45*(1+$E$25)</f>
        <v>0</v>
      </c>
      <c r="L45" s="471" t="s">
        <v>1758</v>
      </c>
    </row>
    <row r="46" spans="2:12" x14ac:dyDescent="0.25">
      <c r="B46" s="468" t="s">
        <v>1747</v>
      </c>
      <c r="C46" s="537" t="str">
        <f>SO_03_Vzduchotechnika!B2</f>
        <v>Vzduchotechnika</v>
      </c>
      <c r="D46" s="537"/>
      <c r="E46" s="537"/>
      <c r="F46" s="537"/>
      <c r="G46" s="537"/>
      <c r="H46" s="537"/>
      <c r="I46" s="204"/>
      <c r="J46" s="469">
        <f>SO_03_Vzduchotechnika!G52+SO_03_Vzduchotechnika!G67</f>
        <v>0</v>
      </c>
      <c r="K46" s="470">
        <f t="shared" ref="K46:K56" si="0">J46*(1+$E$25)</f>
        <v>0</v>
      </c>
      <c r="L46" s="471" t="s">
        <v>1758</v>
      </c>
    </row>
    <row r="47" spans="2:12" x14ac:dyDescent="0.25">
      <c r="B47" s="468" t="s">
        <v>1748</v>
      </c>
      <c r="C47" s="537" t="str">
        <f>'SO_04_Chlazení + Vytápění'!B2</f>
        <v>Chlazení + Vytápění</v>
      </c>
      <c r="D47" s="537"/>
      <c r="E47" s="537"/>
      <c r="F47" s="537"/>
      <c r="G47" s="537"/>
      <c r="H47" s="537"/>
      <c r="I47" s="204"/>
      <c r="J47" s="469">
        <f>'SO_04_Chlazení + Vytápění'!F20+'SO_04_Chlazení + Vytápění'!F35</f>
        <v>0</v>
      </c>
      <c r="K47" s="470">
        <f t="shared" si="0"/>
        <v>0</v>
      </c>
      <c r="L47" s="471" t="s">
        <v>1758</v>
      </c>
    </row>
    <row r="48" spans="2:12" x14ac:dyDescent="0.25">
      <c r="B48" s="468" t="s">
        <v>1749</v>
      </c>
      <c r="C48" s="537" t="str">
        <f>SO_05_elektroinstalce!E4</f>
        <v>Elektriinstalace část SILNOPROUD</v>
      </c>
      <c r="D48" s="537"/>
      <c r="E48" s="537"/>
      <c r="F48" s="537"/>
      <c r="G48" s="537"/>
      <c r="H48" s="537"/>
      <c r="I48" s="204"/>
      <c r="J48" s="469">
        <f>SO_05_elektroinstalce!K102</f>
        <v>0</v>
      </c>
      <c r="K48" s="470">
        <f t="shared" si="0"/>
        <v>0</v>
      </c>
      <c r="L48" s="471" t="s">
        <v>1758</v>
      </c>
    </row>
    <row r="49" spans="2:12" x14ac:dyDescent="0.25">
      <c r="B49" s="468" t="s">
        <v>1750</v>
      </c>
      <c r="C49" s="537" t="str">
        <f>SO_06_Stavbeni_upravy_VB!C4</f>
        <v>Úpravy vnitřních prostor VB</v>
      </c>
      <c r="D49" s="537"/>
      <c r="E49" s="537"/>
      <c r="F49" s="537"/>
      <c r="G49" s="537"/>
      <c r="H49" s="537"/>
      <c r="I49" s="204"/>
      <c r="J49" s="469">
        <f>SO_06_Stavbeni_upravy_VB!K1</f>
        <v>0</v>
      </c>
      <c r="K49" s="470">
        <f t="shared" si="0"/>
        <v>0</v>
      </c>
      <c r="L49" s="471" t="s">
        <v>1758</v>
      </c>
    </row>
    <row r="50" spans="2:12" x14ac:dyDescent="0.25">
      <c r="B50" s="468" t="s">
        <v>1392</v>
      </c>
      <c r="C50" s="537" t="str">
        <f>SO_07_Stupačky!C4</f>
        <v>Výměna stoupaček vnitřního vodovodu a kanalizace</v>
      </c>
      <c r="D50" s="537"/>
      <c r="E50" s="537"/>
      <c r="F50" s="537"/>
      <c r="G50" s="537"/>
      <c r="H50" s="537"/>
      <c r="I50" s="204"/>
      <c r="J50" s="469">
        <f>SO_07_Stupačky!K1</f>
        <v>0</v>
      </c>
      <c r="K50" s="470">
        <f t="shared" si="0"/>
        <v>0</v>
      </c>
      <c r="L50" s="471" t="s">
        <v>1758</v>
      </c>
    </row>
    <row r="51" spans="2:12" x14ac:dyDescent="0.25">
      <c r="B51" s="466"/>
      <c r="C51" s="537"/>
      <c r="D51" s="537"/>
      <c r="E51" s="537"/>
      <c r="F51" s="537"/>
      <c r="G51" s="537"/>
      <c r="H51" s="537"/>
      <c r="I51" s="204"/>
      <c r="J51" s="469"/>
      <c r="K51" s="470"/>
      <c r="L51" s="471"/>
    </row>
    <row r="52" spans="2:12" x14ac:dyDescent="0.25">
      <c r="B52" s="468" t="s">
        <v>1751</v>
      </c>
      <c r="C52" s="537" t="str">
        <f>PS_01_Slaboproude_rozvody!E4</f>
        <v>Slaboproudé systémy</v>
      </c>
      <c r="D52" s="537"/>
      <c r="E52" s="537"/>
      <c r="F52" s="537"/>
      <c r="G52" s="537"/>
      <c r="H52" s="537"/>
      <c r="I52" s="204"/>
      <c r="J52" s="469">
        <f>PS_01_Slaboproude_rozvody!K207</f>
        <v>0</v>
      </c>
      <c r="K52" s="470">
        <f t="shared" si="0"/>
        <v>0</v>
      </c>
      <c r="L52" s="471" t="s">
        <v>1758</v>
      </c>
    </row>
    <row r="53" spans="2:12" x14ac:dyDescent="0.25">
      <c r="B53" s="468" t="s">
        <v>1751</v>
      </c>
      <c r="C53" s="537" t="str">
        <f>PS_01_Slaborpude_rozvody_Kamery!E4</f>
        <v>Slaboproudé systémy - Kamery</v>
      </c>
      <c r="D53" s="537"/>
      <c r="E53" s="537"/>
      <c r="F53" s="537"/>
      <c r="G53" s="537"/>
      <c r="H53" s="537"/>
      <c r="I53" s="204"/>
      <c r="J53" s="469">
        <f>PS_01_Slaborpude_rozvody_Kamery!K32</f>
        <v>0</v>
      </c>
      <c r="K53" s="470">
        <f t="shared" ref="K53" si="1">J53*(1+$E$25)</f>
        <v>0</v>
      </c>
      <c r="L53" s="471" t="s">
        <v>1758</v>
      </c>
    </row>
    <row r="54" spans="2:12" x14ac:dyDescent="0.25">
      <c r="B54" s="468" t="s">
        <v>1752</v>
      </c>
      <c r="C54" s="537" t="str">
        <f>PS_02_Presunuti_RACKu!C4</f>
        <v>Přesunutí RACku ČD-T</v>
      </c>
      <c r="D54" s="537"/>
      <c r="E54" s="537"/>
      <c r="F54" s="537"/>
      <c r="G54" s="537"/>
      <c r="H54" s="537"/>
      <c r="I54" s="204"/>
      <c r="J54" s="469">
        <f>PS_02_Presunuti_RACKu!K1</f>
        <v>0</v>
      </c>
      <c r="K54" s="470">
        <f t="shared" si="0"/>
        <v>0</v>
      </c>
      <c r="L54" s="471" t="s">
        <v>1758</v>
      </c>
    </row>
    <row r="55" spans="2:12" x14ac:dyDescent="0.25">
      <c r="B55" s="466"/>
      <c r="C55" s="204"/>
      <c r="D55" s="204"/>
      <c r="E55" s="204"/>
      <c r="F55" s="204"/>
      <c r="G55" s="204"/>
      <c r="H55" s="204"/>
      <c r="I55" s="204"/>
      <c r="J55" s="469"/>
      <c r="K55" s="470"/>
      <c r="L55" s="471"/>
    </row>
    <row r="56" spans="2:12" x14ac:dyDescent="0.25">
      <c r="B56" s="472" t="s">
        <v>1669</v>
      </c>
      <c r="C56" s="566" t="str">
        <f>Vseobecny_obejkt!C4</f>
        <v>Všeobecný objekt</v>
      </c>
      <c r="D56" s="566"/>
      <c r="E56" s="566"/>
      <c r="F56" s="566"/>
      <c r="G56" s="566"/>
      <c r="H56" s="566"/>
      <c r="I56" s="473"/>
      <c r="J56" s="474">
        <f>Vseobecny_obejkt!K1</f>
        <v>0</v>
      </c>
      <c r="K56" s="475">
        <f t="shared" si="0"/>
        <v>0</v>
      </c>
      <c r="L56" s="476" t="s">
        <v>1759</v>
      </c>
    </row>
  </sheetData>
  <mergeCells count="38">
    <mergeCell ref="C56:H56"/>
    <mergeCell ref="C48:H48"/>
    <mergeCell ref="C49:H49"/>
    <mergeCell ref="C50:H50"/>
    <mergeCell ref="C51:H51"/>
    <mergeCell ref="C52:H52"/>
    <mergeCell ref="C54:H54"/>
    <mergeCell ref="C45:H45"/>
    <mergeCell ref="C46:H46"/>
    <mergeCell ref="C47:H47"/>
    <mergeCell ref="B40:B41"/>
    <mergeCell ref="C40:I41"/>
    <mergeCell ref="J22:L22"/>
    <mergeCell ref="K34:L34"/>
    <mergeCell ref="K37:L37"/>
    <mergeCell ref="J28:L28"/>
    <mergeCell ref="C44:H44"/>
    <mergeCell ref="J40:J41"/>
    <mergeCell ref="K40:K41"/>
    <mergeCell ref="L40:L41"/>
    <mergeCell ref="C37:H37"/>
    <mergeCell ref="C38:H38"/>
    <mergeCell ref="C3:H3"/>
    <mergeCell ref="C4:H4"/>
    <mergeCell ref="C53:H53"/>
    <mergeCell ref="C34:H34"/>
    <mergeCell ref="C36:H36"/>
    <mergeCell ref="C5:H5"/>
    <mergeCell ref="C6:H6"/>
    <mergeCell ref="C7:H7"/>
    <mergeCell ref="C32:H32"/>
    <mergeCell ref="C33:H33"/>
    <mergeCell ref="C35:H35"/>
    <mergeCell ref="B18:L20"/>
    <mergeCell ref="J24:L24"/>
    <mergeCell ref="J25:L25"/>
    <mergeCell ref="J26:L26"/>
    <mergeCell ref="C12:I12"/>
  </mergeCells>
  <pageMargins left="0.70866141732283472" right="0.70866141732283472" top="0.78740157480314965" bottom="0.78740157480314965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AA2869"/>
  <sheetViews>
    <sheetView showGridLines="0" tabSelected="1" view="pageBreakPreview" zoomScale="115" zoomScaleNormal="100" zoomScaleSheetLayoutView="115" workbookViewId="0">
      <pane xSplit="2" ySplit="10" topLeftCell="C59" activePane="bottomRight" state="frozen"/>
      <selection activeCell="O52" sqref="O52"/>
      <selection pane="topRight" activeCell="O52" sqref="O52"/>
      <selection pane="bottomLeft" activeCell="O52" sqref="O52"/>
      <selection pane="bottomRight" activeCell="O52" sqref="O52"/>
    </sheetView>
  </sheetViews>
  <sheetFormatPr defaultRowHeight="12.75" x14ac:dyDescent="0.2"/>
  <cols>
    <col min="1" max="1" width="4.28515625" style="1" customWidth="1"/>
    <col min="2" max="2" width="16.140625" style="8" customWidth="1"/>
    <col min="3" max="3" width="57.7109375" style="8" customWidth="1"/>
    <col min="4" max="4" width="7.85546875" style="1" customWidth="1"/>
    <col min="5" max="5" width="11.7109375" style="7" customWidth="1"/>
    <col min="6" max="6" width="9.5703125" style="6" customWidth="1"/>
    <col min="7" max="7" width="8.5703125" style="1" customWidth="1"/>
    <col min="8" max="8" width="9.7109375" style="1" customWidth="1"/>
    <col min="9" max="9" width="11.85546875" style="1" customWidth="1"/>
    <col min="10" max="10" width="11.5703125" style="5" customWidth="1"/>
    <col min="11" max="11" width="18.7109375" style="5" customWidth="1"/>
    <col min="12" max="12" width="4.140625" style="4" customWidth="1"/>
    <col min="13" max="13" width="5.85546875" style="3" customWidth="1"/>
    <col min="14" max="14" width="8.85546875" style="1" customWidth="1"/>
    <col min="15" max="15" width="20.28515625" style="2" customWidth="1"/>
    <col min="16" max="16" width="40.5703125" style="1" customWidth="1"/>
    <col min="17" max="17" width="4.5703125" style="1" customWidth="1"/>
    <col min="18" max="18" width="3.7109375" style="1" customWidth="1"/>
    <col min="19" max="19" width="3.42578125" style="1" customWidth="1"/>
    <col min="20" max="20" width="7.85546875" style="1" customWidth="1"/>
    <col min="21" max="21" width="8.42578125" style="1" customWidth="1"/>
    <col min="22" max="16384" width="9.140625" style="1"/>
  </cols>
  <sheetData>
    <row r="1" spans="1:27" ht="30" customHeight="1" thickTop="1" thickBot="1" x14ac:dyDescent="0.4">
      <c r="A1" s="156" t="s">
        <v>338</v>
      </c>
      <c r="B1" s="132"/>
      <c r="C1" s="132"/>
      <c r="D1" s="155"/>
      <c r="H1" s="154" t="s">
        <v>337</v>
      </c>
      <c r="I1" s="567" t="s">
        <v>335</v>
      </c>
      <c r="J1" s="568"/>
      <c r="K1" s="153">
        <f>ROUND(SUM(I11:I936,K11:K936)/2,2)</f>
        <v>0</v>
      </c>
      <c r="L1" s="152"/>
      <c r="M1" s="151"/>
      <c r="N1" s="150" t="s">
        <v>36</v>
      </c>
      <c r="O1" s="149">
        <v>1</v>
      </c>
      <c r="P1" s="148">
        <f>K1/O1</f>
        <v>0</v>
      </c>
      <c r="Q1" s="75" t="s">
        <v>336</v>
      </c>
      <c r="U1" s="567" t="s">
        <v>335</v>
      </c>
      <c r="V1" s="568"/>
      <c r="W1" s="567" t="s">
        <v>334</v>
      </c>
      <c r="X1" s="568"/>
      <c r="Y1" s="567" t="s">
        <v>333</v>
      </c>
      <c r="Z1" s="568"/>
    </row>
    <row r="2" spans="1:27" ht="25.5" customHeight="1" thickTop="1" thickBot="1" x14ac:dyDescent="0.25">
      <c r="A2" s="147"/>
      <c r="B2" s="146"/>
      <c r="C2" s="145" t="s">
        <v>332</v>
      </c>
      <c r="D2" s="144"/>
      <c r="E2" s="143"/>
      <c r="F2" s="142"/>
      <c r="G2" s="141"/>
      <c r="H2" s="141"/>
      <c r="I2" s="141"/>
      <c r="J2" s="140"/>
      <c r="K2" s="139" t="s">
        <v>331</v>
      </c>
      <c r="L2" s="138"/>
      <c r="M2" s="137"/>
      <c r="N2" s="136" t="s">
        <v>330</v>
      </c>
      <c r="O2" s="135" t="s">
        <v>329</v>
      </c>
      <c r="P2" s="134" t="s">
        <v>328</v>
      </c>
      <c r="Q2" s="74"/>
    </row>
    <row r="3" spans="1:27" ht="13.5" thickTop="1" x14ac:dyDescent="0.2">
      <c r="A3" s="133" t="s">
        <v>327</v>
      </c>
      <c r="B3" s="132"/>
      <c r="C3" s="131" t="s">
        <v>326</v>
      </c>
      <c r="D3" s="130"/>
      <c r="I3" s="129" t="s">
        <v>325</v>
      </c>
      <c r="J3" s="569" t="s">
        <v>324</v>
      </c>
      <c r="K3" s="569"/>
      <c r="N3" s="60"/>
      <c r="Q3" s="104" t="s">
        <v>323</v>
      </c>
      <c r="R3" s="60"/>
      <c r="S3" s="60"/>
    </row>
    <row r="4" spans="1:27" ht="45.95" customHeight="1" x14ac:dyDescent="0.2">
      <c r="A4" s="128" t="s">
        <v>322</v>
      </c>
      <c r="B4" s="127"/>
      <c r="C4" s="126" t="s">
        <v>321</v>
      </c>
      <c r="D4" s="125" t="s">
        <v>320</v>
      </c>
      <c r="E4" s="124"/>
      <c r="F4" s="123"/>
      <c r="G4" s="74"/>
      <c r="H4" s="74"/>
      <c r="I4" s="122" t="s">
        <v>319</v>
      </c>
      <c r="J4" s="121" t="s">
        <v>318</v>
      </c>
      <c r="K4" s="119"/>
      <c r="L4" s="120"/>
      <c r="M4" s="119"/>
      <c r="N4" s="74"/>
      <c r="O4" s="118"/>
      <c r="P4" s="74"/>
      <c r="Q4" s="104" t="s">
        <v>317</v>
      </c>
      <c r="R4" s="60"/>
      <c r="S4" s="60"/>
      <c r="U4" s="117"/>
      <c r="AA4" s="1" t="s">
        <v>316</v>
      </c>
    </row>
    <row r="5" spans="1:27" ht="13.5" thickBot="1" x14ac:dyDescent="0.25">
      <c r="A5" s="116" t="s">
        <v>315</v>
      </c>
      <c r="B5" s="115"/>
      <c r="C5" s="112"/>
      <c r="I5" s="114" t="s">
        <v>314</v>
      </c>
      <c r="J5" s="113"/>
      <c r="K5" s="112"/>
      <c r="L5" s="111"/>
      <c r="M5" s="583"/>
      <c r="N5" s="583"/>
      <c r="O5" s="583"/>
      <c r="Q5" s="104" t="s">
        <v>313</v>
      </c>
      <c r="R5" s="60"/>
      <c r="S5" s="60"/>
    </row>
    <row r="6" spans="1:27" ht="32.25" customHeight="1" x14ac:dyDescent="0.2">
      <c r="A6" s="110" t="s">
        <v>312</v>
      </c>
      <c r="B6" s="109"/>
      <c r="C6" s="109"/>
      <c r="D6" s="106"/>
      <c r="E6" s="108"/>
      <c r="F6" s="107"/>
      <c r="G6" s="106"/>
      <c r="H6" s="575" t="s">
        <v>311</v>
      </c>
      <c r="I6" s="576"/>
      <c r="J6" s="576"/>
      <c r="K6" s="577"/>
      <c r="L6" s="105"/>
      <c r="M6" s="573" t="s">
        <v>310</v>
      </c>
      <c r="N6" s="573" t="s">
        <v>309</v>
      </c>
      <c r="O6" s="580" t="s">
        <v>308</v>
      </c>
      <c r="P6" s="570" t="s">
        <v>307</v>
      </c>
      <c r="Q6" s="104" t="s">
        <v>292</v>
      </c>
      <c r="R6" s="103"/>
      <c r="S6" s="60"/>
    </row>
    <row r="7" spans="1:27" x14ac:dyDescent="0.2">
      <c r="A7" s="102" t="s">
        <v>306</v>
      </c>
      <c r="B7" s="101" t="s">
        <v>305</v>
      </c>
      <c r="C7" s="100"/>
      <c r="D7" s="97" t="s">
        <v>304</v>
      </c>
      <c r="E7" s="99"/>
      <c r="F7" s="98" t="s">
        <v>294</v>
      </c>
      <c r="G7" s="97" t="s">
        <v>303</v>
      </c>
      <c r="H7" s="96" t="s">
        <v>302</v>
      </c>
      <c r="I7" s="95"/>
      <c r="J7" s="578" t="s">
        <v>301</v>
      </c>
      <c r="K7" s="579"/>
      <c r="L7" s="94"/>
      <c r="M7" s="574"/>
      <c r="N7" s="574"/>
      <c r="O7" s="581"/>
      <c r="P7" s="571"/>
      <c r="Q7" s="75" t="s">
        <v>292</v>
      </c>
      <c r="R7" s="74"/>
    </row>
    <row r="8" spans="1:27" ht="13.5" customHeight="1" x14ac:dyDescent="0.2">
      <c r="A8" s="93" t="s">
        <v>300</v>
      </c>
      <c r="B8" s="92" t="s">
        <v>299</v>
      </c>
      <c r="C8" s="92" t="s">
        <v>298</v>
      </c>
      <c r="D8" s="89" t="s">
        <v>297</v>
      </c>
      <c r="E8" s="91" t="s">
        <v>296</v>
      </c>
      <c r="F8" s="90" t="s">
        <v>295</v>
      </c>
      <c r="G8" s="89" t="s">
        <v>295</v>
      </c>
      <c r="H8" s="88" t="s">
        <v>294</v>
      </c>
      <c r="I8" s="89" t="s">
        <v>293</v>
      </c>
      <c r="J8" s="88" t="s">
        <v>294</v>
      </c>
      <c r="K8" s="87" t="s">
        <v>293</v>
      </c>
      <c r="L8" s="86"/>
      <c r="M8" s="574"/>
      <c r="N8" s="574"/>
      <c r="O8" s="582"/>
      <c r="P8" s="572"/>
      <c r="Q8" s="75" t="s">
        <v>292</v>
      </c>
      <c r="R8" s="74"/>
    </row>
    <row r="9" spans="1:27" x14ac:dyDescent="0.2">
      <c r="A9" s="85"/>
      <c r="B9" s="84">
        <v>1</v>
      </c>
      <c r="C9" s="84">
        <v>2</v>
      </c>
      <c r="D9" s="82">
        <v>3</v>
      </c>
      <c r="E9" s="83">
        <v>4</v>
      </c>
      <c r="F9" s="81">
        <v>5</v>
      </c>
      <c r="G9" s="82">
        <v>6</v>
      </c>
      <c r="H9" s="82">
        <v>7</v>
      </c>
      <c r="I9" s="82">
        <v>8</v>
      </c>
      <c r="J9" s="81">
        <v>9</v>
      </c>
      <c r="K9" s="80">
        <v>10</v>
      </c>
      <c r="L9" s="79"/>
      <c r="M9" s="78">
        <v>12</v>
      </c>
      <c r="N9" s="78">
        <v>13</v>
      </c>
      <c r="O9" s="77">
        <v>14</v>
      </c>
      <c r="P9" s="76">
        <v>15</v>
      </c>
      <c r="Q9" s="75" t="s">
        <v>292</v>
      </c>
      <c r="R9" s="74"/>
    </row>
    <row r="10" spans="1:27" x14ac:dyDescent="0.2">
      <c r="A10" s="73"/>
      <c r="B10" s="72"/>
      <c r="C10" s="72"/>
      <c r="D10" s="70"/>
      <c r="E10" s="71"/>
      <c r="F10" s="69"/>
      <c r="G10" s="70"/>
      <c r="H10" s="70"/>
      <c r="I10" s="70"/>
      <c r="J10" s="69"/>
      <c r="K10" s="68"/>
      <c r="L10" s="67"/>
      <c r="M10" s="66"/>
      <c r="N10" s="65"/>
      <c r="O10" s="64"/>
      <c r="P10" s="63"/>
      <c r="Q10" s="62" t="s">
        <v>291</v>
      </c>
      <c r="R10" s="61"/>
      <c r="S10" s="61"/>
      <c r="T10" s="60"/>
    </row>
    <row r="11" spans="1:27" x14ac:dyDescent="0.2">
      <c r="A11" s="58" t="s">
        <v>17</v>
      </c>
      <c r="B11" s="57" t="s">
        <v>290</v>
      </c>
      <c r="C11" s="56" t="s">
        <v>250</v>
      </c>
      <c r="D11" s="55"/>
      <c r="E11" s="54"/>
      <c r="F11" s="54"/>
      <c r="G11" s="53"/>
      <c r="H11" s="52"/>
      <c r="I11" s="51"/>
      <c r="J11" s="50"/>
      <c r="K11" s="49"/>
      <c r="L11" s="20"/>
      <c r="M11" s="19" t="s">
        <v>15</v>
      </c>
      <c r="N11" s="18"/>
      <c r="O11" s="17"/>
      <c r="P11" s="16"/>
      <c r="Q11" s="15"/>
      <c r="R11" s="61"/>
      <c r="S11" s="60"/>
    </row>
    <row r="12" spans="1:27" ht="102" x14ac:dyDescent="0.2">
      <c r="A12" s="46">
        <v>1</v>
      </c>
      <c r="B12" s="45" t="s">
        <v>289</v>
      </c>
      <c r="C12" s="44" t="s">
        <v>288</v>
      </c>
      <c r="D12" s="43" t="s">
        <v>12</v>
      </c>
      <c r="E12" s="42">
        <v>125</v>
      </c>
      <c r="F12" s="42"/>
      <c r="G12" s="41">
        <f t="shared" ref="G12:G22" si="0">ROUND(E12*F12,4)</f>
        <v>0</v>
      </c>
      <c r="H12" s="40"/>
      <c r="I12" s="39">
        <f t="shared" ref="I12:I22" si="1">ROUND(E12*H12,2)</f>
        <v>0</v>
      </c>
      <c r="J12" s="38"/>
      <c r="K12" s="37">
        <f t="shared" ref="K12:K22" si="2">ROUND(E12*J12,2)</f>
        <v>0</v>
      </c>
      <c r="L12" s="20"/>
      <c r="M12" s="19" t="s">
        <v>6</v>
      </c>
      <c r="N12" s="18" t="s">
        <v>80</v>
      </c>
      <c r="O12" s="17" t="s">
        <v>287</v>
      </c>
      <c r="P12" s="59">
        <v>125</v>
      </c>
      <c r="Q12" s="15"/>
      <c r="R12" s="61"/>
      <c r="S12" s="60"/>
    </row>
    <row r="13" spans="1:27" ht="89.25" x14ac:dyDescent="0.2">
      <c r="A13" s="46">
        <v>2</v>
      </c>
      <c r="B13" s="45" t="s">
        <v>286</v>
      </c>
      <c r="C13" s="44" t="s">
        <v>285</v>
      </c>
      <c r="D13" s="43" t="s">
        <v>51</v>
      </c>
      <c r="E13" s="42">
        <v>2</v>
      </c>
      <c r="F13" s="42">
        <v>0</v>
      </c>
      <c r="G13" s="41">
        <f t="shared" si="0"/>
        <v>0</v>
      </c>
      <c r="H13" s="40"/>
      <c r="I13" s="39">
        <f t="shared" si="1"/>
        <v>0</v>
      </c>
      <c r="J13" s="38"/>
      <c r="K13" s="37">
        <f t="shared" si="2"/>
        <v>0</v>
      </c>
      <c r="L13" s="20"/>
      <c r="M13" s="19" t="s">
        <v>6</v>
      </c>
      <c r="N13" s="18" t="s">
        <v>80</v>
      </c>
      <c r="O13" s="17" t="s">
        <v>284</v>
      </c>
      <c r="P13" s="59">
        <v>2</v>
      </c>
      <c r="Q13" s="15"/>
      <c r="R13" s="61"/>
      <c r="S13" s="60"/>
    </row>
    <row r="14" spans="1:27" ht="178.5" x14ac:dyDescent="0.2">
      <c r="A14" s="46">
        <v>3</v>
      </c>
      <c r="B14" s="45" t="s">
        <v>283</v>
      </c>
      <c r="C14" s="44" t="s">
        <v>282</v>
      </c>
      <c r="D14" s="43" t="s">
        <v>122</v>
      </c>
      <c r="E14" s="42">
        <v>3.3</v>
      </c>
      <c r="F14" s="42"/>
      <c r="G14" s="41">
        <f t="shared" si="0"/>
        <v>0</v>
      </c>
      <c r="H14" s="40"/>
      <c r="I14" s="39">
        <f t="shared" si="1"/>
        <v>0</v>
      </c>
      <c r="J14" s="38"/>
      <c r="K14" s="37">
        <f t="shared" si="2"/>
        <v>0</v>
      </c>
      <c r="L14" s="20"/>
      <c r="M14" s="19" t="s">
        <v>6</v>
      </c>
      <c r="N14" s="18" t="s">
        <v>80</v>
      </c>
      <c r="O14" s="17" t="s">
        <v>281</v>
      </c>
      <c r="P14" s="47" t="s">
        <v>280</v>
      </c>
      <c r="Q14" s="15"/>
      <c r="R14" s="61"/>
      <c r="S14" s="60"/>
    </row>
    <row r="15" spans="1:27" ht="140.25" x14ac:dyDescent="0.2">
      <c r="A15" s="46">
        <v>4</v>
      </c>
      <c r="B15" s="45" t="s">
        <v>279</v>
      </c>
      <c r="C15" s="44" t="s">
        <v>278</v>
      </c>
      <c r="D15" s="43" t="s">
        <v>122</v>
      </c>
      <c r="E15" s="42">
        <v>214.5</v>
      </c>
      <c r="F15" s="42"/>
      <c r="G15" s="41">
        <f t="shared" si="0"/>
        <v>0</v>
      </c>
      <c r="H15" s="40"/>
      <c r="I15" s="39">
        <f t="shared" si="1"/>
        <v>0</v>
      </c>
      <c r="J15" s="38"/>
      <c r="K15" s="37">
        <f t="shared" si="2"/>
        <v>0</v>
      </c>
      <c r="L15" s="20"/>
      <c r="M15" s="19" t="s">
        <v>6</v>
      </c>
      <c r="N15" s="18" t="s">
        <v>80</v>
      </c>
      <c r="O15" s="17" t="s">
        <v>277</v>
      </c>
      <c r="P15" s="16" t="s">
        <v>276</v>
      </c>
      <c r="Q15" s="15"/>
      <c r="R15" s="61"/>
      <c r="S15" s="60"/>
    </row>
    <row r="16" spans="1:27" ht="102" x14ac:dyDescent="0.2">
      <c r="A16" s="46">
        <v>5</v>
      </c>
      <c r="B16" s="45" t="s">
        <v>275</v>
      </c>
      <c r="C16" s="44" t="s">
        <v>274</v>
      </c>
      <c r="D16" s="43" t="s">
        <v>122</v>
      </c>
      <c r="E16" s="42">
        <v>12.337</v>
      </c>
      <c r="F16" s="42"/>
      <c r="G16" s="41">
        <f t="shared" si="0"/>
        <v>0</v>
      </c>
      <c r="H16" s="40"/>
      <c r="I16" s="39">
        <f t="shared" si="1"/>
        <v>0</v>
      </c>
      <c r="J16" s="38"/>
      <c r="K16" s="37">
        <f t="shared" si="2"/>
        <v>0</v>
      </c>
      <c r="L16" s="20"/>
      <c r="M16" s="19" t="s">
        <v>6</v>
      </c>
      <c r="N16" s="18" t="s">
        <v>80</v>
      </c>
      <c r="O16" s="17" t="s">
        <v>273</v>
      </c>
      <c r="P16" s="47" t="s">
        <v>272</v>
      </c>
      <c r="Q16" s="15"/>
      <c r="R16" s="61"/>
      <c r="S16" s="60"/>
    </row>
    <row r="17" spans="1:19" ht="102" x14ac:dyDescent="0.2">
      <c r="A17" s="46">
        <v>6</v>
      </c>
      <c r="B17" s="45" t="s">
        <v>271</v>
      </c>
      <c r="C17" s="44" t="s">
        <v>270</v>
      </c>
      <c r="D17" s="43" t="s">
        <v>122</v>
      </c>
      <c r="E17" s="42">
        <v>83.837000000000003</v>
      </c>
      <c r="F17" s="42"/>
      <c r="G17" s="41">
        <f t="shared" si="0"/>
        <v>0</v>
      </c>
      <c r="H17" s="40"/>
      <c r="I17" s="39">
        <f t="shared" si="1"/>
        <v>0</v>
      </c>
      <c r="J17" s="38"/>
      <c r="K17" s="37">
        <f t="shared" si="2"/>
        <v>0</v>
      </c>
      <c r="L17" s="20"/>
      <c r="M17" s="19" t="s">
        <v>6</v>
      </c>
      <c r="N17" s="18" t="s">
        <v>80</v>
      </c>
      <c r="O17" s="17" t="s">
        <v>269</v>
      </c>
      <c r="P17" s="47" t="s">
        <v>268</v>
      </c>
      <c r="Q17" s="15"/>
      <c r="R17" s="61"/>
      <c r="S17" s="60"/>
    </row>
    <row r="18" spans="1:19" ht="25.5" x14ac:dyDescent="0.2">
      <c r="A18" s="46">
        <v>7</v>
      </c>
      <c r="B18" s="45" t="s">
        <v>267</v>
      </c>
      <c r="C18" s="44" t="s">
        <v>266</v>
      </c>
      <c r="D18" s="43" t="s">
        <v>122</v>
      </c>
      <c r="E18" s="42">
        <v>83.837000000000003</v>
      </c>
      <c r="F18" s="42"/>
      <c r="G18" s="41">
        <f t="shared" si="0"/>
        <v>0</v>
      </c>
      <c r="H18" s="40"/>
      <c r="I18" s="39">
        <f t="shared" si="1"/>
        <v>0</v>
      </c>
      <c r="J18" s="38"/>
      <c r="K18" s="37">
        <f t="shared" si="2"/>
        <v>0</v>
      </c>
      <c r="L18" s="20"/>
      <c r="M18" s="19" t="s">
        <v>6</v>
      </c>
      <c r="N18" s="18" t="s">
        <v>80</v>
      </c>
      <c r="O18" s="17" t="s">
        <v>265</v>
      </c>
      <c r="P18" s="47" t="s">
        <v>264</v>
      </c>
      <c r="Q18" s="15"/>
      <c r="R18" s="61"/>
      <c r="S18" s="60"/>
    </row>
    <row r="19" spans="1:19" ht="102" x14ac:dyDescent="0.2">
      <c r="A19" s="46">
        <v>8</v>
      </c>
      <c r="B19" s="45" t="s">
        <v>263</v>
      </c>
      <c r="C19" s="44" t="s">
        <v>262</v>
      </c>
      <c r="D19" s="43" t="s">
        <v>122</v>
      </c>
      <c r="E19" s="42">
        <v>143</v>
      </c>
      <c r="F19" s="42"/>
      <c r="G19" s="41">
        <f t="shared" si="0"/>
        <v>0</v>
      </c>
      <c r="H19" s="40"/>
      <c r="I19" s="39">
        <f t="shared" si="1"/>
        <v>0</v>
      </c>
      <c r="J19" s="38"/>
      <c r="K19" s="37">
        <f t="shared" si="2"/>
        <v>0</v>
      </c>
      <c r="L19" s="20"/>
      <c r="M19" s="19" t="s">
        <v>6</v>
      </c>
      <c r="N19" s="18" t="s">
        <v>80</v>
      </c>
      <c r="O19" s="17" t="s">
        <v>261</v>
      </c>
      <c r="P19" s="16" t="s">
        <v>260</v>
      </c>
      <c r="Q19" s="15"/>
      <c r="R19" s="61"/>
      <c r="S19" s="60"/>
    </row>
    <row r="20" spans="1:19" ht="102" x14ac:dyDescent="0.2">
      <c r="A20" s="46">
        <v>9</v>
      </c>
      <c r="B20" s="45" t="s">
        <v>259</v>
      </c>
      <c r="C20" s="44" t="s">
        <v>258</v>
      </c>
      <c r="D20" s="43" t="s">
        <v>12</v>
      </c>
      <c r="E20" s="42">
        <v>118</v>
      </c>
      <c r="F20" s="42">
        <v>0</v>
      </c>
      <c r="G20" s="41">
        <f t="shared" si="0"/>
        <v>0</v>
      </c>
      <c r="H20" s="40"/>
      <c r="I20" s="39">
        <f t="shared" si="1"/>
        <v>0</v>
      </c>
      <c r="J20" s="38"/>
      <c r="K20" s="37">
        <f t="shared" si="2"/>
        <v>0</v>
      </c>
      <c r="L20" s="20"/>
      <c r="M20" s="19" t="s">
        <v>6</v>
      </c>
      <c r="N20" s="18" t="s">
        <v>80</v>
      </c>
      <c r="O20" s="17" t="s">
        <v>257</v>
      </c>
      <c r="P20" s="47" t="s">
        <v>256</v>
      </c>
      <c r="Q20" s="15"/>
      <c r="R20" s="61"/>
      <c r="S20" s="60"/>
    </row>
    <row r="21" spans="1:19" ht="51" x14ac:dyDescent="0.2">
      <c r="A21" s="46">
        <v>10</v>
      </c>
      <c r="B21" s="45" t="s">
        <v>255</v>
      </c>
      <c r="C21" s="44" t="s">
        <v>254</v>
      </c>
      <c r="D21" s="43" t="s">
        <v>7</v>
      </c>
      <c r="E21" s="42">
        <v>159.29</v>
      </c>
      <c r="F21" s="42"/>
      <c r="G21" s="41">
        <f t="shared" si="0"/>
        <v>0</v>
      </c>
      <c r="H21" s="40"/>
      <c r="I21" s="39">
        <f t="shared" si="1"/>
        <v>0</v>
      </c>
      <c r="J21" s="38"/>
      <c r="K21" s="37">
        <f t="shared" si="2"/>
        <v>0</v>
      </c>
      <c r="L21" s="20"/>
      <c r="M21" s="19" t="s">
        <v>6</v>
      </c>
      <c r="N21" s="18" t="s">
        <v>80</v>
      </c>
      <c r="O21" s="17" t="s">
        <v>253</v>
      </c>
      <c r="P21" s="16" t="s">
        <v>252</v>
      </c>
      <c r="Q21" s="15"/>
      <c r="R21" s="61"/>
      <c r="S21" s="60"/>
    </row>
    <row r="22" spans="1:19" x14ac:dyDescent="0.2">
      <c r="A22" s="46"/>
      <c r="B22" s="45"/>
      <c r="C22" s="44"/>
      <c r="D22" s="43"/>
      <c r="E22" s="42"/>
      <c r="F22" s="42"/>
      <c r="G22" s="41">
        <f t="shared" si="0"/>
        <v>0</v>
      </c>
      <c r="H22" s="40"/>
      <c r="I22" s="39">
        <f t="shared" si="1"/>
        <v>0</v>
      </c>
      <c r="J22" s="38"/>
      <c r="K22" s="37">
        <f t="shared" si="2"/>
        <v>0</v>
      </c>
      <c r="L22" s="20"/>
      <c r="M22" s="19"/>
      <c r="N22" s="18"/>
      <c r="O22" s="17"/>
      <c r="P22" s="16"/>
      <c r="Q22" s="15"/>
      <c r="R22" s="61"/>
      <c r="S22" s="60"/>
    </row>
    <row r="23" spans="1:19" x14ac:dyDescent="0.2">
      <c r="A23" s="36" t="s">
        <v>3</v>
      </c>
      <c r="B23" s="35" t="s">
        <v>251</v>
      </c>
      <c r="C23" s="35" t="s">
        <v>250</v>
      </c>
      <c r="D23" s="34"/>
      <c r="E23" s="33"/>
      <c r="F23" s="33"/>
      <c r="G23" s="32">
        <f>SUM(G12:G22)</f>
        <v>0</v>
      </c>
      <c r="H23" s="31"/>
      <c r="I23" s="31">
        <f>SUM(I12:I22)</f>
        <v>0</v>
      </c>
      <c r="J23" s="30"/>
      <c r="K23" s="29">
        <f>SUM(K12:K22)</f>
        <v>0</v>
      </c>
      <c r="L23" s="20"/>
      <c r="M23" s="19"/>
      <c r="N23" s="18"/>
      <c r="O23" s="17"/>
      <c r="P23" s="16"/>
      <c r="Q23" s="15"/>
      <c r="R23" s="61"/>
      <c r="S23" s="60"/>
    </row>
    <row r="24" spans="1:19" x14ac:dyDescent="0.2">
      <c r="A24" s="28"/>
      <c r="B24" s="27"/>
      <c r="C24" s="27"/>
      <c r="D24" s="26"/>
      <c r="E24" s="25"/>
      <c r="F24" s="24"/>
      <c r="G24" s="23"/>
      <c r="H24" s="22"/>
      <c r="I24" s="22"/>
      <c r="J24" s="21"/>
      <c r="K24" s="21"/>
      <c r="L24" s="20"/>
      <c r="M24" s="19"/>
      <c r="N24" s="18"/>
      <c r="O24" s="17"/>
      <c r="P24" s="16"/>
      <c r="Q24" s="15"/>
      <c r="R24" s="61"/>
      <c r="S24" s="60"/>
    </row>
    <row r="25" spans="1:19" x14ac:dyDescent="0.2">
      <c r="A25" s="58" t="s">
        <v>17</v>
      </c>
      <c r="B25" s="57" t="s">
        <v>249</v>
      </c>
      <c r="C25" s="56" t="s">
        <v>227</v>
      </c>
      <c r="D25" s="55"/>
      <c r="E25" s="54"/>
      <c r="F25" s="54"/>
      <c r="G25" s="53"/>
      <c r="H25" s="52"/>
      <c r="I25" s="51"/>
      <c r="J25" s="50"/>
      <c r="K25" s="49"/>
      <c r="L25" s="20"/>
      <c r="M25" s="19" t="s">
        <v>15</v>
      </c>
      <c r="N25" s="18"/>
      <c r="O25" s="17"/>
      <c r="P25" s="16"/>
      <c r="Q25" s="15"/>
      <c r="R25" s="61"/>
      <c r="S25" s="60"/>
    </row>
    <row r="26" spans="1:19" ht="89.25" x14ac:dyDescent="0.2">
      <c r="A26" s="46">
        <v>11</v>
      </c>
      <c r="B26" s="45" t="s">
        <v>248</v>
      </c>
      <c r="C26" s="44" t="s">
        <v>247</v>
      </c>
      <c r="D26" s="43" t="s">
        <v>122</v>
      </c>
      <c r="E26" s="42">
        <v>6.0549999999999997</v>
      </c>
      <c r="F26" s="42">
        <v>2.536</v>
      </c>
      <c r="G26" s="41">
        <f t="shared" ref="G26:G31" si="3">ROUND(E26*F26,4)</f>
        <v>15.355499999999999</v>
      </c>
      <c r="H26" s="40"/>
      <c r="I26" s="39">
        <f t="shared" ref="I26:I31" si="4">ROUND(E26*H26,2)</f>
        <v>0</v>
      </c>
      <c r="J26" s="38"/>
      <c r="K26" s="37">
        <f t="shared" ref="K26:K31" si="5">ROUND(E26*J26,2)</f>
        <v>0</v>
      </c>
      <c r="L26" s="20"/>
      <c r="M26" s="19" t="s">
        <v>6</v>
      </c>
      <c r="N26" s="18" t="s">
        <v>80</v>
      </c>
      <c r="O26" s="17" t="s">
        <v>246</v>
      </c>
      <c r="P26" s="47" t="s">
        <v>245</v>
      </c>
      <c r="Q26" s="15"/>
      <c r="R26" s="61"/>
      <c r="S26" s="60"/>
    </row>
    <row r="27" spans="1:19" ht="89.25" x14ac:dyDescent="0.2">
      <c r="A27" s="46">
        <v>12</v>
      </c>
      <c r="B27" s="45" t="s">
        <v>244</v>
      </c>
      <c r="C27" s="44" t="s">
        <v>243</v>
      </c>
      <c r="D27" s="43" t="s">
        <v>12</v>
      </c>
      <c r="E27" s="42">
        <v>17.64</v>
      </c>
      <c r="F27" s="42">
        <v>5.0000000000000001E-3</v>
      </c>
      <c r="G27" s="41">
        <f t="shared" si="3"/>
        <v>8.8200000000000001E-2</v>
      </c>
      <c r="H27" s="40"/>
      <c r="I27" s="39">
        <f t="shared" si="4"/>
        <v>0</v>
      </c>
      <c r="J27" s="38"/>
      <c r="K27" s="37">
        <f t="shared" si="5"/>
        <v>0</v>
      </c>
      <c r="L27" s="20"/>
      <c r="M27" s="19" t="s">
        <v>6</v>
      </c>
      <c r="N27" s="18" t="s">
        <v>80</v>
      </c>
      <c r="O27" s="17" t="s">
        <v>242</v>
      </c>
      <c r="P27" s="47" t="s">
        <v>241</v>
      </c>
      <c r="Q27" s="15"/>
      <c r="R27" s="61"/>
      <c r="S27" s="60"/>
    </row>
    <row r="28" spans="1:19" ht="89.25" x14ac:dyDescent="0.2">
      <c r="A28" s="46">
        <v>13</v>
      </c>
      <c r="B28" s="45" t="s">
        <v>240</v>
      </c>
      <c r="C28" s="44" t="s">
        <v>239</v>
      </c>
      <c r="D28" s="43" t="s">
        <v>12</v>
      </c>
      <c r="E28" s="42">
        <v>17.64</v>
      </c>
      <c r="F28" s="42"/>
      <c r="G28" s="41">
        <f t="shared" si="3"/>
        <v>0</v>
      </c>
      <c r="H28" s="40"/>
      <c r="I28" s="39">
        <f t="shared" si="4"/>
        <v>0</v>
      </c>
      <c r="J28" s="38"/>
      <c r="K28" s="37">
        <f t="shared" si="5"/>
        <v>0</v>
      </c>
      <c r="L28" s="20"/>
      <c r="M28" s="19" t="s">
        <v>6</v>
      </c>
      <c r="N28" s="18" t="s">
        <v>80</v>
      </c>
      <c r="O28" s="17" t="s">
        <v>238</v>
      </c>
      <c r="P28" s="47" t="s">
        <v>237</v>
      </c>
      <c r="Q28" s="15"/>
      <c r="R28" s="61"/>
      <c r="S28" s="60"/>
    </row>
    <row r="29" spans="1:19" ht="63.75" x14ac:dyDescent="0.2">
      <c r="A29" s="46">
        <v>14</v>
      </c>
      <c r="B29" s="45" t="s">
        <v>236</v>
      </c>
      <c r="C29" s="44" t="s">
        <v>235</v>
      </c>
      <c r="D29" s="43" t="s">
        <v>7</v>
      </c>
      <c r="E29" s="42">
        <v>0.186</v>
      </c>
      <c r="F29" s="42">
        <v>1.048</v>
      </c>
      <c r="G29" s="41">
        <f t="shared" si="3"/>
        <v>0.19489999999999999</v>
      </c>
      <c r="H29" s="40"/>
      <c r="I29" s="39">
        <f t="shared" si="4"/>
        <v>0</v>
      </c>
      <c r="J29" s="38"/>
      <c r="K29" s="37">
        <f t="shared" si="5"/>
        <v>0</v>
      </c>
      <c r="L29" s="20"/>
      <c r="M29" s="19" t="s">
        <v>6</v>
      </c>
      <c r="N29" s="18" t="s">
        <v>80</v>
      </c>
      <c r="O29" s="17" t="s">
        <v>234</v>
      </c>
      <c r="P29" s="16" t="s">
        <v>233</v>
      </c>
      <c r="Q29" s="15"/>
      <c r="R29" s="61"/>
      <c r="S29" s="60"/>
    </row>
    <row r="30" spans="1:19" ht="76.5" x14ac:dyDescent="0.2">
      <c r="A30" s="46">
        <v>15</v>
      </c>
      <c r="B30" s="45" t="s">
        <v>232</v>
      </c>
      <c r="C30" s="44" t="s">
        <v>231</v>
      </c>
      <c r="D30" s="43" t="s">
        <v>122</v>
      </c>
      <c r="E30" s="42">
        <v>1.44</v>
      </c>
      <c r="F30" s="42">
        <v>2.536</v>
      </c>
      <c r="G30" s="41">
        <f t="shared" si="3"/>
        <v>3.6518000000000002</v>
      </c>
      <c r="H30" s="40"/>
      <c r="I30" s="39">
        <f t="shared" si="4"/>
        <v>0</v>
      </c>
      <c r="J30" s="38"/>
      <c r="K30" s="37">
        <f t="shared" si="5"/>
        <v>0</v>
      </c>
      <c r="L30" s="20"/>
      <c r="M30" s="19" t="s">
        <v>6</v>
      </c>
      <c r="N30" s="18" t="s">
        <v>80</v>
      </c>
      <c r="O30" s="17" t="s">
        <v>230</v>
      </c>
      <c r="P30" s="47" t="s">
        <v>229</v>
      </c>
      <c r="Q30" s="15"/>
      <c r="R30" s="61"/>
      <c r="S30" s="60"/>
    </row>
    <row r="31" spans="1:19" x14ac:dyDescent="0.2">
      <c r="A31" s="46"/>
      <c r="B31" s="45"/>
      <c r="C31" s="44"/>
      <c r="D31" s="43"/>
      <c r="E31" s="42"/>
      <c r="F31" s="42"/>
      <c r="G31" s="41">
        <f t="shared" si="3"/>
        <v>0</v>
      </c>
      <c r="H31" s="40"/>
      <c r="I31" s="39">
        <f t="shared" si="4"/>
        <v>0</v>
      </c>
      <c r="J31" s="38"/>
      <c r="K31" s="37">
        <f t="shared" si="5"/>
        <v>0</v>
      </c>
      <c r="L31" s="20"/>
      <c r="M31" s="19"/>
      <c r="N31" s="18"/>
      <c r="O31" s="17"/>
      <c r="P31" s="47"/>
      <c r="Q31" s="15"/>
      <c r="R31" s="61"/>
      <c r="S31" s="60"/>
    </row>
    <row r="32" spans="1:19" x14ac:dyDescent="0.2">
      <c r="A32" s="36" t="s">
        <v>3</v>
      </c>
      <c r="B32" s="35" t="s">
        <v>228</v>
      </c>
      <c r="C32" s="35" t="s">
        <v>227</v>
      </c>
      <c r="D32" s="34"/>
      <c r="E32" s="33"/>
      <c r="F32" s="33"/>
      <c r="G32" s="32">
        <f>SUM(G26:G31)</f>
        <v>19.290400000000002</v>
      </c>
      <c r="H32" s="31"/>
      <c r="I32" s="31">
        <f>SUM(I26:I31)</f>
        <v>0</v>
      </c>
      <c r="J32" s="30"/>
      <c r="K32" s="29">
        <f>SUM(K26:K31)</f>
        <v>0</v>
      </c>
      <c r="L32" s="20"/>
      <c r="M32" s="19"/>
      <c r="N32" s="18"/>
      <c r="O32" s="17"/>
      <c r="P32" s="16"/>
      <c r="Q32" s="15"/>
      <c r="R32" s="61"/>
      <c r="S32" s="60"/>
    </row>
    <row r="33" spans="1:19" x14ac:dyDescent="0.2">
      <c r="A33" s="28"/>
      <c r="B33" s="27"/>
      <c r="C33" s="27"/>
      <c r="D33" s="26"/>
      <c r="E33" s="25"/>
      <c r="F33" s="24"/>
      <c r="G33" s="23"/>
      <c r="H33" s="22"/>
      <c r="I33" s="22"/>
      <c r="J33" s="21"/>
      <c r="K33" s="21"/>
      <c r="L33" s="20"/>
      <c r="M33" s="19"/>
      <c r="N33" s="18"/>
      <c r="O33" s="17"/>
      <c r="P33" s="16"/>
      <c r="Q33" s="15"/>
      <c r="R33" s="61"/>
      <c r="S33" s="60"/>
    </row>
    <row r="34" spans="1:19" x14ac:dyDescent="0.2">
      <c r="A34" s="58" t="s">
        <v>17</v>
      </c>
      <c r="B34" s="57" t="s">
        <v>226</v>
      </c>
      <c r="C34" s="56" t="s">
        <v>208</v>
      </c>
      <c r="D34" s="55"/>
      <c r="E34" s="54"/>
      <c r="F34" s="54"/>
      <c r="G34" s="53"/>
      <c r="H34" s="52"/>
      <c r="I34" s="51"/>
      <c r="J34" s="50"/>
      <c r="K34" s="49"/>
      <c r="L34" s="20"/>
      <c r="M34" s="19" t="s">
        <v>15</v>
      </c>
      <c r="N34" s="18"/>
      <c r="O34" s="17"/>
      <c r="P34" s="16"/>
      <c r="Q34" s="15"/>
      <c r="R34" s="61"/>
      <c r="S34" s="60"/>
    </row>
    <row r="35" spans="1:19" ht="89.25" x14ac:dyDescent="0.2">
      <c r="A35" s="46">
        <v>16</v>
      </c>
      <c r="B35" s="45" t="s">
        <v>225</v>
      </c>
      <c r="C35" s="44" t="s">
        <v>224</v>
      </c>
      <c r="D35" s="43" t="s">
        <v>122</v>
      </c>
      <c r="E35" s="42">
        <v>3.1</v>
      </c>
      <c r="F35" s="42">
        <v>2.4529999999999998</v>
      </c>
      <c r="G35" s="41">
        <f>ROUND(E35*F35,4)</f>
        <v>7.6043000000000003</v>
      </c>
      <c r="H35" s="40"/>
      <c r="I35" s="39">
        <f>ROUND(E35*H35,2)</f>
        <v>0</v>
      </c>
      <c r="J35" s="38"/>
      <c r="K35" s="37">
        <f>ROUND(E35*J35,2)</f>
        <v>0</v>
      </c>
      <c r="L35" s="20"/>
      <c r="M35" s="19" t="s">
        <v>6</v>
      </c>
      <c r="N35" s="18" t="s">
        <v>80</v>
      </c>
      <c r="O35" s="17" t="s">
        <v>223</v>
      </c>
      <c r="P35" s="47" t="s">
        <v>222</v>
      </c>
      <c r="Q35" s="15"/>
      <c r="R35" s="61"/>
      <c r="S35" s="60"/>
    </row>
    <row r="36" spans="1:19" ht="191.25" x14ac:dyDescent="0.2">
      <c r="A36" s="46">
        <v>17</v>
      </c>
      <c r="B36" s="45" t="s">
        <v>221</v>
      </c>
      <c r="C36" s="44" t="s">
        <v>220</v>
      </c>
      <c r="D36" s="43" t="s">
        <v>12</v>
      </c>
      <c r="E36" s="42">
        <v>11.647</v>
      </c>
      <c r="F36" s="42">
        <v>1E-3</v>
      </c>
      <c r="G36" s="41">
        <f>ROUND(E36*F36,4)</f>
        <v>1.1599999999999999E-2</v>
      </c>
      <c r="H36" s="40"/>
      <c r="I36" s="39">
        <f>ROUND(E36*H36,2)</f>
        <v>0</v>
      </c>
      <c r="J36" s="38"/>
      <c r="K36" s="37">
        <f>ROUND(E36*J36,2)</f>
        <v>0</v>
      </c>
      <c r="L36" s="20"/>
      <c r="M36" s="19" t="s">
        <v>6</v>
      </c>
      <c r="N36" s="18" t="s">
        <v>80</v>
      </c>
      <c r="O36" s="17" t="s">
        <v>219</v>
      </c>
      <c r="P36" s="47" t="s">
        <v>218</v>
      </c>
      <c r="Q36" s="15"/>
      <c r="R36" s="61"/>
      <c r="S36" s="60"/>
    </row>
    <row r="37" spans="1:19" ht="191.25" x14ac:dyDescent="0.2">
      <c r="A37" s="46">
        <v>18</v>
      </c>
      <c r="B37" s="45" t="s">
        <v>217</v>
      </c>
      <c r="C37" s="44" t="s">
        <v>216</v>
      </c>
      <c r="D37" s="43" t="s">
        <v>12</v>
      </c>
      <c r="E37" s="42">
        <v>11.647</v>
      </c>
      <c r="F37" s="42"/>
      <c r="G37" s="41">
        <f>ROUND(E37*F37,4)</f>
        <v>0</v>
      </c>
      <c r="H37" s="40"/>
      <c r="I37" s="39">
        <f>ROUND(E37*H37,2)</f>
        <v>0</v>
      </c>
      <c r="J37" s="38"/>
      <c r="K37" s="37">
        <f>ROUND(E37*J37,2)</f>
        <v>0</v>
      </c>
      <c r="L37" s="20"/>
      <c r="M37" s="19" t="s">
        <v>6</v>
      </c>
      <c r="N37" s="18" t="s">
        <v>80</v>
      </c>
      <c r="O37" s="17" t="s">
        <v>215</v>
      </c>
      <c r="P37" s="47" t="s">
        <v>214</v>
      </c>
      <c r="Q37" s="15"/>
    </row>
    <row r="38" spans="1:19" ht="127.5" x14ac:dyDescent="0.2">
      <c r="A38" s="46">
        <v>19</v>
      </c>
      <c r="B38" s="45" t="s">
        <v>213</v>
      </c>
      <c r="C38" s="44" t="s">
        <v>212</v>
      </c>
      <c r="D38" s="43" t="s">
        <v>7</v>
      </c>
      <c r="E38" s="42">
        <v>0.29699999999999999</v>
      </c>
      <c r="F38" s="42">
        <v>1.0489999999999999</v>
      </c>
      <c r="G38" s="41">
        <f>ROUND(E38*F38,4)</f>
        <v>0.31159999999999999</v>
      </c>
      <c r="H38" s="40"/>
      <c r="I38" s="39">
        <f>ROUND(E38*H38,2)</f>
        <v>0</v>
      </c>
      <c r="J38" s="38"/>
      <c r="K38" s="37">
        <f>ROUND(E38*J38,2)</f>
        <v>0</v>
      </c>
      <c r="L38" s="20"/>
      <c r="M38" s="19" t="s">
        <v>6</v>
      </c>
      <c r="N38" s="18" t="s">
        <v>80</v>
      </c>
      <c r="O38" s="17" t="s">
        <v>211</v>
      </c>
      <c r="P38" s="16" t="s">
        <v>210</v>
      </c>
      <c r="Q38" s="15"/>
    </row>
    <row r="39" spans="1:19" x14ac:dyDescent="0.2">
      <c r="A39" s="46"/>
      <c r="B39" s="45"/>
      <c r="C39" s="44"/>
      <c r="D39" s="43"/>
      <c r="E39" s="42"/>
      <c r="F39" s="42"/>
      <c r="G39" s="41">
        <f>ROUND(E39*F39,4)</f>
        <v>0</v>
      </c>
      <c r="H39" s="40"/>
      <c r="I39" s="39">
        <f>ROUND(E39*H39,2)</f>
        <v>0</v>
      </c>
      <c r="J39" s="38"/>
      <c r="K39" s="37">
        <f>ROUND(E39*J39,2)</f>
        <v>0</v>
      </c>
      <c r="L39" s="20"/>
      <c r="M39" s="19"/>
      <c r="N39" s="18"/>
      <c r="O39" s="17"/>
      <c r="P39" s="16"/>
      <c r="Q39" s="15"/>
    </row>
    <row r="40" spans="1:19" x14ac:dyDescent="0.2">
      <c r="A40" s="36" t="s">
        <v>3</v>
      </c>
      <c r="B40" s="35" t="s">
        <v>209</v>
      </c>
      <c r="C40" s="35" t="s">
        <v>208</v>
      </c>
      <c r="D40" s="34"/>
      <c r="E40" s="33"/>
      <c r="F40" s="33"/>
      <c r="G40" s="32">
        <f>SUM(G35:G39)</f>
        <v>7.9275000000000002</v>
      </c>
      <c r="H40" s="31"/>
      <c r="I40" s="31">
        <f>SUM(I35:I39)</f>
        <v>0</v>
      </c>
      <c r="J40" s="30"/>
      <c r="K40" s="29">
        <f>SUM(K35:K39)</f>
        <v>0</v>
      </c>
      <c r="L40" s="20"/>
      <c r="M40" s="19"/>
      <c r="N40" s="18"/>
      <c r="O40" s="17"/>
      <c r="P40" s="16"/>
      <c r="Q40" s="15"/>
    </row>
    <row r="41" spans="1:19" x14ac:dyDescent="0.2">
      <c r="A41" s="28"/>
      <c r="B41" s="27"/>
      <c r="C41" s="27"/>
      <c r="D41" s="26"/>
      <c r="E41" s="25"/>
      <c r="F41" s="24"/>
      <c r="G41" s="23"/>
      <c r="H41" s="22"/>
      <c r="I41" s="22"/>
      <c r="J41" s="21"/>
      <c r="K41" s="21"/>
      <c r="L41" s="20"/>
      <c r="M41" s="19"/>
      <c r="N41" s="18"/>
      <c r="O41" s="17"/>
      <c r="P41" s="16"/>
      <c r="Q41" s="15"/>
    </row>
    <row r="42" spans="1:19" x14ac:dyDescent="0.2">
      <c r="A42" s="58" t="s">
        <v>17</v>
      </c>
      <c r="B42" s="57" t="s">
        <v>207</v>
      </c>
      <c r="C42" s="56" t="s">
        <v>177</v>
      </c>
      <c r="D42" s="55"/>
      <c r="E42" s="54"/>
      <c r="F42" s="54"/>
      <c r="G42" s="53"/>
      <c r="H42" s="52"/>
      <c r="I42" s="51"/>
      <c r="J42" s="50"/>
      <c r="K42" s="49"/>
      <c r="L42" s="20"/>
      <c r="M42" s="19" t="s">
        <v>15</v>
      </c>
      <c r="N42" s="18"/>
      <c r="O42" s="17"/>
      <c r="P42" s="16"/>
      <c r="Q42" s="15"/>
    </row>
    <row r="43" spans="1:19" ht="102" x14ac:dyDescent="0.2">
      <c r="A43" s="46">
        <v>20</v>
      </c>
      <c r="B43" s="45" t="s">
        <v>206</v>
      </c>
      <c r="C43" s="44" t="s">
        <v>205</v>
      </c>
      <c r="D43" s="43" t="s">
        <v>122</v>
      </c>
      <c r="E43" s="42">
        <v>6.9409999999999998</v>
      </c>
      <c r="F43" s="42">
        <v>2.4529999999999998</v>
      </c>
      <c r="G43" s="41">
        <f t="shared" ref="G43:G50" si="6">ROUND(E43*F43,4)</f>
        <v>17.026299999999999</v>
      </c>
      <c r="H43" s="40"/>
      <c r="I43" s="39">
        <f t="shared" ref="I43:I50" si="7">ROUND(E43*H43,2)</f>
        <v>0</v>
      </c>
      <c r="J43" s="38"/>
      <c r="K43" s="37">
        <f t="shared" ref="K43:K50" si="8">ROUND(E43*J43,2)</f>
        <v>0</v>
      </c>
      <c r="L43" s="20"/>
      <c r="M43" s="19" t="s">
        <v>6</v>
      </c>
      <c r="N43" s="18" t="s">
        <v>80</v>
      </c>
      <c r="O43" s="17" t="s">
        <v>204</v>
      </c>
      <c r="P43" s="47" t="s">
        <v>203</v>
      </c>
      <c r="Q43" s="15"/>
    </row>
    <row r="44" spans="1:19" ht="102" x14ac:dyDescent="0.2">
      <c r="A44" s="46">
        <v>21</v>
      </c>
      <c r="B44" s="45" t="s">
        <v>202</v>
      </c>
      <c r="C44" s="44" t="s">
        <v>201</v>
      </c>
      <c r="D44" s="43" t="s">
        <v>7</v>
      </c>
      <c r="E44" s="42">
        <v>0.36399999999999999</v>
      </c>
      <c r="F44" s="42">
        <v>1.0489999999999999</v>
      </c>
      <c r="G44" s="41">
        <f t="shared" si="6"/>
        <v>0.38179999999999997</v>
      </c>
      <c r="H44" s="40"/>
      <c r="I44" s="39">
        <f t="shared" si="7"/>
        <v>0</v>
      </c>
      <c r="J44" s="38"/>
      <c r="K44" s="37">
        <f t="shared" si="8"/>
        <v>0</v>
      </c>
      <c r="L44" s="20"/>
      <c r="M44" s="19" t="s">
        <v>6</v>
      </c>
      <c r="N44" s="18" t="s">
        <v>80</v>
      </c>
      <c r="O44" s="17" t="s">
        <v>200</v>
      </c>
      <c r="P44" s="16" t="s">
        <v>199</v>
      </c>
      <c r="Q44" s="15"/>
    </row>
    <row r="45" spans="1:19" ht="102" x14ac:dyDescent="0.2">
      <c r="A45" s="46">
        <v>22</v>
      </c>
      <c r="B45" s="45" t="s">
        <v>198</v>
      </c>
      <c r="C45" s="44" t="s">
        <v>197</v>
      </c>
      <c r="D45" s="43" t="s">
        <v>12</v>
      </c>
      <c r="E45" s="42">
        <v>13.395</v>
      </c>
      <c r="F45" s="42">
        <v>1.2999999999999999E-2</v>
      </c>
      <c r="G45" s="41">
        <f t="shared" si="6"/>
        <v>0.1741</v>
      </c>
      <c r="H45" s="40"/>
      <c r="I45" s="39">
        <f t="shared" si="7"/>
        <v>0</v>
      </c>
      <c r="J45" s="38"/>
      <c r="K45" s="37">
        <f t="shared" si="8"/>
        <v>0</v>
      </c>
      <c r="L45" s="20"/>
      <c r="M45" s="19" t="s">
        <v>6</v>
      </c>
      <c r="N45" s="18" t="s">
        <v>80</v>
      </c>
      <c r="O45" s="17" t="s">
        <v>196</v>
      </c>
      <c r="P45" s="47" t="s">
        <v>195</v>
      </c>
      <c r="Q45" s="15"/>
    </row>
    <row r="46" spans="1:19" ht="102" x14ac:dyDescent="0.2">
      <c r="A46" s="46">
        <v>23</v>
      </c>
      <c r="B46" s="45" t="s">
        <v>194</v>
      </c>
      <c r="C46" s="44" t="s">
        <v>193</v>
      </c>
      <c r="D46" s="43" t="s">
        <v>12</v>
      </c>
      <c r="E46" s="42">
        <v>13.395</v>
      </c>
      <c r="F46" s="42"/>
      <c r="G46" s="41">
        <f t="shared" si="6"/>
        <v>0</v>
      </c>
      <c r="H46" s="40"/>
      <c r="I46" s="39">
        <f t="shared" si="7"/>
        <v>0</v>
      </c>
      <c r="J46" s="38"/>
      <c r="K46" s="37">
        <f t="shared" si="8"/>
        <v>0</v>
      </c>
      <c r="L46" s="20"/>
      <c r="M46" s="19" t="s">
        <v>6</v>
      </c>
      <c r="N46" s="18" t="s">
        <v>80</v>
      </c>
      <c r="O46" s="17" t="s">
        <v>192</v>
      </c>
      <c r="P46" s="47" t="s">
        <v>191</v>
      </c>
      <c r="Q46" s="15"/>
    </row>
    <row r="47" spans="1:19" ht="89.25" x14ac:dyDescent="0.2">
      <c r="A47" s="46">
        <v>24</v>
      </c>
      <c r="B47" s="45" t="s">
        <v>190</v>
      </c>
      <c r="C47" s="44" t="s">
        <v>189</v>
      </c>
      <c r="D47" s="43" t="s">
        <v>12</v>
      </c>
      <c r="E47" s="42">
        <v>7.2409999999999997</v>
      </c>
      <c r="F47" s="42">
        <v>7.0000000000000001E-3</v>
      </c>
      <c r="G47" s="41">
        <f t="shared" si="6"/>
        <v>5.0700000000000002E-2</v>
      </c>
      <c r="H47" s="40"/>
      <c r="I47" s="39">
        <f t="shared" si="7"/>
        <v>0</v>
      </c>
      <c r="J47" s="38"/>
      <c r="K47" s="37">
        <f t="shared" si="8"/>
        <v>0</v>
      </c>
      <c r="L47" s="20"/>
      <c r="M47" s="19" t="s">
        <v>6</v>
      </c>
      <c r="N47" s="18" t="s">
        <v>80</v>
      </c>
      <c r="O47" s="17" t="s">
        <v>188</v>
      </c>
      <c r="P47" s="47" t="s">
        <v>187</v>
      </c>
      <c r="Q47" s="15"/>
    </row>
    <row r="48" spans="1:19" ht="89.25" x14ac:dyDescent="0.2">
      <c r="A48" s="46">
        <v>25</v>
      </c>
      <c r="B48" s="45" t="s">
        <v>186</v>
      </c>
      <c r="C48" s="44" t="s">
        <v>185</v>
      </c>
      <c r="D48" s="43" t="s">
        <v>12</v>
      </c>
      <c r="E48" s="42">
        <v>7.2409999999999997</v>
      </c>
      <c r="F48" s="42"/>
      <c r="G48" s="41">
        <f t="shared" si="6"/>
        <v>0</v>
      </c>
      <c r="H48" s="40"/>
      <c r="I48" s="39">
        <f t="shared" si="7"/>
        <v>0</v>
      </c>
      <c r="J48" s="38"/>
      <c r="K48" s="37">
        <f t="shared" si="8"/>
        <v>0</v>
      </c>
      <c r="L48" s="20"/>
      <c r="M48" s="19" t="s">
        <v>6</v>
      </c>
      <c r="N48" s="18" t="s">
        <v>80</v>
      </c>
      <c r="O48" s="17" t="s">
        <v>184</v>
      </c>
      <c r="P48" s="47" t="s">
        <v>183</v>
      </c>
      <c r="Q48" s="15"/>
    </row>
    <row r="49" spans="1:17" ht="76.5" x14ac:dyDescent="0.2">
      <c r="A49" s="46">
        <v>26</v>
      </c>
      <c r="B49" s="45" t="s">
        <v>182</v>
      </c>
      <c r="C49" s="44" t="s">
        <v>181</v>
      </c>
      <c r="D49" s="43" t="s">
        <v>12</v>
      </c>
      <c r="E49" s="42">
        <v>3.9830000000000001</v>
      </c>
      <c r="F49" s="42">
        <v>0.22800000000000001</v>
      </c>
      <c r="G49" s="41">
        <f t="shared" si="6"/>
        <v>0.90810000000000002</v>
      </c>
      <c r="H49" s="40"/>
      <c r="I49" s="39">
        <f t="shared" si="7"/>
        <v>0</v>
      </c>
      <c r="J49" s="38"/>
      <c r="K49" s="37">
        <f t="shared" si="8"/>
        <v>0</v>
      </c>
      <c r="L49" s="20"/>
      <c r="M49" s="19" t="s">
        <v>6</v>
      </c>
      <c r="N49" s="18" t="s">
        <v>80</v>
      </c>
      <c r="O49" s="17" t="s">
        <v>180</v>
      </c>
      <c r="P49" s="47" t="s">
        <v>179</v>
      </c>
      <c r="Q49" s="15"/>
    </row>
    <row r="50" spans="1:17" x14ac:dyDescent="0.2">
      <c r="A50" s="46"/>
      <c r="B50" s="45"/>
      <c r="C50" s="44"/>
      <c r="D50" s="43"/>
      <c r="E50" s="42"/>
      <c r="F50" s="42"/>
      <c r="G50" s="41">
        <f t="shared" si="6"/>
        <v>0</v>
      </c>
      <c r="H50" s="40"/>
      <c r="I50" s="39">
        <f t="shared" si="7"/>
        <v>0</v>
      </c>
      <c r="J50" s="38"/>
      <c r="K50" s="37">
        <f t="shared" si="8"/>
        <v>0</v>
      </c>
      <c r="L50" s="20"/>
      <c r="M50" s="19"/>
      <c r="N50" s="18"/>
      <c r="O50" s="17"/>
      <c r="P50" s="47"/>
      <c r="Q50" s="15"/>
    </row>
    <row r="51" spans="1:17" x14ac:dyDescent="0.2">
      <c r="A51" s="36" t="s">
        <v>3</v>
      </c>
      <c r="B51" s="35" t="s">
        <v>178</v>
      </c>
      <c r="C51" s="35" t="s">
        <v>177</v>
      </c>
      <c r="D51" s="34"/>
      <c r="E51" s="33"/>
      <c r="F51" s="33"/>
      <c r="G51" s="32">
        <f>SUM(G43:G50)</f>
        <v>18.540999999999997</v>
      </c>
      <c r="H51" s="31"/>
      <c r="I51" s="31">
        <f>SUM(I43:I50)</f>
        <v>0</v>
      </c>
      <c r="J51" s="30"/>
      <c r="K51" s="29">
        <f>SUM(K43:K50)</f>
        <v>0</v>
      </c>
      <c r="L51" s="20"/>
      <c r="M51" s="19"/>
      <c r="N51" s="18"/>
      <c r="O51" s="17"/>
      <c r="P51" s="16"/>
      <c r="Q51" s="15"/>
    </row>
    <row r="52" spans="1:17" x14ac:dyDescent="0.2">
      <c r="A52" s="28"/>
      <c r="B52" s="27"/>
      <c r="C52" s="27"/>
      <c r="D52" s="26"/>
      <c r="E52" s="25"/>
      <c r="F52" s="24"/>
      <c r="G52" s="23"/>
      <c r="H52" s="22"/>
      <c r="I52" s="22"/>
      <c r="J52" s="21"/>
      <c r="K52" s="21"/>
      <c r="L52" s="20"/>
      <c r="M52" s="19"/>
      <c r="N52" s="18"/>
      <c r="O52" s="17"/>
      <c r="P52" s="16"/>
      <c r="Q52" s="15"/>
    </row>
    <row r="53" spans="1:17" x14ac:dyDescent="0.2">
      <c r="A53" s="58" t="s">
        <v>17</v>
      </c>
      <c r="B53" s="57" t="s">
        <v>176</v>
      </c>
      <c r="C53" s="56" t="s">
        <v>158</v>
      </c>
      <c r="D53" s="55"/>
      <c r="E53" s="54"/>
      <c r="F53" s="54"/>
      <c r="G53" s="53"/>
      <c r="H53" s="52"/>
      <c r="I53" s="51"/>
      <c r="J53" s="50"/>
      <c r="K53" s="49"/>
      <c r="L53" s="20"/>
      <c r="M53" s="19" t="s">
        <v>15</v>
      </c>
      <c r="N53" s="18"/>
      <c r="O53" s="17"/>
      <c r="P53" s="16"/>
      <c r="Q53" s="15"/>
    </row>
    <row r="54" spans="1:17" ht="76.5" x14ac:dyDescent="0.2">
      <c r="A54" s="46">
        <v>27</v>
      </c>
      <c r="B54" s="45" t="s">
        <v>175</v>
      </c>
      <c r="C54" s="44" t="s">
        <v>174</v>
      </c>
      <c r="D54" s="43" t="s">
        <v>12</v>
      </c>
      <c r="E54" s="42">
        <v>54.012</v>
      </c>
      <c r="F54" s="42">
        <v>0.08</v>
      </c>
      <c r="G54" s="41">
        <f>ROUND(E54*F54,4)</f>
        <v>4.3209999999999997</v>
      </c>
      <c r="H54" s="40"/>
      <c r="I54" s="39">
        <f>ROUND(E54*H54,2)</f>
        <v>0</v>
      </c>
      <c r="J54" s="38"/>
      <c r="K54" s="37">
        <f>ROUND(E54*J54,2)</f>
        <v>0</v>
      </c>
      <c r="L54" s="20"/>
      <c r="M54" s="19" t="s">
        <v>6</v>
      </c>
      <c r="N54" s="18" t="s">
        <v>80</v>
      </c>
      <c r="O54" s="17" t="s">
        <v>173</v>
      </c>
      <c r="P54" s="47" t="s">
        <v>172</v>
      </c>
      <c r="Q54" s="15"/>
    </row>
    <row r="55" spans="1:17" ht="76.5" x14ac:dyDescent="0.2">
      <c r="A55" s="46">
        <v>28</v>
      </c>
      <c r="B55" s="45" t="s">
        <v>171</v>
      </c>
      <c r="C55" s="44" t="s">
        <v>170</v>
      </c>
      <c r="D55" s="43" t="s">
        <v>12</v>
      </c>
      <c r="E55" s="42">
        <v>54.012</v>
      </c>
      <c r="F55" s="42">
        <v>0.378</v>
      </c>
      <c r="G55" s="41">
        <f>ROUND(E55*F55,4)</f>
        <v>20.416499999999999</v>
      </c>
      <c r="H55" s="40"/>
      <c r="I55" s="39">
        <f>ROUND(E55*H55,2)</f>
        <v>0</v>
      </c>
      <c r="J55" s="38"/>
      <c r="K55" s="37">
        <f>ROUND(E55*J55,2)</f>
        <v>0</v>
      </c>
      <c r="L55" s="20"/>
      <c r="M55" s="19" t="s">
        <v>6</v>
      </c>
      <c r="N55" s="18" t="s">
        <v>80</v>
      </c>
      <c r="O55" s="17" t="s">
        <v>169</v>
      </c>
      <c r="P55" s="47" t="s">
        <v>168</v>
      </c>
      <c r="Q55" s="15"/>
    </row>
    <row r="56" spans="1:17" ht="38.25" x14ac:dyDescent="0.2">
      <c r="A56" s="46">
        <v>29</v>
      </c>
      <c r="B56" s="45" t="s">
        <v>167</v>
      </c>
      <c r="C56" s="44" t="s">
        <v>166</v>
      </c>
      <c r="D56" s="43" t="s">
        <v>12</v>
      </c>
      <c r="E56" s="42">
        <v>54.012</v>
      </c>
      <c r="F56" s="42">
        <v>0.14000000000000001</v>
      </c>
      <c r="G56" s="41">
        <f>ROUND(E56*F56,4)</f>
        <v>7.5617000000000001</v>
      </c>
      <c r="H56" s="40"/>
      <c r="I56" s="39">
        <f>ROUND(E56*H56,2)</f>
        <v>0</v>
      </c>
      <c r="J56" s="38"/>
      <c r="K56" s="37">
        <f>ROUND(E56*J56,2)</f>
        <v>0</v>
      </c>
      <c r="L56" s="20"/>
      <c r="M56" s="19" t="s">
        <v>50</v>
      </c>
      <c r="N56" s="18" t="s">
        <v>106</v>
      </c>
      <c r="O56" s="17" t="s">
        <v>165</v>
      </c>
      <c r="P56" s="47" t="s">
        <v>164</v>
      </c>
      <c r="Q56" s="15"/>
    </row>
    <row r="57" spans="1:17" ht="216.75" x14ac:dyDescent="0.2">
      <c r="A57" s="46">
        <v>30</v>
      </c>
      <c r="B57" s="45" t="s">
        <v>163</v>
      </c>
      <c r="C57" s="44" t="s">
        <v>162</v>
      </c>
      <c r="D57" s="43" t="s">
        <v>12</v>
      </c>
      <c r="E57" s="42">
        <v>54.012</v>
      </c>
      <c r="F57" s="42">
        <v>8.4000000000000005E-2</v>
      </c>
      <c r="G57" s="41">
        <f>ROUND(E57*F57,4)</f>
        <v>4.5369999999999999</v>
      </c>
      <c r="H57" s="40"/>
      <c r="I57" s="39">
        <f>ROUND(E57*H57,2)</f>
        <v>0</v>
      </c>
      <c r="J57" s="38"/>
      <c r="K57" s="37">
        <f>ROUND(E57*J57,2)</f>
        <v>0</v>
      </c>
      <c r="L57" s="20"/>
      <c r="M57" s="19" t="s">
        <v>6</v>
      </c>
      <c r="N57" s="18" t="s">
        <v>80</v>
      </c>
      <c r="O57" s="17" t="s">
        <v>161</v>
      </c>
      <c r="P57" s="47" t="s">
        <v>160</v>
      </c>
      <c r="Q57" s="15"/>
    </row>
    <row r="58" spans="1:17" x14ac:dyDescent="0.2">
      <c r="A58" s="46"/>
      <c r="B58" s="45"/>
      <c r="C58" s="44"/>
      <c r="D58" s="43"/>
      <c r="E58" s="42"/>
      <c r="F58" s="42"/>
      <c r="G58" s="41">
        <f>ROUND(E58*F58,4)</f>
        <v>0</v>
      </c>
      <c r="H58" s="40"/>
      <c r="I58" s="39">
        <f>ROUND(E58*H58,2)</f>
        <v>0</v>
      </c>
      <c r="J58" s="38"/>
      <c r="K58" s="37">
        <f>ROUND(E58*J58,2)</f>
        <v>0</v>
      </c>
      <c r="L58" s="20"/>
      <c r="M58" s="19"/>
      <c r="N58" s="18"/>
      <c r="O58" s="17"/>
      <c r="P58" s="47"/>
      <c r="Q58" s="15"/>
    </row>
    <row r="59" spans="1:17" x14ac:dyDescent="0.2">
      <c r="A59" s="36" t="s">
        <v>3</v>
      </c>
      <c r="B59" s="35" t="s">
        <v>159</v>
      </c>
      <c r="C59" s="35" t="s">
        <v>158</v>
      </c>
      <c r="D59" s="34"/>
      <c r="E59" s="33"/>
      <c r="F59" s="33"/>
      <c r="G59" s="32">
        <f>SUM(G54:G58)</f>
        <v>36.836199999999998</v>
      </c>
      <c r="H59" s="31"/>
      <c r="I59" s="31">
        <f>SUM(I54:I58)</f>
        <v>0</v>
      </c>
      <c r="J59" s="30"/>
      <c r="K59" s="29">
        <f>SUM(K54:K58)</f>
        <v>0</v>
      </c>
      <c r="L59" s="20"/>
      <c r="M59" s="19"/>
      <c r="N59" s="18"/>
      <c r="O59" s="17"/>
      <c r="P59" s="16"/>
      <c r="Q59" s="15"/>
    </row>
    <row r="60" spans="1:17" x14ac:dyDescent="0.2">
      <c r="A60" s="28"/>
      <c r="B60" s="27"/>
      <c r="C60" s="27"/>
      <c r="D60" s="26"/>
      <c r="E60" s="25"/>
      <c r="F60" s="24"/>
      <c r="G60" s="23"/>
      <c r="H60" s="22"/>
      <c r="I60" s="22"/>
      <c r="J60" s="21"/>
      <c r="K60" s="21"/>
      <c r="L60" s="20"/>
      <c r="M60" s="19"/>
      <c r="N60" s="18"/>
      <c r="O60" s="17"/>
      <c r="P60" s="16"/>
      <c r="Q60" s="15"/>
    </row>
    <row r="61" spans="1:17" x14ac:dyDescent="0.2">
      <c r="A61" s="58" t="s">
        <v>17</v>
      </c>
      <c r="B61" s="57" t="s">
        <v>157</v>
      </c>
      <c r="C61" s="56" t="s">
        <v>114</v>
      </c>
      <c r="D61" s="55"/>
      <c r="E61" s="54"/>
      <c r="F61" s="54"/>
      <c r="G61" s="53"/>
      <c r="H61" s="52"/>
      <c r="I61" s="51"/>
      <c r="J61" s="50"/>
      <c r="K61" s="49"/>
      <c r="L61" s="20"/>
      <c r="M61" s="19" t="s">
        <v>15</v>
      </c>
      <c r="N61" s="18"/>
      <c r="O61" s="17"/>
      <c r="P61" s="16"/>
      <c r="Q61" s="15"/>
    </row>
    <row r="62" spans="1:17" ht="51" x14ac:dyDescent="0.2">
      <c r="A62" s="46">
        <v>31</v>
      </c>
      <c r="B62" s="45" t="s">
        <v>156</v>
      </c>
      <c r="C62" s="44" t="s">
        <v>155</v>
      </c>
      <c r="D62" s="43" t="s">
        <v>51</v>
      </c>
      <c r="E62" s="42">
        <v>78</v>
      </c>
      <c r="F62" s="42">
        <v>4.4999999999999998E-2</v>
      </c>
      <c r="G62" s="41">
        <f t="shared" ref="G62:G72" si="9">ROUND(E62*F62,4)</f>
        <v>3.51</v>
      </c>
      <c r="H62" s="40"/>
      <c r="I62" s="39">
        <f t="shared" ref="I62:I72" si="10">ROUND(E62*H62,2)</f>
        <v>0</v>
      </c>
      <c r="J62" s="38"/>
      <c r="K62" s="37">
        <f t="shared" ref="K62:K72" si="11">ROUND(E62*J62,2)</f>
        <v>0</v>
      </c>
      <c r="L62" s="20"/>
      <c r="M62" s="19" t="s">
        <v>50</v>
      </c>
      <c r="N62" s="18" t="s">
        <v>106</v>
      </c>
      <c r="O62" s="17" t="s">
        <v>154</v>
      </c>
      <c r="P62" s="47" t="s">
        <v>153</v>
      </c>
      <c r="Q62" s="15"/>
    </row>
    <row r="63" spans="1:17" ht="140.25" x14ac:dyDescent="0.2">
      <c r="A63" s="46">
        <v>32</v>
      </c>
      <c r="B63" s="45" t="s">
        <v>152</v>
      </c>
      <c r="C63" s="44" t="s">
        <v>151</v>
      </c>
      <c r="D63" s="43" t="s">
        <v>36</v>
      </c>
      <c r="E63" s="42">
        <v>39.804000000000002</v>
      </c>
      <c r="F63" s="42">
        <v>0.14299999999999999</v>
      </c>
      <c r="G63" s="41">
        <f t="shared" si="9"/>
        <v>5.6920000000000002</v>
      </c>
      <c r="H63" s="40"/>
      <c r="I63" s="39">
        <f t="shared" si="10"/>
        <v>0</v>
      </c>
      <c r="J63" s="38"/>
      <c r="K63" s="37">
        <f t="shared" si="11"/>
        <v>0</v>
      </c>
      <c r="L63" s="20"/>
      <c r="M63" s="19" t="s">
        <v>6</v>
      </c>
      <c r="N63" s="18" t="s">
        <v>80</v>
      </c>
      <c r="O63" s="17" t="s">
        <v>150</v>
      </c>
      <c r="P63" s="47" t="s">
        <v>149</v>
      </c>
      <c r="Q63" s="15"/>
    </row>
    <row r="64" spans="1:17" ht="51" x14ac:dyDescent="0.2">
      <c r="A64" s="46">
        <v>33</v>
      </c>
      <c r="B64" s="45" t="s">
        <v>148</v>
      </c>
      <c r="C64" s="44" t="s">
        <v>147</v>
      </c>
      <c r="D64" s="43" t="s">
        <v>122</v>
      </c>
      <c r="E64" s="42">
        <v>1.1299999999999999</v>
      </c>
      <c r="F64" s="42"/>
      <c r="G64" s="41">
        <f t="shared" si="9"/>
        <v>0</v>
      </c>
      <c r="H64" s="40"/>
      <c r="I64" s="39">
        <f t="shared" si="10"/>
        <v>0</v>
      </c>
      <c r="J64" s="38"/>
      <c r="K64" s="37">
        <f t="shared" si="11"/>
        <v>0</v>
      </c>
      <c r="L64" s="20"/>
      <c r="M64" s="19" t="s">
        <v>6</v>
      </c>
      <c r="N64" s="18" t="s">
        <v>24</v>
      </c>
      <c r="O64" s="17" t="s">
        <v>146</v>
      </c>
      <c r="P64" s="47" t="s">
        <v>145</v>
      </c>
      <c r="Q64" s="15"/>
    </row>
    <row r="65" spans="1:17" ht="63.75" x14ac:dyDescent="0.2">
      <c r="A65" s="46">
        <v>34</v>
      </c>
      <c r="B65" s="45" t="s">
        <v>144</v>
      </c>
      <c r="C65" s="44" t="s">
        <v>143</v>
      </c>
      <c r="D65" s="43" t="s">
        <v>36</v>
      </c>
      <c r="E65" s="42">
        <v>3</v>
      </c>
      <c r="F65" s="42"/>
      <c r="G65" s="41">
        <f t="shared" si="9"/>
        <v>0</v>
      </c>
      <c r="H65" s="40"/>
      <c r="I65" s="39">
        <f t="shared" si="10"/>
        <v>0</v>
      </c>
      <c r="J65" s="38"/>
      <c r="K65" s="37">
        <f t="shared" si="11"/>
        <v>0</v>
      </c>
      <c r="L65" s="20"/>
      <c r="M65" s="19" t="s">
        <v>6</v>
      </c>
      <c r="N65" s="18" t="s">
        <v>80</v>
      </c>
      <c r="O65" s="17" t="s">
        <v>142</v>
      </c>
      <c r="P65" s="16" t="s">
        <v>141</v>
      </c>
      <c r="Q65" s="15"/>
    </row>
    <row r="66" spans="1:17" ht="76.5" x14ac:dyDescent="0.2">
      <c r="A66" s="46">
        <v>35</v>
      </c>
      <c r="B66" s="45" t="s">
        <v>140</v>
      </c>
      <c r="C66" s="44" t="s">
        <v>139</v>
      </c>
      <c r="D66" s="43" t="s">
        <v>12</v>
      </c>
      <c r="E66" s="42">
        <v>4.0999999999999996</v>
      </c>
      <c r="F66" s="42"/>
      <c r="G66" s="41">
        <f t="shared" si="9"/>
        <v>0</v>
      </c>
      <c r="H66" s="40"/>
      <c r="I66" s="39">
        <f t="shared" si="10"/>
        <v>0</v>
      </c>
      <c r="J66" s="38"/>
      <c r="K66" s="37">
        <f t="shared" si="11"/>
        <v>0</v>
      </c>
      <c r="L66" s="20"/>
      <c r="M66" s="19" t="s">
        <v>6</v>
      </c>
      <c r="N66" s="18" t="s">
        <v>80</v>
      </c>
      <c r="O66" s="17" t="s">
        <v>138</v>
      </c>
      <c r="P66" s="47" t="s">
        <v>137</v>
      </c>
      <c r="Q66" s="15"/>
    </row>
    <row r="67" spans="1:17" ht="127.5" x14ac:dyDescent="0.2">
      <c r="A67" s="46">
        <v>36</v>
      </c>
      <c r="B67" s="45" t="s">
        <v>136</v>
      </c>
      <c r="C67" s="44" t="s">
        <v>135</v>
      </c>
      <c r="D67" s="43" t="s">
        <v>12</v>
      </c>
      <c r="E67" s="42">
        <v>2.42</v>
      </c>
      <c r="F67" s="42"/>
      <c r="G67" s="41">
        <f t="shared" si="9"/>
        <v>0</v>
      </c>
      <c r="H67" s="40"/>
      <c r="I67" s="39">
        <f t="shared" si="10"/>
        <v>0</v>
      </c>
      <c r="J67" s="38"/>
      <c r="K67" s="37">
        <f t="shared" si="11"/>
        <v>0</v>
      </c>
      <c r="L67" s="20"/>
      <c r="M67" s="19" t="s">
        <v>6</v>
      </c>
      <c r="N67" s="18" t="s">
        <v>80</v>
      </c>
      <c r="O67" s="17" t="s">
        <v>134</v>
      </c>
      <c r="P67" s="47" t="s">
        <v>133</v>
      </c>
      <c r="Q67" s="15"/>
    </row>
    <row r="68" spans="1:17" ht="76.5" x14ac:dyDescent="0.2">
      <c r="A68" s="46">
        <v>37</v>
      </c>
      <c r="B68" s="45" t="s">
        <v>132</v>
      </c>
      <c r="C68" s="44" t="s">
        <v>131</v>
      </c>
      <c r="D68" s="43" t="s">
        <v>51</v>
      </c>
      <c r="E68" s="42">
        <v>9</v>
      </c>
      <c r="F68" s="42"/>
      <c r="G68" s="41">
        <f t="shared" si="9"/>
        <v>0</v>
      </c>
      <c r="H68" s="40"/>
      <c r="I68" s="39">
        <f t="shared" si="10"/>
        <v>0</v>
      </c>
      <c r="J68" s="38"/>
      <c r="K68" s="37">
        <f t="shared" si="11"/>
        <v>0</v>
      </c>
      <c r="L68" s="20"/>
      <c r="M68" s="19" t="s">
        <v>6</v>
      </c>
      <c r="N68" s="18" t="s">
        <v>80</v>
      </c>
      <c r="O68" s="17" t="s">
        <v>130</v>
      </c>
      <c r="P68" s="47" t="s">
        <v>129</v>
      </c>
      <c r="Q68" s="15"/>
    </row>
    <row r="69" spans="1:17" ht="127.5" x14ac:dyDescent="0.2">
      <c r="A69" s="46">
        <v>38</v>
      </c>
      <c r="B69" s="45" t="s">
        <v>128</v>
      </c>
      <c r="C69" s="44" t="s">
        <v>127</v>
      </c>
      <c r="D69" s="43" t="s">
        <v>12</v>
      </c>
      <c r="E69" s="42">
        <v>14.94</v>
      </c>
      <c r="F69" s="42"/>
      <c r="G69" s="41">
        <f t="shared" si="9"/>
        <v>0</v>
      </c>
      <c r="H69" s="40"/>
      <c r="I69" s="39">
        <f t="shared" si="10"/>
        <v>0</v>
      </c>
      <c r="J69" s="38"/>
      <c r="K69" s="37">
        <f t="shared" si="11"/>
        <v>0</v>
      </c>
      <c r="L69" s="20"/>
      <c r="M69" s="19" t="s">
        <v>6</v>
      </c>
      <c r="N69" s="18" t="s">
        <v>80</v>
      </c>
      <c r="O69" s="17" t="s">
        <v>126</v>
      </c>
      <c r="P69" s="47" t="s">
        <v>125</v>
      </c>
      <c r="Q69" s="15"/>
    </row>
    <row r="70" spans="1:17" ht="76.5" x14ac:dyDescent="0.2">
      <c r="A70" s="46">
        <v>39</v>
      </c>
      <c r="B70" s="45" t="s">
        <v>124</v>
      </c>
      <c r="C70" s="44" t="s">
        <v>123</v>
      </c>
      <c r="D70" s="43" t="s">
        <v>122</v>
      </c>
      <c r="E70" s="42">
        <v>14.445</v>
      </c>
      <c r="F70" s="42">
        <v>0</v>
      </c>
      <c r="G70" s="41">
        <f t="shared" si="9"/>
        <v>0</v>
      </c>
      <c r="H70" s="40"/>
      <c r="I70" s="39">
        <f t="shared" si="10"/>
        <v>0</v>
      </c>
      <c r="J70" s="38"/>
      <c r="K70" s="37">
        <f t="shared" si="11"/>
        <v>0</v>
      </c>
      <c r="L70" s="20"/>
      <c r="M70" s="19" t="s">
        <v>6</v>
      </c>
      <c r="N70" s="18" t="s">
        <v>80</v>
      </c>
      <c r="O70" s="17" t="s">
        <v>121</v>
      </c>
      <c r="P70" s="47" t="s">
        <v>120</v>
      </c>
      <c r="Q70" s="15"/>
    </row>
    <row r="71" spans="1:17" ht="102" x14ac:dyDescent="0.2">
      <c r="A71" s="46">
        <v>40</v>
      </c>
      <c r="B71" s="45" t="s">
        <v>119</v>
      </c>
      <c r="C71" s="44" t="s">
        <v>118</v>
      </c>
      <c r="D71" s="43" t="s">
        <v>36</v>
      </c>
      <c r="E71" s="42">
        <v>17.8</v>
      </c>
      <c r="F71" s="42">
        <v>1E-3</v>
      </c>
      <c r="G71" s="41">
        <f t="shared" si="9"/>
        <v>1.78E-2</v>
      </c>
      <c r="H71" s="40"/>
      <c r="I71" s="39">
        <f t="shared" si="10"/>
        <v>0</v>
      </c>
      <c r="J71" s="38"/>
      <c r="K71" s="37">
        <f t="shared" si="11"/>
        <v>0</v>
      </c>
      <c r="L71" s="20"/>
      <c r="M71" s="19" t="s">
        <v>6</v>
      </c>
      <c r="N71" s="18" t="s">
        <v>80</v>
      </c>
      <c r="O71" s="17" t="s">
        <v>117</v>
      </c>
      <c r="P71" s="47" t="s">
        <v>116</v>
      </c>
      <c r="Q71" s="15"/>
    </row>
    <row r="72" spans="1:17" x14ac:dyDescent="0.2">
      <c r="A72" s="46"/>
      <c r="B72" s="45"/>
      <c r="C72" s="44"/>
      <c r="D72" s="43"/>
      <c r="E72" s="42"/>
      <c r="F72" s="42"/>
      <c r="G72" s="41">
        <f t="shared" si="9"/>
        <v>0</v>
      </c>
      <c r="H72" s="40"/>
      <c r="I72" s="39">
        <f t="shared" si="10"/>
        <v>0</v>
      </c>
      <c r="J72" s="38"/>
      <c r="K72" s="37">
        <f t="shared" si="11"/>
        <v>0</v>
      </c>
      <c r="L72" s="20"/>
      <c r="M72" s="19"/>
      <c r="N72" s="18"/>
      <c r="O72" s="17"/>
      <c r="P72" s="47"/>
      <c r="Q72" s="15"/>
    </row>
    <row r="73" spans="1:17" x14ac:dyDescent="0.2">
      <c r="A73" s="36" t="s">
        <v>3</v>
      </c>
      <c r="B73" s="35" t="s">
        <v>115</v>
      </c>
      <c r="C73" s="35" t="s">
        <v>114</v>
      </c>
      <c r="D73" s="34"/>
      <c r="E73" s="33"/>
      <c r="F73" s="33"/>
      <c r="G73" s="32">
        <f>SUM(G62:G72)</f>
        <v>9.2197999999999993</v>
      </c>
      <c r="H73" s="31"/>
      <c r="I73" s="31">
        <f>SUM(I62:I72)</f>
        <v>0</v>
      </c>
      <c r="J73" s="30"/>
      <c r="K73" s="29">
        <f>SUM(K62:K72)</f>
        <v>0</v>
      </c>
      <c r="L73" s="20"/>
      <c r="M73" s="19"/>
      <c r="N73" s="18"/>
      <c r="O73" s="17"/>
      <c r="P73" s="16"/>
      <c r="Q73" s="15"/>
    </row>
    <row r="74" spans="1:17" x14ac:dyDescent="0.2">
      <c r="A74" s="28"/>
      <c r="B74" s="27"/>
      <c r="C74" s="27"/>
      <c r="D74" s="26"/>
      <c r="E74" s="25"/>
      <c r="F74" s="24"/>
      <c r="G74" s="23"/>
      <c r="H74" s="22"/>
      <c r="I74" s="22"/>
      <c r="J74" s="21"/>
      <c r="K74" s="21"/>
      <c r="L74" s="20"/>
      <c r="M74" s="19"/>
      <c r="N74" s="18"/>
      <c r="O74" s="17"/>
      <c r="P74" s="16"/>
      <c r="Q74" s="15"/>
    </row>
    <row r="75" spans="1:17" x14ac:dyDescent="0.2">
      <c r="A75" s="58" t="s">
        <v>17</v>
      </c>
      <c r="B75" s="57" t="s">
        <v>113</v>
      </c>
      <c r="C75" s="56" t="s">
        <v>102</v>
      </c>
      <c r="D75" s="55"/>
      <c r="E75" s="54"/>
      <c r="F75" s="54"/>
      <c r="G75" s="53"/>
      <c r="H75" s="52"/>
      <c r="I75" s="51"/>
      <c r="J75" s="50"/>
      <c r="K75" s="49"/>
      <c r="L75" s="20"/>
      <c r="M75" s="19" t="s">
        <v>15</v>
      </c>
      <c r="N75" s="18"/>
      <c r="O75" s="17"/>
      <c r="P75" s="16"/>
      <c r="Q75" s="15"/>
    </row>
    <row r="76" spans="1:17" ht="25.5" x14ac:dyDescent="0.2">
      <c r="A76" s="46">
        <v>41</v>
      </c>
      <c r="B76" s="45" t="s">
        <v>112</v>
      </c>
      <c r="C76" s="44" t="s">
        <v>111</v>
      </c>
      <c r="D76" s="43" t="s">
        <v>51</v>
      </c>
      <c r="E76" s="42">
        <v>2</v>
      </c>
      <c r="F76" s="42"/>
      <c r="G76" s="41">
        <f>ROUND(E76*F76,4)</f>
        <v>0</v>
      </c>
      <c r="H76" s="40"/>
      <c r="I76" s="39">
        <f>ROUND(E76*H76,2)</f>
        <v>0</v>
      </c>
      <c r="J76" s="38"/>
      <c r="K76" s="37">
        <f>ROUND(E76*J76,2)</f>
        <v>0</v>
      </c>
      <c r="L76" s="20"/>
      <c r="M76" s="19" t="s">
        <v>110</v>
      </c>
      <c r="N76" s="18" t="s">
        <v>109</v>
      </c>
      <c r="O76" s="17"/>
      <c r="P76" s="47" t="s">
        <v>108</v>
      </c>
      <c r="Q76" s="15"/>
    </row>
    <row r="77" spans="1:17" ht="38.25" x14ac:dyDescent="0.2">
      <c r="A77" s="46">
        <v>42</v>
      </c>
      <c r="B77" s="45" t="s">
        <v>107</v>
      </c>
      <c r="C77" s="44" t="s">
        <v>105</v>
      </c>
      <c r="D77" s="43" t="s">
        <v>51</v>
      </c>
      <c r="E77" s="42">
        <v>2</v>
      </c>
      <c r="F77" s="42">
        <v>0</v>
      </c>
      <c r="G77" s="41">
        <f>ROUND(E77*F77,4)</f>
        <v>0</v>
      </c>
      <c r="H77" s="40"/>
      <c r="I77" s="39">
        <f>ROUND(E77*H77,2)</f>
        <v>0</v>
      </c>
      <c r="J77" s="38"/>
      <c r="K77" s="37">
        <f>ROUND(E77*J77,2)</f>
        <v>0</v>
      </c>
      <c r="L77" s="20"/>
      <c r="M77" s="19" t="s">
        <v>50</v>
      </c>
      <c r="N77" s="18" t="s">
        <v>106</v>
      </c>
      <c r="O77" s="17" t="s">
        <v>105</v>
      </c>
      <c r="P77" s="47" t="s">
        <v>104</v>
      </c>
      <c r="Q77" s="15"/>
    </row>
    <row r="78" spans="1:17" x14ac:dyDescent="0.2">
      <c r="A78" s="46"/>
      <c r="B78" s="45"/>
      <c r="C78" s="44"/>
      <c r="D78" s="43"/>
      <c r="E78" s="42"/>
      <c r="F78" s="42"/>
      <c r="G78" s="41">
        <f>ROUND(E78*F78,4)</f>
        <v>0</v>
      </c>
      <c r="H78" s="40"/>
      <c r="I78" s="39">
        <f>ROUND(E78*H78,2)</f>
        <v>0</v>
      </c>
      <c r="J78" s="38"/>
      <c r="K78" s="37">
        <f>ROUND(E78*J78,2)</f>
        <v>0</v>
      </c>
      <c r="L78" s="20"/>
      <c r="M78" s="19"/>
      <c r="N78" s="18"/>
      <c r="O78" s="17"/>
      <c r="P78" s="47"/>
      <c r="Q78" s="15"/>
    </row>
    <row r="79" spans="1:17" x14ac:dyDescent="0.2">
      <c r="A79" s="36" t="s">
        <v>3</v>
      </c>
      <c r="B79" s="35" t="s">
        <v>103</v>
      </c>
      <c r="C79" s="35" t="s">
        <v>102</v>
      </c>
      <c r="D79" s="34"/>
      <c r="E79" s="33"/>
      <c r="F79" s="33"/>
      <c r="G79" s="32">
        <f>SUM(G76:G78)</f>
        <v>0</v>
      </c>
      <c r="H79" s="31"/>
      <c r="I79" s="31">
        <f>SUM(I76:I78)</f>
        <v>0</v>
      </c>
      <c r="J79" s="30"/>
      <c r="K79" s="29">
        <f>SUM(K76:K78)</f>
        <v>0</v>
      </c>
      <c r="L79" s="20"/>
      <c r="M79" s="19"/>
      <c r="N79" s="18"/>
      <c r="O79" s="17"/>
      <c r="P79" s="16"/>
      <c r="Q79" s="15"/>
    </row>
    <row r="80" spans="1:17" x14ac:dyDescent="0.2">
      <c r="A80" s="28"/>
      <c r="B80" s="27"/>
      <c r="C80" s="27"/>
      <c r="D80" s="26"/>
      <c r="E80" s="25"/>
      <c r="F80" s="24"/>
      <c r="G80" s="23"/>
      <c r="H80" s="22"/>
      <c r="I80" s="22"/>
      <c r="J80" s="21"/>
      <c r="K80" s="21"/>
      <c r="L80" s="20"/>
      <c r="M80" s="19"/>
      <c r="N80" s="18"/>
      <c r="O80" s="17"/>
      <c r="P80" s="16"/>
      <c r="Q80" s="15"/>
    </row>
    <row r="81" spans="1:17" x14ac:dyDescent="0.2">
      <c r="A81" s="58" t="s">
        <v>17</v>
      </c>
      <c r="B81" s="57" t="s">
        <v>101</v>
      </c>
      <c r="C81" s="56" t="s">
        <v>77</v>
      </c>
      <c r="D81" s="55"/>
      <c r="E81" s="54"/>
      <c r="F81" s="54"/>
      <c r="G81" s="53"/>
      <c r="H81" s="52"/>
      <c r="I81" s="51"/>
      <c r="J81" s="50"/>
      <c r="K81" s="49"/>
      <c r="L81" s="20"/>
      <c r="M81" s="19" t="s">
        <v>15</v>
      </c>
      <c r="N81" s="18"/>
      <c r="O81" s="17"/>
      <c r="P81" s="16"/>
      <c r="Q81" s="15"/>
    </row>
    <row r="82" spans="1:17" ht="114.75" x14ac:dyDescent="0.2">
      <c r="A82" s="46">
        <v>43</v>
      </c>
      <c r="B82" s="45" t="s">
        <v>100</v>
      </c>
      <c r="C82" s="44" t="s">
        <v>99</v>
      </c>
      <c r="D82" s="43" t="s">
        <v>7</v>
      </c>
      <c r="E82" s="42">
        <v>40.58</v>
      </c>
      <c r="F82" s="42"/>
      <c r="G82" s="41">
        <f t="shared" ref="G82:G88" si="12">ROUND(E82*F82,4)</f>
        <v>0</v>
      </c>
      <c r="H82" s="40"/>
      <c r="I82" s="39">
        <f t="shared" ref="I82:I88" si="13">ROUND(E82*H82,2)</f>
        <v>0</v>
      </c>
      <c r="J82" s="38"/>
      <c r="K82" s="37">
        <f t="shared" ref="K82:K88" si="14">ROUND(E82*J82,2)</f>
        <v>0</v>
      </c>
      <c r="L82" s="20"/>
      <c r="M82" s="19" t="s">
        <v>6</v>
      </c>
      <c r="N82" s="18" t="s">
        <v>80</v>
      </c>
      <c r="O82" s="17" t="s">
        <v>98</v>
      </c>
      <c r="P82" s="16"/>
      <c r="Q82" s="15"/>
    </row>
    <row r="83" spans="1:17" ht="89.25" x14ac:dyDescent="0.2">
      <c r="A83" s="46">
        <v>44</v>
      </c>
      <c r="B83" s="45" t="s">
        <v>97</v>
      </c>
      <c r="C83" s="44" t="s">
        <v>96</v>
      </c>
      <c r="D83" s="43" t="s">
        <v>7</v>
      </c>
      <c r="E83" s="42">
        <v>40.58</v>
      </c>
      <c r="F83" s="42"/>
      <c r="G83" s="41">
        <f t="shared" si="12"/>
        <v>0</v>
      </c>
      <c r="H83" s="40"/>
      <c r="I83" s="39">
        <f t="shared" si="13"/>
        <v>0</v>
      </c>
      <c r="J83" s="38"/>
      <c r="K83" s="37">
        <f t="shared" si="14"/>
        <v>0</v>
      </c>
      <c r="L83" s="20"/>
      <c r="M83" s="19" t="s">
        <v>6</v>
      </c>
      <c r="N83" s="18" t="s">
        <v>80</v>
      </c>
      <c r="O83" s="17" t="s">
        <v>95</v>
      </c>
      <c r="P83" s="16"/>
      <c r="Q83" s="15"/>
    </row>
    <row r="84" spans="1:17" ht="127.5" x14ac:dyDescent="0.2">
      <c r="A84" s="46">
        <v>45</v>
      </c>
      <c r="B84" s="45" t="s">
        <v>94</v>
      </c>
      <c r="C84" s="44" t="s">
        <v>93</v>
      </c>
      <c r="D84" s="43" t="s">
        <v>7</v>
      </c>
      <c r="E84" s="42">
        <v>771.02</v>
      </c>
      <c r="F84" s="42"/>
      <c r="G84" s="41">
        <f t="shared" si="12"/>
        <v>0</v>
      </c>
      <c r="H84" s="40"/>
      <c r="I84" s="39">
        <f t="shared" si="13"/>
        <v>0</v>
      </c>
      <c r="J84" s="38"/>
      <c r="K84" s="37">
        <f t="shared" si="14"/>
        <v>0</v>
      </c>
      <c r="L84" s="20"/>
      <c r="M84" s="19" t="s">
        <v>6</v>
      </c>
      <c r="N84" s="18" t="s">
        <v>80</v>
      </c>
      <c r="O84" s="17" t="s">
        <v>92</v>
      </c>
      <c r="P84" s="47" t="s">
        <v>91</v>
      </c>
      <c r="Q84" s="15"/>
    </row>
    <row r="85" spans="1:17" ht="51" x14ac:dyDescent="0.2">
      <c r="A85" s="46">
        <v>46</v>
      </c>
      <c r="B85" s="45" t="s">
        <v>90</v>
      </c>
      <c r="C85" s="44" t="s">
        <v>89</v>
      </c>
      <c r="D85" s="43" t="s">
        <v>7</v>
      </c>
      <c r="E85" s="42">
        <v>32.463999999999999</v>
      </c>
      <c r="F85" s="42"/>
      <c r="G85" s="41">
        <f t="shared" si="12"/>
        <v>0</v>
      </c>
      <c r="H85" s="40"/>
      <c r="I85" s="39">
        <f t="shared" si="13"/>
        <v>0</v>
      </c>
      <c r="J85" s="38"/>
      <c r="K85" s="37">
        <f t="shared" si="14"/>
        <v>0</v>
      </c>
      <c r="L85" s="20"/>
      <c r="M85" s="19" t="s">
        <v>6</v>
      </c>
      <c r="N85" s="18" t="s">
        <v>80</v>
      </c>
      <c r="O85" s="17" t="s">
        <v>88</v>
      </c>
      <c r="P85" s="47" t="s">
        <v>87</v>
      </c>
      <c r="Q85" s="15"/>
    </row>
    <row r="86" spans="1:17" ht="51" x14ac:dyDescent="0.2">
      <c r="A86" s="46">
        <v>47</v>
      </c>
      <c r="B86" s="45" t="s">
        <v>86</v>
      </c>
      <c r="C86" s="44" t="s">
        <v>85</v>
      </c>
      <c r="D86" s="43" t="s">
        <v>7</v>
      </c>
      <c r="E86" s="42">
        <v>8.1159999999999997</v>
      </c>
      <c r="F86" s="42"/>
      <c r="G86" s="41">
        <f t="shared" si="12"/>
        <v>0</v>
      </c>
      <c r="H86" s="40"/>
      <c r="I86" s="39">
        <f t="shared" si="13"/>
        <v>0</v>
      </c>
      <c r="J86" s="38"/>
      <c r="K86" s="37">
        <f t="shared" si="14"/>
        <v>0</v>
      </c>
      <c r="L86" s="20"/>
      <c r="M86" s="19" t="s">
        <v>6</v>
      </c>
      <c r="N86" s="18" t="s">
        <v>80</v>
      </c>
      <c r="O86" s="17" t="s">
        <v>84</v>
      </c>
      <c r="P86" s="47" t="s">
        <v>83</v>
      </c>
      <c r="Q86" s="15"/>
    </row>
    <row r="87" spans="1:17" ht="153" x14ac:dyDescent="0.2">
      <c r="A87" s="46">
        <v>48</v>
      </c>
      <c r="B87" s="45" t="s">
        <v>82</v>
      </c>
      <c r="C87" s="44" t="s">
        <v>81</v>
      </c>
      <c r="D87" s="43" t="s">
        <v>7</v>
      </c>
      <c r="E87" s="42">
        <v>91.835999999999999</v>
      </c>
      <c r="F87" s="42"/>
      <c r="G87" s="41">
        <f t="shared" si="12"/>
        <v>0</v>
      </c>
      <c r="H87" s="40"/>
      <c r="I87" s="39">
        <f t="shared" si="13"/>
        <v>0</v>
      </c>
      <c r="J87" s="38"/>
      <c r="K87" s="37">
        <f t="shared" si="14"/>
        <v>0</v>
      </c>
      <c r="L87" s="20"/>
      <c r="M87" s="19" t="s">
        <v>6</v>
      </c>
      <c r="N87" s="18" t="s">
        <v>80</v>
      </c>
      <c r="O87" s="17" t="s">
        <v>79</v>
      </c>
      <c r="P87" s="16"/>
      <c r="Q87" s="15"/>
    </row>
    <row r="88" spans="1:17" x14ac:dyDescent="0.2">
      <c r="A88" s="46"/>
      <c r="B88" s="45"/>
      <c r="C88" s="44"/>
      <c r="D88" s="43"/>
      <c r="E88" s="42"/>
      <c r="F88" s="42"/>
      <c r="G88" s="41">
        <f t="shared" si="12"/>
        <v>0</v>
      </c>
      <c r="H88" s="40"/>
      <c r="I88" s="39">
        <f t="shared" si="13"/>
        <v>0</v>
      </c>
      <c r="J88" s="38"/>
      <c r="K88" s="37">
        <f t="shared" si="14"/>
        <v>0</v>
      </c>
      <c r="L88" s="20"/>
      <c r="M88" s="19"/>
      <c r="N88" s="18"/>
      <c r="O88" s="17"/>
      <c r="P88" s="16"/>
      <c r="Q88" s="15"/>
    </row>
    <row r="89" spans="1:17" x14ac:dyDescent="0.2">
      <c r="A89" s="36" t="s">
        <v>3</v>
      </c>
      <c r="B89" s="35" t="s">
        <v>78</v>
      </c>
      <c r="C89" s="35" t="s">
        <v>77</v>
      </c>
      <c r="D89" s="34"/>
      <c r="E89" s="33"/>
      <c r="F89" s="33"/>
      <c r="G89" s="32">
        <f>SUM(G82:G88)</f>
        <v>0</v>
      </c>
      <c r="H89" s="31"/>
      <c r="I89" s="31">
        <f>SUM(I82:I88)</f>
        <v>0</v>
      </c>
      <c r="J89" s="30"/>
      <c r="K89" s="29">
        <f>SUM(K82:K88)</f>
        <v>0</v>
      </c>
      <c r="L89" s="20"/>
      <c r="M89" s="19"/>
      <c r="N89" s="18"/>
      <c r="O89" s="17"/>
      <c r="P89" s="16"/>
      <c r="Q89" s="15"/>
    </row>
    <row r="90" spans="1:17" x14ac:dyDescent="0.2">
      <c r="A90" s="28"/>
      <c r="B90" s="27"/>
      <c r="C90" s="27"/>
      <c r="D90" s="26"/>
      <c r="E90" s="25"/>
      <c r="F90" s="24"/>
      <c r="G90" s="23"/>
      <c r="H90" s="22"/>
      <c r="I90" s="22"/>
      <c r="J90" s="21"/>
      <c r="K90" s="21"/>
      <c r="L90" s="20"/>
      <c r="M90" s="19"/>
      <c r="N90" s="18"/>
      <c r="O90" s="17"/>
      <c r="P90" s="16"/>
      <c r="Q90" s="15"/>
    </row>
    <row r="91" spans="1:17" x14ac:dyDescent="0.2">
      <c r="A91" s="58" t="s">
        <v>17</v>
      </c>
      <c r="B91" s="57" t="s">
        <v>76</v>
      </c>
      <c r="C91" s="56" t="s">
        <v>67</v>
      </c>
      <c r="D91" s="55"/>
      <c r="E91" s="54"/>
      <c r="F91" s="54"/>
      <c r="G91" s="53"/>
      <c r="H91" s="52"/>
      <c r="I91" s="51"/>
      <c r="J91" s="50"/>
      <c r="K91" s="49"/>
      <c r="L91" s="20"/>
      <c r="M91" s="19" t="s">
        <v>15</v>
      </c>
      <c r="N91" s="18"/>
      <c r="O91" s="17"/>
      <c r="P91" s="16"/>
      <c r="Q91" s="15"/>
    </row>
    <row r="92" spans="1:17" ht="89.25" x14ac:dyDescent="0.2">
      <c r="A92" s="46">
        <v>49</v>
      </c>
      <c r="B92" s="45" t="s">
        <v>75</v>
      </c>
      <c r="C92" s="44" t="s">
        <v>74</v>
      </c>
      <c r="D92" s="43" t="s">
        <v>12</v>
      </c>
      <c r="E92" s="42">
        <v>101.889</v>
      </c>
      <c r="F92" s="42">
        <v>4.0000000000000001E-3</v>
      </c>
      <c r="G92" s="41">
        <f>ROUND(E92*F92,4)</f>
        <v>0.40760000000000002</v>
      </c>
      <c r="H92" s="40"/>
      <c r="I92" s="39">
        <f>ROUND(E92*H92,2)</f>
        <v>0</v>
      </c>
      <c r="J92" s="38"/>
      <c r="K92" s="37">
        <f>ROUND(E92*J92,2)</f>
        <v>0</v>
      </c>
      <c r="L92" s="20"/>
      <c r="M92" s="19" t="s">
        <v>6</v>
      </c>
      <c r="N92" s="18" t="s">
        <v>5</v>
      </c>
      <c r="O92" s="17" t="s">
        <v>73</v>
      </c>
      <c r="P92" s="47" t="s">
        <v>72</v>
      </c>
      <c r="Q92" s="15"/>
    </row>
    <row r="93" spans="1:17" ht="140.25" x14ac:dyDescent="0.2">
      <c r="A93" s="46">
        <v>50</v>
      </c>
      <c r="B93" s="45" t="s">
        <v>71</v>
      </c>
      <c r="C93" s="44" t="s">
        <v>70</v>
      </c>
      <c r="D93" s="43" t="s">
        <v>7</v>
      </c>
      <c r="E93" s="42">
        <v>0.35699999999999998</v>
      </c>
      <c r="F93" s="42"/>
      <c r="G93" s="41">
        <f>ROUND(E93*F93,4)</f>
        <v>0</v>
      </c>
      <c r="H93" s="40"/>
      <c r="I93" s="39">
        <f>ROUND(E93*H93,2)</f>
        <v>0</v>
      </c>
      <c r="J93" s="38"/>
      <c r="K93" s="37">
        <f>ROUND(E93*J93,2)</f>
        <v>0</v>
      </c>
      <c r="L93" s="20"/>
      <c r="M93" s="19" t="s">
        <v>6</v>
      </c>
      <c r="N93" s="18" t="s">
        <v>5</v>
      </c>
      <c r="O93" s="17" t="s">
        <v>69</v>
      </c>
      <c r="P93" s="16"/>
      <c r="Q93" s="15"/>
    </row>
    <row r="94" spans="1:17" x14ac:dyDescent="0.2">
      <c r="A94" s="46"/>
      <c r="B94" s="45"/>
      <c r="C94" s="44"/>
      <c r="D94" s="43"/>
      <c r="E94" s="42"/>
      <c r="F94" s="42"/>
      <c r="G94" s="41">
        <f>ROUND(E94*F94,4)</f>
        <v>0</v>
      </c>
      <c r="H94" s="40"/>
      <c r="I94" s="39">
        <f>ROUND(E94*H94,2)</f>
        <v>0</v>
      </c>
      <c r="J94" s="38"/>
      <c r="K94" s="37">
        <f>ROUND(E94*J94,2)</f>
        <v>0</v>
      </c>
      <c r="L94" s="20"/>
      <c r="M94" s="19"/>
      <c r="N94" s="18"/>
      <c r="O94" s="17"/>
      <c r="P94" s="16"/>
      <c r="Q94" s="15"/>
    </row>
    <row r="95" spans="1:17" x14ac:dyDescent="0.2">
      <c r="A95" s="36" t="s">
        <v>3</v>
      </c>
      <c r="B95" s="35" t="s">
        <v>68</v>
      </c>
      <c r="C95" s="35" t="s">
        <v>67</v>
      </c>
      <c r="D95" s="34"/>
      <c r="E95" s="33"/>
      <c r="F95" s="33"/>
      <c r="G95" s="32">
        <f>SUM(G92:G94)</f>
        <v>0.40760000000000002</v>
      </c>
      <c r="H95" s="31"/>
      <c r="I95" s="31">
        <f>SUM(I92:I94)</f>
        <v>0</v>
      </c>
      <c r="J95" s="30"/>
      <c r="K95" s="29">
        <f>SUM(K92:K94)</f>
        <v>0</v>
      </c>
      <c r="L95" s="20"/>
      <c r="M95" s="19"/>
      <c r="N95" s="18"/>
      <c r="O95" s="17"/>
      <c r="P95" s="16"/>
      <c r="Q95" s="15"/>
    </row>
    <row r="96" spans="1:17" x14ac:dyDescent="0.2">
      <c r="A96" s="28"/>
      <c r="B96" s="27"/>
      <c r="C96" s="27"/>
      <c r="D96" s="26"/>
      <c r="E96" s="25"/>
      <c r="F96" s="24"/>
      <c r="G96" s="23"/>
      <c r="H96" s="22"/>
      <c r="I96" s="22"/>
      <c r="J96" s="21"/>
      <c r="K96" s="21"/>
      <c r="L96" s="20"/>
      <c r="M96" s="19"/>
      <c r="N96" s="18"/>
      <c r="O96" s="17"/>
      <c r="P96" s="16"/>
      <c r="Q96" s="15"/>
    </row>
    <row r="97" spans="1:17" x14ac:dyDescent="0.2">
      <c r="A97" s="58" t="s">
        <v>17</v>
      </c>
      <c r="B97" s="57" t="s">
        <v>66</v>
      </c>
      <c r="C97" s="56" t="s">
        <v>18</v>
      </c>
      <c r="D97" s="55"/>
      <c r="E97" s="54"/>
      <c r="F97" s="54"/>
      <c r="G97" s="53"/>
      <c r="H97" s="52"/>
      <c r="I97" s="51"/>
      <c r="J97" s="50"/>
      <c r="K97" s="49"/>
      <c r="L97" s="20"/>
      <c r="M97" s="19" t="s">
        <v>15</v>
      </c>
      <c r="N97" s="18"/>
      <c r="O97" s="17"/>
      <c r="P97" s="16"/>
      <c r="Q97" s="15"/>
    </row>
    <row r="98" spans="1:17" ht="153" x14ac:dyDescent="0.2">
      <c r="A98" s="46">
        <v>51</v>
      </c>
      <c r="B98" s="45" t="s">
        <v>65</v>
      </c>
      <c r="C98" s="44" t="s">
        <v>64</v>
      </c>
      <c r="D98" s="43" t="s">
        <v>36</v>
      </c>
      <c r="E98" s="42">
        <v>85.965000000000003</v>
      </c>
      <c r="F98" s="42">
        <v>4.1000000000000002E-2</v>
      </c>
      <c r="G98" s="41">
        <f t="shared" ref="G98:G109" si="15">ROUND(E98*F98,4)</f>
        <v>3.5246</v>
      </c>
      <c r="H98" s="40"/>
      <c r="I98" s="39">
        <f t="shared" ref="I98:I109" si="16">ROUND(E98*H98,2)</f>
        <v>0</v>
      </c>
      <c r="J98" s="38"/>
      <c r="K98" s="37">
        <f t="shared" ref="K98:K109" si="17">ROUND(E98*J98,2)</f>
        <v>0</v>
      </c>
      <c r="L98" s="20"/>
      <c r="M98" s="19" t="s">
        <v>6</v>
      </c>
      <c r="N98" s="18" t="s">
        <v>24</v>
      </c>
      <c r="O98" s="17" t="s">
        <v>63</v>
      </c>
      <c r="P98" s="47" t="s">
        <v>62</v>
      </c>
      <c r="Q98" s="15"/>
    </row>
    <row r="99" spans="1:17" ht="38.25" x14ac:dyDescent="0.2">
      <c r="A99" s="46">
        <v>52</v>
      </c>
      <c r="B99" s="45" t="s">
        <v>61</v>
      </c>
      <c r="C99" s="44" t="s">
        <v>60</v>
      </c>
      <c r="D99" s="43" t="s">
        <v>51</v>
      </c>
      <c r="E99" s="42">
        <v>1</v>
      </c>
      <c r="F99" s="42">
        <v>0.08</v>
      </c>
      <c r="G99" s="41">
        <f t="shared" si="15"/>
        <v>0.08</v>
      </c>
      <c r="H99" s="40"/>
      <c r="I99" s="39">
        <f t="shared" si="16"/>
        <v>0</v>
      </c>
      <c r="J99" s="38"/>
      <c r="K99" s="37">
        <f t="shared" si="17"/>
        <v>0</v>
      </c>
      <c r="L99" s="20"/>
      <c r="M99" s="19" t="s">
        <v>50</v>
      </c>
      <c r="N99" s="18" t="s">
        <v>49</v>
      </c>
      <c r="O99" s="17" t="s">
        <v>59</v>
      </c>
      <c r="P99" s="47" t="s">
        <v>58</v>
      </c>
      <c r="Q99" s="15"/>
    </row>
    <row r="100" spans="1:17" ht="38.25" x14ac:dyDescent="0.2">
      <c r="A100" s="46">
        <v>53</v>
      </c>
      <c r="B100" s="45" t="s">
        <v>57</v>
      </c>
      <c r="C100" s="44" t="s">
        <v>56</v>
      </c>
      <c r="D100" s="43" t="s">
        <v>51</v>
      </c>
      <c r="E100" s="42">
        <v>0.25</v>
      </c>
      <c r="F100" s="42">
        <v>3.1E-2</v>
      </c>
      <c r="G100" s="41">
        <f t="shared" si="15"/>
        <v>7.7999999999999996E-3</v>
      </c>
      <c r="H100" s="40"/>
      <c r="I100" s="39">
        <f t="shared" si="16"/>
        <v>0</v>
      </c>
      <c r="J100" s="38"/>
      <c r="K100" s="37">
        <f t="shared" si="17"/>
        <v>0</v>
      </c>
      <c r="L100" s="20"/>
      <c r="M100" s="19" t="s">
        <v>50</v>
      </c>
      <c r="N100" s="18" t="s">
        <v>49</v>
      </c>
      <c r="O100" s="17" t="s">
        <v>55</v>
      </c>
      <c r="P100" s="47" t="s">
        <v>54</v>
      </c>
      <c r="Q100" s="15"/>
    </row>
    <row r="101" spans="1:17" ht="51" x14ac:dyDescent="0.2">
      <c r="A101" s="46">
        <v>54</v>
      </c>
      <c r="B101" s="45" t="s">
        <v>53</v>
      </c>
      <c r="C101" s="44" t="s">
        <v>52</v>
      </c>
      <c r="D101" s="43" t="s">
        <v>51</v>
      </c>
      <c r="E101" s="42">
        <v>1</v>
      </c>
      <c r="F101" s="42">
        <v>1.7999999999999999E-2</v>
      </c>
      <c r="G101" s="41">
        <f t="shared" si="15"/>
        <v>1.7999999999999999E-2</v>
      </c>
      <c r="H101" s="40"/>
      <c r="I101" s="39">
        <f t="shared" si="16"/>
        <v>0</v>
      </c>
      <c r="J101" s="38"/>
      <c r="K101" s="37">
        <f t="shared" si="17"/>
        <v>0</v>
      </c>
      <c r="L101" s="20"/>
      <c r="M101" s="19" t="s">
        <v>50</v>
      </c>
      <c r="N101" s="18" t="s">
        <v>49</v>
      </c>
      <c r="O101" s="17" t="s">
        <v>48</v>
      </c>
      <c r="P101" s="47" t="s">
        <v>47</v>
      </c>
      <c r="Q101" s="15"/>
    </row>
    <row r="102" spans="1:17" ht="76.5" x14ac:dyDescent="0.2">
      <c r="A102" s="46">
        <v>55</v>
      </c>
      <c r="B102" s="45" t="s">
        <v>46</v>
      </c>
      <c r="C102" s="44" t="s">
        <v>45</v>
      </c>
      <c r="D102" s="43" t="s">
        <v>36</v>
      </c>
      <c r="E102" s="42">
        <v>5</v>
      </c>
      <c r="F102" s="42"/>
      <c r="G102" s="41">
        <f t="shared" si="15"/>
        <v>0</v>
      </c>
      <c r="H102" s="40"/>
      <c r="I102" s="39">
        <f t="shared" si="16"/>
        <v>0</v>
      </c>
      <c r="J102" s="38"/>
      <c r="K102" s="37">
        <f t="shared" si="17"/>
        <v>0</v>
      </c>
      <c r="L102" s="20"/>
      <c r="M102" s="19" t="s">
        <v>6</v>
      </c>
      <c r="N102" s="18" t="s">
        <v>5</v>
      </c>
      <c r="O102" s="17" t="s">
        <v>44</v>
      </c>
      <c r="P102" s="47" t="s">
        <v>43</v>
      </c>
      <c r="Q102" s="15"/>
    </row>
    <row r="103" spans="1:17" ht="51" x14ac:dyDescent="0.2">
      <c r="A103" s="46">
        <v>56</v>
      </c>
      <c r="B103" s="45" t="s">
        <v>42</v>
      </c>
      <c r="C103" s="44" t="s">
        <v>41</v>
      </c>
      <c r="D103" s="43" t="s">
        <v>12</v>
      </c>
      <c r="E103" s="42">
        <v>1.2</v>
      </c>
      <c r="F103" s="42"/>
      <c r="G103" s="41">
        <f t="shared" si="15"/>
        <v>0</v>
      </c>
      <c r="H103" s="40"/>
      <c r="I103" s="39">
        <f t="shared" si="16"/>
        <v>0</v>
      </c>
      <c r="J103" s="38"/>
      <c r="K103" s="37">
        <f t="shared" si="17"/>
        <v>0</v>
      </c>
      <c r="L103" s="20"/>
      <c r="M103" s="19" t="s">
        <v>6</v>
      </c>
      <c r="N103" s="18" t="s">
        <v>5</v>
      </c>
      <c r="O103" s="17" t="s">
        <v>40</v>
      </c>
      <c r="P103" s="47" t="s">
        <v>39</v>
      </c>
      <c r="Q103" s="15"/>
    </row>
    <row r="104" spans="1:17" ht="89.25" x14ac:dyDescent="0.2">
      <c r="A104" s="46">
        <v>57</v>
      </c>
      <c r="B104" s="45" t="s">
        <v>38</v>
      </c>
      <c r="C104" s="44" t="s">
        <v>37</v>
      </c>
      <c r="D104" s="43" t="s">
        <v>36</v>
      </c>
      <c r="E104" s="42">
        <v>4.4000000000000004</v>
      </c>
      <c r="F104" s="42"/>
      <c r="G104" s="41">
        <f t="shared" si="15"/>
        <v>0</v>
      </c>
      <c r="H104" s="40"/>
      <c r="I104" s="39">
        <f t="shared" si="16"/>
        <v>0</v>
      </c>
      <c r="J104" s="38"/>
      <c r="K104" s="37">
        <f t="shared" si="17"/>
        <v>0</v>
      </c>
      <c r="L104" s="20"/>
      <c r="M104" s="19" t="s">
        <v>6</v>
      </c>
      <c r="N104" s="18" t="s">
        <v>5</v>
      </c>
      <c r="O104" s="17" t="s">
        <v>35</v>
      </c>
      <c r="P104" s="47" t="s">
        <v>34</v>
      </c>
      <c r="Q104" s="15"/>
    </row>
    <row r="105" spans="1:17" ht="114.75" x14ac:dyDescent="0.2">
      <c r="A105" s="46">
        <v>58</v>
      </c>
      <c r="B105" s="45" t="s">
        <v>33</v>
      </c>
      <c r="C105" s="44" t="s">
        <v>32</v>
      </c>
      <c r="D105" s="43" t="s">
        <v>12</v>
      </c>
      <c r="E105" s="42">
        <v>8.9949999999999992</v>
      </c>
      <c r="F105" s="42">
        <v>0</v>
      </c>
      <c r="G105" s="41">
        <f t="shared" si="15"/>
        <v>0</v>
      </c>
      <c r="H105" s="40"/>
      <c r="I105" s="39">
        <f t="shared" si="16"/>
        <v>0</v>
      </c>
      <c r="J105" s="38"/>
      <c r="K105" s="37">
        <f t="shared" si="17"/>
        <v>0</v>
      </c>
      <c r="L105" s="20"/>
      <c r="M105" s="19" t="s">
        <v>6</v>
      </c>
      <c r="N105" s="18" t="s">
        <v>5</v>
      </c>
      <c r="O105" s="17" t="s">
        <v>31</v>
      </c>
      <c r="P105" s="47" t="s">
        <v>30</v>
      </c>
      <c r="Q105" s="15"/>
    </row>
    <row r="106" spans="1:17" ht="76.5" x14ac:dyDescent="0.2">
      <c r="A106" s="46">
        <v>59</v>
      </c>
      <c r="B106" s="45" t="s">
        <v>29</v>
      </c>
      <c r="C106" s="44" t="s">
        <v>28</v>
      </c>
      <c r="D106" s="43" t="s">
        <v>25</v>
      </c>
      <c r="E106" s="42">
        <v>80</v>
      </c>
      <c r="F106" s="42">
        <v>0</v>
      </c>
      <c r="G106" s="41">
        <f t="shared" si="15"/>
        <v>0</v>
      </c>
      <c r="H106" s="40"/>
      <c r="I106" s="39">
        <f t="shared" si="16"/>
        <v>0</v>
      </c>
      <c r="J106" s="38"/>
      <c r="K106" s="37">
        <f t="shared" si="17"/>
        <v>0</v>
      </c>
      <c r="L106" s="20"/>
      <c r="M106" s="19" t="s">
        <v>6</v>
      </c>
      <c r="N106" s="18" t="s">
        <v>24</v>
      </c>
      <c r="O106" s="17" t="s">
        <v>23</v>
      </c>
      <c r="P106" s="59">
        <v>80</v>
      </c>
      <c r="Q106" s="15"/>
    </row>
    <row r="107" spans="1:17" ht="76.5" x14ac:dyDescent="0.2">
      <c r="A107" s="46">
        <v>60</v>
      </c>
      <c r="B107" s="45" t="s">
        <v>27</v>
      </c>
      <c r="C107" s="44" t="s">
        <v>26</v>
      </c>
      <c r="D107" s="43" t="s">
        <v>25</v>
      </c>
      <c r="E107" s="42">
        <v>100</v>
      </c>
      <c r="F107" s="42">
        <v>0</v>
      </c>
      <c r="G107" s="41">
        <f t="shared" si="15"/>
        <v>0</v>
      </c>
      <c r="H107" s="40"/>
      <c r="I107" s="39">
        <f t="shared" si="16"/>
        <v>0</v>
      </c>
      <c r="J107" s="38"/>
      <c r="K107" s="37">
        <f t="shared" si="17"/>
        <v>0</v>
      </c>
      <c r="L107" s="20"/>
      <c r="M107" s="19" t="s">
        <v>6</v>
      </c>
      <c r="N107" s="18" t="s">
        <v>24</v>
      </c>
      <c r="O107" s="17" t="s">
        <v>23</v>
      </c>
      <c r="P107" s="59">
        <v>100</v>
      </c>
      <c r="Q107" s="15"/>
    </row>
    <row r="108" spans="1:17" ht="140.25" x14ac:dyDescent="0.2">
      <c r="A108" s="46">
        <v>61</v>
      </c>
      <c r="B108" s="45" t="s">
        <v>22</v>
      </c>
      <c r="C108" s="44" t="s">
        <v>21</v>
      </c>
      <c r="D108" s="43" t="s">
        <v>7</v>
      </c>
      <c r="E108" s="42">
        <v>3.677</v>
      </c>
      <c r="F108" s="42"/>
      <c r="G108" s="41">
        <f t="shared" si="15"/>
        <v>0</v>
      </c>
      <c r="H108" s="40"/>
      <c r="I108" s="39">
        <f t="shared" si="16"/>
        <v>0</v>
      </c>
      <c r="J108" s="38"/>
      <c r="K108" s="37">
        <f t="shared" si="17"/>
        <v>0</v>
      </c>
      <c r="L108" s="20"/>
      <c r="M108" s="19" t="s">
        <v>6</v>
      </c>
      <c r="N108" s="18" t="s">
        <v>5</v>
      </c>
      <c r="O108" s="17" t="s">
        <v>20</v>
      </c>
      <c r="P108" s="16"/>
      <c r="Q108" s="15"/>
    </row>
    <row r="109" spans="1:17" x14ac:dyDescent="0.2">
      <c r="A109" s="46"/>
      <c r="B109" s="45"/>
      <c r="C109" s="44"/>
      <c r="D109" s="43"/>
      <c r="E109" s="42"/>
      <c r="F109" s="42"/>
      <c r="G109" s="41">
        <f t="shared" si="15"/>
        <v>0</v>
      </c>
      <c r="H109" s="40"/>
      <c r="I109" s="39">
        <f t="shared" si="16"/>
        <v>0</v>
      </c>
      <c r="J109" s="38"/>
      <c r="K109" s="37">
        <f t="shared" si="17"/>
        <v>0</v>
      </c>
      <c r="L109" s="20"/>
      <c r="M109" s="19"/>
      <c r="N109" s="18"/>
      <c r="O109" s="17"/>
      <c r="P109" s="16"/>
      <c r="Q109" s="15"/>
    </row>
    <row r="110" spans="1:17" x14ac:dyDescent="0.2">
      <c r="A110" s="36" t="s">
        <v>3</v>
      </c>
      <c r="B110" s="35" t="s">
        <v>19</v>
      </c>
      <c r="C110" s="35" t="s">
        <v>18</v>
      </c>
      <c r="D110" s="34"/>
      <c r="E110" s="33"/>
      <c r="F110" s="33"/>
      <c r="G110" s="32">
        <f>SUM(G98:G109)</f>
        <v>3.6303999999999998</v>
      </c>
      <c r="H110" s="31"/>
      <c r="I110" s="31">
        <f>SUM(I98:I109)</f>
        <v>0</v>
      </c>
      <c r="J110" s="30"/>
      <c r="K110" s="29">
        <f>SUM(K98:K109)</f>
        <v>0</v>
      </c>
      <c r="L110" s="20"/>
      <c r="M110" s="19"/>
      <c r="N110" s="18"/>
      <c r="O110" s="17"/>
      <c r="P110" s="16"/>
      <c r="Q110" s="15"/>
    </row>
    <row r="111" spans="1:17" x14ac:dyDescent="0.2">
      <c r="A111" s="28"/>
      <c r="B111" s="27"/>
      <c r="C111" s="27"/>
      <c r="D111" s="26"/>
      <c r="E111" s="25"/>
      <c r="F111" s="24"/>
      <c r="G111" s="23"/>
      <c r="H111" s="22"/>
      <c r="I111" s="22"/>
      <c r="J111" s="21"/>
      <c r="K111" s="21"/>
      <c r="L111" s="20"/>
      <c r="M111" s="19"/>
      <c r="N111" s="18"/>
      <c r="O111" s="17"/>
      <c r="P111" s="16"/>
      <c r="Q111" s="15"/>
    </row>
    <row r="112" spans="1:17" x14ac:dyDescent="0.2">
      <c r="A112" s="58" t="s">
        <v>17</v>
      </c>
      <c r="B112" s="57" t="s">
        <v>16</v>
      </c>
      <c r="C112" s="56" t="s">
        <v>1</v>
      </c>
      <c r="D112" s="55"/>
      <c r="E112" s="54"/>
      <c r="F112" s="54"/>
      <c r="G112" s="53"/>
      <c r="H112" s="52"/>
      <c r="I112" s="51"/>
      <c r="J112" s="50"/>
      <c r="K112" s="49"/>
      <c r="L112" s="20"/>
      <c r="M112" s="19" t="s">
        <v>15</v>
      </c>
      <c r="N112" s="18"/>
      <c r="O112" s="17"/>
      <c r="P112" s="16"/>
      <c r="Q112" s="15"/>
    </row>
    <row r="113" spans="1:17" ht="89.25" x14ac:dyDescent="0.2">
      <c r="A113" s="46">
        <v>62</v>
      </c>
      <c r="B113" s="45" t="s">
        <v>14</v>
      </c>
      <c r="C113" s="44" t="s">
        <v>13</v>
      </c>
      <c r="D113" s="43" t="s">
        <v>12</v>
      </c>
      <c r="E113" s="42">
        <v>49.28</v>
      </c>
      <c r="F113" s="42">
        <v>1E-3</v>
      </c>
      <c r="G113" s="41">
        <f>ROUND(E113*F113,4)</f>
        <v>4.9299999999999997E-2</v>
      </c>
      <c r="H113" s="40"/>
      <c r="I113" s="39">
        <f>ROUND(E113*H113,2)</f>
        <v>0</v>
      </c>
      <c r="J113" s="38"/>
      <c r="K113" s="37">
        <f>ROUND(E113*J113,2)</f>
        <v>0</v>
      </c>
      <c r="L113" s="20"/>
      <c r="M113" s="19" t="s">
        <v>6</v>
      </c>
      <c r="N113" s="18" t="s">
        <v>5</v>
      </c>
      <c r="O113" s="48" t="s">
        <v>11</v>
      </c>
      <c r="P113" s="47" t="s">
        <v>10</v>
      </c>
      <c r="Q113" s="15"/>
    </row>
    <row r="114" spans="1:17" ht="127.5" x14ac:dyDescent="0.2">
      <c r="A114" s="46">
        <v>63</v>
      </c>
      <c r="B114" s="45" t="s">
        <v>9</v>
      </c>
      <c r="C114" s="44" t="s">
        <v>8</v>
      </c>
      <c r="D114" s="43" t="s">
        <v>7</v>
      </c>
      <c r="E114" s="42">
        <v>2.9000000000000001E-2</v>
      </c>
      <c r="F114" s="42"/>
      <c r="G114" s="41">
        <f>ROUND(E114*F114,4)</f>
        <v>0</v>
      </c>
      <c r="H114" s="40"/>
      <c r="I114" s="39">
        <f>ROUND(E114*H114,2)</f>
        <v>0</v>
      </c>
      <c r="J114" s="38"/>
      <c r="K114" s="37">
        <f>ROUND(E114*J114,2)</f>
        <v>0</v>
      </c>
      <c r="L114" s="20"/>
      <c r="M114" s="19" t="s">
        <v>6</v>
      </c>
      <c r="N114" s="18" t="s">
        <v>5</v>
      </c>
      <c r="O114" s="17" t="s">
        <v>4</v>
      </c>
      <c r="P114" s="16"/>
      <c r="Q114" s="15"/>
    </row>
    <row r="115" spans="1:17" x14ac:dyDescent="0.2">
      <c r="A115" s="46"/>
      <c r="B115" s="45"/>
      <c r="C115" s="44"/>
      <c r="D115" s="43"/>
      <c r="E115" s="42"/>
      <c r="F115" s="42"/>
      <c r="G115" s="41">
        <f>ROUND(E115*F115,4)</f>
        <v>0</v>
      </c>
      <c r="H115" s="40"/>
      <c r="I115" s="39">
        <f>ROUND(E115*H115,2)</f>
        <v>0</v>
      </c>
      <c r="J115" s="38"/>
      <c r="K115" s="37">
        <f>ROUND(E115*J115,2)</f>
        <v>0</v>
      </c>
      <c r="L115" s="20"/>
      <c r="M115" s="19"/>
      <c r="N115" s="18"/>
      <c r="O115" s="17"/>
      <c r="P115" s="16"/>
      <c r="Q115" s="15"/>
    </row>
    <row r="116" spans="1:17" x14ac:dyDescent="0.2">
      <c r="A116" s="36" t="s">
        <v>3</v>
      </c>
      <c r="B116" s="35" t="s">
        <v>2</v>
      </c>
      <c r="C116" s="35" t="s">
        <v>1</v>
      </c>
      <c r="D116" s="34"/>
      <c r="E116" s="33"/>
      <c r="F116" s="33"/>
      <c r="G116" s="32">
        <f>SUM(G113:G115)</f>
        <v>4.9299999999999997E-2</v>
      </c>
      <c r="H116" s="31"/>
      <c r="I116" s="31">
        <f>SUM(I113:I115)</f>
        <v>0</v>
      </c>
      <c r="J116" s="30"/>
      <c r="K116" s="29">
        <f>SUM(K113:K115)</f>
        <v>0</v>
      </c>
      <c r="L116" s="20"/>
      <c r="M116" s="19"/>
      <c r="N116" s="18"/>
      <c r="O116" s="17"/>
      <c r="P116" s="16"/>
      <c r="Q116" s="15"/>
    </row>
    <row r="117" spans="1:17" x14ac:dyDescent="0.2">
      <c r="A117" s="28"/>
      <c r="B117" s="27"/>
      <c r="C117" s="27"/>
      <c r="D117" s="26"/>
      <c r="E117" s="25"/>
      <c r="F117" s="24"/>
      <c r="G117" s="23"/>
      <c r="H117" s="22"/>
      <c r="I117" s="22"/>
      <c r="J117" s="21"/>
      <c r="K117" s="21"/>
      <c r="L117" s="20"/>
      <c r="M117" s="19"/>
      <c r="N117" s="18"/>
      <c r="O117" s="17"/>
      <c r="P117" s="16"/>
      <c r="Q117" s="15"/>
    </row>
    <row r="118" spans="1:17" x14ac:dyDescent="0.2">
      <c r="A118" s="28"/>
      <c r="B118" s="27"/>
      <c r="C118" s="27"/>
      <c r="D118" s="26"/>
      <c r="E118" s="25"/>
      <c r="F118" s="24"/>
      <c r="G118" s="23"/>
      <c r="H118" s="22"/>
      <c r="I118" s="22"/>
      <c r="J118" s="21"/>
      <c r="K118" s="21"/>
      <c r="L118" s="20"/>
      <c r="M118" s="19"/>
      <c r="N118" s="18"/>
      <c r="O118" s="17"/>
      <c r="P118" s="16"/>
      <c r="Q118" s="15"/>
    </row>
    <row r="119" spans="1:17" x14ac:dyDescent="0.2">
      <c r="A119" s="28"/>
      <c r="B119" s="27"/>
      <c r="C119" s="27"/>
      <c r="D119" s="26"/>
      <c r="E119" s="25"/>
      <c r="F119" s="24"/>
      <c r="G119" s="23"/>
      <c r="H119" s="22"/>
      <c r="I119" s="22"/>
      <c r="J119" s="21"/>
      <c r="K119" s="21"/>
      <c r="L119" s="20"/>
      <c r="M119" s="19"/>
      <c r="N119" s="18"/>
      <c r="O119" s="17"/>
      <c r="P119" s="16"/>
      <c r="Q119" s="15"/>
    </row>
    <row r="120" spans="1:17" x14ac:dyDescent="0.2">
      <c r="A120" s="28"/>
      <c r="B120" s="27"/>
      <c r="C120" s="27"/>
      <c r="D120" s="26"/>
      <c r="E120" s="25"/>
      <c r="F120" s="24"/>
      <c r="G120" s="23"/>
      <c r="H120" s="22"/>
      <c r="I120" s="22"/>
      <c r="J120" s="21"/>
      <c r="K120" s="21"/>
      <c r="L120" s="20"/>
      <c r="M120" s="19"/>
      <c r="N120" s="18"/>
      <c r="O120" s="17"/>
      <c r="P120" s="16"/>
      <c r="Q120" s="15"/>
    </row>
    <row r="121" spans="1:17" x14ac:dyDescent="0.2">
      <c r="A121" s="28"/>
      <c r="B121" s="27"/>
      <c r="C121" s="27"/>
      <c r="D121" s="26"/>
      <c r="E121" s="25"/>
      <c r="F121" s="24"/>
      <c r="G121" s="23"/>
      <c r="H121" s="22"/>
      <c r="I121" s="22"/>
      <c r="J121" s="21"/>
      <c r="K121" s="21"/>
      <c r="L121" s="20"/>
      <c r="M121" s="19"/>
      <c r="N121" s="18"/>
      <c r="O121" s="17"/>
      <c r="P121" s="16"/>
      <c r="Q121" s="15"/>
    </row>
    <row r="122" spans="1:17" x14ac:dyDescent="0.2">
      <c r="A122" s="28"/>
      <c r="B122" s="27"/>
      <c r="C122" s="27"/>
      <c r="D122" s="26"/>
      <c r="E122" s="25"/>
      <c r="F122" s="24"/>
      <c r="G122" s="23"/>
      <c r="H122" s="22"/>
      <c r="I122" s="22"/>
      <c r="J122" s="21"/>
      <c r="K122" s="21"/>
      <c r="L122" s="20"/>
      <c r="M122" s="19"/>
      <c r="N122" s="18"/>
      <c r="O122" s="17"/>
      <c r="P122" s="16"/>
      <c r="Q122" s="15"/>
    </row>
    <row r="123" spans="1:17" x14ac:dyDescent="0.2">
      <c r="A123" s="28"/>
      <c r="B123" s="27"/>
      <c r="C123" s="27"/>
      <c r="D123" s="26"/>
      <c r="E123" s="25"/>
      <c r="F123" s="24"/>
      <c r="G123" s="23"/>
      <c r="H123" s="22"/>
      <c r="I123" s="22"/>
      <c r="J123" s="21"/>
      <c r="K123" s="21"/>
      <c r="L123" s="20"/>
      <c r="M123" s="19"/>
      <c r="N123" s="18"/>
      <c r="O123" s="17"/>
      <c r="P123" s="16"/>
      <c r="Q123" s="15"/>
    </row>
    <row r="124" spans="1:17" x14ac:dyDescent="0.2">
      <c r="A124" s="28"/>
      <c r="B124" s="27"/>
      <c r="C124" s="27"/>
      <c r="D124" s="26"/>
      <c r="E124" s="25"/>
      <c r="F124" s="24"/>
      <c r="G124" s="23"/>
      <c r="H124" s="22"/>
      <c r="I124" s="22"/>
      <c r="J124" s="21"/>
      <c r="K124" s="21"/>
      <c r="L124" s="20"/>
      <c r="M124" s="19"/>
      <c r="N124" s="18"/>
      <c r="O124" s="17"/>
      <c r="P124" s="16"/>
      <c r="Q124" s="15"/>
    </row>
    <row r="125" spans="1:17" x14ac:dyDescent="0.2">
      <c r="A125" s="28"/>
      <c r="B125" s="27"/>
      <c r="C125" s="27"/>
      <c r="D125" s="26"/>
      <c r="E125" s="25"/>
      <c r="F125" s="24"/>
      <c r="G125" s="23"/>
      <c r="H125" s="22"/>
      <c r="I125" s="22"/>
      <c r="J125" s="21"/>
      <c r="K125" s="21"/>
      <c r="L125" s="20"/>
      <c r="M125" s="19"/>
      <c r="N125" s="18"/>
      <c r="O125" s="17"/>
      <c r="P125" s="16"/>
      <c r="Q125" s="15"/>
    </row>
    <row r="126" spans="1:17" x14ac:dyDescent="0.2">
      <c r="A126" s="28"/>
      <c r="B126" s="27"/>
      <c r="C126" s="27"/>
      <c r="D126" s="26"/>
      <c r="E126" s="25"/>
      <c r="F126" s="24"/>
      <c r="G126" s="23"/>
      <c r="H126" s="22"/>
      <c r="I126" s="22"/>
      <c r="J126" s="21"/>
      <c r="K126" s="21"/>
      <c r="L126" s="20"/>
      <c r="M126" s="19"/>
      <c r="N126" s="18"/>
      <c r="O126" s="17"/>
      <c r="P126" s="16"/>
      <c r="Q126" s="15"/>
    </row>
    <row r="127" spans="1:17" x14ac:dyDescent="0.2">
      <c r="A127" s="28"/>
      <c r="B127" s="27"/>
      <c r="C127" s="27"/>
      <c r="D127" s="26"/>
      <c r="E127" s="25"/>
      <c r="F127" s="24"/>
      <c r="G127" s="23"/>
      <c r="H127" s="22"/>
      <c r="I127" s="22"/>
      <c r="J127" s="21"/>
      <c r="K127" s="21"/>
      <c r="L127" s="20"/>
      <c r="M127" s="19"/>
      <c r="N127" s="18"/>
      <c r="O127" s="17"/>
      <c r="P127" s="16"/>
      <c r="Q127" s="15"/>
    </row>
    <row r="128" spans="1:17" x14ac:dyDescent="0.2">
      <c r="A128" s="28"/>
      <c r="B128" s="27"/>
      <c r="C128" s="27"/>
      <c r="D128" s="26"/>
      <c r="E128" s="25"/>
      <c r="F128" s="24"/>
      <c r="G128" s="23"/>
      <c r="H128" s="22"/>
      <c r="I128" s="22"/>
      <c r="J128" s="21"/>
      <c r="K128" s="21"/>
      <c r="L128" s="20"/>
      <c r="M128" s="19"/>
      <c r="N128" s="18"/>
      <c r="O128" s="17"/>
      <c r="P128" s="16"/>
      <c r="Q128" s="15"/>
    </row>
    <row r="129" spans="1:17" x14ac:dyDescent="0.2">
      <c r="A129" s="28"/>
      <c r="B129" s="27"/>
      <c r="C129" s="27"/>
      <c r="D129" s="26"/>
      <c r="E129" s="25"/>
      <c r="F129" s="24"/>
      <c r="G129" s="23"/>
      <c r="H129" s="22"/>
      <c r="I129" s="22"/>
      <c r="J129" s="21"/>
      <c r="K129" s="21"/>
      <c r="L129" s="20"/>
      <c r="M129" s="19"/>
      <c r="N129" s="18"/>
      <c r="O129" s="17"/>
      <c r="P129" s="16"/>
      <c r="Q129" s="15"/>
    </row>
    <row r="130" spans="1:17" x14ac:dyDescent="0.2">
      <c r="A130" s="28"/>
      <c r="B130" s="27"/>
      <c r="C130" s="27"/>
      <c r="D130" s="26"/>
      <c r="E130" s="25"/>
      <c r="F130" s="24"/>
      <c r="G130" s="23"/>
      <c r="H130" s="22"/>
      <c r="I130" s="22"/>
      <c r="J130" s="21"/>
      <c r="K130" s="21"/>
      <c r="L130" s="20"/>
      <c r="M130" s="19"/>
      <c r="N130" s="18"/>
      <c r="O130" s="17"/>
      <c r="P130" s="16"/>
      <c r="Q130" s="15"/>
    </row>
    <row r="131" spans="1:17" x14ac:dyDescent="0.2">
      <c r="A131" s="28"/>
      <c r="B131" s="27"/>
      <c r="C131" s="27"/>
      <c r="D131" s="26"/>
      <c r="E131" s="25"/>
      <c r="F131" s="24"/>
      <c r="G131" s="23"/>
      <c r="H131" s="22"/>
      <c r="I131" s="22"/>
      <c r="J131" s="21"/>
      <c r="K131" s="21"/>
      <c r="L131" s="20"/>
      <c r="M131" s="19"/>
      <c r="N131" s="18"/>
      <c r="O131" s="17"/>
      <c r="P131" s="16"/>
      <c r="Q131" s="15"/>
    </row>
    <row r="132" spans="1:17" x14ac:dyDescent="0.2">
      <c r="A132" s="28"/>
      <c r="B132" s="27"/>
      <c r="C132" s="27"/>
      <c r="D132" s="26"/>
      <c r="E132" s="25"/>
      <c r="F132" s="24"/>
      <c r="G132" s="23"/>
      <c r="H132" s="22"/>
      <c r="I132" s="22"/>
      <c r="J132" s="21"/>
      <c r="K132" s="21"/>
      <c r="L132" s="20"/>
      <c r="M132" s="19"/>
      <c r="N132" s="18"/>
      <c r="O132" s="17"/>
      <c r="P132" s="16"/>
      <c r="Q132" s="15"/>
    </row>
    <row r="133" spans="1:17" x14ac:dyDescent="0.2">
      <c r="A133" s="28"/>
      <c r="B133" s="27"/>
      <c r="C133" s="27"/>
      <c r="D133" s="26"/>
      <c r="E133" s="25"/>
      <c r="F133" s="24"/>
      <c r="G133" s="23"/>
      <c r="H133" s="22"/>
      <c r="I133" s="22"/>
      <c r="J133" s="21"/>
      <c r="K133" s="21"/>
      <c r="L133" s="20"/>
      <c r="M133" s="19"/>
      <c r="N133" s="18"/>
      <c r="O133" s="17"/>
      <c r="P133" s="16"/>
      <c r="Q133" s="15"/>
    </row>
    <row r="134" spans="1:17" x14ac:dyDescent="0.2">
      <c r="A134" s="28"/>
      <c r="B134" s="27"/>
      <c r="C134" s="27"/>
      <c r="D134" s="26"/>
      <c r="E134" s="25"/>
      <c r="F134" s="24"/>
      <c r="G134" s="23"/>
      <c r="H134" s="22"/>
      <c r="I134" s="22"/>
      <c r="J134" s="21"/>
      <c r="K134" s="21"/>
      <c r="L134" s="20"/>
      <c r="M134" s="19"/>
      <c r="N134" s="18"/>
      <c r="O134" s="17"/>
      <c r="P134" s="16"/>
      <c r="Q134" s="15"/>
    </row>
    <row r="135" spans="1:17" x14ac:dyDescent="0.2">
      <c r="A135" s="28"/>
      <c r="B135" s="27"/>
      <c r="C135" s="27"/>
      <c r="D135" s="26"/>
      <c r="E135" s="25"/>
      <c r="F135" s="24"/>
      <c r="G135" s="23"/>
      <c r="H135" s="22"/>
      <c r="I135" s="22"/>
      <c r="J135" s="21"/>
      <c r="K135" s="21"/>
      <c r="L135" s="20"/>
      <c r="M135" s="19"/>
      <c r="N135" s="18"/>
      <c r="O135" s="17"/>
      <c r="P135" s="16"/>
      <c r="Q135" s="15"/>
    </row>
    <row r="136" spans="1:17" x14ac:dyDescent="0.2">
      <c r="A136" s="28"/>
      <c r="B136" s="27"/>
      <c r="C136" s="27"/>
      <c r="D136" s="26"/>
      <c r="E136" s="25"/>
      <c r="F136" s="24"/>
      <c r="G136" s="23"/>
      <c r="H136" s="22"/>
      <c r="I136" s="22"/>
      <c r="J136" s="21"/>
      <c r="K136" s="21"/>
      <c r="L136" s="20"/>
      <c r="M136" s="19"/>
      <c r="N136" s="18"/>
      <c r="O136" s="17"/>
      <c r="P136" s="16"/>
      <c r="Q136" s="15"/>
    </row>
    <row r="137" spans="1:17" x14ac:dyDescent="0.2">
      <c r="A137" s="28"/>
      <c r="B137" s="27"/>
      <c r="C137" s="27"/>
      <c r="D137" s="26"/>
      <c r="E137" s="25"/>
      <c r="F137" s="24"/>
      <c r="G137" s="23"/>
      <c r="H137" s="22"/>
      <c r="I137" s="22"/>
      <c r="J137" s="21"/>
      <c r="K137" s="21"/>
      <c r="L137" s="20"/>
      <c r="M137" s="19"/>
      <c r="N137" s="18"/>
      <c r="O137" s="17"/>
      <c r="P137" s="16"/>
      <c r="Q137" s="15"/>
    </row>
    <row r="138" spans="1:17" x14ac:dyDescent="0.2">
      <c r="A138" s="28"/>
      <c r="B138" s="27"/>
      <c r="C138" s="27"/>
      <c r="D138" s="26"/>
      <c r="E138" s="25"/>
      <c r="F138" s="24"/>
      <c r="G138" s="23"/>
      <c r="H138" s="22"/>
      <c r="I138" s="22"/>
      <c r="J138" s="21"/>
      <c r="K138" s="21"/>
      <c r="L138" s="20"/>
      <c r="M138" s="19"/>
      <c r="N138" s="18"/>
      <c r="O138" s="17"/>
      <c r="P138" s="16"/>
      <c r="Q138" s="15"/>
    </row>
    <row r="139" spans="1:17" x14ac:dyDescent="0.2">
      <c r="A139" s="28"/>
      <c r="B139" s="27"/>
      <c r="C139" s="27"/>
      <c r="D139" s="26"/>
      <c r="E139" s="25"/>
      <c r="F139" s="24"/>
      <c r="G139" s="23"/>
      <c r="H139" s="22"/>
      <c r="I139" s="22"/>
      <c r="J139" s="21"/>
      <c r="K139" s="21"/>
      <c r="L139" s="20"/>
      <c r="M139" s="19"/>
      <c r="N139" s="18"/>
      <c r="O139" s="17"/>
      <c r="P139" s="16"/>
      <c r="Q139" s="15"/>
    </row>
    <row r="140" spans="1:17" x14ac:dyDescent="0.2">
      <c r="A140" s="28"/>
      <c r="B140" s="27"/>
      <c r="C140" s="27"/>
      <c r="D140" s="26"/>
      <c r="E140" s="25"/>
      <c r="F140" s="24"/>
      <c r="G140" s="23"/>
      <c r="H140" s="22"/>
      <c r="I140" s="22"/>
      <c r="J140" s="21"/>
      <c r="K140" s="21"/>
      <c r="L140" s="20"/>
      <c r="M140" s="19"/>
      <c r="N140" s="18"/>
      <c r="O140" s="17"/>
      <c r="P140" s="16"/>
      <c r="Q140" s="15"/>
    </row>
    <row r="141" spans="1:17" x14ac:dyDescent="0.2">
      <c r="A141" s="28"/>
      <c r="B141" s="27"/>
      <c r="C141" s="27"/>
      <c r="D141" s="26"/>
      <c r="E141" s="25"/>
      <c r="F141" s="24"/>
      <c r="G141" s="23"/>
      <c r="H141" s="22"/>
      <c r="I141" s="22"/>
      <c r="J141" s="21"/>
      <c r="K141" s="21"/>
      <c r="L141" s="20"/>
      <c r="M141" s="19"/>
      <c r="N141" s="18"/>
      <c r="O141" s="17"/>
      <c r="P141" s="16"/>
      <c r="Q141" s="15"/>
    </row>
    <row r="142" spans="1:17" x14ac:dyDescent="0.2">
      <c r="A142" s="28"/>
      <c r="B142" s="27"/>
      <c r="C142" s="27"/>
      <c r="D142" s="26"/>
      <c r="E142" s="25"/>
      <c r="F142" s="24"/>
      <c r="G142" s="23"/>
      <c r="H142" s="22"/>
      <c r="I142" s="22"/>
      <c r="J142" s="21"/>
      <c r="K142" s="21"/>
      <c r="L142" s="20"/>
      <c r="M142" s="19"/>
      <c r="N142" s="18"/>
      <c r="O142" s="17"/>
      <c r="P142" s="16"/>
      <c r="Q142" s="15"/>
    </row>
    <row r="143" spans="1:17" x14ac:dyDescent="0.2">
      <c r="A143" s="28"/>
      <c r="B143" s="27"/>
      <c r="C143" s="27"/>
      <c r="D143" s="26"/>
      <c r="E143" s="25"/>
      <c r="F143" s="24"/>
      <c r="G143" s="23"/>
      <c r="H143" s="22"/>
      <c r="I143" s="22"/>
      <c r="J143" s="21"/>
      <c r="K143" s="21"/>
      <c r="L143" s="20"/>
      <c r="M143" s="19"/>
      <c r="N143" s="18"/>
      <c r="O143" s="17"/>
      <c r="P143" s="16"/>
      <c r="Q143" s="15"/>
    </row>
    <row r="144" spans="1:17" x14ac:dyDescent="0.2">
      <c r="A144" s="28"/>
      <c r="B144" s="27"/>
      <c r="C144" s="27"/>
      <c r="D144" s="26"/>
      <c r="E144" s="25"/>
      <c r="F144" s="24"/>
      <c r="G144" s="23"/>
      <c r="H144" s="22"/>
      <c r="I144" s="22"/>
      <c r="J144" s="21"/>
      <c r="K144" s="21"/>
      <c r="L144" s="20"/>
      <c r="M144" s="19"/>
      <c r="N144" s="18"/>
      <c r="O144" s="17"/>
      <c r="P144" s="16"/>
      <c r="Q144" s="15"/>
    </row>
    <row r="145" spans="1:17" x14ac:dyDescent="0.2">
      <c r="A145" s="28"/>
      <c r="B145" s="27"/>
      <c r="C145" s="27"/>
      <c r="D145" s="26"/>
      <c r="E145" s="25"/>
      <c r="F145" s="24"/>
      <c r="G145" s="23"/>
      <c r="H145" s="22"/>
      <c r="I145" s="22"/>
      <c r="J145" s="21"/>
      <c r="K145" s="21"/>
      <c r="L145" s="20"/>
      <c r="M145" s="19"/>
      <c r="N145" s="18"/>
      <c r="O145" s="17"/>
      <c r="P145" s="16"/>
      <c r="Q145" s="15"/>
    </row>
    <row r="146" spans="1:17" x14ac:dyDescent="0.2">
      <c r="A146" s="28"/>
      <c r="B146" s="27"/>
      <c r="C146" s="27"/>
      <c r="D146" s="26"/>
      <c r="E146" s="25"/>
      <c r="F146" s="24"/>
      <c r="G146" s="23"/>
      <c r="H146" s="22"/>
      <c r="I146" s="22"/>
      <c r="J146" s="21"/>
      <c r="K146" s="21"/>
      <c r="L146" s="20"/>
      <c r="M146" s="19"/>
      <c r="N146" s="18"/>
      <c r="O146" s="17"/>
      <c r="P146" s="16"/>
      <c r="Q146" s="15"/>
    </row>
    <row r="147" spans="1:17" x14ac:dyDescent="0.2">
      <c r="A147" s="28"/>
      <c r="B147" s="27"/>
      <c r="C147" s="27"/>
      <c r="D147" s="26"/>
      <c r="E147" s="25"/>
      <c r="F147" s="24"/>
      <c r="G147" s="23"/>
      <c r="H147" s="22"/>
      <c r="I147" s="22"/>
      <c r="J147" s="21"/>
      <c r="K147" s="21"/>
      <c r="L147" s="20"/>
      <c r="M147" s="19"/>
      <c r="N147" s="18"/>
      <c r="O147" s="17"/>
      <c r="P147" s="16"/>
      <c r="Q147" s="15"/>
    </row>
    <row r="148" spans="1:17" x14ac:dyDescent="0.2">
      <c r="A148" s="28"/>
      <c r="B148" s="27"/>
      <c r="C148" s="27"/>
      <c r="D148" s="26"/>
      <c r="E148" s="25"/>
      <c r="F148" s="24"/>
      <c r="G148" s="23"/>
      <c r="H148" s="22"/>
      <c r="I148" s="22"/>
      <c r="J148" s="21"/>
      <c r="K148" s="21"/>
      <c r="L148" s="20"/>
      <c r="M148" s="19"/>
      <c r="N148" s="18"/>
      <c r="O148" s="17"/>
      <c r="P148" s="16"/>
      <c r="Q148" s="15"/>
    </row>
    <row r="149" spans="1:17" x14ac:dyDescent="0.2">
      <c r="A149" s="28"/>
      <c r="B149" s="27"/>
      <c r="C149" s="27"/>
      <c r="D149" s="26"/>
      <c r="E149" s="25"/>
      <c r="F149" s="24"/>
      <c r="G149" s="23"/>
      <c r="H149" s="22"/>
      <c r="I149" s="22"/>
      <c r="J149" s="21"/>
      <c r="K149" s="21"/>
      <c r="L149" s="20"/>
      <c r="M149" s="19"/>
      <c r="N149" s="18"/>
      <c r="O149" s="17"/>
      <c r="P149" s="16"/>
      <c r="Q149" s="15"/>
    </row>
    <row r="150" spans="1:17" x14ac:dyDescent="0.2">
      <c r="A150" s="28"/>
      <c r="B150" s="27"/>
      <c r="C150" s="27"/>
      <c r="D150" s="26"/>
      <c r="E150" s="25"/>
      <c r="F150" s="24"/>
      <c r="G150" s="23"/>
      <c r="H150" s="22"/>
      <c r="I150" s="22"/>
      <c r="J150" s="21"/>
      <c r="K150" s="21"/>
      <c r="L150" s="20"/>
      <c r="M150" s="19"/>
      <c r="N150" s="18"/>
      <c r="O150" s="17"/>
      <c r="P150" s="16"/>
      <c r="Q150" s="15"/>
    </row>
    <row r="151" spans="1:17" x14ac:dyDescent="0.2">
      <c r="A151" s="28"/>
      <c r="B151" s="27"/>
      <c r="C151" s="27"/>
      <c r="D151" s="26"/>
      <c r="E151" s="25"/>
      <c r="F151" s="24"/>
      <c r="G151" s="23"/>
      <c r="H151" s="22"/>
      <c r="I151" s="22"/>
      <c r="J151" s="21"/>
      <c r="K151" s="21"/>
      <c r="L151" s="20"/>
      <c r="M151" s="19"/>
      <c r="N151" s="18"/>
      <c r="O151" s="17"/>
      <c r="P151" s="16"/>
      <c r="Q151" s="15"/>
    </row>
    <row r="152" spans="1:17" x14ac:dyDescent="0.2">
      <c r="A152" s="28"/>
      <c r="B152" s="27"/>
      <c r="C152" s="27"/>
      <c r="D152" s="26"/>
      <c r="E152" s="25"/>
      <c r="F152" s="24"/>
      <c r="G152" s="23"/>
      <c r="H152" s="22"/>
      <c r="I152" s="22"/>
      <c r="J152" s="21"/>
      <c r="K152" s="21"/>
      <c r="L152" s="20"/>
      <c r="M152" s="19"/>
      <c r="N152" s="18"/>
      <c r="O152" s="17"/>
      <c r="P152" s="16"/>
      <c r="Q152" s="15"/>
    </row>
    <row r="153" spans="1:17" x14ac:dyDescent="0.2">
      <c r="A153" s="28"/>
      <c r="B153" s="27"/>
      <c r="C153" s="27"/>
      <c r="D153" s="26"/>
      <c r="E153" s="25"/>
      <c r="F153" s="24"/>
      <c r="G153" s="23"/>
      <c r="H153" s="22"/>
      <c r="I153" s="22"/>
      <c r="J153" s="21"/>
      <c r="K153" s="21"/>
      <c r="L153" s="20"/>
      <c r="M153" s="19"/>
      <c r="N153" s="18"/>
      <c r="O153" s="17"/>
      <c r="P153" s="16"/>
      <c r="Q153" s="15"/>
    </row>
    <row r="154" spans="1:17" x14ac:dyDescent="0.2">
      <c r="A154" s="28"/>
      <c r="B154" s="27"/>
      <c r="C154" s="27"/>
      <c r="D154" s="26"/>
      <c r="E154" s="25"/>
      <c r="F154" s="24"/>
      <c r="G154" s="23"/>
      <c r="H154" s="22"/>
      <c r="I154" s="22"/>
      <c r="J154" s="21"/>
      <c r="K154" s="21"/>
      <c r="L154" s="20"/>
      <c r="M154" s="19"/>
      <c r="N154" s="18"/>
      <c r="O154" s="17"/>
      <c r="P154" s="16"/>
      <c r="Q154" s="15"/>
    </row>
    <row r="155" spans="1:17" x14ac:dyDescent="0.2">
      <c r="A155" s="28"/>
      <c r="B155" s="27"/>
      <c r="C155" s="27"/>
      <c r="D155" s="26"/>
      <c r="E155" s="25"/>
      <c r="F155" s="24"/>
      <c r="G155" s="23"/>
      <c r="H155" s="22"/>
      <c r="I155" s="22"/>
      <c r="J155" s="21"/>
      <c r="K155" s="21"/>
      <c r="L155" s="20"/>
      <c r="M155" s="19"/>
      <c r="N155" s="18"/>
      <c r="O155" s="17"/>
      <c r="P155" s="16"/>
      <c r="Q155" s="15"/>
    </row>
    <row r="156" spans="1:17" x14ac:dyDescent="0.2">
      <c r="A156" s="28"/>
      <c r="B156" s="27"/>
      <c r="C156" s="27"/>
      <c r="D156" s="26"/>
      <c r="E156" s="25"/>
      <c r="F156" s="24"/>
      <c r="G156" s="23"/>
      <c r="H156" s="22"/>
      <c r="I156" s="22"/>
      <c r="J156" s="21"/>
      <c r="K156" s="21"/>
      <c r="L156" s="20"/>
      <c r="M156" s="19"/>
      <c r="N156" s="18"/>
      <c r="O156" s="17"/>
      <c r="P156" s="16"/>
      <c r="Q156" s="15"/>
    </row>
    <row r="157" spans="1:17" x14ac:dyDescent="0.2">
      <c r="A157" s="28"/>
      <c r="B157" s="27"/>
      <c r="C157" s="27"/>
      <c r="D157" s="26"/>
      <c r="E157" s="25"/>
      <c r="F157" s="24"/>
      <c r="G157" s="23"/>
      <c r="H157" s="22"/>
      <c r="I157" s="22"/>
      <c r="J157" s="21"/>
      <c r="K157" s="21"/>
      <c r="L157" s="20"/>
      <c r="M157" s="19"/>
      <c r="N157" s="18"/>
      <c r="O157" s="17"/>
      <c r="P157" s="16"/>
      <c r="Q157" s="15"/>
    </row>
    <row r="158" spans="1:17" x14ac:dyDescent="0.2">
      <c r="A158" s="28"/>
      <c r="B158" s="27"/>
      <c r="C158" s="27"/>
      <c r="D158" s="26"/>
      <c r="E158" s="25"/>
      <c r="F158" s="24"/>
      <c r="G158" s="23"/>
      <c r="H158" s="22"/>
      <c r="I158" s="22"/>
      <c r="J158" s="21"/>
      <c r="K158" s="21"/>
      <c r="L158" s="20"/>
      <c r="M158" s="19"/>
      <c r="N158" s="18"/>
      <c r="O158" s="17"/>
      <c r="P158" s="16"/>
      <c r="Q158" s="15"/>
    </row>
    <row r="159" spans="1:17" x14ac:dyDescent="0.2">
      <c r="A159" s="28"/>
      <c r="B159" s="27"/>
      <c r="C159" s="27"/>
      <c r="D159" s="26"/>
      <c r="E159" s="25"/>
      <c r="F159" s="24"/>
      <c r="G159" s="23"/>
      <c r="H159" s="22"/>
      <c r="I159" s="22"/>
      <c r="J159" s="21"/>
      <c r="K159" s="21"/>
      <c r="L159" s="20"/>
      <c r="M159" s="19"/>
      <c r="N159" s="18"/>
      <c r="O159" s="17"/>
      <c r="P159" s="16"/>
      <c r="Q159" s="15"/>
    </row>
    <row r="160" spans="1:17" x14ac:dyDescent="0.2">
      <c r="A160" s="28"/>
      <c r="B160" s="27"/>
      <c r="C160" s="27"/>
      <c r="D160" s="26"/>
      <c r="E160" s="25"/>
      <c r="F160" s="24"/>
      <c r="G160" s="23"/>
      <c r="H160" s="22"/>
      <c r="I160" s="22"/>
      <c r="J160" s="21"/>
      <c r="K160" s="21"/>
      <c r="L160" s="20"/>
      <c r="M160" s="19"/>
      <c r="N160" s="18"/>
      <c r="O160" s="17"/>
      <c r="P160" s="16"/>
      <c r="Q160" s="15"/>
    </row>
    <row r="161" spans="1:17" x14ac:dyDescent="0.2">
      <c r="A161" s="28"/>
      <c r="B161" s="27"/>
      <c r="C161" s="27"/>
      <c r="D161" s="26"/>
      <c r="E161" s="25"/>
      <c r="F161" s="24"/>
      <c r="G161" s="23"/>
      <c r="H161" s="22"/>
      <c r="I161" s="22"/>
      <c r="J161" s="21"/>
      <c r="K161" s="21"/>
      <c r="L161" s="20"/>
      <c r="M161" s="19"/>
      <c r="N161" s="18"/>
      <c r="O161" s="17"/>
      <c r="P161" s="16"/>
      <c r="Q161" s="15"/>
    </row>
    <row r="162" spans="1:17" x14ac:dyDescent="0.2">
      <c r="A162" s="28"/>
      <c r="B162" s="27"/>
      <c r="C162" s="27"/>
      <c r="D162" s="26"/>
      <c r="E162" s="25"/>
      <c r="F162" s="24"/>
      <c r="G162" s="23"/>
      <c r="H162" s="22"/>
      <c r="I162" s="22"/>
      <c r="J162" s="21"/>
      <c r="K162" s="21"/>
      <c r="L162" s="20"/>
      <c r="M162" s="19"/>
      <c r="N162" s="18"/>
      <c r="O162" s="17"/>
      <c r="P162" s="16"/>
      <c r="Q162" s="15"/>
    </row>
    <row r="163" spans="1:17" x14ac:dyDescent="0.2">
      <c r="A163" s="28"/>
      <c r="B163" s="27"/>
      <c r="C163" s="27"/>
      <c r="D163" s="26"/>
      <c r="E163" s="25"/>
      <c r="F163" s="24"/>
      <c r="G163" s="23"/>
      <c r="H163" s="22"/>
      <c r="I163" s="22"/>
      <c r="J163" s="21"/>
      <c r="K163" s="21"/>
      <c r="L163" s="20"/>
      <c r="M163" s="19"/>
      <c r="N163" s="18"/>
      <c r="O163" s="17"/>
      <c r="P163" s="16"/>
      <c r="Q163" s="15"/>
    </row>
    <row r="164" spans="1:17" x14ac:dyDescent="0.2">
      <c r="A164" s="28"/>
      <c r="B164" s="27"/>
      <c r="C164" s="27"/>
      <c r="D164" s="26"/>
      <c r="E164" s="25"/>
      <c r="F164" s="24"/>
      <c r="G164" s="23"/>
      <c r="H164" s="22"/>
      <c r="I164" s="22"/>
      <c r="J164" s="21"/>
      <c r="K164" s="21"/>
      <c r="L164" s="20"/>
      <c r="M164" s="19"/>
      <c r="N164" s="18"/>
      <c r="O164" s="17"/>
      <c r="P164" s="16"/>
      <c r="Q164" s="15"/>
    </row>
    <row r="165" spans="1:17" x14ac:dyDescent="0.2">
      <c r="A165" s="28"/>
      <c r="B165" s="27"/>
      <c r="C165" s="27"/>
      <c r="D165" s="26"/>
      <c r="E165" s="25"/>
      <c r="F165" s="24"/>
      <c r="G165" s="23"/>
      <c r="H165" s="22"/>
      <c r="I165" s="22"/>
      <c r="J165" s="21"/>
      <c r="K165" s="21"/>
      <c r="L165" s="20"/>
      <c r="M165" s="19"/>
      <c r="N165" s="18"/>
      <c r="O165" s="17"/>
      <c r="P165" s="16"/>
      <c r="Q165" s="15"/>
    </row>
    <row r="166" spans="1:17" x14ac:dyDescent="0.2">
      <c r="A166" s="28"/>
      <c r="B166" s="27"/>
      <c r="C166" s="27"/>
      <c r="D166" s="26"/>
      <c r="E166" s="25"/>
      <c r="F166" s="24"/>
      <c r="G166" s="23"/>
      <c r="H166" s="22"/>
      <c r="I166" s="22"/>
      <c r="J166" s="21"/>
      <c r="K166" s="21"/>
      <c r="L166" s="20"/>
      <c r="M166" s="19"/>
      <c r="N166" s="18"/>
      <c r="O166" s="17"/>
      <c r="P166" s="16"/>
      <c r="Q166" s="15"/>
    </row>
    <row r="167" spans="1:17" x14ac:dyDescent="0.2">
      <c r="A167" s="28"/>
      <c r="B167" s="27"/>
      <c r="C167" s="27"/>
      <c r="D167" s="26"/>
      <c r="E167" s="25"/>
      <c r="F167" s="24"/>
      <c r="G167" s="23"/>
      <c r="H167" s="22"/>
      <c r="I167" s="22"/>
      <c r="J167" s="21"/>
      <c r="K167" s="21"/>
      <c r="L167" s="20"/>
      <c r="M167" s="19"/>
      <c r="N167" s="18"/>
      <c r="O167" s="17"/>
      <c r="P167" s="16"/>
      <c r="Q167" s="15"/>
    </row>
    <row r="168" spans="1:17" x14ac:dyDescent="0.2">
      <c r="A168" s="28"/>
      <c r="B168" s="27"/>
      <c r="C168" s="27"/>
      <c r="D168" s="26"/>
      <c r="E168" s="25"/>
      <c r="F168" s="24"/>
      <c r="G168" s="23"/>
      <c r="H168" s="22"/>
      <c r="I168" s="22"/>
      <c r="J168" s="21"/>
      <c r="K168" s="21"/>
      <c r="L168" s="20"/>
      <c r="M168" s="19"/>
      <c r="N168" s="18"/>
      <c r="O168" s="17"/>
      <c r="P168" s="16"/>
      <c r="Q168" s="15"/>
    </row>
    <row r="169" spans="1:17" x14ac:dyDescent="0.2">
      <c r="A169" s="28"/>
      <c r="B169" s="27"/>
      <c r="C169" s="27"/>
      <c r="D169" s="26"/>
      <c r="E169" s="25"/>
      <c r="F169" s="24"/>
      <c r="G169" s="23"/>
      <c r="H169" s="22"/>
      <c r="I169" s="22"/>
      <c r="J169" s="21"/>
      <c r="K169" s="21"/>
      <c r="L169" s="20"/>
      <c r="M169" s="19"/>
      <c r="N169" s="18"/>
      <c r="O169" s="17"/>
      <c r="P169" s="16"/>
      <c r="Q169" s="15"/>
    </row>
    <row r="170" spans="1:17" x14ac:dyDescent="0.2">
      <c r="A170" s="28"/>
      <c r="B170" s="27"/>
      <c r="C170" s="27"/>
      <c r="D170" s="26"/>
      <c r="E170" s="25"/>
      <c r="F170" s="24"/>
      <c r="G170" s="23"/>
      <c r="H170" s="22"/>
      <c r="I170" s="22"/>
      <c r="J170" s="21"/>
      <c r="K170" s="21"/>
      <c r="L170" s="20"/>
      <c r="M170" s="19"/>
      <c r="N170" s="18"/>
      <c r="O170" s="17"/>
      <c r="P170" s="16"/>
      <c r="Q170" s="15"/>
    </row>
    <row r="171" spans="1:17" x14ac:dyDescent="0.2">
      <c r="A171" s="28"/>
      <c r="B171" s="27"/>
      <c r="C171" s="27"/>
      <c r="D171" s="26"/>
      <c r="E171" s="25"/>
      <c r="F171" s="24"/>
      <c r="G171" s="23"/>
      <c r="H171" s="22"/>
      <c r="I171" s="22"/>
      <c r="J171" s="21"/>
      <c r="K171" s="21"/>
      <c r="L171" s="20"/>
      <c r="M171" s="19"/>
      <c r="N171" s="18"/>
      <c r="O171" s="17"/>
      <c r="P171" s="16"/>
      <c r="Q171" s="15"/>
    </row>
    <row r="172" spans="1:17" x14ac:dyDescent="0.2">
      <c r="A172" s="28"/>
      <c r="B172" s="27"/>
      <c r="C172" s="27"/>
      <c r="D172" s="26"/>
      <c r="E172" s="25"/>
      <c r="F172" s="24"/>
      <c r="G172" s="23"/>
      <c r="H172" s="22"/>
      <c r="I172" s="22"/>
      <c r="J172" s="21"/>
      <c r="K172" s="21"/>
      <c r="L172" s="20"/>
      <c r="M172" s="19"/>
      <c r="N172" s="18"/>
      <c r="O172" s="17"/>
      <c r="P172" s="16"/>
      <c r="Q172" s="15"/>
    </row>
    <row r="173" spans="1:17" x14ac:dyDescent="0.2">
      <c r="A173" s="28"/>
      <c r="B173" s="27"/>
      <c r="C173" s="27"/>
      <c r="D173" s="26"/>
      <c r="E173" s="25"/>
      <c r="F173" s="24"/>
      <c r="G173" s="23"/>
      <c r="H173" s="22"/>
      <c r="I173" s="22"/>
      <c r="J173" s="21"/>
      <c r="K173" s="21"/>
      <c r="L173" s="20"/>
      <c r="M173" s="19"/>
      <c r="N173" s="18"/>
      <c r="O173" s="17"/>
      <c r="P173" s="16"/>
      <c r="Q173" s="15"/>
    </row>
    <row r="174" spans="1:17" x14ac:dyDescent="0.2">
      <c r="A174" s="28"/>
      <c r="B174" s="27"/>
      <c r="C174" s="27"/>
      <c r="D174" s="26"/>
      <c r="E174" s="25"/>
      <c r="F174" s="24"/>
      <c r="G174" s="23"/>
      <c r="H174" s="22"/>
      <c r="I174" s="22"/>
      <c r="J174" s="21"/>
      <c r="K174" s="21"/>
      <c r="L174" s="20"/>
      <c r="M174" s="19"/>
      <c r="N174" s="18"/>
      <c r="O174" s="17"/>
      <c r="P174" s="16"/>
      <c r="Q174" s="15"/>
    </row>
    <row r="175" spans="1:17" x14ac:dyDescent="0.2">
      <c r="A175" s="28"/>
      <c r="B175" s="27"/>
      <c r="C175" s="27"/>
      <c r="D175" s="26"/>
      <c r="E175" s="25"/>
      <c r="F175" s="24"/>
      <c r="G175" s="23"/>
      <c r="H175" s="22"/>
      <c r="I175" s="22"/>
      <c r="J175" s="21"/>
      <c r="K175" s="21"/>
      <c r="L175" s="20"/>
      <c r="M175" s="19"/>
      <c r="N175" s="18"/>
      <c r="O175" s="17"/>
      <c r="P175" s="16"/>
      <c r="Q175" s="15"/>
    </row>
    <row r="176" spans="1:17" x14ac:dyDescent="0.2">
      <c r="A176" s="28"/>
      <c r="B176" s="27"/>
      <c r="C176" s="27"/>
      <c r="D176" s="26"/>
      <c r="E176" s="25"/>
      <c r="F176" s="24"/>
      <c r="G176" s="23"/>
      <c r="H176" s="22"/>
      <c r="I176" s="22"/>
      <c r="J176" s="21"/>
      <c r="K176" s="21"/>
      <c r="L176" s="20"/>
      <c r="M176" s="19"/>
      <c r="N176" s="18"/>
      <c r="O176" s="17"/>
      <c r="P176" s="16"/>
      <c r="Q176" s="15"/>
    </row>
    <row r="177" spans="1:17" x14ac:dyDescent="0.2">
      <c r="A177" s="28"/>
      <c r="B177" s="27"/>
      <c r="C177" s="27"/>
      <c r="D177" s="26"/>
      <c r="E177" s="25"/>
      <c r="F177" s="24"/>
      <c r="G177" s="23"/>
      <c r="H177" s="22"/>
      <c r="I177" s="22"/>
      <c r="J177" s="21"/>
      <c r="K177" s="21"/>
      <c r="L177" s="20"/>
      <c r="M177" s="19"/>
      <c r="N177" s="18"/>
      <c r="O177" s="17"/>
      <c r="P177" s="16"/>
      <c r="Q177" s="15"/>
    </row>
    <row r="178" spans="1:17" x14ac:dyDescent="0.2">
      <c r="A178" s="28"/>
      <c r="B178" s="27"/>
      <c r="C178" s="27"/>
      <c r="D178" s="26"/>
      <c r="E178" s="25"/>
      <c r="F178" s="24"/>
      <c r="G178" s="23"/>
      <c r="H178" s="22"/>
      <c r="I178" s="22"/>
      <c r="J178" s="21"/>
      <c r="K178" s="21"/>
      <c r="L178" s="20"/>
      <c r="M178" s="19"/>
      <c r="N178" s="18"/>
      <c r="O178" s="17"/>
      <c r="P178" s="16"/>
      <c r="Q178" s="15"/>
    </row>
    <row r="179" spans="1:17" x14ac:dyDescent="0.2">
      <c r="A179" s="28"/>
      <c r="B179" s="27"/>
      <c r="C179" s="27"/>
      <c r="D179" s="26"/>
      <c r="E179" s="25"/>
      <c r="F179" s="24"/>
      <c r="G179" s="23"/>
      <c r="H179" s="22"/>
      <c r="I179" s="22"/>
      <c r="J179" s="21"/>
      <c r="K179" s="21"/>
      <c r="L179" s="20"/>
      <c r="M179" s="19"/>
      <c r="N179" s="18"/>
      <c r="O179" s="17"/>
      <c r="P179" s="16"/>
      <c r="Q179" s="15"/>
    </row>
    <row r="180" spans="1:17" x14ac:dyDescent="0.2">
      <c r="A180" s="28"/>
      <c r="B180" s="27"/>
      <c r="C180" s="27"/>
      <c r="D180" s="26"/>
      <c r="E180" s="25"/>
      <c r="F180" s="24"/>
      <c r="G180" s="23"/>
      <c r="H180" s="22"/>
      <c r="I180" s="22"/>
      <c r="J180" s="21"/>
      <c r="K180" s="21"/>
      <c r="L180" s="20"/>
      <c r="M180" s="19"/>
      <c r="N180" s="18"/>
      <c r="O180" s="17"/>
      <c r="P180" s="16"/>
      <c r="Q180" s="15"/>
    </row>
    <row r="181" spans="1:17" x14ac:dyDescent="0.2">
      <c r="A181" s="28"/>
      <c r="B181" s="27"/>
      <c r="C181" s="27"/>
      <c r="D181" s="26"/>
      <c r="E181" s="25"/>
      <c r="F181" s="24"/>
      <c r="G181" s="23"/>
      <c r="H181" s="22"/>
      <c r="I181" s="22"/>
      <c r="J181" s="21"/>
      <c r="K181" s="21"/>
      <c r="L181" s="20"/>
      <c r="M181" s="19"/>
      <c r="N181" s="18"/>
      <c r="O181" s="17"/>
      <c r="P181" s="16"/>
      <c r="Q181" s="15"/>
    </row>
    <row r="182" spans="1:17" x14ac:dyDescent="0.2">
      <c r="A182" s="28"/>
      <c r="B182" s="27"/>
      <c r="C182" s="27"/>
      <c r="D182" s="26"/>
      <c r="E182" s="25"/>
      <c r="F182" s="24"/>
      <c r="G182" s="23"/>
      <c r="H182" s="22"/>
      <c r="I182" s="22"/>
      <c r="J182" s="21"/>
      <c r="K182" s="21"/>
      <c r="L182" s="20"/>
      <c r="M182" s="19"/>
      <c r="N182" s="18"/>
      <c r="O182" s="17"/>
      <c r="P182" s="16"/>
      <c r="Q182" s="15"/>
    </row>
    <row r="183" spans="1:17" x14ac:dyDescent="0.2">
      <c r="A183" s="28"/>
      <c r="B183" s="27"/>
      <c r="C183" s="27"/>
      <c r="D183" s="26"/>
      <c r="E183" s="25"/>
      <c r="F183" s="24"/>
      <c r="G183" s="23"/>
      <c r="H183" s="22"/>
      <c r="I183" s="22"/>
      <c r="J183" s="21"/>
      <c r="K183" s="21"/>
      <c r="L183" s="20"/>
      <c r="M183" s="19"/>
      <c r="N183" s="18"/>
      <c r="O183" s="17"/>
      <c r="P183" s="16"/>
      <c r="Q183" s="15"/>
    </row>
    <row r="184" spans="1:17" x14ac:dyDescent="0.2">
      <c r="A184" s="28"/>
      <c r="B184" s="27"/>
      <c r="C184" s="27"/>
      <c r="D184" s="26"/>
      <c r="E184" s="25"/>
      <c r="F184" s="24"/>
      <c r="G184" s="23"/>
      <c r="H184" s="22"/>
      <c r="I184" s="22"/>
      <c r="J184" s="21"/>
      <c r="K184" s="21"/>
      <c r="L184" s="20"/>
      <c r="M184" s="19"/>
      <c r="N184" s="18"/>
      <c r="O184" s="17"/>
      <c r="P184" s="16"/>
      <c r="Q184" s="15"/>
    </row>
    <row r="185" spans="1:17" x14ac:dyDescent="0.2">
      <c r="A185" s="28"/>
      <c r="B185" s="27"/>
      <c r="C185" s="27"/>
      <c r="D185" s="26"/>
      <c r="E185" s="25"/>
      <c r="F185" s="24"/>
      <c r="G185" s="23"/>
      <c r="H185" s="22"/>
      <c r="I185" s="22"/>
      <c r="J185" s="21"/>
      <c r="K185" s="21"/>
      <c r="L185" s="20"/>
      <c r="M185" s="19"/>
      <c r="N185" s="18"/>
      <c r="O185" s="17"/>
      <c r="P185" s="16"/>
      <c r="Q185" s="15"/>
    </row>
    <row r="186" spans="1:17" x14ac:dyDescent="0.2">
      <c r="A186" s="28"/>
      <c r="B186" s="27"/>
      <c r="C186" s="27"/>
      <c r="D186" s="26"/>
      <c r="E186" s="25"/>
      <c r="F186" s="24"/>
      <c r="G186" s="23"/>
      <c r="H186" s="22"/>
      <c r="I186" s="22"/>
      <c r="J186" s="21"/>
      <c r="K186" s="21"/>
      <c r="L186" s="20"/>
      <c r="M186" s="19"/>
      <c r="N186" s="18"/>
      <c r="O186" s="17"/>
      <c r="P186" s="16"/>
      <c r="Q186" s="15"/>
    </row>
    <row r="187" spans="1:17" x14ac:dyDescent="0.2">
      <c r="A187" s="28"/>
      <c r="B187" s="27"/>
      <c r="C187" s="27"/>
      <c r="D187" s="26"/>
      <c r="E187" s="25"/>
      <c r="F187" s="24"/>
      <c r="G187" s="23"/>
      <c r="H187" s="22"/>
      <c r="I187" s="22"/>
      <c r="J187" s="21"/>
      <c r="K187" s="21"/>
      <c r="L187" s="20"/>
      <c r="M187" s="19"/>
      <c r="N187" s="18"/>
      <c r="O187" s="17"/>
      <c r="P187" s="16"/>
      <c r="Q187" s="15"/>
    </row>
    <row r="188" spans="1:17" x14ac:dyDescent="0.2">
      <c r="A188" s="28"/>
      <c r="B188" s="27"/>
      <c r="C188" s="27"/>
      <c r="D188" s="26"/>
      <c r="E188" s="25"/>
      <c r="F188" s="24"/>
      <c r="G188" s="23"/>
      <c r="H188" s="22"/>
      <c r="I188" s="22"/>
      <c r="J188" s="21"/>
      <c r="K188" s="21"/>
      <c r="L188" s="20"/>
      <c r="M188" s="19"/>
      <c r="N188" s="18"/>
      <c r="O188" s="17"/>
      <c r="P188" s="16"/>
      <c r="Q188" s="15"/>
    </row>
    <row r="189" spans="1:17" x14ac:dyDescent="0.2">
      <c r="A189" s="28"/>
      <c r="B189" s="27"/>
      <c r="C189" s="27"/>
      <c r="D189" s="26"/>
      <c r="E189" s="25"/>
      <c r="F189" s="24"/>
      <c r="G189" s="23"/>
      <c r="H189" s="22"/>
      <c r="I189" s="22"/>
      <c r="J189" s="21"/>
      <c r="K189" s="21"/>
      <c r="L189" s="20"/>
      <c r="M189" s="19"/>
      <c r="N189" s="18"/>
      <c r="O189" s="17"/>
      <c r="P189" s="16"/>
      <c r="Q189" s="15"/>
    </row>
    <row r="190" spans="1:17" x14ac:dyDescent="0.2">
      <c r="A190" s="28"/>
      <c r="B190" s="27"/>
      <c r="C190" s="27"/>
      <c r="D190" s="26"/>
      <c r="E190" s="25"/>
      <c r="F190" s="24"/>
      <c r="G190" s="23"/>
      <c r="H190" s="22"/>
      <c r="I190" s="22"/>
      <c r="J190" s="21"/>
      <c r="K190" s="21"/>
      <c r="L190" s="20"/>
      <c r="M190" s="19"/>
      <c r="N190" s="18"/>
      <c r="O190" s="17"/>
      <c r="P190" s="16"/>
      <c r="Q190" s="15"/>
    </row>
    <row r="191" spans="1:17" x14ac:dyDescent="0.2">
      <c r="A191" s="28"/>
      <c r="B191" s="27"/>
      <c r="C191" s="27"/>
      <c r="D191" s="26"/>
      <c r="E191" s="25"/>
      <c r="F191" s="24"/>
      <c r="G191" s="23"/>
      <c r="H191" s="22"/>
      <c r="I191" s="22"/>
      <c r="J191" s="21"/>
      <c r="K191" s="21"/>
      <c r="L191" s="20"/>
      <c r="M191" s="19"/>
      <c r="N191" s="18"/>
      <c r="O191" s="17"/>
      <c r="P191" s="16"/>
      <c r="Q191" s="15"/>
    </row>
    <row r="192" spans="1:17" x14ac:dyDescent="0.2">
      <c r="A192" s="28"/>
      <c r="B192" s="27"/>
      <c r="C192" s="27"/>
      <c r="D192" s="26"/>
      <c r="E192" s="25"/>
      <c r="F192" s="24"/>
      <c r="G192" s="23"/>
      <c r="H192" s="22"/>
      <c r="I192" s="22"/>
      <c r="J192" s="21"/>
      <c r="K192" s="21"/>
      <c r="L192" s="20"/>
      <c r="M192" s="19"/>
      <c r="N192" s="18"/>
      <c r="O192" s="17"/>
      <c r="P192" s="16"/>
      <c r="Q192" s="15"/>
    </row>
    <row r="193" spans="1:17" x14ac:dyDescent="0.2">
      <c r="A193" s="28"/>
      <c r="B193" s="27"/>
      <c r="C193" s="27"/>
      <c r="D193" s="26"/>
      <c r="E193" s="25"/>
      <c r="F193" s="24"/>
      <c r="G193" s="23"/>
      <c r="H193" s="22"/>
      <c r="I193" s="22"/>
      <c r="J193" s="21"/>
      <c r="K193" s="21"/>
      <c r="L193" s="20"/>
      <c r="M193" s="19"/>
      <c r="N193" s="18"/>
      <c r="O193" s="17"/>
      <c r="P193" s="16"/>
      <c r="Q193" s="15"/>
    </row>
    <row r="194" spans="1:17" x14ac:dyDescent="0.2">
      <c r="A194" s="28"/>
      <c r="B194" s="27"/>
      <c r="C194" s="27"/>
      <c r="D194" s="26"/>
      <c r="E194" s="25"/>
      <c r="F194" s="24"/>
      <c r="G194" s="23"/>
      <c r="H194" s="22"/>
      <c r="I194" s="22"/>
      <c r="J194" s="21"/>
      <c r="K194" s="21"/>
      <c r="L194" s="20"/>
      <c r="M194" s="19"/>
      <c r="N194" s="18"/>
      <c r="O194" s="17"/>
      <c r="P194" s="16"/>
      <c r="Q194" s="15"/>
    </row>
    <row r="195" spans="1:17" x14ac:dyDescent="0.2">
      <c r="A195" s="28"/>
      <c r="B195" s="27"/>
      <c r="C195" s="27"/>
      <c r="D195" s="26"/>
      <c r="E195" s="25"/>
      <c r="F195" s="24"/>
      <c r="G195" s="23"/>
      <c r="H195" s="22"/>
      <c r="I195" s="22"/>
      <c r="J195" s="21"/>
      <c r="K195" s="21"/>
      <c r="L195" s="20"/>
      <c r="M195" s="19"/>
      <c r="N195" s="18"/>
      <c r="O195" s="17"/>
      <c r="P195" s="16"/>
      <c r="Q195" s="15"/>
    </row>
    <row r="196" spans="1:17" x14ac:dyDescent="0.2">
      <c r="A196" s="28"/>
      <c r="B196" s="27"/>
      <c r="C196" s="27"/>
      <c r="D196" s="26"/>
      <c r="E196" s="25"/>
      <c r="F196" s="24"/>
      <c r="G196" s="23"/>
      <c r="H196" s="22"/>
      <c r="I196" s="22"/>
      <c r="J196" s="21"/>
      <c r="K196" s="21"/>
      <c r="L196" s="20"/>
      <c r="M196" s="19"/>
      <c r="N196" s="18"/>
      <c r="O196" s="17"/>
      <c r="P196" s="16"/>
      <c r="Q196" s="15"/>
    </row>
    <row r="197" spans="1:17" x14ac:dyDescent="0.2">
      <c r="A197" s="28"/>
      <c r="B197" s="27"/>
      <c r="C197" s="27"/>
      <c r="D197" s="26"/>
      <c r="E197" s="25"/>
      <c r="F197" s="24"/>
      <c r="G197" s="23"/>
      <c r="H197" s="22"/>
      <c r="I197" s="22"/>
      <c r="J197" s="21"/>
      <c r="K197" s="21"/>
      <c r="L197" s="20"/>
      <c r="M197" s="19"/>
      <c r="N197" s="18"/>
      <c r="O197" s="17"/>
      <c r="P197" s="16"/>
      <c r="Q197" s="15"/>
    </row>
    <row r="198" spans="1:17" x14ac:dyDescent="0.2">
      <c r="A198" s="28"/>
      <c r="B198" s="27"/>
      <c r="C198" s="27"/>
      <c r="D198" s="26"/>
      <c r="E198" s="25"/>
      <c r="F198" s="24"/>
      <c r="G198" s="23"/>
      <c r="H198" s="22"/>
      <c r="I198" s="22"/>
      <c r="J198" s="21"/>
      <c r="K198" s="21"/>
      <c r="L198" s="20"/>
      <c r="M198" s="19"/>
      <c r="N198" s="18"/>
      <c r="O198" s="17"/>
      <c r="P198" s="16"/>
      <c r="Q198" s="15"/>
    </row>
    <row r="199" spans="1:17" x14ac:dyDescent="0.2">
      <c r="A199" s="28"/>
      <c r="B199" s="27"/>
      <c r="C199" s="27"/>
      <c r="D199" s="26"/>
      <c r="E199" s="25"/>
      <c r="F199" s="24"/>
      <c r="G199" s="23"/>
      <c r="H199" s="22"/>
      <c r="I199" s="22"/>
      <c r="J199" s="21"/>
      <c r="K199" s="21"/>
      <c r="L199" s="20"/>
      <c r="M199" s="19"/>
      <c r="N199" s="18"/>
      <c r="O199" s="17"/>
      <c r="P199" s="16"/>
      <c r="Q199" s="15"/>
    </row>
    <row r="200" spans="1:17" x14ac:dyDescent="0.2">
      <c r="A200" s="28"/>
      <c r="B200" s="27"/>
      <c r="C200" s="27"/>
      <c r="D200" s="26"/>
      <c r="E200" s="25"/>
      <c r="F200" s="24"/>
      <c r="G200" s="23"/>
      <c r="H200" s="22"/>
      <c r="I200" s="22"/>
      <c r="J200" s="21"/>
      <c r="K200" s="21"/>
      <c r="L200" s="20"/>
      <c r="M200" s="19"/>
      <c r="N200" s="18"/>
      <c r="O200" s="17"/>
      <c r="P200" s="16"/>
      <c r="Q200" s="15"/>
    </row>
    <row r="201" spans="1:17" x14ac:dyDescent="0.2">
      <c r="A201" s="28"/>
      <c r="B201" s="27"/>
      <c r="C201" s="27"/>
      <c r="D201" s="26"/>
      <c r="E201" s="25"/>
      <c r="F201" s="24"/>
      <c r="G201" s="23"/>
      <c r="H201" s="22"/>
      <c r="I201" s="22"/>
      <c r="J201" s="21"/>
      <c r="K201" s="21"/>
      <c r="L201" s="20"/>
      <c r="M201" s="19"/>
      <c r="N201" s="18"/>
      <c r="O201" s="17"/>
      <c r="P201" s="16"/>
      <c r="Q201" s="15"/>
    </row>
    <row r="202" spans="1:17" x14ac:dyDescent="0.2">
      <c r="A202" s="28"/>
      <c r="B202" s="27"/>
      <c r="C202" s="27"/>
      <c r="D202" s="26"/>
      <c r="E202" s="25"/>
      <c r="F202" s="24"/>
      <c r="G202" s="23"/>
      <c r="H202" s="22"/>
      <c r="I202" s="22"/>
      <c r="J202" s="21"/>
      <c r="K202" s="21"/>
      <c r="L202" s="20"/>
      <c r="M202" s="19"/>
      <c r="N202" s="18"/>
      <c r="O202" s="17"/>
      <c r="P202" s="16"/>
      <c r="Q202" s="15"/>
    </row>
    <row r="203" spans="1:17" x14ac:dyDescent="0.2">
      <c r="A203" s="28"/>
      <c r="B203" s="27"/>
      <c r="C203" s="27"/>
      <c r="D203" s="26"/>
      <c r="E203" s="25"/>
      <c r="F203" s="24"/>
      <c r="G203" s="23"/>
      <c r="H203" s="22"/>
      <c r="I203" s="22"/>
      <c r="J203" s="21"/>
      <c r="K203" s="21"/>
      <c r="L203" s="20"/>
      <c r="M203" s="19"/>
      <c r="N203" s="18"/>
      <c r="O203" s="17"/>
      <c r="P203" s="16"/>
      <c r="Q203" s="15"/>
    </row>
    <row r="204" spans="1:17" x14ac:dyDescent="0.2">
      <c r="A204" s="28"/>
      <c r="B204" s="27"/>
      <c r="C204" s="27"/>
      <c r="D204" s="26"/>
      <c r="E204" s="25"/>
      <c r="F204" s="24"/>
      <c r="G204" s="23"/>
      <c r="H204" s="22"/>
      <c r="I204" s="22"/>
      <c r="J204" s="21"/>
      <c r="K204" s="21"/>
      <c r="L204" s="20"/>
      <c r="M204" s="19"/>
      <c r="N204" s="18"/>
      <c r="O204" s="17"/>
      <c r="P204" s="16"/>
      <c r="Q204" s="15"/>
    </row>
    <row r="205" spans="1:17" x14ac:dyDescent="0.2">
      <c r="A205" s="28"/>
      <c r="B205" s="27"/>
      <c r="C205" s="27"/>
      <c r="D205" s="26"/>
      <c r="E205" s="25"/>
      <c r="F205" s="24"/>
      <c r="G205" s="23"/>
      <c r="H205" s="22"/>
      <c r="I205" s="22"/>
      <c r="J205" s="21"/>
      <c r="K205" s="21"/>
      <c r="L205" s="20"/>
      <c r="M205" s="19"/>
      <c r="N205" s="18"/>
      <c r="O205" s="17"/>
      <c r="P205" s="16"/>
      <c r="Q205" s="15"/>
    </row>
    <row r="206" spans="1:17" x14ac:dyDescent="0.2">
      <c r="A206" s="28"/>
      <c r="B206" s="27"/>
      <c r="C206" s="27"/>
      <c r="D206" s="26"/>
      <c r="E206" s="25"/>
      <c r="F206" s="24"/>
      <c r="G206" s="23"/>
      <c r="H206" s="22"/>
      <c r="I206" s="22"/>
      <c r="J206" s="21"/>
      <c r="K206" s="21"/>
      <c r="L206" s="20"/>
      <c r="M206" s="19"/>
      <c r="N206" s="18"/>
      <c r="O206" s="17"/>
      <c r="P206" s="16"/>
      <c r="Q206" s="15"/>
    </row>
    <row r="207" spans="1:17" x14ac:dyDescent="0.2">
      <c r="A207" s="28"/>
      <c r="B207" s="27"/>
      <c r="C207" s="27"/>
      <c r="D207" s="26"/>
      <c r="E207" s="25"/>
      <c r="F207" s="24"/>
      <c r="G207" s="23"/>
      <c r="H207" s="22"/>
      <c r="I207" s="22"/>
      <c r="J207" s="21"/>
      <c r="K207" s="21"/>
      <c r="L207" s="20"/>
      <c r="M207" s="19"/>
      <c r="N207" s="18"/>
      <c r="O207" s="17"/>
      <c r="P207" s="16"/>
      <c r="Q207" s="15"/>
    </row>
    <row r="208" spans="1:17" x14ac:dyDescent="0.2">
      <c r="A208" s="28"/>
      <c r="B208" s="27"/>
      <c r="C208" s="27"/>
      <c r="D208" s="26"/>
      <c r="E208" s="25"/>
      <c r="F208" s="24"/>
      <c r="G208" s="23"/>
      <c r="H208" s="22"/>
      <c r="I208" s="22"/>
      <c r="J208" s="21"/>
      <c r="K208" s="21"/>
      <c r="L208" s="20"/>
      <c r="M208" s="19"/>
      <c r="N208" s="18"/>
      <c r="O208" s="17"/>
      <c r="P208" s="16"/>
      <c r="Q208" s="15"/>
    </row>
    <row r="209" spans="1:17" x14ac:dyDescent="0.2">
      <c r="A209" s="28"/>
      <c r="B209" s="27"/>
      <c r="C209" s="27"/>
      <c r="D209" s="26"/>
      <c r="E209" s="25"/>
      <c r="F209" s="24"/>
      <c r="G209" s="23"/>
      <c r="H209" s="22"/>
      <c r="I209" s="22"/>
      <c r="J209" s="21"/>
      <c r="K209" s="21"/>
      <c r="L209" s="20"/>
      <c r="M209" s="19"/>
      <c r="N209" s="18"/>
      <c r="O209" s="17"/>
      <c r="P209" s="16"/>
      <c r="Q209" s="15"/>
    </row>
    <row r="210" spans="1:17" x14ac:dyDescent="0.2">
      <c r="A210" s="28"/>
      <c r="B210" s="27"/>
      <c r="C210" s="27"/>
      <c r="D210" s="26"/>
      <c r="E210" s="25"/>
      <c r="F210" s="24"/>
      <c r="G210" s="23"/>
      <c r="H210" s="22"/>
      <c r="I210" s="22"/>
      <c r="J210" s="21"/>
      <c r="K210" s="21"/>
      <c r="L210" s="20"/>
      <c r="M210" s="19"/>
      <c r="N210" s="18"/>
      <c r="O210" s="17"/>
      <c r="P210" s="16"/>
      <c r="Q210" s="15"/>
    </row>
    <row r="211" spans="1:17" x14ac:dyDescent="0.2">
      <c r="A211" s="28"/>
      <c r="B211" s="27"/>
      <c r="C211" s="27"/>
      <c r="D211" s="26"/>
      <c r="E211" s="25"/>
      <c r="F211" s="24"/>
      <c r="G211" s="23"/>
      <c r="H211" s="22"/>
      <c r="I211" s="22"/>
      <c r="J211" s="21"/>
      <c r="K211" s="21"/>
      <c r="L211" s="20"/>
      <c r="M211" s="19"/>
      <c r="N211" s="18"/>
      <c r="O211" s="17"/>
      <c r="P211" s="16"/>
      <c r="Q211" s="15"/>
    </row>
    <row r="212" spans="1:17" x14ac:dyDescent="0.2">
      <c r="A212" s="28"/>
      <c r="B212" s="27"/>
      <c r="C212" s="27"/>
      <c r="D212" s="26"/>
      <c r="E212" s="25"/>
      <c r="F212" s="24"/>
      <c r="G212" s="23"/>
      <c r="H212" s="22"/>
      <c r="I212" s="22"/>
      <c r="J212" s="21"/>
      <c r="K212" s="21"/>
      <c r="L212" s="20"/>
      <c r="M212" s="19"/>
      <c r="N212" s="18"/>
      <c r="O212" s="17"/>
      <c r="P212" s="16"/>
      <c r="Q212" s="15"/>
    </row>
    <row r="213" spans="1:17" x14ac:dyDescent="0.2">
      <c r="A213" s="28"/>
      <c r="B213" s="27"/>
      <c r="C213" s="27"/>
      <c r="D213" s="26"/>
      <c r="E213" s="25"/>
      <c r="F213" s="24"/>
      <c r="G213" s="23"/>
      <c r="H213" s="22"/>
      <c r="I213" s="22"/>
      <c r="J213" s="21"/>
      <c r="K213" s="21"/>
      <c r="L213" s="20"/>
      <c r="M213" s="19"/>
      <c r="N213" s="18"/>
      <c r="O213" s="17"/>
      <c r="P213" s="16"/>
      <c r="Q213" s="15"/>
    </row>
    <row r="214" spans="1:17" x14ac:dyDescent="0.2">
      <c r="A214" s="28"/>
      <c r="B214" s="27"/>
      <c r="C214" s="27"/>
      <c r="D214" s="26"/>
      <c r="E214" s="25"/>
      <c r="F214" s="24"/>
      <c r="G214" s="23"/>
      <c r="H214" s="22"/>
      <c r="I214" s="22"/>
      <c r="J214" s="21"/>
      <c r="K214" s="21"/>
      <c r="L214" s="20"/>
      <c r="M214" s="19"/>
      <c r="N214" s="18"/>
      <c r="O214" s="17"/>
      <c r="P214" s="16"/>
      <c r="Q214" s="15"/>
    </row>
    <row r="215" spans="1:17" x14ac:dyDescent="0.2">
      <c r="A215" s="28"/>
      <c r="B215" s="27"/>
      <c r="C215" s="27"/>
      <c r="D215" s="26"/>
      <c r="E215" s="25"/>
      <c r="F215" s="24"/>
      <c r="G215" s="23"/>
      <c r="H215" s="22"/>
      <c r="I215" s="22"/>
      <c r="J215" s="21"/>
      <c r="K215" s="21"/>
      <c r="L215" s="20"/>
      <c r="M215" s="19"/>
      <c r="N215" s="18"/>
      <c r="O215" s="17"/>
      <c r="P215" s="16"/>
      <c r="Q215" s="15"/>
    </row>
    <row r="216" spans="1:17" x14ac:dyDescent="0.2">
      <c r="A216" s="28"/>
      <c r="B216" s="27"/>
      <c r="C216" s="27"/>
      <c r="D216" s="26"/>
      <c r="E216" s="25"/>
      <c r="F216" s="24"/>
      <c r="G216" s="23"/>
      <c r="H216" s="22"/>
      <c r="I216" s="22"/>
      <c r="J216" s="21"/>
      <c r="K216" s="21"/>
      <c r="L216" s="20"/>
      <c r="M216" s="19"/>
      <c r="N216" s="18"/>
      <c r="O216" s="17"/>
      <c r="P216" s="16"/>
      <c r="Q216" s="15"/>
    </row>
    <row r="217" spans="1:17" x14ac:dyDescent="0.2">
      <c r="A217" s="28"/>
      <c r="B217" s="27"/>
      <c r="C217" s="27"/>
      <c r="D217" s="26"/>
      <c r="E217" s="25"/>
      <c r="F217" s="24"/>
      <c r="G217" s="23"/>
      <c r="H217" s="22"/>
      <c r="I217" s="22"/>
      <c r="J217" s="21"/>
      <c r="K217" s="21"/>
      <c r="L217" s="20"/>
      <c r="M217" s="19"/>
      <c r="N217" s="18"/>
      <c r="O217" s="17"/>
      <c r="P217" s="16"/>
      <c r="Q217" s="15"/>
    </row>
    <row r="218" spans="1:17" x14ac:dyDescent="0.2">
      <c r="A218" s="28"/>
      <c r="B218" s="27"/>
      <c r="C218" s="27"/>
      <c r="D218" s="26"/>
      <c r="E218" s="25"/>
      <c r="F218" s="24"/>
      <c r="G218" s="23"/>
      <c r="H218" s="22"/>
      <c r="I218" s="22"/>
      <c r="J218" s="21"/>
      <c r="K218" s="21"/>
      <c r="L218" s="20"/>
      <c r="M218" s="19"/>
      <c r="N218" s="18"/>
      <c r="O218" s="17"/>
      <c r="P218" s="16"/>
      <c r="Q218" s="15"/>
    </row>
    <row r="219" spans="1:17" x14ac:dyDescent="0.2">
      <c r="A219" s="28"/>
      <c r="B219" s="27"/>
      <c r="C219" s="27"/>
      <c r="D219" s="26"/>
      <c r="E219" s="25"/>
      <c r="F219" s="24"/>
      <c r="G219" s="23"/>
      <c r="H219" s="22"/>
      <c r="I219" s="22"/>
      <c r="J219" s="21"/>
      <c r="K219" s="21"/>
      <c r="L219" s="20"/>
      <c r="M219" s="19"/>
      <c r="N219" s="18"/>
      <c r="O219" s="17"/>
      <c r="P219" s="16"/>
      <c r="Q219" s="15"/>
    </row>
    <row r="220" spans="1:17" x14ac:dyDescent="0.2">
      <c r="A220" s="28"/>
      <c r="B220" s="27"/>
      <c r="C220" s="27"/>
      <c r="D220" s="26"/>
      <c r="E220" s="25"/>
      <c r="F220" s="24"/>
      <c r="G220" s="23"/>
      <c r="H220" s="22"/>
      <c r="I220" s="22"/>
      <c r="J220" s="21"/>
      <c r="K220" s="21"/>
      <c r="L220" s="20"/>
      <c r="M220" s="19"/>
      <c r="N220" s="18"/>
      <c r="O220" s="17"/>
      <c r="P220" s="16"/>
      <c r="Q220" s="15"/>
    </row>
    <row r="221" spans="1:17" x14ac:dyDescent="0.2">
      <c r="A221" s="28"/>
      <c r="B221" s="27"/>
      <c r="C221" s="27"/>
      <c r="D221" s="26"/>
      <c r="E221" s="25"/>
      <c r="F221" s="24"/>
      <c r="G221" s="23"/>
      <c r="H221" s="22"/>
      <c r="I221" s="22"/>
      <c r="J221" s="21"/>
      <c r="K221" s="21"/>
      <c r="L221" s="20"/>
      <c r="M221" s="19"/>
      <c r="N221" s="18"/>
      <c r="O221" s="17"/>
      <c r="P221" s="16"/>
      <c r="Q221" s="15"/>
    </row>
    <row r="222" spans="1:17" x14ac:dyDescent="0.2">
      <c r="A222" s="28"/>
      <c r="B222" s="27"/>
      <c r="C222" s="27"/>
      <c r="D222" s="26"/>
      <c r="E222" s="25"/>
      <c r="F222" s="24"/>
      <c r="G222" s="23"/>
      <c r="H222" s="22"/>
      <c r="I222" s="22"/>
      <c r="J222" s="21"/>
      <c r="K222" s="21"/>
      <c r="L222" s="20"/>
      <c r="M222" s="19"/>
      <c r="N222" s="18"/>
      <c r="O222" s="17"/>
      <c r="P222" s="16"/>
      <c r="Q222" s="15"/>
    </row>
    <row r="223" spans="1:17" x14ac:dyDescent="0.2">
      <c r="A223" s="28"/>
      <c r="B223" s="27"/>
      <c r="C223" s="27"/>
      <c r="D223" s="26"/>
      <c r="E223" s="25"/>
      <c r="F223" s="24"/>
      <c r="G223" s="23"/>
      <c r="H223" s="22"/>
      <c r="I223" s="22"/>
      <c r="J223" s="21"/>
      <c r="K223" s="21"/>
      <c r="L223" s="20"/>
      <c r="M223" s="19"/>
      <c r="N223" s="18"/>
      <c r="O223" s="17"/>
      <c r="P223" s="16"/>
      <c r="Q223" s="15"/>
    </row>
    <row r="224" spans="1:17" x14ac:dyDescent="0.2">
      <c r="A224" s="28"/>
      <c r="B224" s="27"/>
      <c r="C224" s="27"/>
      <c r="D224" s="26"/>
      <c r="E224" s="25"/>
      <c r="F224" s="24"/>
      <c r="G224" s="23"/>
      <c r="H224" s="22"/>
      <c r="I224" s="22"/>
      <c r="J224" s="21"/>
      <c r="K224" s="21"/>
      <c r="L224" s="20"/>
      <c r="M224" s="19"/>
      <c r="N224" s="18"/>
      <c r="O224" s="17"/>
      <c r="P224" s="16"/>
      <c r="Q224" s="15"/>
    </row>
    <row r="225" spans="1:17" x14ac:dyDescent="0.2">
      <c r="A225" s="28"/>
      <c r="B225" s="27"/>
      <c r="C225" s="27"/>
      <c r="D225" s="26"/>
      <c r="E225" s="25"/>
      <c r="F225" s="24"/>
      <c r="G225" s="23"/>
      <c r="H225" s="22"/>
      <c r="I225" s="22"/>
      <c r="J225" s="21"/>
      <c r="K225" s="21"/>
      <c r="L225" s="20"/>
      <c r="M225" s="19"/>
      <c r="N225" s="18"/>
      <c r="O225" s="17"/>
      <c r="P225" s="16"/>
      <c r="Q225" s="15"/>
    </row>
    <row r="226" spans="1:17" x14ac:dyDescent="0.2">
      <c r="A226" s="28"/>
      <c r="B226" s="27"/>
      <c r="C226" s="27"/>
      <c r="D226" s="26"/>
      <c r="E226" s="25"/>
      <c r="F226" s="24"/>
      <c r="G226" s="23"/>
      <c r="H226" s="22"/>
      <c r="I226" s="22"/>
      <c r="J226" s="21"/>
      <c r="K226" s="21"/>
      <c r="L226" s="20"/>
      <c r="M226" s="19"/>
      <c r="N226" s="18"/>
      <c r="O226" s="17"/>
      <c r="P226" s="16"/>
      <c r="Q226" s="15"/>
    </row>
    <row r="227" spans="1:17" x14ac:dyDescent="0.2">
      <c r="A227" s="28"/>
      <c r="B227" s="27"/>
      <c r="C227" s="27"/>
      <c r="D227" s="26"/>
      <c r="E227" s="25"/>
      <c r="F227" s="24"/>
      <c r="G227" s="23"/>
      <c r="H227" s="22"/>
      <c r="I227" s="22"/>
      <c r="J227" s="21"/>
      <c r="K227" s="21"/>
      <c r="L227" s="20"/>
      <c r="M227" s="19"/>
      <c r="N227" s="18"/>
      <c r="O227" s="17"/>
      <c r="P227" s="16"/>
      <c r="Q227" s="15"/>
    </row>
    <row r="228" spans="1:17" x14ac:dyDescent="0.2">
      <c r="A228" s="28"/>
      <c r="B228" s="27"/>
      <c r="C228" s="27"/>
      <c r="D228" s="26"/>
      <c r="E228" s="25"/>
      <c r="F228" s="24"/>
      <c r="G228" s="23"/>
      <c r="H228" s="22"/>
      <c r="I228" s="22"/>
      <c r="J228" s="21"/>
      <c r="K228" s="21"/>
      <c r="L228" s="20"/>
      <c r="M228" s="19"/>
      <c r="N228" s="18"/>
      <c r="O228" s="17"/>
      <c r="P228" s="16"/>
      <c r="Q228" s="15"/>
    </row>
    <row r="229" spans="1:17" x14ac:dyDescent="0.2">
      <c r="A229" s="28"/>
      <c r="B229" s="27"/>
      <c r="C229" s="27"/>
      <c r="D229" s="26"/>
      <c r="E229" s="25"/>
      <c r="F229" s="24"/>
      <c r="G229" s="23"/>
      <c r="H229" s="22"/>
      <c r="I229" s="22"/>
      <c r="J229" s="21"/>
      <c r="K229" s="21"/>
      <c r="L229" s="20"/>
      <c r="M229" s="19"/>
      <c r="N229" s="18"/>
      <c r="O229" s="17"/>
      <c r="P229" s="16"/>
      <c r="Q229" s="15"/>
    </row>
    <row r="230" spans="1:17" x14ac:dyDescent="0.2">
      <c r="A230" s="28"/>
      <c r="B230" s="27"/>
      <c r="C230" s="27"/>
      <c r="D230" s="26"/>
      <c r="E230" s="25"/>
      <c r="F230" s="24"/>
      <c r="G230" s="23"/>
      <c r="H230" s="22"/>
      <c r="I230" s="22"/>
      <c r="J230" s="21"/>
      <c r="K230" s="21"/>
      <c r="L230" s="20"/>
      <c r="M230" s="19"/>
      <c r="N230" s="18"/>
      <c r="O230" s="17"/>
      <c r="P230" s="16"/>
      <c r="Q230" s="15"/>
    </row>
    <row r="231" spans="1:17" x14ac:dyDescent="0.2">
      <c r="A231" s="28"/>
      <c r="B231" s="27"/>
      <c r="C231" s="27"/>
      <c r="D231" s="26"/>
      <c r="E231" s="25"/>
      <c r="F231" s="24"/>
      <c r="G231" s="23"/>
      <c r="H231" s="22"/>
      <c r="I231" s="22"/>
      <c r="J231" s="21"/>
      <c r="K231" s="21"/>
      <c r="L231" s="20"/>
      <c r="M231" s="19"/>
      <c r="N231" s="18"/>
      <c r="O231" s="17"/>
      <c r="P231" s="16"/>
      <c r="Q231" s="15"/>
    </row>
    <row r="232" spans="1:17" x14ac:dyDescent="0.2">
      <c r="A232" s="28"/>
      <c r="B232" s="27"/>
      <c r="C232" s="27"/>
      <c r="D232" s="26"/>
      <c r="E232" s="25"/>
      <c r="F232" s="24"/>
      <c r="G232" s="23"/>
      <c r="H232" s="22"/>
      <c r="I232" s="22"/>
      <c r="J232" s="21"/>
      <c r="K232" s="21"/>
      <c r="L232" s="20"/>
      <c r="M232" s="19"/>
      <c r="N232" s="18"/>
      <c r="O232" s="17"/>
      <c r="P232" s="16"/>
      <c r="Q232" s="15"/>
    </row>
    <row r="233" spans="1:17" x14ac:dyDescent="0.2">
      <c r="A233" s="28"/>
      <c r="B233" s="27"/>
      <c r="C233" s="27"/>
      <c r="D233" s="26"/>
      <c r="E233" s="25"/>
      <c r="F233" s="24"/>
      <c r="G233" s="23"/>
      <c r="H233" s="22"/>
      <c r="I233" s="22"/>
      <c r="J233" s="21"/>
      <c r="K233" s="21"/>
      <c r="L233" s="20"/>
      <c r="M233" s="19"/>
      <c r="N233" s="18"/>
      <c r="O233" s="17"/>
      <c r="P233" s="16"/>
      <c r="Q233" s="15"/>
    </row>
    <row r="234" spans="1:17" x14ac:dyDescent="0.2">
      <c r="A234" s="28"/>
      <c r="B234" s="27"/>
      <c r="C234" s="27"/>
      <c r="D234" s="26"/>
      <c r="E234" s="25"/>
      <c r="F234" s="24"/>
      <c r="G234" s="23"/>
      <c r="H234" s="22"/>
      <c r="I234" s="22"/>
      <c r="J234" s="21"/>
      <c r="K234" s="21"/>
      <c r="L234" s="20"/>
      <c r="M234" s="19"/>
      <c r="N234" s="18"/>
      <c r="O234" s="17"/>
      <c r="P234" s="16"/>
      <c r="Q234" s="15"/>
    </row>
    <row r="235" spans="1:17" x14ac:dyDescent="0.2">
      <c r="A235" s="28"/>
      <c r="B235" s="27"/>
      <c r="C235" s="27"/>
      <c r="D235" s="26"/>
      <c r="E235" s="25"/>
      <c r="F235" s="24"/>
      <c r="G235" s="23"/>
      <c r="H235" s="22"/>
      <c r="I235" s="22"/>
      <c r="J235" s="21"/>
      <c r="K235" s="21"/>
      <c r="L235" s="20"/>
      <c r="M235" s="19"/>
      <c r="N235" s="18"/>
      <c r="O235" s="17"/>
      <c r="P235" s="16"/>
      <c r="Q235" s="15"/>
    </row>
    <row r="236" spans="1:17" x14ac:dyDescent="0.2">
      <c r="A236" s="28"/>
      <c r="B236" s="27"/>
      <c r="C236" s="27"/>
      <c r="D236" s="26"/>
      <c r="E236" s="25"/>
      <c r="F236" s="24"/>
      <c r="G236" s="23"/>
      <c r="H236" s="22"/>
      <c r="I236" s="22"/>
      <c r="J236" s="21"/>
      <c r="K236" s="21"/>
      <c r="L236" s="20"/>
      <c r="M236" s="19"/>
      <c r="N236" s="18"/>
      <c r="O236" s="17"/>
      <c r="P236" s="16"/>
      <c r="Q236" s="15"/>
    </row>
    <row r="237" spans="1:17" x14ac:dyDescent="0.2">
      <c r="A237" s="28"/>
      <c r="B237" s="27"/>
      <c r="C237" s="27"/>
      <c r="D237" s="26"/>
      <c r="E237" s="25"/>
      <c r="F237" s="24"/>
      <c r="G237" s="23"/>
      <c r="H237" s="22"/>
      <c r="I237" s="22"/>
      <c r="J237" s="21"/>
      <c r="K237" s="21"/>
      <c r="L237" s="20"/>
      <c r="M237" s="19"/>
      <c r="N237" s="18"/>
      <c r="O237" s="17"/>
      <c r="P237" s="16"/>
      <c r="Q237" s="15"/>
    </row>
    <row r="238" spans="1:17" x14ac:dyDescent="0.2">
      <c r="A238" s="28"/>
      <c r="B238" s="27"/>
      <c r="C238" s="27"/>
      <c r="D238" s="26"/>
      <c r="E238" s="25"/>
      <c r="F238" s="24"/>
      <c r="G238" s="23"/>
      <c r="H238" s="22"/>
      <c r="I238" s="22"/>
      <c r="J238" s="21"/>
      <c r="K238" s="21"/>
      <c r="L238" s="20"/>
      <c r="M238" s="19"/>
      <c r="N238" s="18"/>
      <c r="O238" s="17"/>
      <c r="P238" s="16"/>
      <c r="Q238" s="15"/>
    </row>
    <row r="239" spans="1:17" x14ac:dyDescent="0.2">
      <c r="A239" s="28"/>
      <c r="B239" s="27"/>
      <c r="C239" s="27"/>
      <c r="D239" s="26"/>
      <c r="E239" s="25"/>
      <c r="F239" s="24"/>
      <c r="G239" s="23"/>
      <c r="H239" s="22"/>
      <c r="I239" s="22"/>
      <c r="J239" s="21"/>
      <c r="K239" s="21"/>
      <c r="L239" s="20"/>
      <c r="M239" s="19"/>
      <c r="N239" s="18"/>
      <c r="O239" s="17"/>
      <c r="P239" s="16"/>
      <c r="Q239" s="15"/>
    </row>
    <row r="240" spans="1:17" x14ac:dyDescent="0.2">
      <c r="A240" s="28"/>
      <c r="B240" s="27"/>
      <c r="C240" s="27"/>
      <c r="D240" s="26"/>
      <c r="E240" s="25"/>
      <c r="F240" s="24"/>
      <c r="G240" s="23"/>
      <c r="H240" s="22"/>
      <c r="I240" s="22"/>
      <c r="J240" s="21"/>
      <c r="K240" s="21"/>
      <c r="L240" s="20"/>
      <c r="M240" s="19"/>
      <c r="N240" s="18"/>
      <c r="O240" s="17"/>
      <c r="P240" s="16"/>
      <c r="Q240" s="15"/>
    </row>
    <row r="241" spans="1:17" x14ac:dyDescent="0.2">
      <c r="A241" s="28"/>
      <c r="B241" s="27"/>
      <c r="C241" s="27"/>
      <c r="D241" s="26"/>
      <c r="E241" s="25"/>
      <c r="F241" s="24"/>
      <c r="G241" s="23"/>
      <c r="H241" s="22"/>
      <c r="I241" s="22"/>
      <c r="J241" s="21"/>
      <c r="K241" s="21"/>
      <c r="L241" s="20"/>
      <c r="M241" s="19"/>
      <c r="N241" s="18"/>
      <c r="O241" s="17"/>
      <c r="P241" s="16"/>
      <c r="Q241" s="15"/>
    </row>
    <row r="242" spans="1:17" x14ac:dyDescent="0.2">
      <c r="A242" s="28"/>
      <c r="B242" s="27"/>
      <c r="C242" s="27"/>
      <c r="D242" s="26"/>
      <c r="E242" s="25"/>
      <c r="F242" s="24"/>
      <c r="G242" s="23"/>
      <c r="H242" s="22"/>
      <c r="I242" s="22"/>
      <c r="J242" s="21"/>
      <c r="K242" s="21"/>
      <c r="L242" s="20"/>
      <c r="M242" s="19"/>
      <c r="N242" s="18"/>
      <c r="O242" s="17"/>
      <c r="P242" s="16"/>
      <c r="Q242" s="15"/>
    </row>
    <row r="243" spans="1:17" x14ac:dyDescent="0.2">
      <c r="A243" s="28"/>
      <c r="B243" s="27"/>
      <c r="C243" s="27"/>
      <c r="D243" s="26"/>
      <c r="E243" s="25"/>
      <c r="F243" s="24"/>
      <c r="G243" s="23"/>
      <c r="H243" s="22"/>
      <c r="I243" s="22"/>
      <c r="J243" s="21"/>
      <c r="K243" s="21"/>
      <c r="L243" s="20"/>
      <c r="M243" s="19"/>
      <c r="N243" s="18"/>
      <c r="O243" s="17"/>
      <c r="P243" s="16"/>
      <c r="Q243" s="15"/>
    </row>
    <row r="244" spans="1:17" x14ac:dyDescent="0.2">
      <c r="A244" s="28"/>
      <c r="B244" s="27"/>
      <c r="C244" s="27"/>
      <c r="D244" s="26"/>
      <c r="E244" s="25"/>
      <c r="F244" s="24"/>
      <c r="G244" s="23"/>
      <c r="H244" s="22"/>
      <c r="I244" s="22"/>
      <c r="J244" s="21"/>
      <c r="K244" s="21"/>
      <c r="L244" s="20"/>
      <c r="M244" s="19"/>
      <c r="N244" s="18"/>
      <c r="O244" s="17"/>
      <c r="P244" s="16"/>
      <c r="Q244" s="15"/>
    </row>
    <row r="245" spans="1:17" x14ac:dyDescent="0.2">
      <c r="A245" s="28"/>
      <c r="B245" s="27"/>
      <c r="C245" s="27"/>
      <c r="D245" s="26"/>
      <c r="E245" s="25"/>
      <c r="F245" s="24"/>
      <c r="G245" s="23"/>
      <c r="H245" s="22"/>
      <c r="I245" s="22"/>
      <c r="J245" s="21"/>
      <c r="K245" s="21"/>
      <c r="L245" s="20"/>
      <c r="M245" s="19"/>
      <c r="N245" s="18"/>
      <c r="O245" s="17"/>
      <c r="P245" s="16"/>
      <c r="Q245" s="15"/>
    </row>
    <row r="246" spans="1:17" x14ac:dyDescent="0.2">
      <c r="A246" s="28"/>
      <c r="B246" s="27"/>
      <c r="C246" s="27"/>
      <c r="D246" s="26"/>
      <c r="E246" s="25"/>
      <c r="F246" s="24"/>
      <c r="G246" s="23"/>
      <c r="H246" s="22"/>
      <c r="I246" s="22"/>
      <c r="J246" s="21"/>
      <c r="K246" s="21"/>
      <c r="L246" s="20"/>
      <c r="M246" s="19"/>
      <c r="N246" s="18"/>
      <c r="O246" s="17"/>
      <c r="P246" s="16"/>
      <c r="Q246" s="15"/>
    </row>
    <row r="247" spans="1:17" x14ac:dyDescent="0.2">
      <c r="A247" s="28"/>
      <c r="B247" s="27"/>
      <c r="C247" s="27"/>
      <c r="D247" s="26"/>
      <c r="E247" s="25"/>
      <c r="F247" s="24"/>
      <c r="G247" s="23"/>
      <c r="H247" s="22"/>
      <c r="I247" s="22"/>
      <c r="J247" s="21"/>
      <c r="K247" s="21"/>
      <c r="L247" s="20"/>
      <c r="M247" s="19"/>
      <c r="N247" s="18"/>
      <c r="O247" s="17"/>
      <c r="P247" s="16"/>
      <c r="Q247" s="15"/>
    </row>
    <row r="248" spans="1:17" x14ac:dyDescent="0.2">
      <c r="A248" s="28"/>
      <c r="B248" s="27"/>
      <c r="C248" s="27"/>
      <c r="D248" s="26"/>
      <c r="E248" s="25"/>
      <c r="F248" s="24"/>
      <c r="G248" s="23"/>
      <c r="H248" s="22"/>
      <c r="I248" s="22"/>
      <c r="J248" s="21"/>
      <c r="K248" s="21"/>
      <c r="L248" s="20"/>
      <c r="M248" s="19"/>
      <c r="N248" s="18"/>
      <c r="O248" s="17"/>
      <c r="P248" s="16"/>
      <c r="Q248" s="15"/>
    </row>
    <row r="249" spans="1:17" x14ac:dyDescent="0.2">
      <c r="A249" s="28"/>
      <c r="B249" s="27"/>
      <c r="C249" s="27"/>
      <c r="D249" s="26"/>
      <c r="E249" s="25"/>
      <c r="F249" s="24"/>
      <c r="G249" s="23"/>
      <c r="H249" s="22"/>
      <c r="I249" s="22"/>
      <c r="J249" s="21"/>
      <c r="K249" s="21"/>
      <c r="L249" s="20"/>
      <c r="M249" s="19"/>
      <c r="N249" s="18"/>
      <c r="O249" s="17"/>
      <c r="P249" s="16"/>
      <c r="Q249" s="15"/>
    </row>
    <row r="250" spans="1:17" x14ac:dyDescent="0.2">
      <c r="A250" s="28"/>
      <c r="B250" s="27"/>
      <c r="C250" s="27"/>
      <c r="D250" s="26"/>
      <c r="E250" s="25"/>
      <c r="F250" s="24"/>
      <c r="G250" s="23"/>
      <c r="H250" s="22"/>
      <c r="I250" s="22"/>
      <c r="J250" s="21"/>
      <c r="K250" s="21"/>
      <c r="L250" s="20"/>
      <c r="M250" s="19"/>
      <c r="N250" s="18"/>
      <c r="O250" s="17"/>
      <c r="P250" s="16"/>
      <c r="Q250" s="15"/>
    </row>
    <row r="251" spans="1:17" x14ac:dyDescent="0.2">
      <c r="A251" s="28"/>
      <c r="B251" s="27"/>
      <c r="C251" s="27"/>
      <c r="D251" s="26"/>
      <c r="E251" s="25"/>
      <c r="F251" s="24"/>
      <c r="G251" s="23"/>
      <c r="H251" s="22"/>
      <c r="I251" s="22"/>
      <c r="J251" s="21"/>
      <c r="K251" s="21"/>
      <c r="L251" s="20"/>
      <c r="M251" s="19"/>
      <c r="N251" s="18"/>
      <c r="O251" s="17"/>
      <c r="P251" s="16"/>
      <c r="Q251" s="15"/>
    </row>
    <row r="252" spans="1:17" x14ac:dyDescent="0.2">
      <c r="A252" s="28"/>
      <c r="B252" s="27"/>
      <c r="C252" s="27"/>
      <c r="D252" s="26"/>
      <c r="E252" s="25"/>
      <c r="F252" s="24"/>
      <c r="G252" s="23"/>
      <c r="H252" s="22"/>
      <c r="I252" s="22"/>
      <c r="J252" s="21"/>
      <c r="K252" s="21"/>
      <c r="L252" s="20"/>
      <c r="M252" s="19"/>
      <c r="N252" s="18"/>
      <c r="O252" s="17"/>
      <c r="P252" s="16"/>
      <c r="Q252" s="15"/>
    </row>
    <row r="253" spans="1:17" x14ac:dyDescent="0.2">
      <c r="A253" s="28"/>
      <c r="B253" s="27"/>
      <c r="C253" s="27"/>
      <c r="D253" s="26"/>
      <c r="E253" s="25"/>
      <c r="F253" s="24"/>
      <c r="G253" s="23"/>
      <c r="H253" s="22"/>
      <c r="I253" s="22"/>
      <c r="J253" s="21"/>
      <c r="K253" s="21"/>
      <c r="L253" s="20"/>
      <c r="M253" s="19"/>
      <c r="N253" s="18"/>
      <c r="O253" s="17"/>
      <c r="P253" s="16"/>
      <c r="Q253" s="15"/>
    </row>
    <row r="254" spans="1:17" x14ac:dyDescent="0.2">
      <c r="A254" s="28"/>
      <c r="B254" s="27"/>
      <c r="C254" s="27"/>
      <c r="D254" s="26"/>
      <c r="E254" s="25"/>
      <c r="F254" s="24"/>
      <c r="G254" s="23"/>
      <c r="H254" s="22"/>
      <c r="I254" s="22"/>
      <c r="J254" s="21"/>
      <c r="K254" s="21"/>
      <c r="L254" s="20"/>
      <c r="M254" s="19"/>
      <c r="N254" s="18"/>
      <c r="O254" s="17"/>
      <c r="P254" s="16"/>
      <c r="Q254" s="15"/>
    </row>
    <row r="255" spans="1:17" x14ac:dyDescent="0.2">
      <c r="A255" s="28"/>
      <c r="B255" s="27"/>
      <c r="C255" s="27"/>
      <c r="D255" s="26"/>
      <c r="E255" s="25"/>
      <c r="F255" s="24"/>
      <c r="G255" s="23"/>
      <c r="H255" s="22"/>
      <c r="I255" s="22"/>
      <c r="J255" s="21"/>
      <c r="K255" s="21"/>
      <c r="L255" s="20"/>
      <c r="M255" s="19"/>
      <c r="N255" s="18"/>
      <c r="O255" s="17"/>
      <c r="P255" s="16"/>
      <c r="Q255" s="15"/>
    </row>
    <row r="256" spans="1:17" x14ac:dyDescent="0.2">
      <c r="A256" s="28"/>
      <c r="B256" s="27"/>
      <c r="C256" s="27"/>
      <c r="D256" s="26"/>
      <c r="E256" s="25"/>
      <c r="F256" s="24"/>
      <c r="G256" s="23"/>
      <c r="H256" s="22"/>
      <c r="I256" s="22"/>
      <c r="J256" s="21"/>
      <c r="K256" s="21"/>
      <c r="L256" s="20"/>
      <c r="M256" s="19"/>
      <c r="N256" s="18"/>
      <c r="O256" s="17"/>
      <c r="P256" s="16"/>
      <c r="Q256" s="15"/>
    </row>
    <row r="257" spans="1:17" x14ac:dyDescent="0.2">
      <c r="A257" s="28"/>
      <c r="B257" s="27"/>
      <c r="C257" s="27"/>
      <c r="D257" s="26"/>
      <c r="E257" s="25"/>
      <c r="F257" s="24"/>
      <c r="G257" s="23"/>
      <c r="H257" s="22"/>
      <c r="I257" s="22"/>
      <c r="J257" s="21"/>
      <c r="K257" s="21"/>
      <c r="L257" s="20"/>
      <c r="M257" s="19"/>
      <c r="N257" s="18"/>
      <c r="O257" s="17"/>
      <c r="P257" s="16"/>
      <c r="Q257" s="15"/>
    </row>
    <row r="258" spans="1:17" x14ac:dyDescent="0.2">
      <c r="A258" s="28"/>
      <c r="B258" s="27"/>
      <c r="C258" s="27"/>
      <c r="D258" s="26"/>
      <c r="E258" s="25"/>
      <c r="F258" s="24"/>
      <c r="G258" s="23"/>
      <c r="H258" s="22"/>
      <c r="I258" s="22"/>
      <c r="J258" s="21"/>
      <c r="K258" s="21"/>
      <c r="L258" s="20"/>
      <c r="M258" s="19"/>
      <c r="N258" s="18"/>
      <c r="O258" s="17"/>
      <c r="P258" s="16"/>
      <c r="Q258" s="15"/>
    </row>
    <row r="259" spans="1:17" x14ac:dyDescent="0.2">
      <c r="A259" s="28"/>
      <c r="B259" s="27"/>
      <c r="C259" s="27"/>
      <c r="D259" s="26"/>
      <c r="E259" s="25"/>
      <c r="F259" s="24"/>
      <c r="G259" s="23"/>
      <c r="H259" s="22"/>
      <c r="I259" s="22"/>
      <c r="J259" s="21"/>
      <c r="K259" s="21"/>
      <c r="L259" s="20"/>
      <c r="M259" s="19"/>
      <c r="N259" s="18"/>
      <c r="O259" s="17"/>
      <c r="P259" s="16"/>
      <c r="Q259" s="15"/>
    </row>
    <row r="260" spans="1:17" x14ac:dyDescent="0.2">
      <c r="A260" s="28"/>
      <c r="B260" s="27"/>
      <c r="C260" s="27"/>
      <c r="D260" s="26"/>
      <c r="E260" s="25"/>
      <c r="F260" s="24"/>
      <c r="G260" s="23"/>
      <c r="H260" s="22"/>
      <c r="I260" s="22"/>
      <c r="J260" s="21"/>
      <c r="K260" s="21"/>
      <c r="L260" s="20"/>
      <c r="M260" s="19"/>
      <c r="N260" s="18"/>
      <c r="O260" s="17"/>
      <c r="P260" s="16"/>
      <c r="Q260" s="15"/>
    </row>
    <row r="261" spans="1:17" x14ac:dyDescent="0.2">
      <c r="A261" s="28"/>
      <c r="B261" s="27"/>
      <c r="C261" s="27"/>
      <c r="D261" s="26"/>
      <c r="E261" s="25"/>
      <c r="F261" s="24"/>
      <c r="G261" s="23"/>
      <c r="H261" s="22"/>
      <c r="I261" s="22"/>
      <c r="J261" s="21"/>
      <c r="K261" s="21"/>
      <c r="L261" s="20"/>
      <c r="M261" s="19"/>
      <c r="N261" s="18"/>
      <c r="O261" s="17"/>
      <c r="P261" s="16"/>
      <c r="Q261" s="15"/>
    </row>
    <row r="262" spans="1:17" x14ac:dyDescent="0.2">
      <c r="A262" s="28"/>
      <c r="B262" s="27"/>
      <c r="C262" s="27"/>
      <c r="D262" s="26"/>
      <c r="E262" s="25"/>
      <c r="F262" s="24"/>
      <c r="G262" s="23"/>
      <c r="H262" s="22"/>
      <c r="I262" s="22"/>
      <c r="J262" s="21"/>
      <c r="K262" s="21"/>
      <c r="L262" s="20"/>
      <c r="M262" s="19"/>
      <c r="N262" s="18"/>
      <c r="O262" s="17"/>
      <c r="P262" s="16"/>
      <c r="Q262" s="15"/>
    </row>
    <row r="263" spans="1:17" x14ac:dyDescent="0.2">
      <c r="A263" s="28"/>
      <c r="B263" s="27"/>
      <c r="C263" s="27"/>
      <c r="D263" s="26"/>
      <c r="E263" s="25"/>
      <c r="F263" s="24"/>
      <c r="G263" s="23"/>
      <c r="H263" s="22"/>
      <c r="I263" s="22"/>
      <c r="J263" s="21"/>
      <c r="K263" s="21"/>
      <c r="L263" s="20"/>
      <c r="M263" s="19"/>
      <c r="N263" s="18"/>
      <c r="O263" s="17"/>
      <c r="P263" s="16"/>
      <c r="Q263" s="15"/>
    </row>
    <row r="264" spans="1:17" x14ac:dyDescent="0.2">
      <c r="A264" s="28"/>
      <c r="B264" s="27"/>
      <c r="C264" s="27"/>
      <c r="D264" s="26"/>
      <c r="E264" s="25"/>
      <c r="F264" s="24"/>
      <c r="G264" s="23"/>
      <c r="H264" s="22"/>
      <c r="I264" s="22"/>
      <c r="J264" s="21"/>
      <c r="K264" s="21"/>
      <c r="L264" s="20"/>
      <c r="M264" s="19"/>
      <c r="N264" s="18"/>
      <c r="O264" s="17"/>
      <c r="P264" s="16"/>
      <c r="Q264" s="15"/>
    </row>
    <row r="265" spans="1:17" x14ac:dyDescent="0.2">
      <c r="A265" s="28"/>
      <c r="B265" s="27"/>
      <c r="C265" s="27"/>
      <c r="D265" s="26"/>
      <c r="E265" s="25"/>
      <c r="F265" s="24"/>
      <c r="G265" s="23"/>
      <c r="H265" s="22"/>
      <c r="I265" s="22"/>
      <c r="J265" s="21"/>
      <c r="K265" s="21"/>
      <c r="L265" s="20"/>
      <c r="M265" s="19"/>
      <c r="N265" s="18"/>
      <c r="O265" s="17"/>
      <c r="P265" s="16"/>
      <c r="Q265" s="15"/>
    </row>
    <row r="266" spans="1:17" x14ac:dyDescent="0.2">
      <c r="A266" s="28"/>
      <c r="B266" s="27"/>
      <c r="C266" s="27"/>
      <c r="D266" s="26"/>
      <c r="E266" s="25"/>
      <c r="F266" s="24"/>
      <c r="G266" s="23"/>
      <c r="H266" s="22"/>
      <c r="I266" s="22"/>
      <c r="J266" s="21"/>
      <c r="K266" s="21"/>
      <c r="L266" s="20"/>
      <c r="M266" s="19"/>
      <c r="N266" s="18"/>
      <c r="O266" s="17"/>
      <c r="P266" s="16"/>
      <c r="Q266" s="15"/>
    </row>
    <row r="267" spans="1:17" x14ac:dyDescent="0.2">
      <c r="A267" s="28"/>
      <c r="B267" s="27"/>
      <c r="C267" s="27"/>
      <c r="D267" s="26"/>
      <c r="E267" s="25"/>
      <c r="F267" s="24"/>
      <c r="G267" s="23"/>
      <c r="H267" s="22"/>
      <c r="I267" s="22"/>
      <c r="J267" s="21"/>
      <c r="K267" s="21"/>
      <c r="L267" s="20"/>
      <c r="M267" s="19"/>
      <c r="N267" s="18"/>
      <c r="O267" s="17"/>
      <c r="P267" s="16"/>
      <c r="Q267" s="15"/>
    </row>
    <row r="268" spans="1:17" x14ac:dyDescent="0.2">
      <c r="A268" s="28"/>
      <c r="B268" s="27"/>
      <c r="C268" s="27"/>
      <c r="D268" s="26"/>
      <c r="E268" s="25"/>
      <c r="F268" s="24"/>
      <c r="G268" s="23"/>
      <c r="H268" s="22"/>
      <c r="I268" s="22"/>
      <c r="J268" s="21"/>
      <c r="K268" s="21"/>
      <c r="L268" s="20"/>
      <c r="M268" s="19"/>
      <c r="N268" s="18"/>
      <c r="O268" s="17"/>
      <c r="P268" s="16"/>
      <c r="Q268" s="15"/>
    </row>
    <row r="269" spans="1:17" x14ac:dyDescent="0.2">
      <c r="A269" s="28"/>
      <c r="B269" s="27"/>
      <c r="C269" s="27"/>
      <c r="D269" s="26"/>
      <c r="E269" s="25"/>
      <c r="F269" s="24"/>
      <c r="G269" s="23"/>
      <c r="H269" s="22"/>
      <c r="I269" s="22"/>
      <c r="J269" s="21"/>
      <c r="K269" s="21"/>
      <c r="L269" s="20"/>
      <c r="M269" s="19"/>
      <c r="N269" s="18"/>
      <c r="O269" s="17"/>
      <c r="P269" s="16"/>
      <c r="Q269" s="15"/>
    </row>
    <row r="270" spans="1:17" x14ac:dyDescent="0.2">
      <c r="A270" s="28"/>
      <c r="B270" s="27"/>
      <c r="C270" s="27"/>
      <c r="D270" s="26"/>
      <c r="E270" s="25"/>
      <c r="F270" s="24"/>
      <c r="G270" s="23"/>
      <c r="H270" s="22"/>
      <c r="I270" s="22"/>
      <c r="J270" s="21"/>
      <c r="K270" s="21"/>
      <c r="L270" s="20"/>
      <c r="M270" s="19"/>
      <c r="N270" s="18"/>
      <c r="O270" s="17"/>
      <c r="P270" s="16"/>
      <c r="Q270" s="15"/>
    </row>
    <row r="271" spans="1:17" x14ac:dyDescent="0.2">
      <c r="A271" s="28"/>
      <c r="B271" s="27"/>
      <c r="C271" s="27"/>
      <c r="D271" s="26"/>
      <c r="E271" s="25"/>
      <c r="F271" s="24"/>
      <c r="G271" s="23"/>
      <c r="H271" s="22"/>
      <c r="I271" s="22"/>
      <c r="J271" s="21"/>
      <c r="K271" s="21"/>
      <c r="L271" s="20"/>
      <c r="M271" s="19"/>
      <c r="N271" s="18"/>
      <c r="O271" s="17"/>
      <c r="P271" s="16"/>
      <c r="Q271" s="15"/>
    </row>
    <row r="272" spans="1:17" x14ac:dyDescent="0.2">
      <c r="A272" s="28"/>
      <c r="B272" s="27"/>
      <c r="C272" s="27"/>
      <c r="D272" s="26"/>
      <c r="E272" s="25"/>
      <c r="F272" s="24"/>
      <c r="G272" s="23"/>
      <c r="H272" s="22"/>
      <c r="I272" s="22"/>
      <c r="J272" s="21"/>
      <c r="K272" s="21"/>
      <c r="L272" s="20"/>
      <c r="M272" s="19"/>
      <c r="N272" s="18"/>
      <c r="O272" s="17"/>
      <c r="P272" s="16"/>
      <c r="Q272" s="15"/>
    </row>
    <row r="273" spans="1:17" x14ac:dyDescent="0.2">
      <c r="A273" s="28"/>
      <c r="B273" s="27"/>
      <c r="C273" s="27"/>
      <c r="D273" s="26"/>
      <c r="E273" s="25"/>
      <c r="F273" s="24"/>
      <c r="G273" s="23"/>
      <c r="H273" s="22"/>
      <c r="I273" s="22"/>
      <c r="J273" s="21"/>
      <c r="K273" s="21"/>
      <c r="L273" s="20"/>
      <c r="M273" s="19"/>
      <c r="N273" s="18"/>
      <c r="O273" s="17"/>
      <c r="P273" s="16"/>
      <c r="Q273" s="15"/>
    </row>
    <row r="274" spans="1:17" x14ac:dyDescent="0.2">
      <c r="A274" s="28"/>
      <c r="B274" s="27"/>
      <c r="C274" s="27"/>
      <c r="D274" s="26"/>
      <c r="E274" s="25"/>
      <c r="F274" s="24"/>
      <c r="G274" s="23"/>
      <c r="H274" s="22"/>
      <c r="I274" s="22"/>
      <c r="J274" s="21"/>
      <c r="K274" s="21"/>
      <c r="L274" s="20"/>
      <c r="M274" s="19"/>
      <c r="N274" s="18"/>
      <c r="O274" s="17"/>
      <c r="P274" s="16"/>
      <c r="Q274" s="15"/>
    </row>
    <row r="275" spans="1:17" x14ac:dyDescent="0.2">
      <c r="A275" s="28"/>
      <c r="B275" s="27"/>
      <c r="C275" s="27"/>
      <c r="D275" s="26"/>
      <c r="E275" s="25"/>
      <c r="F275" s="24"/>
      <c r="G275" s="23"/>
      <c r="H275" s="22"/>
      <c r="I275" s="22"/>
      <c r="J275" s="21"/>
      <c r="K275" s="21"/>
      <c r="L275" s="20"/>
      <c r="M275" s="19"/>
      <c r="N275" s="18"/>
      <c r="O275" s="17"/>
      <c r="P275" s="16"/>
      <c r="Q275" s="15"/>
    </row>
    <row r="276" spans="1:17" x14ac:dyDescent="0.2">
      <c r="A276" s="28"/>
      <c r="B276" s="27"/>
      <c r="C276" s="27"/>
      <c r="D276" s="26"/>
      <c r="E276" s="25"/>
      <c r="F276" s="24"/>
      <c r="G276" s="23"/>
      <c r="H276" s="22"/>
      <c r="I276" s="22"/>
      <c r="J276" s="21"/>
      <c r="K276" s="21"/>
      <c r="L276" s="20"/>
      <c r="M276" s="19"/>
      <c r="N276" s="18"/>
      <c r="O276" s="17"/>
      <c r="P276" s="16"/>
      <c r="Q276" s="15"/>
    </row>
    <row r="277" spans="1:17" x14ac:dyDescent="0.2">
      <c r="A277" s="28"/>
      <c r="B277" s="27"/>
      <c r="C277" s="27"/>
      <c r="D277" s="26"/>
      <c r="E277" s="25"/>
      <c r="F277" s="24"/>
      <c r="G277" s="23"/>
      <c r="H277" s="22"/>
      <c r="I277" s="22"/>
      <c r="J277" s="21"/>
      <c r="K277" s="21"/>
      <c r="L277" s="20"/>
      <c r="M277" s="19"/>
      <c r="N277" s="18"/>
      <c r="O277" s="17"/>
      <c r="P277" s="16"/>
      <c r="Q277" s="15"/>
    </row>
    <row r="278" spans="1:17" x14ac:dyDescent="0.2">
      <c r="A278" s="28"/>
      <c r="B278" s="27"/>
      <c r="C278" s="27"/>
      <c r="D278" s="26"/>
      <c r="E278" s="25"/>
      <c r="F278" s="24"/>
      <c r="G278" s="23"/>
      <c r="H278" s="22"/>
      <c r="I278" s="22"/>
      <c r="J278" s="21"/>
      <c r="K278" s="21"/>
      <c r="L278" s="20"/>
      <c r="M278" s="19"/>
      <c r="N278" s="18"/>
      <c r="O278" s="17"/>
      <c r="P278" s="16"/>
      <c r="Q278" s="15"/>
    </row>
    <row r="279" spans="1:17" x14ac:dyDescent="0.2">
      <c r="A279" s="28"/>
      <c r="B279" s="27"/>
      <c r="C279" s="27"/>
      <c r="D279" s="26"/>
      <c r="E279" s="25"/>
      <c r="F279" s="24"/>
      <c r="G279" s="23"/>
      <c r="H279" s="22"/>
      <c r="I279" s="22"/>
      <c r="J279" s="21"/>
      <c r="K279" s="21"/>
      <c r="L279" s="20"/>
      <c r="M279" s="19"/>
      <c r="N279" s="18"/>
      <c r="O279" s="17"/>
      <c r="P279" s="16"/>
      <c r="Q279" s="15"/>
    </row>
    <row r="280" spans="1:17" x14ac:dyDescent="0.2">
      <c r="A280" s="28"/>
      <c r="B280" s="27"/>
      <c r="C280" s="27"/>
      <c r="D280" s="26"/>
      <c r="E280" s="25"/>
      <c r="F280" s="24"/>
      <c r="G280" s="23"/>
      <c r="H280" s="22"/>
      <c r="I280" s="22"/>
      <c r="J280" s="21"/>
      <c r="K280" s="21"/>
      <c r="L280" s="20"/>
      <c r="M280" s="19"/>
      <c r="N280" s="18"/>
      <c r="O280" s="17"/>
      <c r="P280" s="16"/>
      <c r="Q280" s="15"/>
    </row>
    <row r="281" spans="1:17" x14ac:dyDescent="0.2">
      <c r="A281" s="28"/>
      <c r="B281" s="27"/>
      <c r="C281" s="27"/>
      <c r="D281" s="26"/>
      <c r="E281" s="25"/>
      <c r="F281" s="24"/>
      <c r="G281" s="23"/>
      <c r="H281" s="22"/>
      <c r="I281" s="22"/>
      <c r="J281" s="21"/>
      <c r="K281" s="21"/>
      <c r="L281" s="20"/>
      <c r="M281" s="19"/>
      <c r="N281" s="18"/>
      <c r="O281" s="17"/>
      <c r="P281" s="16"/>
      <c r="Q281" s="15"/>
    </row>
    <row r="282" spans="1:17" x14ac:dyDescent="0.2">
      <c r="A282" s="28"/>
      <c r="B282" s="27"/>
      <c r="C282" s="27"/>
      <c r="D282" s="26"/>
      <c r="E282" s="25"/>
      <c r="F282" s="24"/>
      <c r="G282" s="23"/>
      <c r="H282" s="22"/>
      <c r="I282" s="22"/>
      <c r="J282" s="21"/>
      <c r="K282" s="21"/>
      <c r="L282" s="20"/>
      <c r="M282" s="19"/>
      <c r="N282" s="18"/>
      <c r="O282" s="17"/>
      <c r="P282" s="16"/>
      <c r="Q282" s="15"/>
    </row>
    <row r="283" spans="1:17" x14ac:dyDescent="0.2">
      <c r="A283" s="28"/>
      <c r="B283" s="27"/>
      <c r="C283" s="27"/>
      <c r="D283" s="26"/>
      <c r="E283" s="25"/>
      <c r="F283" s="24"/>
      <c r="G283" s="23"/>
      <c r="H283" s="22"/>
      <c r="I283" s="22"/>
      <c r="J283" s="21"/>
      <c r="K283" s="21"/>
      <c r="L283" s="20"/>
      <c r="M283" s="19"/>
      <c r="N283" s="18"/>
      <c r="O283" s="17"/>
      <c r="P283" s="16"/>
      <c r="Q283" s="15"/>
    </row>
    <row r="284" spans="1:17" x14ac:dyDescent="0.2">
      <c r="A284" s="28"/>
      <c r="B284" s="27"/>
      <c r="C284" s="27"/>
      <c r="D284" s="26"/>
      <c r="E284" s="25"/>
      <c r="F284" s="24"/>
      <c r="G284" s="23"/>
      <c r="H284" s="22"/>
      <c r="I284" s="22"/>
      <c r="J284" s="21"/>
      <c r="K284" s="21"/>
      <c r="L284" s="20"/>
      <c r="M284" s="19"/>
      <c r="N284" s="18"/>
      <c r="O284" s="17"/>
      <c r="P284" s="16"/>
      <c r="Q284" s="15"/>
    </row>
    <row r="285" spans="1:17" x14ac:dyDescent="0.2">
      <c r="A285" s="28"/>
      <c r="B285" s="27"/>
      <c r="C285" s="27"/>
      <c r="D285" s="26"/>
      <c r="E285" s="25"/>
      <c r="F285" s="24"/>
      <c r="G285" s="23"/>
      <c r="H285" s="22"/>
      <c r="I285" s="22"/>
      <c r="J285" s="21"/>
      <c r="K285" s="21"/>
      <c r="L285" s="20"/>
      <c r="M285" s="19"/>
      <c r="N285" s="18"/>
      <c r="O285" s="17"/>
      <c r="P285" s="16"/>
      <c r="Q285" s="15"/>
    </row>
    <row r="286" spans="1:17" x14ac:dyDescent="0.2">
      <c r="A286" s="28"/>
      <c r="B286" s="27"/>
      <c r="C286" s="27"/>
      <c r="D286" s="26"/>
      <c r="E286" s="25"/>
      <c r="F286" s="24"/>
      <c r="G286" s="23"/>
      <c r="H286" s="22"/>
      <c r="I286" s="22"/>
      <c r="J286" s="21"/>
      <c r="K286" s="21"/>
      <c r="L286" s="20"/>
      <c r="M286" s="19"/>
      <c r="N286" s="18"/>
      <c r="O286" s="17"/>
      <c r="P286" s="16"/>
      <c r="Q286" s="15"/>
    </row>
    <row r="287" spans="1:17" x14ac:dyDescent="0.2">
      <c r="A287" s="28"/>
      <c r="B287" s="27"/>
      <c r="C287" s="27"/>
      <c r="D287" s="26"/>
      <c r="E287" s="25"/>
      <c r="F287" s="24"/>
      <c r="G287" s="23"/>
      <c r="H287" s="22"/>
      <c r="I287" s="22"/>
      <c r="J287" s="21"/>
      <c r="K287" s="21"/>
      <c r="L287" s="20"/>
      <c r="M287" s="19"/>
      <c r="N287" s="18"/>
      <c r="O287" s="17"/>
      <c r="P287" s="16"/>
      <c r="Q287" s="15"/>
    </row>
    <row r="288" spans="1:17" x14ac:dyDescent="0.2">
      <c r="A288" s="28"/>
      <c r="B288" s="27"/>
      <c r="C288" s="27"/>
      <c r="D288" s="26"/>
      <c r="E288" s="25"/>
      <c r="F288" s="24"/>
      <c r="G288" s="23"/>
      <c r="H288" s="22"/>
      <c r="I288" s="22"/>
      <c r="J288" s="21"/>
      <c r="K288" s="21"/>
      <c r="L288" s="20"/>
      <c r="M288" s="19"/>
      <c r="N288" s="18"/>
      <c r="O288" s="17"/>
      <c r="P288" s="16"/>
      <c r="Q288" s="15"/>
    </row>
    <row r="289" spans="1:17" x14ac:dyDescent="0.2">
      <c r="A289" s="28"/>
      <c r="B289" s="27"/>
      <c r="C289" s="27"/>
      <c r="D289" s="26"/>
      <c r="E289" s="25"/>
      <c r="F289" s="24"/>
      <c r="G289" s="23"/>
      <c r="H289" s="22"/>
      <c r="I289" s="22"/>
      <c r="J289" s="21"/>
      <c r="K289" s="21"/>
      <c r="L289" s="20"/>
      <c r="M289" s="19"/>
      <c r="N289" s="18"/>
      <c r="O289" s="17"/>
      <c r="P289" s="16"/>
      <c r="Q289" s="15"/>
    </row>
    <row r="290" spans="1:17" x14ac:dyDescent="0.2">
      <c r="A290" s="28"/>
      <c r="B290" s="27"/>
      <c r="C290" s="27"/>
      <c r="D290" s="26"/>
      <c r="E290" s="25"/>
      <c r="F290" s="24"/>
      <c r="G290" s="23"/>
      <c r="H290" s="22"/>
      <c r="I290" s="22"/>
      <c r="J290" s="21"/>
      <c r="K290" s="21"/>
      <c r="L290" s="20"/>
      <c r="M290" s="19"/>
      <c r="N290" s="18"/>
      <c r="O290" s="17"/>
      <c r="P290" s="16"/>
      <c r="Q290" s="15"/>
    </row>
    <row r="291" spans="1:17" x14ac:dyDescent="0.2">
      <c r="A291" s="28"/>
      <c r="B291" s="27"/>
      <c r="C291" s="27"/>
      <c r="D291" s="26"/>
      <c r="E291" s="25"/>
      <c r="F291" s="24"/>
      <c r="G291" s="23"/>
      <c r="H291" s="22"/>
      <c r="I291" s="22"/>
      <c r="J291" s="21"/>
      <c r="K291" s="21"/>
      <c r="L291" s="20"/>
      <c r="M291" s="19"/>
      <c r="N291" s="18"/>
      <c r="O291" s="17"/>
      <c r="P291" s="16"/>
      <c r="Q291" s="15"/>
    </row>
    <row r="292" spans="1:17" x14ac:dyDescent="0.2">
      <c r="A292" s="28"/>
      <c r="B292" s="27"/>
      <c r="C292" s="27"/>
      <c r="D292" s="26"/>
      <c r="E292" s="25"/>
      <c r="F292" s="24"/>
      <c r="G292" s="23"/>
      <c r="H292" s="22"/>
      <c r="I292" s="22"/>
      <c r="J292" s="21"/>
      <c r="K292" s="21"/>
      <c r="L292" s="20"/>
      <c r="M292" s="19"/>
      <c r="N292" s="18"/>
      <c r="O292" s="17"/>
      <c r="P292" s="16"/>
      <c r="Q292" s="15"/>
    </row>
    <row r="293" spans="1:17" x14ac:dyDescent="0.2">
      <c r="A293" s="28"/>
      <c r="B293" s="27"/>
      <c r="C293" s="27"/>
      <c r="D293" s="26"/>
      <c r="E293" s="25"/>
      <c r="F293" s="24"/>
      <c r="G293" s="23"/>
      <c r="H293" s="22"/>
      <c r="I293" s="22"/>
      <c r="J293" s="21"/>
      <c r="K293" s="21"/>
      <c r="L293" s="20"/>
      <c r="M293" s="19"/>
      <c r="N293" s="18"/>
      <c r="O293" s="17"/>
      <c r="P293" s="16"/>
      <c r="Q293" s="15"/>
    </row>
    <row r="294" spans="1:17" x14ac:dyDescent="0.2">
      <c r="A294" s="28"/>
      <c r="B294" s="27"/>
      <c r="C294" s="27"/>
      <c r="D294" s="26"/>
      <c r="E294" s="25"/>
      <c r="F294" s="24"/>
      <c r="G294" s="23"/>
      <c r="H294" s="22"/>
      <c r="I294" s="22"/>
      <c r="J294" s="21"/>
      <c r="K294" s="21"/>
      <c r="L294" s="20"/>
      <c r="M294" s="19"/>
      <c r="N294" s="18"/>
      <c r="O294" s="17"/>
      <c r="P294" s="16"/>
      <c r="Q294" s="15"/>
    </row>
    <row r="295" spans="1:17" x14ac:dyDescent="0.2">
      <c r="A295" s="28"/>
      <c r="B295" s="27"/>
      <c r="C295" s="27"/>
      <c r="D295" s="26"/>
      <c r="E295" s="25"/>
      <c r="F295" s="24"/>
      <c r="G295" s="23"/>
      <c r="H295" s="22"/>
      <c r="I295" s="22"/>
      <c r="J295" s="21"/>
      <c r="K295" s="21"/>
      <c r="L295" s="20"/>
      <c r="M295" s="19"/>
      <c r="N295" s="18"/>
      <c r="O295" s="17"/>
      <c r="P295" s="16"/>
      <c r="Q295" s="15"/>
    </row>
    <row r="296" spans="1:17" x14ac:dyDescent="0.2">
      <c r="A296" s="28"/>
      <c r="B296" s="27"/>
      <c r="C296" s="27"/>
      <c r="D296" s="26"/>
      <c r="E296" s="25"/>
      <c r="F296" s="24"/>
      <c r="G296" s="23"/>
      <c r="H296" s="22"/>
      <c r="I296" s="22"/>
      <c r="J296" s="21"/>
      <c r="K296" s="21"/>
      <c r="L296" s="20"/>
      <c r="M296" s="19"/>
      <c r="N296" s="18"/>
      <c r="O296" s="17"/>
      <c r="P296" s="16"/>
      <c r="Q296" s="15"/>
    </row>
    <row r="297" spans="1:17" x14ac:dyDescent="0.2">
      <c r="A297" s="28"/>
      <c r="B297" s="27"/>
      <c r="C297" s="27"/>
      <c r="D297" s="26"/>
      <c r="E297" s="25"/>
      <c r="F297" s="24"/>
      <c r="G297" s="23"/>
      <c r="H297" s="22"/>
      <c r="I297" s="22"/>
      <c r="J297" s="21"/>
      <c r="K297" s="21"/>
      <c r="L297" s="20"/>
      <c r="M297" s="19"/>
      <c r="N297" s="18"/>
      <c r="O297" s="17"/>
      <c r="P297" s="16"/>
      <c r="Q297" s="15"/>
    </row>
    <row r="298" spans="1:17" x14ac:dyDescent="0.2">
      <c r="A298" s="28"/>
      <c r="B298" s="27"/>
      <c r="C298" s="27"/>
      <c r="D298" s="26"/>
      <c r="E298" s="25"/>
      <c r="F298" s="24"/>
      <c r="G298" s="23"/>
      <c r="H298" s="22"/>
      <c r="I298" s="22"/>
      <c r="J298" s="21"/>
      <c r="K298" s="21"/>
      <c r="L298" s="20"/>
      <c r="M298" s="19"/>
      <c r="N298" s="18"/>
      <c r="O298" s="17"/>
      <c r="P298" s="16"/>
      <c r="Q298" s="15"/>
    </row>
    <row r="299" spans="1:17" x14ac:dyDescent="0.2">
      <c r="A299" s="28"/>
      <c r="B299" s="27"/>
      <c r="C299" s="27"/>
      <c r="D299" s="26"/>
      <c r="E299" s="25"/>
      <c r="F299" s="24"/>
      <c r="G299" s="23"/>
      <c r="H299" s="22"/>
      <c r="I299" s="22"/>
      <c r="J299" s="21"/>
      <c r="K299" s="21"/>
      <c r="L299" s="20"/>
      <c r="M299" s="19"/>
      <c r="N299" s="18"/>
      <c r="O299" s="17"/>
      <c r="P299" s="16"/>
      <c r="Q299" s="15"/>
    </row>
    <row r="300" spans="1:17" x14ac:dyDescent="0.2">
      <c r="A300" s="28"/>
      <c r="B300" s="27"/>
      <c r="C300" s="27"/>
      <c r="D300" s="26"/>
      <c r="E300" s="25"/>
      <c r="F300" s="24"/>
      <c r="G300" s="23"/>
      <c r="H300" s="22"/>
      <c r="I300" s="22"/>
      <c r="J300" s="21"/>
      <c r="K300" s="21"/>
      <c r="L300" s="20"/>
      <c r="M300" s="19"/>
      <c r="N300" s="18"/>
      <c r="O300" s="17"/>
      <c r="P300" s="16"/>
      <c r="Q300" s="15"/>
    </row>
    <row r="301" spans="1:17" x14ac:dyDescent="0.2">
      <c r="A301" s="28"/>
      <c r="B301" s="27"/>
      <c r="C301" s="27"/>
      <c r="D301" s="26"/>
      <c r="E301" s="25"/>
      <c r="F301" s="24"/>
      <c r="G301" s="23"/>
      <c r="H301" s="22"/>
      <c r="I301" s="22"/>
      <c r="J301" s="21"/>
      <c r="K301" s="21"/>
      <c r="L301" s="20"/>
      <c r="M301" s="19"/>
      <c r="N301" s="18"/>
      <c r="O301" s="17"/>
      <c r="P301" s="16"/>
      <c r="Q301" s="15"/>
    </row>
    <row r="302" spans="1:17" x14ac:dyDescent="0.2">
      <c r="A302" s="28"/>
      <c r="B302" s="27"/>
      <c r="C302" s="27"/>
      <c r="D302" s="26"/>
      <c r="E302" s="25"/>
      <c r="F302" s="24"/>
      <c r="G302" s="23"/>
      <c r="H302" s="22"/>
      <c r="I302" s="22"/>
      <c r="J302" s="21"/>
      <c r="K302" s="21"/>
      <c r="L302" s="20"/>
      <c r="M302" s="19"/>
      <c r="N302" s="18"/>
      <c r="O302" s="17"/>
      <c r="P302" s="16"/>
      <c r="Q302" s="15"/>
    </row>
    <row r="303" spans="1:17" x14ac:dyDescent="0.2">
      <c r="A303" s="28"/>
      <c r="B303" s="27"/>
      <c r="C303" s="27"/>
      <c r="D303" s="26"/>
      <c r="E303" s="25"/>
      <c r="F303" s="24"/>
      <c r="G303" s="23"/>
      <c r="H303" s="22"/>
      <c r="I303" s="22"/>
      <c r="J303" s="21"/>
      <c r="K303" s="21"/>
      <c r="L303" s="20"/>
      <c r="M303" s="19"/>
      <c r="N303" s="18"/>
      <c r="O303" s="17"/>
      <c r="P303" s="16"/>
      <c r="Q303" s="15"/>
    </row>
    <row r="304" spans="1:17" x14ac:dyDescent="0.2">
      <c r="A304" s="28"/>
      <c r="B304" s="27"/>
      <c r="C304" s="27"/>
      <c r="D304" s="26"/>
      <c r="E304" s="25"/>
      <c r="F304" s="24"/>
      <c r="G304" s="23"/>
      <c r="H304" s="22"/>
      <c r="I304" s="22"/>
      <c r="J304" s="21"/>
      <c r="K304" s="21"/>
      <c r="L304" s="20"/>
      <c r="M304" s="19"/>
      <c r="N304" s="18"/>
      <c r="O304" s="17"/>
      <c r="P304" s="16"/>
      <c r="Q304" s="15"/>
    </row>
    <row r="305" spans="1:17" x14ac:dyDescent="0.2">
      <c r="A305" s="28"/>
      <c r="B305" s="27"/>
      <c r="C305" s="27"/>
      <c r="D305" s="26"/>
      <c r="E305" s="25"/>
      <c r="F305" s="24"/>
      <c r="G305" s="23"/>
      <c r="H305" s="22"/>
      <c r="I305" s="22"/>
      <c r="J305" s="21"/>
      <c r="K305" s="21"/>
      <c r="L305" s="20"/>
      <c r="M305" s="19"/>
      <c r="N305" s="18"/>
      <c r="O305" s="17"/>
      <c r="P305" s="16"/>
      <c r="Q305" s="15"/>
    </row>
    <row r="306" spans="1:17" x14ac:dyDescent="0.2">
      <c r="A306" s="28"/>
      <c r="B306" s="27"/>
      <c r="C306" s="27"/>
      <c r="D306" s="26"/>
      <c r="E306" s="25"/>
      <c r="F306" s="24"/>
      <c r="G306" s="23"/>
      <c r="H306" s="22"/>
      <c r="I306" s="22"/>
      <c r="J306" s="21"/>
      <c r="K306" s="21"/>
      <c r="L306" s="20"/>
      <c r="M306" s="19"/>
      <c r="N306" s="18"/>
      <c r="O306" s="17"/>
      <c r="P306" s="16"/>
      <c r="Q306" s="15"/>
    </row>
    <row r="307" spans="1:17" x14ac:dyDescent="0.2">
      <c r="A307" s="28"/>
      <c r="B307" s="27"/>
      <c r="C307" s="27"/>
      <c r="D307" s="26"/>
      <c r="E307" s="25"/>
      <c r="F307" s="24"/>
      <c r="G307" s="23"/>
      <c r="H307" s="22"/>
      <c r="I307" s="22"/>
      <c r="J307" s="21"/>
      <c r="K307" s="21"/>
      <c r="L307" s="20"/>
      <c r="M307" s="19"/>
      <c r="N307" s="18"/>
      <c r="O307" s="17"/>
      <c r="P307" s="16"/>
      <c r="Q307" s="15"/>
    </row>
    <row r="308" spans="1:17" x14ac:dyDescent="0.2">
      <c r="A308" s="28"/>
      <c r="B308" s="27"/>
      <c r="C308" s="27"/>
      <c r="D308" s="26"/>
      <c r="E308" s="25"/>
      <c r="F308" s="24"/>
      <c r="G308" s="23"/>
      <c r="H308" s="22"/>
      <c r="I308" s="22"/>
      <c r="J308" s="21"/>
      <c r="K308" s="21"/>
      <c r="L308" s="20"/>
      <c r="M308" s="19"/>
      <c r="N308" s="18"/>
      <c r="O308" s="17"/>
      <c r="P308" s="16"/>
      <c r="Q308" s="15"/>
    </row>
    <row r="309" spans="1:17" x14ac:dyDescent="0.2">
      <c r="A309" s="28"/>
      <c r="B309" s="27"/>
      <c r="C309" s="27"/>
      <c r="D309" s="26"/>
      <c r="E309" s="25"/>
      <c r="F309" s="24"/>
      <c r="G309" s="23"/>
      <c r="H309" s="22"/>
      <c r="I309" s="22"/>
      <c r="J309" s="21"/>
      <c r="K309" s="21"/>
      <c r="L309" s="20"/>
      <c r="M309" s="19"/>
      <c r="N309" s="18"/>
      <c r="O309" s="17"/>
      <c r="P309" s="16"/>
      <c r="Q309" s="15"/>
    </row>
    <row r="310" spans="1:17" x14ac:dyDescent="0.2">
      <c r="A310" s="28"/>
      <c r="B310" s="27"/>
      <c r="C310" s="27"/>
      <c r="D310" s="26"/>
      <c r="E310" s="25"/>
      <c r="F310" s="24"/>
      <c r="G310" s="23"/>
      <c r="H310" s="22"/>
      <c r="I310" s="22"/>
      <c r="J310" s="21"/>
      <c r="K310" s="21"/>
      <c r="L310" s="20"/>
      <c r="M310" s="19"/>
      <c r="N310" s="18"/>
      <c r="O310" s="17"/>
      <c r="P310" s="16"/>
      <c r="Q310" s="15"/>
    </row>
    <row r="311" spans="1:17" x14ac:dyDescent="0.2">
      <c r="A311" s="28"/>
      <c r="B311" s="27"/>
      <c r="C311" s="27"/>
      <c r="D311" s="26"/>
      <c r="E311" s="25"/>
      <c r="F311" s="24"/>
      <c r="G311" s="23"/>
      <c r="H311" s="22"/>
      <c r="I311" s="22"/>
      <c r="J311" s="21"/>
      <c r="K311" s="21"/>
      <c r="L311" s="20"/>
      <c r="M311" s="19"/>
      <c r="N311" s="18"/>
      <c r="O311" s="17"/>
      <c r="P311" s="16"/>
      <c r="Q311" s="15"/>
    </row>
    <row r="312" spans="1:17" x14ac:dyDescent="0.2">
      <c r="A312" s="28"/>
      <c r="B312" s="27"/>
      <c r="C312" s="27"/>
      <c r="D312" s="26"/>
      <c r="E312" s="25"/>
      <c r="F312" s="24"/>
      <c r="G312" s="23"/>
      <c r="H312" s="22"/>
      <c r="I312" s="22"/>
      <c r="J312" s="21"/>
      <c r="K312" s="21"/>
      <c r="L312" s="20"/>
      <c r="M312" s="19"/>
      <c r="N312" s="18"/>
      <c r="O312" s="17"/>
      <c r="P312" s="16"/>
      <c r="Q312" s="15"/>
    </row>
    <row r="313" spans="1:17" x14ac:dyDescent="0.2">
      <c r="A313" s="28"/>
      <c r="B313" s="27"/>
      <c r="C313" s="27"/>
      <c r="D313" s="26"/>
      <c r="E313" s="25"/>
      <c r="F313" s="24"/>
      <c r="G313" s="23"/>
      <c r="H313" s="22"/>
      <c r="I313" s="22"/>
      <c r="J313" s="21"/>
      <c r="K313" s="21"/>
      <c r="L313" s="20"/>
      <c r="M313" s="19"/>
      <c r="N313" s="18"/>
      <c r="O313" s="17"/>
      <c r="P313" s="16"/>
      <c r="Q313" s="15"/>
    </row>
    <row r="314" spans="1:17" x14ac:dyDescent="0.2">
      <c r="A314" s="28"/>
      <c r="B314" s="27"/>
      <c r="C314" s="27"/>
      <c r="D314" s="26"/>
      <c r="E314" s="25"/>
      <c r="F314" s="24"/>
      <c r="G314" s="23"/>
      <c r="H314" s="22"/>
      <c r="I314" s="22"/>
      <c r="J314" s="21"/>
      <c r="K314" s="21"/>
      <c r="L314" s="20"/>
      <c r="M314" s="19"/>
      <c r="N314" s="18"/>
      <c r="O314" s="17"/>
      <c r="P314" s="16"/>
      <c r="Q314" s="15"/>
    </row>
    <row r="315" spans="1:17" x14ac:dyDescent="0.2">
      <c r="A315" s="28"/>
      <c r="B315" s="27"/>
      <c r="C315" s="27"/>
      <c r="D315" s="26"/>
      <c r="E315" s="25"/>
      <c r="F315" s="24"/>
      <c r="G315" s="23"/>
      <c r="H315" s="22"/>
      <c r="I315" s="22"/>
      <c r="J315" s="21"/>
      <c r="K315" s="21"/>
      <c r="L315" s="20"/>
      <c r="M315" s="19"/>
      <c r="N315" s="18"/>
      <c r="O315" s="17"/>
      <c r="P315" s="16"/>
      <c r="Q315" s="15"/>
    </row>
    <row r="316" spans="1:17" x14ac:dyDescent="0.2">
      <c r="A316" s="28"/>
      <c r="B316" s="27"/>
      <c r="C316" s="27"/>
      <c r="D316" s="26"/>
      <c r="E316" s="25"/>
      <c r="F316" s="24"/>
      <c r="G316" s="23"/>
      <c r="H316" s="22"/>
      <c r="I316" s="22"/>
      <c r="J316" s="21"/>
      <c r="K316" s="21"/>
      <c r="L316" s="20"/>
      <c r="M316" s="19"/>
      <c r="N316" s="18"/>
      <c r="O316" s="17"/>
      <c r="P316" s="16"/>
      <c r="Q316" s="15"/>
    </row>
    <row r="317" spans="1:17" x14ac:dyDescent="0.2">
      <c r="A317" s="28"/>
      <c r="B317" s="27"/>
      <c r="C317" s="27"/>
      <c r="D317" s="26"/>
      <c r="E317" s="25"/>
      <c r="F317" s="24"/>
      <c r="G317" s="23"/>
      <c r="H317" s="22"/>
      <c r="I317" s="22"/>
      <c r="J317" s="21"/>
      <c r="K317" s="21"/>
      <c r="L317" s="20"/>
      <c r="M317" s="19"/>
      <c r="N317" s="18"/>
      <c r="O317" s="17"/>
      <c r="P317" s="16"/>
      <c r="Q317" s="15"/>
    </row>
    <row r="318" spans="1:17" x14ac:dyDescent="0.2">
      <c r="A318" s="28"/>
      <c r="B318" s="27"/>
      <c r="C318" s="27"/>
      <c r="D318" s="26"/>
      <c r="E318" s="25"/>
      <c r="F318" s="24"/>
      <c r="G318" s="23"/>
      <c r="H318" s="22"/>
      <c r="I318" s="22"/>
      <c r="J318" s="21"/>
      <c r="K318" s="21"/>
      <c r="L318" s="20"/>
      <c r="M318" s="19"/>
      <c r="N318" s="18"/>
      <c r="O318" s="17"/>
      <c r="P318" s="16"/>
      <c r="Q318" s="15"/>
    </row>
    <row r="319" spans="1:17" x14ac:dyDescent="0.2">
      <c r="A319" s="28"/>
      <c r="B319" s="27"/>
      <c r="C319" s="27"/>
      <c r="D319" s="26"/>
      <c r="E319" s="25"/>
      <c r="F319" s="24"/>
      <c r="G319" s="23"/>
      <c r="H319" s="22"/>
      <c r="I319" s="22"/>
      <c r="J319" s="21"/>
      <c r="K319" s="21"/>
      <c r="L319" s="20"/>
      <c r="M319" s="19"/>
      <c r="N319" s="18"/>
      <c r="O319" s="17"/>
      <c r="P319" s="16"/>
      <c r="Q319" s="15"/>
    </row>
    <row r="320" spans="1:17" x14ac:dyDescent="0.2">
      <c r="A320" s="28"/>
      <c r="B320" s="27"/>
      <c r="C320" s="27"/>
      <c r="D320" s="26"/>
      <c r="E320" s="25"/>
      <c r="F320" s="24"/>
      <c r="G320" s="23"/>
      <c r="H320" s="22"/>
      <c r="I320" s="22"/>
      <c r="J320" s="21"/>
      <c r="K320" s="21"/>
      <c r="L320" s="20"/>
      <c r="M320" s="19"/>
      <c r="N320" s="18"/>
      <c r="O320" s="17"/>
      <c r="P320" s="16"/>
      <c r="Q320" s="15"/>
    </row>
    <row r="321" spans="1:17" x14ac:dyDescent="0.2">
      <c r="A321" s="28"/>
      <c r="B321" s="27"/>
      <c r="C321" s="27"/>
      <c r="D321" s="26"/>
      <c r="E321" s="25"/>
      <c r="F321" s="24"/>
      <c r="G321" s="23"/>
      <c r="H321" s="22"/>
      <c r="I321" s="22"/>
      <c r="J321" s="21"/>
      <c r="K321" s="21"/>
      <c r="L321" s="20"/>
      <c r="M321" s="19"/>
      <c r="N321" s="18"/>
      <c r="O321" s="17"/>
      <c r="P321" s="16"/>
      <c r="Q321" s="15"/>
    </row>
    <row r="322" spans="1:17" x14ac:dyDescent="0.2">
      <c r="A322" s="28"/>
      <c r="B322" s="27"/>
      <c r="C322" s="27"/>
      <c r="D322" s="26"/>
      <c r="E322" s="25"/>
      <c r="F322" s="24"/>
      <c r="G322" s="23"/>
      <c r="H322" s="22"/>
      <c r="I322" s="22"/>
      <c r="J322" s="21"/>
      <c r="K322" s="21"/>
      <c r="L322" s="20"/>
      <c r="M322" s="19"/>
      <c r="N322" s="18"/>
      <c r="O322" s="17"/>
      <c r="P322" s="16"/>
      <c r="Q322" s="15"/>
    </row>
    <row r="323" spans="1:17" x14ac:dyDescent="0.2">
      <c r="A323" s="28"/>
      <c r="B323" s="27"/>
      <c r="C323" s="27"/>
      <c r="D323" s="26"/>
      <c r="E323" s="25"/>
      <c r="F323" s="24"/>
      <c r="G323" s="23"/>
      <c r="H323" s="22"/>
      <c r="I323" s="22"/>
      <c r="J323" s="21"/>
      <c r="K323" s="21"/>
      <c r="L323" s="20"/>
      <c r="M323" s="19"/>
      <c r="N323" s="18"/>
      <c r="O323" s="17"/>
      <c r="P323" s="16"/>
      <c r="Q323" s="15"/>
    </row>
    <row r="324" spans="1:17" x14ac:dyDescent="0.2">
      <c r="A324" s="28"/>
      <c r="B324" s="27"/>
      <c r="C324" s="27"/>
      <c r="D324" s="26"/>
      <c r="E324" s="25"/>
      <c r="F324" s="24"/>
      <c r="G324" s="23"/>
      <c r="H324" s="22"/>
      <c r="I324" s="22"/>
      <c r="J324" s="21"/>
      <c r="K324" s="21"/>
      <c r="L324" s="20"/>
      <c r="M324" s="19"/>
      <c r="N324" s="18"/>
      <c r="O324" s="17"/>
      <c r="P324" s="16"/>
      <c r="Q324" s="15"/>
    </row>
    <row r="325" spans="1:17" x14ac:dyDescent="0.2">
      <c r="A325" s="28"/>
      <c r="B325" s="27"/>
      <c r="C325" s="27"/>
      <c r="D325" s="26"/>
      <c r="E325" s="25"/>
      <c r="F325" s="24"/>
      <c r="G325" s="23"/>
      <c r="H325" s="22"/>
      <c r="I325" s="22"/>
      <c r="J325" s="21"/>
      <c r="K325" s="21"/>
      <c r="L325" s="20"/>
      <c r="M325" s="19"/>
      <c r="N325" s="18"/>
      <c r="O325" s="17"/>
      <c r="P325" s="16"/>
      <c r="Q325" s="15"/>
    </row>
    <row r="326" spans="1:17" x14ac:dyDescent="0.2">
      <c r="A326" s="28"/>
      <c r="B326" s="27"/>
      <c r="C326" s="27"/>
      <c r="D326" s="26"/>
      <c r="E326" s="25"/>
      <c r="F326" s="24"/>
      <c r="G326" s="23"/>
      <c r="H326" s="22"/>
      <c r="I326" s="22"/>
      <c r="J326" s="21"/>
      <c r="K326" s="21"/>
      <c r="L326" s="20"/>
      <c r="M326" s="19"/>
      <c r="N326" s="18"/>
      <c r="O326" s="17"/>
      <c r="P326" s="16"/>
      <c r="Q326" s="15"/>
    </row>
    <row r="327" spans="1:17" x14ac:dyDescent="0.2">
      <c r="A327" s="28"/>
      <c r="B327" s="27"/>
      <c r="C327" s="27"/>
      <c r="D327" s="26"/>
      <c r="E327" s="25"/>
      <c r="F327" s="24"/>
      <c r="G327" s="23"/>
      <c r="H327" s="22"/>
      <c r="I327" s="22"/>
      <c r="J327" s="21"/>
      <c r="K327" s="21"/>
      <c r="L327" s="20"/>
      <c r="M327" s="19"/>
      <c r="N327" s="18"/>
      <c r="O327" s="17"/>
      <c r="P327" s="16"/>
      <c r="Q327" s="15"/>
    </row>
    <row r="328" spans="1:17" x14ac:dyDescent="0.2">
      <c r="A328" s="28"/>
      <c r="B328" s="27"/>
      <c r="C328" s="27"/>
      <c r="D328" s="26"/>
      <c r="E328" s="25"/>
      <c r="F328" s="24"/>
      <c r="G328" s="23"/>
      <c r="H328" s="22"/>
      <c r="I328" s="22"/>
      <c r="J328" s="21"/>
      <c r="K328" s="21"/>
      <c r="L328" s="20"/>
      <c r="M328" s="19"/>
      <c r="N328" s="18"/>
      <c r="O328" s="17"/>
      <c r="P328" s="16"/>
      <c r="Q328" s="15"/>
    </row>
    <row r="329" spans="1:17" x14ac:dyDescent="0.2">
      <c r="A329" s="28"/>
      <c r="B329" s="27"/>
      <c r="C329" s="27"/>
      <c r="D329" s="26"/>
      <c r="E329" s="25"/>
      <c r="F329" s="24"/>
      <c r="G329" s="23"/>
      <c r="H329" s="22"/>
      <c r="I329" s="22"/>
      <c r="J329" s="21"/>
      <c r="K329" s="21"/>
      <c r="L329" s="20"/>
      <c r="M329" s="19"/>
      <c r="N329" s="18"/>
      <c r="O329" s="17"/>
      <c r="P329" s="16"/>
      <c r="Q329" s="15"/>
    </row>
    <row r="330" spans="1:17" x14ac:dyDescent="0.2">
      <c r="A330" s="28"/>
      <c r="B330" s="27"/>
      <c r="C330" s="27"/>
      <c r="D330" s="26"/>
      <c r="E330" s="25"/>
      <c r="F330" s="24"/>
      <c r="G330" s="23"/>
      <c r="H330" s="22"/>
      <c r="I330" s="22"/>
      <c r="J330" s="21"/>
      <c r="K330" s="21"/>
      <c r="L330" s="20"/>
      <c r="M330" s="19"/>
      <c r="N330" s="18"/>
      <c r="O330" s="17"/>
      <c r="P330" s="16"/>
      <c r="Q330" s="15"/>
    </row>
    <row r="331" spans="1:17" x14ac:dyDescent="0.2">
      <c r="A331" s="28"/>
      <c r="B331" s="27"/>
      <c r="C331" s="27"/>
      <c r="D331" s="26"/>
      <c r="E331" s="25"/>
      <c r="F331" s="24"/>
      <c r="G331" s="23"/>
      <c r="H331" s="22"/>
      <c r="I331" s="22"/>
      <c r="J331" s="21"/>
      <c r="K331" s="21"/>
      <c r="L331" s="20"/>
      <c r="M331" s="19"/>
      <c r="N331" s="18"/>
      <c r="O331" s="17"/>
      <c r="P331" s="16"/>
      <c r="Q331" s="15"/>
    </row>
    <row r="332" spans="1:17" x14ac:dyDescent="0.2">
      <c r="A332" s="28"/>
      <c r="B332" s="27"/>
      <c r="C332" s="27"/>
      <c r="D332" s="26"/>
      <c r="E332" s="25"/>
      <c r="F332" s="24"/>
      <c r="G332" s="23"/>
      <c r="H332" s="22"/>
      <c r="I332" s="22"/>
      <c r="J332" s="21"/>
      <c r="K332" s="21"/>
      <c r="L332" s="20"/>
      <c r="M332" s="19"/>
      <c r="N332" s="18"/>
      <c r="O332" s="17"/>
      <c r="P332" s="16"/>
      <c r="Q332" s="15"/>
    </row>
    <row r="333" spans="1:17" x14ac:dyDescent="0.2">
      <c r="A333" s="28"/>
      <c r="B333" s="27"/>
      <c r="C333" s="27"/>
      <c r="D333" s="26"/>
      <c r="E333" s="25"/>
      <c r="F333" s="24"/>
      <c r="G333" s="23"/>
      <c r="H333" s="22"/>
      <c r="I333" s="22"/>
      <c r="J333" s="21"/>
      <c r="K333" s="21"/>
      <c r="L333" s="20"/>
      <c r="M333" s="19"/>
      <c r="N333" s="18"/>
      <c r="O333" s="17"/>
      <c r="P333" s="16"/>
      <c r="Q333" s="15"/>
    </row>
    <row r="334" spans="1:17" x14ac:dyDescent="0.2">
      <c r="A334" s="28"/>
      <c r="B334" s="27"/>
      <c r="C334" s="27"/>
      <c r="D334" s="26"/>
      <c r="E334" s="25"/>
      <c r="F334" s="24"/>
      <c r="G334" s="23"/>
      <c r="H334" s="22"/>
      <c r="I334" s="22"/>
      <c r="J334" s="21"/>
      <c r="K334" s="21"/>
      <c r="L334" s="20"/>
      <c r="M334" s="19"/>
      <c r="N334" s="18"/>
      <c r="O334" s="17"/>
      <c r="P334" s="16"/>
      <c r="Q334" s="15"/>
    </row>
    <row r="335" spans="1:17" x14ac:dyDescent="0.2">
      <c r="A335" s="28"/>
      <c r="B335" s="27"/>
      <c r="C335" s="27"/>
      <c r="D335" s="26"/>
      <c r="E335" s="25"/>
      <c r="F335" s="24"/>
      <c r="G335" s="23"/>
      <c r="H335" s="22"/>
      <c r="I335" s="22"/>
      <c r="J335" s="21"/>
      <c r="K335" s="21"/>
      <c r="L335" s="20"/>
      <c r="M335" s="19"/>
      <c r="N335" s="18"/>
      <c r="O335" s="17"/>
      <c r="P335" s="16"/>
      <c r="Q335" s="15"/>
    </row>
    <row r="336" spans="1:17" x14ac:dyDescent="0.2">
      <c r="A336" s="28"/>
      <c r="B336" s="27"/>
      <c r="C336" s="27"/>
      <c r="D336" s="26"/>
      <c r="E336" s="25"/>
      <c r="F336" s="24"/>
      <c r="G336" s="23"/>
      <c r="H336" s="22"/>
      <c r="I336" s="22"/>
      <c r="J336" s="21"/>
      <c r="K336" s="21"/>
      <c r="L336" s="20"/>
      <c r="M336" s="19"/>
      <c r="N336" s="18"/>
      <c r="O336" s="17"/>
      <c r="P336" s="16"/>
      <c r="Q336" s="15"/>
    </row>
    <row r="337" spans="1:17" x14ac:dyDescent="0.2">
      <c r="A337" s="28"/>
      <c r="B337" s="27"/>
      <c r="C337" s="27"/>
      <c r="D337" s="26"/>
      <c r="E337" s="25"/>
      <c r="F337" s="24"/>
      <c r="G337" s="23"/>
      <c r="H337" s="22"/>
      <c r="I337" s="22"/>
      <c r="J337" s="21"/>
      <c r="K337" s="21"/>
      <c r="L337" s="20"/>
      <c r="M337" s="19"/>
      <c r="N337" s="18"/>
      <c r="O337" s="17"/>
      <c r="P337" s="16"/>
      <c r="Q337" s="15"/>
    </row>
    <row r="338" spans="1:17" x14ac:dyDescent="0.2">
      <c r="A338" s="28"/>
      <c r="B338" s="27"/>
      <c r="C338" s="27"/>
      <c r="D338" s="26"/>
      <c r="E338" s="25"/>
      <c r="F338" s="24"/>
      <c r="G338" s="23"/>
      <c r="H338" s="22"/>
      <c r="I338" s="22"/>
      <c r="J338" s="21"/>
      <c r="K338" s="21"/>
      <c r="L338" s="20"/>
      <c r="M338" s="19"/>
      <c r="N338" s="18"/>
      <c r="O338" s="17"/>
      <c r="P338" s="16"/>
      <c r="Q338" s="15"/>
    </row>
    <row r="339" spans="1:17" x14ac:dyDescent="0.2">
      <c r="A339" s="28"/>
      <c r="B339" s="27"/>
      <c r="C339" s="27"/>
      <c r="D339" s="26"/>
      <c r="E339" s="25"/>
      <c r="F339" s="24"/>
      <c r="G339" s="23"/>
      <c r="H339" s="22"/>
      <c r="I339" s="22"/>
      <c r="J339" s="21"/>
      <c r="K339" s="21"/>
      <c r="L339" s="20"/>
      <c r="M339" s="19"/>
      <c r="N339" s="18"/>
      <c r="O339" s="17"/>
      <c r="P339" s="16"/>
      <c r="Q339" s="15"/>
    </row>
    <row r="340" spans="1:17" x14ac:dyDescent="0.2">
      <c r="A340" s="28"/>
      <c r="B340" s="27"/>
      <c r="C340" s="27"/>
      <c r="D340" s="26"/>
      <c r="E340" s="25"/>
      <c r="F340" s="24"/>
      <c r="G340" s="23"/>
      <c r="H340" s="22"/>
      <c r="I340" s="22"/>
      <c r="J340" s="21"/>
      <c r="K340" s="21"/>
      <c r="L340" s="20"/>
      <c r="M340" s="19"/>
      <c r="N340" s="18"/>
      <c r="O340" s="17"/>
      <c r="P340" s="16"/>
      <c r="Q340" s="15"/>
    </row>
    <row r="341" spans="1:17" x14ac:dyDescent="0.2">
      <c r="A341" s="28"/>
      <c r="B341" s="27"/>
      <c r="C341" s="27"/>
      <c r="D341" s="26"/>
      <c r="E341" s="25"/>
      <c r="F341" s="24"/>
      <c r="G341" s="23"/>
      <c r="H341" s="22"/>
      <c r="I341" s="22"/>
      <c r="J341" s="21"/>
      <c r="K341" s="21"/>
      <c r="L341" s="20"/>
      <c r="M341" s="19"/>
      <c r="N341" s="18"/>
      <c r="O341" s="17"/>
      <c r="P341" s="16"/>
      <c r="Q341" s="15"/>
    </row>
    <row r="342" spans="1:17" x14ac:dyDescent="0.2">
      <c r="A342" s="28"/>
      <c r="B342" s="27"/>
      <c r="C342" s="27"/>
      <c r="D342" s="26"/>
      <c r="E342" s="25"/>
      <c r="F342" s="24"/>
      <c r="G342" s="23"/>
      <c r="H342" s="22"/>
      <c r="I342" s="22"/>
      <c r="J342" s="21"/>
      <c r="K342" s="21"/>
      <c r="L342" s="20"/>
      <c r="M342" s="19"/>
      <c r="N342" s="18"/>
      <c r="O342" s="17"/>
      <c r="P342" s="16"/>
      <c r="Q342" s="15"/>
    </row>
    <row r="343" spans="1:17" x14ac:dyDescent="0.2">
      <c r="A343" s="28"/>
      <c r="B343" s="27"/>
      <c r="C343" s="27"/>
      <c r="D343" s="26"/>
      <c r="E343" s="25"/>
      <c r="F343" s="24"/>
      <c r="G343" s="23"/>
      <c r="H343" s="22"/>
      <c r="I343" s="22"/>
      <c r="J343" s="21"/>
      <c r="K343" s="21"/>
      <c r="L343" s="20"/>
      <c r="M343" s="19"/>
      <c r="N343" s="18"/>
      <c r="O343" s="17"/>
      <c r="P343" s="16"/>
      <c r="Q343" s="15"/>
    </row>
    <row r="344" spans="1:17" x14ac:dyDescent="0.2">
      <c r="A344" s="28"/>
      <c r="B344" s="27"/>
      <c r="C344" s="27"/>
      <c r="D344" s="26"/>
      <c r="E344" s="25"/>
      <c r="F344" s="24"/>
      <c r="G344" s="23"/>
      <c r="H344" s="22"/>
      <c r="I344" s="22"/>
      <c r="J344" s="21"/>
      <c r="K344" s="21"/>
      <c r="L344" s="20"/>
      <c r="M344" s="19"/>
      <c r="N344" s="18"/>
      <c r="O344" s="17"/>
      <c r="P344" s="16"/>
      <c r="Q344" s="15"/>
    </row>
    <row r="345" spans="1:17" x14ac:dyDescent="0.2">
      <c r="A345" s="28"/>
      <c r="B345" s="27"/>
      <c r="C345" s="27"/>
      <c r="D345" s="26"/>
      <c r="E345" s="25"/>
      <c r="F345" s="24"/>
      <c r="G345" s="23"/>
      <c r="H345" s="22"/>
      <c r="I345" s="22"/>
      <c r="J345" s="21"/>
      <c r="K345" s="21"/>
      <c r="L345" s="20"/>
      <c r="M345" s="19"/>
      <c r="N345" s="18"/>
      <c r="O345" s="17"/>
      <c r="P345" s="16"/>
      <c r="Q345" s="15"/>
    </row>
    <row r="346" spans="1:17" x14ac:dyDescent="0.2">
      <c r="A346" s="28"/>
      <c r="B346" s="27"/>
      <c r="C346" s="27"/>
      <c r="D346" s="26"/>
      <c r="E346" s="25"/>
      <c r="F346" s="24"/>
      <c r="G346" s="23"/>
      <c r="H346" s="22"/>
      <c r="I346" s="22"/>
      <c r="J346" s="21"/>
      <c r="K346" s="21"/>
      <c r="L346" s="20"/>
      <c r="M346" s="19"/>
      <c r="N346" s="18"/>
      <c r="O346" s="17"/>
      <c r="P346" s="16"/>
      <c r="Q346" s="15"/>
    </row>
    <row r="347" spans="1:17" x14ac:dyDescent="0.2">
      <c r="A347" s="28"/>
      <c r="B347" s="27"/>
      <c r="C347" s="27"/>
      <c r="D347" s="26"/>
      <c r="E347" s="25"/>
      <c r="F347" s="24"/>
      <c r="G347" s="23"/>
      <c r="H347" s="22"/>
      <c r="I347" s="22"/>
      <c r="J347" s="21"/>
      <c r="K347" s="21"/>
      <c r="L347" s="20"/>
      <c r="M347" s="19"/>
      <c r="N347" s="18"/>
      <c r="O347" s="17"/>
      <c r="P347" s="16"/>
      <c r="Q347" s="15"/>
    </row>
    <row r="348" spans="1:17" x14ac:dyDescent="0.2">
      <c r="A348" s="28"/>
      <c r="B348" s="27"/>
      <c r="C348" s="27"/>
      <c r="D348" s="26"/>
      <c r="E348" s="25"/>
      <c r="F348" s="24"/>
      <c r="G348" s="23"/>
      <c r="H348" s="22"/>
      <c r="I348" s="22"/>
      <c r="J348" s="21"/>
      <c r="K348" s="21"/>
      <c r="L348" s="20"/>
      <c r="M348" s="19"/>
      <c r="N348" s="18"/>
      <c r="O348" s="17"/>
      <c r="P348" s="16"/>
      <c r="Q348" s="15"/>
    </row>
    <row r="349" spans="1:17" x14ac:dyDescent="0.2">
      <c r="A349" s="28"/>
      <c r="B349" s="27"/>
      <c r="C349" s="27"/>
      <c r="D349" s="26"/>
      <c r="E349" s="25"/>
      <c r="F349" s="24"/>
      <c r="G349" s="23"/>
      <c r="H349" s="22"/>
      <c r="I349" s="22"/>
      <c r="J349" s="21"/>
      <c r="K349" s="21"/>
      <c r="L349" s="20"/>
      <c r="M349" s="19"/>
      <c r="N349" s="18"/>
      <c r="O349" s="17"/>
      <c r="P349" s="16"/>
      <c r="Q349" s="15"/>
    </row>
    <row r="350" spans="1:17" x14ac:dyDescent="0.2">
      <c r="A350" s="28"/>
      <c r="B350" s="27"/>
      <c r="C350" s="27"/>
      <c r="D350" s="26"/>
      <c r="E350" s="25"/>
      <c r="F350" s="24"/>
      <c r="G350" s="23"/>
      <c r="H350" s="22"/>
      <c r="I350" s="22"/>
      <c r="J350" s="21"/>
      <c r="K350" s="21"/>
      <c r="L350" s="20"/>
      <c r="M350" s="19"/>
      <c r="N350" s="18"/>
      <c r="O350" s="17"/>
      <c r="P350" s="16"/>
      <c r="Q350" s="15"/>
    </row>
    <row r="351" spans="1:17" x14ac:dyDescent="0.2">
      <c r="A351" s="28"/>
      <c r="B351" s="27"/>
      <c r="C351" s="27"/>
      <c r="D351" s="26"/>
      <c r="E351" s="25"/>
      <c r="F351" s="24"/>
      <c r="G351" s="23"/>
      <c r="H351" s="22"/>
      <c r="I351" s="22"/>
      <c r="J351" s="21"/>
      <c r="K351" s="21"/>
      <c r="L351" s="20"/>
      <c r="M351" s="19"/>
      <c r="N351" s="18"/>
      <c r="O351" s="17"/>
      <c r="P351" s="16"/>
      <c r="Q351" s="15"/>
    </row>
    <row r="352" spans="1:17" x14ac:dyDescent="0.2">
      <c r="A352" s="28"/>
      <c r="B352" s="27"/>
      <c r="C352" s="27"/>
      <c r="D352" s="26"/>
      <c r="E352" s="25"/>
      <c r="F352" s="24"/>
      <c r="G352" s="23"/>
      <c r="H352" s="22"/>
      <c r="I352" s="22"/>
      <c r="J352" s="21"/>
      <c r="K352" s="21"/>
      <c r="L352" s="20"/>
      <c r="M352" s="19"/>
      <c r="N352" s="18"/>
      <c r="O352" s="17"/>
      <c r="P352" s="16"/>
      <c r="Q352" s="15"/>
    </row>
    <row r="353" spans="1:17" x14ac:dyDescent="0.2">
      <c r="A353" s="28"/>
      <c r="B353" s="27"/>
      <c r="C353" s="27"/>
      <c r="D353" s="26"/>
      <c r="E353" s="25"/>
      <c r="F353" s="24"/>
      <c r="G353" s="23"/>
      <c r="H353" s="22"/>
      <c r="I353" s="22"/>
      <c r="J353" s="21"/>
      <c r="K353" s="21"/>
      <c r="L353" s="20"/>
      <c r="M353" s="19"/>
      <c r="N353" s="18"/>
      <c r="O353" s="17"/>
      <c r="P353" s="16"/>
      <c r="Q353" s="15"/>
    </row>
    <row r="354" spans="1:17" x14ac:dyDescent="0.2">
      <c r="A354" s="28"/>
      <c r="B354" s="27"/>
      <c r="C354" s="27"/>
      <c r="D354" s="26"/>
      <c r="E354" s="25"/>
      <c r="F354" s="24"/>
      <c r="G354" s="23"/>
      <c r="H354" s="22"/>
      <c r="I354" s="22"/>
      <c r="J354" s="21"/>
      <c r="K354" s="21"/>
      <c r="L354" s="20"/>
      <c r="M354" s="19"/>
      <c r="N354" s="18"/>
      <c r="O354" s="17"/>
      <c r="P354" s="16"/>
      <c r="Q354" s="15"/>
    </row>
    <row r="355" spans="1:17" x14ac:dyDescent="0.2">
      <c r="A355" s="28"/>
      <c r="B355" s="27"/>
      <c r="C355" s="27"/>
      <c r="D355" s="26"/>
      <c r="E355" s="25"/>
      <c r="F355" s="24"/>
      <c r="G355" s="23"/>
      <c r="H355" s="22"/>
      <c r="I355" s="22"/>
      <c r="J355" s="21"/>
      <c r="K355" s="21"/>
      <c r="L355" s="20"/>
      <c r="M355" s="19"/>
      <c r="N355" s="18"/>
      <c r="O355" s="17"/>
      <c r="P355" s="16"/>
      <c r="Q355" s="15"/>
    </row>
    <row r="356" spans="1:17" x14ac:dyDescent="0.2">
      <c r="A356" s="28"/>
      <c r="B356" s="27"/>
      <c r="C356" s="27"/>
      <c r="D356" s="26"/>
      <c r="E356" s="25"/>
      <c r="F356" s="24"/>
      <c r="G356" s="23"/>
      <c r="H356" s="22"/>
      <c r="I356" s="22"/>
      <c r="J356" s="21"/>
      <c r="K356" s="21"/>
      <c r="L356" s="20"/>
      <c r="M356" s="19"/>
      <c r="N356" s="18"/>
      <c r="O356" s="17"/>
      <c r="P356" s="16"/>
      <c r="Q356" s="15"/>
    </row>
    <row r="357" spans="1:17" x14ac:dyDescent="0.2">
      <c r="A357" s="28"/>
      <c r="B357" s="27"/>
      <c r="C357" s="27"/>
      <c r="D357" s="26"/>
      <c r="E357" s="25"/>
      <c r="F357" s="24"/>
      <c r="G357" s="23"/>
      <c r="H357" s="22"/>
      <c r="I357" s="22"/>
      <c r="J357" s="21"/>
      <c r="K357" s="21"/>
      <c r="L357" s="20"/>
      <c r="M357" s="19"/>
      <c r="N357" s="18"/>
      <c r="O357" s="17"/>
      <c r="P357" s="16"/>
      <c r="Q357" s="15"/>
    </row>
    <row r="358" spans="1:17" x14ac:dyDescent="0.2">
      <c r="A358" s="28"/>
      <c r="B358" s="27"/>
      <c r="C358" s="27"/>
      <c r="D358" s="26"/>
      <c r="E358" s="25"/>
      <c r="F358" s="24"/>
      <c r="G358" s="23"/>
      <c r="H358" s="22"/>
      <c r="I358" s="22"/>
      <c r="J358" s="21"/>
      <c r="K358" s="21"/>
      <c r="L358" s="20"/>
      <c r="M358" s="19"/>
      <c r="N358" s="18"/>
      <c r="O358" s="17"/>
      <c r="P358" s="16"/>
      <c r="Q358" s="15"/>
    </row>
    <row r="359" spans="1:17" x14ac:dyDescent="0.2">
      <c r="A359" s="28"/>
      <c r="B359" s="27"/>
      <c r="C359" s="27"/>
      <c r="D359" s="26"/>
      <c r="E359" s="25"/>
      <c r="F359" s="24"/>
      <c r="G359" s="23"/>
      <c r="H359" s="22"/>
      <c r="I359" s="22"/>
      <c r="J359" s="21"/>
      <c r="K359" s="21"/>
      <c r="L359" s="20"/>
      <c r="M359" s="19"/>
      <c r="N359" s="18"/>
      <c r="O359" s="17"/>
      <c r="P359" s="16"/>
      <c r="Q359" s="15"/>
    </row>
    <row r="360" spans="1:17" x14ac:dyDescent="0.2">
      <c r="A360" s="28"/>
      <c r="B360" s="27"/>
      <c r="C360" s="27"/>
      <c r="D360" s="26"/>
      <c r="E360" s="25"/>
      <c r="F360" s="24"/>
      <c r="G360" s="23"/>
      <c r="H360" s="22"/>
      <c r="I360" s="22"/>
      <c r="J360" s="21"/>
      <c r="K360" s="21"/>
      <c r="L360" s="20"/>
      <c r="M360" s="19"/>
      <c r="N360" s="18"/>
      <c r="O360" s="17"/>
      <c r="P360" s="16"/>
      <c r="Q360" s="15"/>
    </row>
    <row r="361" spans="1:17" x14ac:dyDescent="0.2">
      <c r="A361" s="28"/>
      <c r="B361" s="27"/>
      <c r="C361" s="27"/>
      <c r="D361" s="26"/>
      <c r="E361" s="25"/>
      <c r="F361" s="24"/>
      <c r="G361" s="23"/>
      <c r="H361" s="22"/>
      <c r="I361" s="22"/>
      <c r="J361" s="21"/>
      <c r="K361" s="21"/>
      <c r="L361" s="20"/>
      <c r="M361" s="19"/>
      <c r="N361" s="18"/>
      <c r="O361" s="17"/>
      <c r="P361" s="16"/>
      <c r="Q361" s="15"/>
    </row>
    <row r="362" spans="1:17" x14ac:dyDescent="0.2">
      <c r="A362" s="28"/>
      <c r="B362" s="27"/>
      <c r="C362" s="27"/>
      <c r="D362" s="26"/>
      <c r="E362" s="25"/>
      <c r="F362" s="24"/>
      <c r="G362" s="23"/>
      <c r="H362" s="22"/>
      <c r="I362" s="22"/>
      <c r="J362" s="21"/>
      <c r="K362" s="21"/>
      <c r="L362" s="20"/>
      <c r="M362" s="19"/>
      <c r="N362" s="18"/>
      <c r="O362" s="17"/>
      <c r="P362" s="16"/>
      <c r="Q362" s="15"/>
    </row>
    <row r="363" spans="1:17" x14ac:dyDescent="0.2">
      <c r="A363" s="28"/>
      <c r="B363" s="27"/>
      <c r="C363" s="27"/>
      <c r="D363" s="26"/>
      <c r="E363" s="25"/>
      <c r="F363" s="24"/>
      <c r="G363" s="23"/>
      <c r="H363" s="22"/>
      <c r="I363" s="22"/>
      <c r="J363" s="21"/>
      <c r="K363" s="21"/>
      <c r="L363" s="20"/>
      <c r="M363" s="19"/>
      <c r="N363" s="18"/>
      <c r="O363" s="17"/>
      <c r="P363" s="16"/>
      <c r="Q363" s="15"/>
    </row>
    <row r="364" spans="1:17" x14ac:dyDescent="0.2">
      <c r="A364" s="28"/>
      <c r="B364" s="27"/>
      <c r="C364" s="27"/>
      <c r="D364" s="26"/>
      <c r="E364" s="25"/>
      <c r="F364" s="24"/>
      <c r="G364" s="23"/>
      <c r="H364" s="22"/>
      <c r="I364" s="22"/>
      <c r="J364" s="21"/>
      <c r="K364" s="21"/>
      <c r="L364" s="20"/>
      <c r="M364" s="19"/>
      <c r="N364" s="18"/>
      <c r="O364" s="17"/>
      <c r="P364" s="16"/>
      <c r="Q364" s="15"/>
    </row>
    <row r="365" spans="1:17" x14ac:dyDescent="0.2">
      <c r="A365" s="28"/>
      <c r="B365" s="27"/>
      <c r="C365" s="27"/>
      <c r="D365" s="26"/>
      <c r="E365" s="25"/>
      <c r="F365" s="24"/>
      <c r="G365" s="23"/>
      <c r="H365" s="22"/>
      <c r="I365" s="22"/>
      <c r="J365" s="21"/>
      <c r="K365" s="21"/>
      <c r="L365" s="20"/>
      <c r="M365" s="19"/>
      <c r="N365" s="18"/>
      <c r="O365" s="17"/>
      <c r="P365" s="16"/>
      <c r="Q365" s="15"/>
    </row>
    <row r="366" spans="1:17" x14ac:dyDescent="0.2">
      <c r="A366" s="28"/>
      <c r="B366" s="27"/>
      <c r="C366" s="27"/>
      <c r="D366" s="26"/>
      <c r="E366" s="25"/>
      <c r="F366" s="24"/>
      <c r="G366" s="23"/>
      <c r="H366" s="22"/>
      <c r="I366" s="22"/>
      <c r="J366" s="21"/>
      <c r="K366" s="21"/>
      <c r="L366" s="20"/>
      <c r="M366" s="19"/>
      <c r="N366" s="18"/>
      <c r="O366" s="17"/>
      <c r="P366" s="16"/>
      <c r="Q366" s="15"/>
    </row>
    <row r="367" spans="1:17" x14ac:dyDescent="0.2">
      <c r="A367" s="28"/>
      <c r="B367" s="27"/>
      <c r="C367" s="27"/>
      <c r="D367" s="26"/>
      <c r="E367" s="25"/>
      <c r="F367" s="24"/>
      <c r="G367" s="23"/>
      <c r="H367" s="22"/>
      <c r="I367" s="22"/>
      <c r="J367" s="21"/>
      <c r="K367" s="21"/>
      <c r="L367" s="20"/>
      <c r="M367" s="19"/>
      <c r="N367" s="18"/>
      <c r="O367" s="17"/>
      <c r="P367" s="16"/>
      <c r="Q367" s="15"/>
    </row>
    <row r="368" spans="1:17" x14ac:dyDescent="0.2">
      <c r="A368" s="28"/>
      <c r="B368" s="27"/>
      <c r="C368" s="27"/>
      <c r="D368" s="26"/>
      <c r="E368" s="25"/>
      <c r="F368" s="24"/>
      <c r="G368" s="23"/>
      <c r="H368" s="22"/>
      <c r="I368" s="22"/>
      <c r="J368" s="21"/>
      <c r="K368" s="21"/>
      <c r="L368" s="20"/>
      <c r="M368" s="19"/>
      <c r="N368" s="18"/>
      <c r="O368" s="17"/>
      <c r="P368" s="16"/>
      <c r="Q368" s="15"/>
    </row>
    <row r="369" spans="1:17" x14ac:dyDescent="0.2">
      <c r="A369" s="28"/>
      <c r="B369" s="27"/>
      <c r="C369" s="27"/>
      <c r="D369" s="26"/>
      <c r="E369" s="25"/>
      <c r="F369" s="24"/>
      <c r="G369" s="23"/>
      <c r="H369" s="22"/>
      <c r="I369" s="22"/>
      <c r="J369" s="21"/>
      <c r="K369" s="21"/>
      <c r="L369" s="20"/>
      <c r="M369" s="19"/>
      <c r="N369" s="18"/>
      <c r="O369" s="17"/>
      <c r="P369" s="16"/>
      <c r="Q369" s="15"/>
    </row>
    <row r="370" spans="1:17" x14ac:dyDescent="0.2">
      <c r="A370" s="28"/>
      <c r="B370" s="27"/>
      <c r="C370" s="27"/>
      <c r="D370" s="26"/>
      <c r="E370" s="25"/>
      <c r="F370" s="24"/>
      <c r="G370" s="23"/>
      <c r="H370" s="22"/>
      <c r="I370" s="22"/>
      <c r="J370" s="21"/>
      <c r="K370" s="21"/>
      <c r="L370" s="20"/>
      <c r="M370" s="19"/>
      <c r="N370" s="18"/>
      <c r="O370" s="17"/>
      <c r="P370" s="16"/>
      <c r="Q370" s="15"/>
    </row>
    <row r="371" spans="1:17" x14ac:dyDescent="0.2">
      <c r="A371" s="28"/>
      <c r="B371" s="27"/>
      <c r="C371" s="27"/>
      <c r="D371" s="26"/>
      <c r="E371" s="25"/>
      <c r="F371" s="24"/>
      <c r="G371" s="23"/>
      <c r="H371" s="22"/>
      <c r="I371" s="22"/>
      <c r="J371" s="21"/>
      <c r="K371" s="21"/>
      <c r="L371" s="20"/>
      <c r="M371" s="19"/>
      <c r="N371" s="18"/>
      <c r="O371" s="17"/>
      <c r="P371" s="16"/>
      <c r="Q371" s="15"/>
    </row>
    <row r="372" spans="1:17" x14ac:dyDescent="0.2">
      <c r="A372" s="28"/>
      <c r="B372" s="27"/>
      <c r="C372" s="27"/>
      <c r="D372" s="26"/>
      <c r="E372" s="25"/>
      <c r="F372" s="24"/>
      <c r="G372" s="23"/>
      <c r="H372" s="22"/>
      <c r="I372" s="22"/>
      <c r="J372" s="21"/>
      <c r="K372" s="21"/>
      <c r="L372" s="20"/>
      <c r="M372" s="19"/>
      <c r="N372" s="18"/>
      <c r="O372" s="17"/>
      <c r="P372" s="16"/>
      <c r="Q372" s="15"/>
    </row>
    <row r="373" spans="1:17" x14ac:dyDescent="0.2">
      <c r="A373" s="28"/>
      <c r="B373" s="27"/>
      <c r="C373" s="27"/>
      <c r="D373" s="26"/>
      <c r="E373" s="25"/>
      <c r="F373" s="24"/>
      <c r="G373" s="23"/>
      <c r="H373" s="22"/>
      <c r="I373" s="22"/>
      <c r="J373" s="21"/>
      <c r="K373" s="21"/>
      <c r="L373" s="20"/>
      <c r="M373" s="19"/>
      <c r="N373" s="18"/>
      <c r="O373" s="17"/>
      <c r="P373" s="16"/>
      <c r="Q373" s="15"/>
    </row>
    <row r="374" spans="1:17" x14ac:dyDescent="0.2">
      <c r="A374" s="28"/>
      <c r="B374" s="27"/>
      <c r="C374" s="27"/>
      <c r="D374" s="26"/>
      <c r="E374" s="25"/>
      <c r="F374" s="24"/>
      <c r="G374" s="23"/>
      <c r="H374" s="22"/>
      <c r="I374" s="22"/>
      <c r="J374" s="21"/>
      <c r="K374" s="21"/>
      <c r="L374" s="20"/>
      <c r="M374" s="19"/>
      <c r="N374" s="18"/>
      <c r="O374" s="17"/>
      <c r="P374" s="16"/>
      <c r="Q374" s="15"/>
    </row>
    <row r="375" spans="1:17" x14ac:dyDescent="0.2">
      <c r="A375" s="28"/>
      <c r="B375" s="27"/>
      <c r="C375" s="27"/>
      <c r="D375" s="26"/>
      <c r="E375" s="25"/>
      <c r="F375" s="24"/>
      <c r="G375" s="23"/>
      <c r="H375" s="22"/>
      <c r="I375" s="22"/>
      <c r="J375" s="21"/>
      <c r="K375" s="21"/>
      <c r="L375" s="20"/>
      <c r="M375" s="19"/>
      <c r="N375" s="18"/>
      <c r="O375" s="17"/>
      <c r="P375" s="16"/>
      <c r="Q375" s="15"/>
    </row>
    <row r="376" spans="1:17" x14ac:dyDescent="0.2">
      <c r="A376" s="28"/>
      <c r="B376" s="27"/>
      <c r="C376" s="27"/>
      <c r="D376" s="26"/>
      <c r="E376" s="25"/>
      <c r="F376" s="24"/>
      <c r="G376" s="23"/>
      <c r="H376" s="22"/>
      <c r="I376" s="22"/>
      <c r="J376" s="21"/>
      <c r="K376" s="21"/>
      <c r="L376" s="20"/>
      <c r="M376" s="19"/>
      <c r="N376" s="18"/>
      <c r="O376" s="17"/>
      <c r="P376" s="16"/>
      <c r="Q376" s="15"/>
    </row>
    <row r="377" spans="1:17" x14ac:dyDescent="0.2">
      <c r="A377" s="28"/>
      <c r="B377" s="27"/>
      <c r="C377" s="27"/>
      <c r="D377" s="26"/>
      <c r="E377" s="25"/>
      <c r="F377" s="24"/>
      <c r="G377" s="23"/>
      <c r="H377" s="22"/>
      <c r="I377" s="22"/>
      <c r="J377" s="21"/>
      <c r="K377" s="21"/>
      <c r="L377" s="20"/>
      <c r="M377" s="19"/>
      <c r="N377" s="18"/>
      <c r="O377" s="17"/>
      <c r="P377" s="16"/>
      <c r="Q377" s="15"/>
    </row>
    <row r="378" spans="1:17" x14ac:dyDescent="0.2">
      <c r="A378" s="28"/>
      <c r="B378" s="27"/>
      <c r="C378" s="27"/>
      <c r="D378" s="26"/>
      <c r="E378" s="25"/>
      <c r="F378" s="24"/>
      <c r="G378" s="23"/>
      <c r="H378" s="22"/>
      <c r="I378" s="22"/>
      <c r="J378" s="21"/>
      <c r="K378" s="21"/>
      <c r="L378" s="20"/>
      <c r="M378" s="19"/>
      <c r="N378" s="18"/>
      <c r="O378" s="17"/>
      <c r="P378" s="16"/>
      <c r="Q378" s="15"/>
    </row>
    <row r="379" spans="1:17" x14ac:dyDescent="0.2">
      <c r="A379" s="28"/>
      <c r="B379" s="27"/>
      <c r="C379" s="27"/>
      <c r="D379" s="26"/>
      <c r="E379" s="25"/>
      <c r="F379" s="24"/>
      <c r="G379" s="23"/>
      <c r="H379" s="22"/>
      <c r="I379" s="22"/>
      <c r="J379" s="21"/>
      <c r="K379" s="21"/>
      <c r="L379" s="20"/>
      <c r="M379" s="19"/>
      <c r="N379" s="18"/>
      <c r="O379" s="17"/>
      <c r="P379" s="16"/>
      <c r="Q379" s="15"/>
    </row>
    <row r="380" spans="1:17" x14ac:dyDescent="0.2">
      <c r="A380" s="28"/>
      <c r="B380" s="27"/>
      <c r="C380" s="27"/>
      <c r="D380" s="26"/>
      <c r="E380" s="25"/>
      <c r="F380" s="24"/>
      <c r="G380" s="23"/>
      <c r="H380" s="22"/>
      <c r="I380" s="22"/>
      <c r="J380" s="21"/>
      <c r="K380" s="21"/>
      <c r="L380" s="20"/>
      <c r="M380" s="19"/>
      <c r="N380" s="18"/>
      <c r="O380" s="17"/>
      <c r="P380" s="16"/>
      <c r="Q380" s="15"/>
    </row>
    <row r="381" spans="1:17" x14ac:dyDescent="0.2">
      <c r="A381" s="28"/>
      <c r="B381" s="27"/>
      <c r="C381" s="27"/>
      <c r="D381" s="26"/>
      <c r="E381" s="25"/>
      <c r="F381" s="24"/>
      <c r="G381" s="23"/>
      <c r="H381" s="22"/>
      <c r="I381" s="22"/>
      <c r="J381" s="21"/>
      <c r="K381" s="21"/>
      <c r="L381" s="20"/>
      <c r="M381" s="19"/>
      <c r="N381" s="18"/>
      <c r="O381" s="17"/>
      <c r="P381" s="16"/>
      <c r="Q381" s="15"/>
    </row>
    <row r="382" spans="1:17" x14ac:dyDescent="0.2">
      <c r="A382" s="28"/>
      <c r="B382" s="27"/>
      <c r="C382" s="27"/>
      <c r="D382" s="26"/>
      <c r="E382" s="25"/>
      <c r="F382" s="24"/>
      <c r="G382" s="23"/>
      <c r="H382" s="22"/>
      <c r="I382" s="22"/>
      <c r="J382" s="21"/>
      <c r="K382" s="21"/>
      <c r="L382" s="20"/>
      <c r="M382" s="19"/>
      <c r="N382" s="18"/>
      <c r="O382" s="17"/>
      <c r="P382" s="16"/>
      <c r="Q382" s="15"/>
    </row>
    <row r="383" spans="1:17" x14ac:dyDescent="0.2">
      <c r="A383" s="28"/>
      <c r="B383" s="27"/>
      <c r="C383" s="27"/>
      <c r="D383" s="26"/>
      <c r="E383" s="25"/>
      <c r="F383" s="24"/>
      <c r="G383" s="23"/>
      <c r="H383" s="22"/>
      <c r="I383" s="22"/>
      <c r="J383" s="21"/>
      <c r="K383" s="21"/>
      <c r="L383" s="20"/>
      <c r="M383" s="19"/>
      <c r="N383" s="18"/>
      <c r="O383" s="17"/>
      <c r="P383" s="16"/>
      <c r="Q383" s="15"/>
    </row>
    <row r="384" spans="1:17" x14ac:dyDescent="0.2">
      <c r="A384" s="28"/>
      <c r="B384" s="27"/>
      <c r="C384" s="27"/>
      <c r="D384" s="26"/>
      <c r="E384" s="25"/>
      <c r="F384" s="24"/>
      <c r="G384" s="23"/>
      <c r="H384" s="22"/>
      <c r="I384" s="22"/>
      <c r="J384" s="21"/>
      <c r="K384" s="21"/>
      <c r="L384" s="20"/>
      <c r="M384" s="19"/>
      <c r="N384" s="18"/>
      <c r="O384" s="17"/>
      <c r="P384" s="16"/>
      <c r="Q384" s="15"/>
    </row>
    <row r="385" spans="1:17" x14ac:dyDescent="0.2">
      <c r="A385" s="28"/>
      <c r="B385" s="27"/>
      <c r="C385" s="27"/>
      <c r="D385" s="26"/>
      <c r="E385" s="25"/>
      <c r="F385" s="24"/>
      <c r="G385" s="23"/>
      <c r="H385" s="22"/>
      <c r="I385" s="22"/>
      <c r="J385" s="21"/>
      <c r="K385" s="21"/>
      <c r="L385" s="20"/>
      <c r="M385" s="19"/>
      <c r="N385" s="18"/>
      <c r="O385" s="17"/>
      <c r="P385" s="16"/>
      <c r="Q385" s="15"/>
    </row>
    <row r="386" spans="1:17" x14ac:dyDescent="0.2">
      <c r="A386" s="28"/>
      <c r="B386" s="27"/>
      <c r="C386" s="27"/>
      <c r="D386" s="26"/>
      <c r="E386" s="25"/>
      <c r="F386" s="24"/>
      <c r="G386" s="23"/>
      <c r="H386" s="22"/>
      <c r="I386" s="22"/>
      <c r="J386" s="21"/>
      <c r="K386" s="21"/>
      <c r="L386" s="20"/>
      <c r="M386" s="19"/>
      <c r="N386" s="18"/>
      <c r="O386" s="17"/>
      <c r="P386" s="16"/>
      <c r="Q386" s="15"/>
    </row>
    <row r="387" spans="1:17" x14ac:dyDescent="0.2">
      <c r="A387" s="28"/>
      <c r="B387" s="27"/>
      <c r="C387" s="27"/>
      <c r="D387" s="26"/>
      <c r="E387" s="25"/>
      <c r="F387" s="24"/>
      <c r="G387" s="23"/>
      <c r="H387" s="22"/>
      <c r="I387" s="22"/>
      <c r="J387" s="21"/>
      <c r="K387" s="21"/>
      <c r="L387" s="20"/>
      <c r="M387" s="19"/>
      <c r="N387" s="18"/>
      <c r="O387" s="17"/>
      <c r="P387" s="16"/>
      <c r="Q387" s="15"/>
    </row>
    <row r="388" spans="1:17" x14ac:dyDescent="0.2">
      <c r="A388" s="28"/>
      <c r="B388" s="27"/>
      <c r="C388" s="27"/>
      <c r="D388" s="26"/>
      <c r="E388" s="25"/>
      <c r="F388" s="24"/>
      <c r="G388" s="23"/>
      <c r="H388" s="22"/>
      <c r="I388" s="22"/>
      <c r="J388" s="21"/>
      <c r="K388" s="21"/>
      <c r="L388" s="20"/>
      <c r="M388" s="19"/>
      <c r="N388" s="18"/>
      <c r="O388" s="17"/>
      <c r="P388" s="16"/>
      <c r="Q388" s="15"/>
    </row>
    <row r="389" spans="1:17" x14ac:dyDescent="0.2">
      <c r="A389" s="28"/>
      <c r="B389" s="27"/>
      <c r="C389" s="27"/>
      <c r="D389" s="26"/>
      <c r="E389" s="25"/>
      <c r="F389" s="24"/>
      <c r="G389" s="23"/>
      <c r="H389" s="22"/>
      <c r="I389" s="22"/>
      <c r="J389" s="21"/>
      <c r="K389" s="21"/>
      <c r="L389" s="20"/>
      <c r="M389" s="19"/>
      <c r="N389" s="18"/>
      <c r="O389" s="17"/>
      <c r="P389" s="16"/>
      <c r="Q389" s="15"/>
    </row>
    <row r="390" spans="1:17" x14ac:dyDescent="0.2">
      <c r="A390" s="28"/>
      <c r="B390" s="27"/>
      <c r="C390" s="27"/>
      <c r="D390" s="26"/>
      <c r="E390" s="25"/>
      <c r="F390" s="24"/>
      <c r="G390" s="23"/>
      <c r="H390" s="22"/>
      <c r="I390" s="22"/>
      <c r="J390" s="21"/>
      <c r="K390" s="21"/>
      <c r="L390" s="20"/>
      <c r="M390" s="19"/>
      <c r="N390" s="18"/>
      <c r="O390" s="17"/>
      <c r="P390" s="16"/>
      <c r="Q390" s="15"/>
    </row>
    <row r="391" spans="1:17" x14ac:dyDescent="0.2">
      <c r="A391" s="28"/>
      <c r="B391" s="27"/>
      <c r="C391" s="27"/>
      <c r="D391" s="26"/>
      <c r="E391" s="25"/>
      <c r="F391" s="24"/>
      <c r="G391" s="23"/>
      <c r="H391" s="22"/>
      <c r="I391" s="22"/>
      <c r="J391" s="21"/>
      <c r="K391" s="21"/>
      <c r="L391" s="20"/>
      <c r="M391" s="19"/>
      <c r="N391" s="18"/>
      <c r="O391" s="17"/>
      <c r="P391" s="16"/>
      <c r="Q391" s="15"/>
    </row>
    <row r="392" spans="1:17" x14ac:dyDescent="0.2">
      <c r="A392" s="28"/>
      <c r="B392" s="27"/>
      <c r="C392" s="27"/>
      <c r="D392" s="26"/>
      <c r="E392" s="25"/>
      <c r="F392" s="24"/>
      <c r="G392" s="23"/>
      <c r="H392" s="22"/>
      <c r="I392" s="22"/>
      <c r="J392" s="21"/>
      <c r="K392" s="21"/>
      <c r="L392" s="20"/>
      <c r="M392" s="19"/>
      <c r="N392" s="18"/>
      <c r="O392" s="17"/>
      <c r="P392" s="16"/>
      <c r="Q392" s="15"/>
    </row>
    <row r="393" spans="1:17" x14ac:dyDescent="0.2">
      <c r="A393" s="28"/>
      <c r="B393" s="27"/>
      <c r="C393" s="27"/>
      <c r="D393" s="26"/>
      <c r="E393" s="25"/>
      <c r="F393" s="24"/>
      <c r="G393" s="23"/>
      <c r="H393" s="22"/>
      <c r="I393" s="22"/>
      <c r="J393" s="21"/>
      <c r="K393" s="21"/>
      <c r="L393" s="20"/>
      <c r="M393" s="19"/>
      <c r="N393" s="18"/>
      <c r="O393" s="17"/>
      <c r="P393" s="16"/>
      <c r="Q393" s="15"/>
    </row>
    <row r="394" spans="1:17" x14ac:dyDescent="0.2">
      <c r="A394" s="28"/>
      <c r="B394" s="27"/>
      <c r="C394" s="27"/>
      <c r="D394" s="26"/>
      <c r="E394" s="25"/>
      <c r="F394" s="24"/>
      <c r="G394" s="23"/>
      <c r="H394" s="22"/>
      <c r="I394" s="22"/>
      <c r="J394" s="21"/>
      <c r="K394" s="21"/>
      <c r="L394" s="20"/>
      <c r="M394" s="19"/>
      <c r="N394" s="18"/>
      <c r="O394" s="17"/>
      <c r="P394" s="16"/>
      <c r="Q394" s="15"/>
    </row>
    <row r="395" spans="1:17" x14ac:dyDescent="0.2">
      <c r="A395" s="28"/>
      <c r="B395" s="27"/>
      <c r="C395" s="27"/>
      <c r="D395" s="26"/>
      <c r="E395" s="25"/>
      <c r="F395" s="24"/>
      <c r="G395" s="23"/>
      <c r="H395" s="22"/>
      <c r="I395" s="22"/>
      <c r="J395" s="21"/>
      <c r="K395" s="21"/>
      <c r="L395" s="20"/>
      <c r="M395" s="19"/>
      <c r="N395" s="18"/>
      <c r="O395" s="17"/>
      <c r="P395" s="16"/>
      <c r="Q395" s="15"/>
    </row>
    <row r="396" spans="1:17" x14ac:dyDescent="0.2">
      <c r="A396" s="28"/>
      <c r="B396" s="27"/>
      <c r="C396" s="27"/>
      <c r="D396" s="26"/>
      <c r="E396" s="25"/>
      <c r="F396" s="24"/>
      <c r="G396" s="23"/>
      <c r="H396" s="22"/>
      <c r="I396" s="22"/>
      <c r="J396" s="21"/>
      <c r="K396" s="21"/>
      <c r="L396" s="20"/>
      <c r="M396" s="19"/>
      <c r="N396" s="18"/>
      <c r="O396" s="17"/>
      <c r="P396" s="16"/>
      <c r="Q396" s="15"/>
    </row>
    <row r="397" spans="1:17" x14ac:dyDescent="0.2">
      <c r="A397" s="28"/>
      <c r="B397" s="27"/>
      <c r="C397" s="27"/>
      <c r="D397" s="26"/>
      <c r="E397" s="25"/>
      <c r="F397" s="24"/>
      <c r="G397" s="23"/>
      <c r="H397" s="22"/>
      <c r="I397" s="22"/>
      <c r="J397" s="21"/>
      <c r="K397" s="21"/>
      <c r="L397" s="20"/>
      <c r="M397" s="19"/>
      <c r="N397" s="18"/>
      <c r="O397" s="17"/>
      <c r="P397" s="16"/>
      <c r="Q397" s="15"/>
    </row>
    <row r="398" spans="1:17" x14ac:dyDescent="0.2">
      <c r="A398" s="28"/>
      <c r="B398" s="27"/>
      <c r="C398" s="27"/>
      <c r="D398" s="26"/>
      <c r="E398" s="25"/>
      <c r="F398" s="24"/>
      <c r="G398" s="23"/>
      <c r="H398" s="22"/>
      <c r="I398" s="22"/>
      <c r="J398" s="21"/>
      <c r="K398" s="21"/>
      <c r="L398" s="20"/>
      <c r="M398" s="19"/>
      <c r="N398" s="18"/>
      <c r="O398" s="17"/>
      <c r="P398" s="16"/>
      <c r="Q398" s="15"/>
    </row>
    <row r="399" spans="1:17" x14ac:dyDescent="0.2">
      <c r="A399" s="28"/>
      <c r="B399" s="27"/>
      <c r="C399" s="27"/>
      <c r="D399" s="26"/>
      <c r="E399" s="25"/>
      <c r="F399" s="24"/>
      <c r="G399" s="23"/>
      <c r="H399" s="22"/>
      <c r="I399" s="22"/>
      <c r="J399" s="21"/>
      <c r="K399" s="21"/>
      <c r="L399" s="20"/>
      <c r="M399" s="19"/>
      <c r="N399" s="18"/>
      <c r="O399" s="17"/>
      <c r="P399" s="16"/>
      <c r="Q399" s="15"/>
    </row>
    <row r="400" spans="1:17" x14ac:dyDescent="0.2">
      <c r="A400" s="28"/>
      <c r="B400" s="27"/>
      <c r="C400" s="27"/>
      <c r="D400" s="26"/>
      <c r="E400" s="25"/>
      <c r="F400" s="24"/>
      <c r="G400" s="23"/>
      <c r="H400" s="22"/>
      <c r="I400" s="22"/>
      <c r="J400" s="21"/>
      <c r="K400" s="21"/>
      <c r="L400" s="20"/>
      <c r="M400" s="19"/>
      <c r="N400" s="18"/>
      <c r="O400" s="17"/>
      <c r="P400" s="16"/>
      <c r="Q400" s="15"/>
    </row>
    <row r="401" spans="1:17" x14ac:dyDescent="0.2">
      <c r="A401" s="28"/>
      <c r="B401" s="27"/>
      <c r="C401" s="27"/>
      <c r="D401" s="26"/>
      <c r="E401" s="25"/>
      <c r="F401" s="24"/>
      <c r="G401" s="23"/>
      <c r="H401" s="22"/>
      <c r="I401" s="22"/>
      <c r="J401" s="21"/>
      <c r="K401" s="21"/>
      <c r="L401" s="20"/>
      <c r="M401" s="19"/>
      <c r="N401" s="18"/>
      <c r="O401" s="17"/>
      <c r="P401" s="16"/>
      <c r="Q401" s="15"/>
    </row>
    <row r="402" spans="1:17" x14ac:dyDescent="0.2">
      <c r="A402" s="28"/>
      <c r="B402" s="27"/>
      <c r="C402" s="27"/>
      <c r="D402" s="26"/>
      <c r="E402" s="25"/>
      <c r="F402" s="24"/>
      <c r="G402" s="23"/>
      <c r="H402" s="22"/>
      <c r="I402" s="22"/>
      <c r="J402" s="21"/>
      <c r="K402" s="21"/>
      <c r="L402" s="20"/>
      <c r="M402" s="19"/>
      <c r="N402" s="18"/>
      <c r="O402" s="17"/>
      <c r="P402" s="16"/>
      <c r="Q402" s="15"/>
    </row>
    <row r="403" spans="1:17" x14ac:dyDescent="0.2">
      <c r="A403" s="28"/>
      <c r="B403" s="27"/>
      <c r="C403" s="27"/>
      <c r="D403" s="26"/>
      <c r="E403" s="25"/>
      <c r="F403" s="24"/>
      <c r="G403" s="23"/>
      <c r="H403" s="22"/>
      <c r="I403" s="22"/>
      <c r="J403" s="21"/>
      <c r="K403" s="21"/>
      <c r="L403" s="20"/>
      <c r="M403" s="19"/>
      <c r="N403" s="18"/>
      <c r="O403" s="17"/>
      <c r="P403" s="16"/>
      <c r="Q403" s="15"/>
    </row>
    <row r="404" spans="1:17" x14ac:dyDescent="0.2">
      <c r="A404" s="28"/>
      <c r="B404" s="27"/>
      <c r="C404" s="27"/>
      <c r="D404" s="26"/>
      <c r="E404" s="25"/>
      <c r="F404" s="24"/>
      <c r="G404" s="23"/>
      <c r="H404" s="22"/>
      <c r="I404" s="22"/>
      <c r="J404" s="21"/>
      <c r="K404" s="21"/>
      <c r="L404" s="20"/>
      <c r="M404" s="19"/>
      <c r="N404" s="18"/>
      <c r="O404" s="17"/>
      <c r="P404" s="16"/>
      <c r="Q404" s="15"/>
    </row>
    <row r="405" spans="1:17" x14ac:dyDescent="0.2">
      <c r="A405" s="28"/>
      <c r="B405" s="27"/>
      <c r="C405" s="27"/>
      <c r="D405" s="26"/>
      <c r="E405" s="25"/>
      <c r="F405" s="24"/>
      <c r="G405" s="23"/>
      <c r="H405" s="22"/>
      <c r="I405" s="22"/>
      <c r="J405" s="21"/>
      <c r="K405" s="21"/>
      <c r="L405" s="20"/>
      <c r="M405" s="19"/>
      <c r="N405" s="18"/>
      <c r="O405" s="17"/>
      <c r="P405" s="16"/>
      <c r="Q405" s="15"/>
    </row>
    <row r="406" spans="1:17" x14ac:dyDescent="0.2">
      <c r="A406" s="28"/>
      <c r="B406" s="27"/>
      <c r="C406" s="27"/>
      <c r="D406" s="26"/>
      <c r="E406" s="25"/>
      <c r="F406" s="24"/>
      <c r="G406" s="23"/>
      <c r="H406" s="22"/>
      <c r="I406" s="22"/>
      <c r="J406" s="21"/>
      <c r="K406" s="21"/>
      <c r="L406" s="20"/>
      <c r="M406" s="19"/>
      <c r="N406" s="18"/>
      <c r="O406" s="17"/>
      <c r="P406" s="16"/>
      <c r="Q406" s="15"/>
    </row>
    <row r="407" spans="1:17" x14ac:dyDescent="0.2">
      <c r="A407" s="28"/>
      <c r="B407" s="27"/>
      <c r="C407" s="27"/>
      <c r="D407" s="26"/>
      <c r="E407" s="25"/>
      <c r="F407" s="24"/>
      <c r="G407" s="23"/>
      <c r="H407" s="22"/>
      <c r="I407" s="22"/>
      <c r="J407" s="21"/>
      <c r="K407" s="21"/>
      <c r="L407" s="20"/>
      <c r="M407" s="19"/>
      <c r="N407" s="18"/>
      <c r="O407" s="17"/>
      <c r="P407" s="16"/>
      <c r="Q407" s="15"/>
    </row>
    <row r="408" spans="1:17" x14ac:dyDescent="0.2">
      <c r="A408" s="28"/>
      <c r="B408" s="27"/>
      <c r="C408" s="27"/>
      <c r="D408" s="26"/>
      <c r="E408" s="25"/>
      <c r="F408" s="24"/>
      <c r="G408" s="23"/>
      <c r="H408" s="22"/>
      <c r="I408" s="22"/>
      <c r="J408" s="21"/>
      <c r="K408" s="21"/>
      <c r="L408" s="20"/>
      <c r="M408" s="19"/>
      <c r="N408" s="18"/>
      <c r="O408" s="17"/>
      <c r="P408" s="16"/>
      <c r="Q408" s="15"/>
    </row>
    <row r="409" spans="1:17" x14ac:dyDescent="0.2">
      <c r="A409" s="28"/>
      <c r="B409" s="27"/>
      <c r="C409" s="27"/>
      <c r="D409" s="26"/>
      <c r="E409" s="25"/>
      <c r="F409" s="24"/>
      <c r="G409" s="23"/>
      <c r="H409" s="22"/>
      <c r="I409" s="22"/>
      <c r="J409" s="21"/>
      <c r="K409" s="21"/>
      <c r="L409" s="20"/>
      <c r="M409" s="19"/>
      <c r="N409" s="18"/>
      <c r="O409" s="17"/>
      <c r="P409" s="16"/>
      <c r="Q409" s="15"/>
    </row>
    <row r="410" spans="1:17" x14ac:dyDescent="0.2">
      <c r="A410" s="28"/>
      <c r="B410" s="27"/>
      <c r="C410" s="27"/>
      <c r="D410" s="26"/>
      <c r="E410" s="25"/>
      <c r="F410" s="24"/>
      <c r="G410" s="23"/>
      <c r="H410" s="22"/>
      <c r="I410" s="22"/>
      <c r="J410" s="21"/>
      <c r="K410" s="21"/>
      <c r="L410" s="20"/>
      <c r="M410" s="19"/>
      <c r="N410" s="18"/>
      <c r="O410" s="17"/>
      <c r="P410" s="16"/>
      <c r="Q410" s="15"/>
    </row>
    <row r="411" spans="1:17" x14ac:dyDescent="0.2">
      <c r="A411" s="28"/>
      <c r="B411" s="27"/>
      <c r="C411" s="27"/>
      <c r="D411" s="26"/>
      <c r="E411" s="25"/>
      <c r="F411" s="24"/>
      <c r="G411" s="23"/>
      <c r="H411" s="22"/>
      <c r="I411" s="22"/>
      <c r="J411" s="21"/>
      <c r="K411" s="21"/>
      <c r="L411" s="20"/>
      <c r="M411" s="19"/>
      <c r="N411" s="18"/>
      <c r="O411" s="17"/>
      <c r="P411" s="16"/>
      <c r="Q411" s="15"/>
    </row>
    <row r="412" spans="1:17" x14ac:dyDescent="0.2">
      <c r="A412" s="28"/>
      <c r="B412" s="27"/>
      <c r="C412" s="27"/>
      <c r="D412" s="26"/>
      <c r="E412" s="25"/>
      <c r="F412" s="24"/>
      <c r="G412" s="23"/>
      <c r="H412" s="22"/>
      <c r="I412" s="22"/>
      <c r="J412" s="21"/>
      <c r="K412" s="21"/>
      <c r="L412" s="20"/>
      <c r="M412" s="19"/>
      <c r="N412" s="18"/>
      <c r="O412" s="17"/>
      <c r="P412" s="16"/>
      <c r="Q412" s="15"/>
    </row>
    <row r="413" spans="1:17" x14ac:dyDescent="0.2">
      <c r="A413" s="28"/>
      <c r="B413" s="27"/>
      <c r="C413" s="27"/>
      <c r="D413" s="26"/>
      <c r="E413" s="25"/>
      <c r="F413" s="24"/>
      <c r="G413" s="23"/>
      <c r="H413" s="22"/>
      <c r="I413" s="22"/>
      <c r="J413" s="21"/>
      <c r="K413" s="21"/>
      <c r="L413" s="20"/>
      <c r="M413" s="19"/>
      <c r="N413" s="18"/>
      <c r="O413" s="17"/>
      <c r="P413" s="16"/>
      <c r="Q413" s="15"/>
    </row>
    <row r="414" spans="1:17" x14ac:dyDescent="0.2">
      <c r="A414" s="28"/>
      <c r="B414" s="27"/>
      <c r="C414" s="27"/>
      <c r="D414" s="26"/>
      <c r="E414" s="25"/>
      <c r="F414" s="24"/>
      <c r="G414" s="23"/>
      <c r="H414" s="22"/>
      <c r="I414" s="22"/>
      <c r="J414" s="21"/>
      <c r="K414" s="21"/>
      <c r="L414" s="20"/>
      <c r="M414" s="19"/>
      <c r="N414" s="18"/>
      <c r="O414" s="17"/>
      <c r="P414" s="16"/>
      <c r="Q414" s="15"/>
    </row>
    <row r="415" spans="1:17" x14ac:dyDescent="0.2">
      <c r="A415" s="28"/>
      <c r="B415" s="27"/>
      <c r="C415" s="27"/>
      <c r="D415" s="26"/>
      <c r="E415" s="25"/>
      <c r="F415" s="24"/>
      <c r="G415" s="23"/>
      <c r="H415" s="22"/>
      <c r="I415" s="22"/>
      <c r="J415" s="21"/>
      <c r="K415" s="21"/>
      <c r="L415" s="20"/>
      <c r="M415" s="19"/>
      <c r="N415" s="18"/>
      <c r="O415" s="17"/>
      <c r="P415" s="16"/>
      <c r="Q415" s="15"/>
    </row>
    <row r="416" spans="1:17" x14ac:dyDescent="0.2">
      <c r="A416" s="28"/>
      <c r="B416" s="27"/>
      <c r="C416" s="27"/>
      <c r="D416" s="26"/>
      <c r="E416" s="25"/>
      <c r="F416" s="24"/>
      <c r="G416" s="23"/>
      <c r="H416" s="22"/>
      <c r="I416" s="22"/>
      <c r="J416" s="21"/>
      <c r="K416" s="21"/>
      <c r="L416" s="20"/>
      <c r="M416" s="19"/>
      <c r="N416" s="18"/>
      <c r="O416" s="17"/>
      <c r="P416" s="16"/>
      <c r="Q416" s="15"/>
    </row>
    <row r="417" spans="1:17" x14ac:dyDescent="0.2">
      <c r="A417" s="28"/>
      <c r="B417" s="27"/>
      <c r="C417" s="27"/>
      <c r="D417" s="26"/>
      <c r="E417" s="25"/>
      <c r="F417" s="24"/>
      <c r="G417" s="23"/>
      <c r="H417" s="22"/>
      <c r="I417" s="22"/>
      <c r="J417" s="21"/>
      <c r="K417" s="21"/>
      <c r="L417" s="20"/>
      <c r="M417" s="19"/>
      <c r="N417" s="18"/>
      <c r="O417" s="17"/>
      <c r="P417" s="16"/>
      <c r="Q417" s="15"/>
    </row>
    <row r="418" spans="1:17" x14ac:dyDescent="0.2">
      <c r="A418" s="28"/>
      <c r="B418" s="27"/>
      <c r="C418" s="27"/>
      <c r="D418" s="26"/>
      <c r="E418" s="25"/>
      <c r="F418" s="24"/>
      <c r="G418" s="23"/>
      <c r="H418" s="22"/>
      <c r="I418" s="22"/>
      <c r="J418" s="21"/>
      <c r="K418" s="21"/>
      <c r="L418" s="20"/>
      <c r="M418" s="19"/>
      <c r="N418" s="18"/>
      <c r="O418" s="17"/>
      <c r="P418" s="16"/>
      <c r="Q418" s="15"/>
    </row>
    <row r="419" spans="1:17" x14ac:dyDescent="0.2">
      <c r="A419" s="28"/>
      <c r="B419" s="27"/>
      <c r="C419" s="27"/>
      <c r="D419" s="26"/>
      <c r="E419" s="25"/>
      <c r="F419" s="24"/>
      <c r="G419" s="23"/>
      <c r="H419" s="22"/>
      <c r="I419" s="22"/>
      <c r="J419" s="21"/>
      <c r="K419" s="21"/>
      <c r="L419" s="20"/>
      <c r="M419" s="19"/>
      <c r="N419" s="18"/>
      <c r="O419" s="17"/>
      <c r="P419" s="16"/>
      <c r="Q419" s="15"/>
    </row>
    <row r="420" spans="1:17" x14ac:dyDescent="0.2">
      <c r="A420" s="28"/>
      <c r="B420" s="27"/>
      <c r="C420" s="27"/>
      <c r="D420" s="26"/>
      <c r="E420" s="25"/>
      <c r="F420" s="24"/>
      <c r="G420" s="23"/>
      <c r="H420" s="22"/>
      <c r="I420" s="22"/>
      <c r="J420" s="21"/>
      <c r="K420" s="21"/>
      <c r="L420" s="20"/>
      <c r="M420" s="19"/>
      <c r="N420" s="18"/>
      <c r="O420" s="17"/>
      <c r="P420" s="16"/>
      <c r="Q420" s="15"/>
    </row>
    <row r="421" spans="1:17" x14ac:dyDescent="0.2">
      <c r="A421" s="28"/>
      <c r="B421" s="27"/>
      <c r="C421" s="27"/>
      <c r="D421" s="26"/>
      <c r="E421" s="25"/>
      <c r="F421" s="24"/>
      <c r="G421" s="23"/>
      <c r="H421" s="22"/>
      <c r="I421" s="22"/>
      <c r="J421" s="21"/>
      <c r="K421" s="21"/>
      <c r="L421" s="20"/>
      <c r="M421" s="19"/>
      <c r="N421" s="18"/>
      <c r="O421" s="17"/>
      <c r="P421" s="16"/>
      <c r="Q421" s="15"/>
    </row>
    <row r="422" spans="1:17" x14ac:dyDescent="0.2">
      <c r="A422" s="28"/>
      <c r="B422" s="27"/>
      <c r="C422" s="27"/>
      <c r="D422" s="26"/>
      <c r="E422" s="25"/>
      <c r="F422" s="24"/>
      <c r="G422" s="23"/>
      <c r="H422" s="22"/>
      <c r="I422" s="22"/>
      <c r="J422" s="21"/>
      <c r="K422" s="21"/>
      <c r="L422" s="20"/>
      <c r="M422" s="19"/>
      <c r="N422" s="18"/>
      <c r="O422" s="17"/>
      <c r="P422" s="16"/>
      <c r="Q422" s="15"/>
    </row>
    <row r="423" spans="1:17" x14ac:dyDescent="0.2">
      <c r="A423" s="28"/>
      <c r="B423" s="27"/>
      <c r="C423" s="27"/>
      <c r="D423" s="26"/>
      <c r="E423" s="25"/>
      <c r="F423" s="24"/>
      <c r="G423" s="23"/>
      <c r="H423" s="22"/>
      <c r="I423" s="22"/>
      <c r="J423" s="21"/>
      <c r="K423" s="21"/>
      <c r="L423" s="20"/>
      <c r="M423" s="19"/>
      <c r="N423" s="18"/>
      <c r="O423" s="17"/>
      <c r="P423" s="16"/>
      <c r="Q423" s="15"/>
    </row>
    <row r="424" spans="1:17" x14ac:dyDescent="0.2">
      <c r="A424" s="28"/>
      <c r="B424" s="27"/>
      <c r="C424" s="27"/>
      <c r="D424" s="26"/>
      <c r="E424" s="25"/>
      <c r="F424" s="24"/>
      <c r="G424" s="23"/>
      <c r="H424" s="22"/>
      <c r="I424" s="22"/>
      <c r="J424" s="21"/>
      <c r="K424" s="21"/>
      <c r="L424" s="20"/>
      <c r="M424" s="19"/>
      <c r="N424" s="18"/>
      <c r="O424" s="17"/>
      <c r="P424" s="16"/>
      <c r="Q424" s="15"/>
    </row>
    <row r="425" spans="1:17" x14ac:dyDescent="0.2">
      <c r="A425" s="28"/>
      <c r="B425" s="27"/>
      <c r="C425" s="27"/>
      <c r="D425" s="26"/>
      <c r="E425" s="25"/>
      <c r="F425" s="24"/>
      <c r="G425" s="23"/>
      <c r="H425" s="22"/>
      <c r="I425" s="22"/>
      <c r="J425" s="21"/>
      <c r="K425" s="21"/>
      <c r="L425" s="20"/>
      <c r="M425" s="19"/>
      <c r="N425" s="18"/>
      <c r="O425" s="17"/>
      <c r="P425" s="16"/>
      <c r="Q425" s="15"/>
    </row>
    <row r="426" spans="1:17" x14ac:dyDescent="0.2">
      <c r="A426" s="28"/>
      <c r="B426" s="27"/>
      <c r="C426" s="27"/>
      <c r="D426" s="26"/>
      <c r="E426" s="25"/>
      <c r="F426" s="24"/>
      <c r="G426" s="23"/>
      <c r="H426" s="22"/>
      <c r="I426" s="22"/>
      <c r="J426" s="21"/>
      <c r="K426" s="21"/>
      <c r="L426" s="20"/>
      <c r="M426" s="19"/>
      <c r="N426" s="18"/>
      <c r="O426" s="17"/>
      <c r="P426" s="16"/>
      <c r="Q426" s="15"/>
    </row>
    <row r="427" spans="1:17" x14ac:dyDescent="0.2">
      <c r="A427" s="28"/>
      <c r="B427" s="27"/>
      <c r="C427" s="27"/>
      <c r="D427" s="26"/>
      <c r="E427" s="25"/>
      <c r="F427" s="24"/>
      <c r="G427" s="23"/>
      <c r="H427" s="22"/>
      <c r="I427" s="22"/>
      <c r="J427" s="21"/>
      <c r="K427" s="21"/>
      <c r="L427" s="20"/>
      <c r="M427" s="19"/>
      <c r="N427" s="18"/>
      <c r="O427" s="17"/>
      <c r="P427" s="16"/>
      <c r="Q427" s="15"/>
    </row>
    <row r="428" spans="1:17" x14ac:dyDescent="0.2">
      <c r="A428" s="28"/>
      <c r="B428" s="27"/>
      <c r="C428" s="27"/>
      <c r="D428" s="26"/>
      <c r="E428" s="25"/>
      <c r="F428" s="24"/>
      <c r="G428" s="23"/>
      <c r="H428" s="22"/>
      <c r="I428" s="22"/>
      <c r="J428" s="21"/>
      <c r="K428" s="21"/>
      <c r="L428" s="20"/>
      <c r="M428" s="19"/>
      <c r="N428" s="18"/>
      <c r="O428" s="17"/>
      <c r="P428" s="16"/>
      <c r="Q428" s="15"/>
    </row>
    <row r="429" spans="1:17" x14ac:dyDescent="0.2">
      <c r="A429" s="28"/>
      <c r="B429" s="27"/>
      <c r="C429" s="27"/>
      <c r="D429" s="26"/>
      <c r="E429" s="25"/>
      <c r="F429" s="24"/>
      <c r="G429" s="23"/>
      <c r="H429" s="22"/>
      <c r="I429" s="22"/>
      <c r="J429" s="21"/>
      <c r="K429" s="21"/>
      <c r="L429" s="20"/>
      <c r="M429" s="19"/>
      <c r="N429" s="18"/>
      <c r="O429" s="17"/>
      <c r="P429" s="16"/>
      <c r="Q429" s="15"/>
    </row>
    <row r="430" spans="1:17" x14ac:dyDescent="0.2">
      <c r="A430" s="28"/>
      <c r="B430" s="27"/>
      <c r="C430" s="27"/>
      <c r="D430" s="26"/>
      <c r="E430" s="25"/>
      <c r="F430" s="24"/>
      <c r="G430" s="23"/>
      <c r="H430" s="22"/>
      <c r="I430" s="22"/>
      <c r="J430" s="21"/>
      <c r="K430" s="21"/>
      <c r="L430" s="20"/>
      <c r="M430" s="19"/>
      <c r="N430" s="18"/>
      <c r="O430" s="17"/>
      <c r="P430" s="16"/>
      <c r="Q430" s="15"/>
    </row>
    <row r="431" spans="1:17" x14ac:dyDescent="0.2">
      <c r="A431" s="28"/>
      <c r="B431" s="27"/>
      <c r="C431" s="27"/>
      <c r="D431" s="26"/>
      <c r="E431" s="25"/>
      <c r="F431" s="24"/>
      <c r="G431" s="23"/>
      <c r="H431" s="22"/>
      <c r="I431" s="22"/>
      <c r="J431" s="21"/>
      <c r="K431" s="21"/>
      <c r="L431" s="20"/>
      <c r="M431" s="19"/>
      <c r="N431" s="18"/>
      <c r="O431" s="17"/>
      <c r="P431" s="16"/>
      <c r="Q431" s="15"/>
    </row>
    <row r="432" spans="1:17" x14ac:dyDescent="0.2">
      <c r="A432" s="28"/>
      <c r="B432" s="27"/>
      <c r="C432" s="27"/>
      <c r="D432" s="26"/>
      <c r="E432" s="25"/>
      <c r="F432" s="24"/>
      <c r="G432" s="23"/>
      <c r="H432" s="22"/>
      <c r="I432" s="22"/>
      <c r="J432" s="21"/>
      <c r="K432" s="21"/>
      <c r="L432" s="20"/>
      <c r="M432" s="19"/>
      <c r="N432" s="18"/>
      <c r="O432" s="17"/>
      <c r="P432" s="16"/>
      <c r="Q432" s="15"/>
    </row>
    <row r="433" spans="1:17" x14ac:dyDescent="0.2">
      <c r="A433" s="28"/>
      <c r="B433" s="27"/>
      <c r="C433" s="27"/>
      <c r="D433" s="26"/>
      <c r="E433" s="25"/>
      <c r="F433" s="24"/>
      <c r="G433" s="23"/>
      <c r="H433" s="22"/>
      <c r="I433" s="22"/>
      <c r="J433" s="21"/>
      <c r="K433" s="21"/>
      <c r="L433" s="20"/>
      <c r="M433" s="19"/>
      <c r="N433" s="18"/>
      <c r="O433" s="17"/>
      <c r="P433" s="16"/>
      <c r="Q433" s="15"/>
    </row>
    <row r="434" spans="1:17" x14ac:dyDescent="0.2">
      <c r="A434" s="28"/>
      <c r="B434" s="27"/>
      <c r="C434" s="27"/>
      <c r="D434" s="26"/>
      <c r="E434" s="25"/>
      <c r="F434" s="24"/>
      <c r="G434" s="23"/>
      <c r="H434" s="22"/>
      <c r="I434" s="22"/>
      <c r="J434" s="21"/>
      <c r="K434" s="21"/>
      <c r="L434" s="20"/>
      <c r="M434" s="19"/>
      <c r="N434" s="18"/>
      <c r="O434" s="17"/>
      <c r="P434" s="16"/>
      <c r="Q434" s="15"/>
    </row>
    <row r="435" spans="1:17" x14ac:dyDescent="0.2">
      <c r="A435" s="28"/>
      <c r="B435" s="27"/>
      <c r="C435" s="27"/>
      <c r="D435" s="26"/>
      <c r="E435" s="25"/>
      <c r="F435" s="24"/>
      <c r="G435" s="23"/>
      <c r="H435" s="22"/>
      <c r="I435" s="22"/>
      <c r="J435" s="21"/>
      <c r="K435" s="21"/>
      <c r="L435" s="20"/>
      <c r="M435" s="19"/>
      <c r="N435" s="18"/>
      <c r="O435" s="17"/>
      <c r="P435" s="16"/>
      <c r="Q435" s="15"/>
    </row>
    <row r="436" spans="1:17" x14ac:dyDescent="0.2">
      <c r="A436" s="28"/>
      <c r="B436" s="27"/>
      <c r="C436" s="27"/>
      <c r="D436" s="26"/>
      <c r="E436" s="25"/>
      <c r="F436" s="24"/>
      <c r="G436" s="23"/>
      <c r="H436" s="22"/>
      <c r="I436" s="22"/>
      <c r="J436" s="21"/>
      <c r="K436" s="21"/>
      <c r="L436" s="20"/>
      <c r="M436" s="19"/>
      <c r="N436" s="18"/>
      <c r="O436" s="17"/>
      <c r="P436" s="16"/>
      <c r="Q436" s="15"/>
    </row>
    <row r="437" spans="1:17" x14ac:dyDescent="0.2">
      <c r="A437" s="28"/>
      <c r="B437" s="27"/>
      <c r="C437" s="27"/>
      <c r="D437" s="26"/>
      <c r="E437" s="25"/>
      <c r="F437" s="24"/>
      <c r="G437" s="23"/>
      <c r="H437" s="22"/>
      <c r="I437" s="22"/>
      <c r="J437" s="21"/>
      <c r="K437" s="21"/>
      <c r="L437" s="20"/>
      <c r="M437" s="19"/>
      <c r="N437" s="18"/>
      <c r="O437" s="17"/>
      <c r="P437" s="16"/>
      <c r="Q437" s="15"/>
    </row>
    <row r="438" spans="1:17" x14ac:dyDescent="0.2">
      <c r="A438" s="28"/>
      <c r="B438" s="27"/>
      <c r="C438" s="27"/>
      <c r="D438" s="26"/>
      <c r="E438" s="25"/>
      <c r="F438" s="24"/>
      <c r="G438" s="23"/>
      <c r="H438" s="22"/>
      <c r="I438" s="22"/>
      <c r="J438" s="21"/>
      <c r="K438" s="21"/>
      <c r="L438" s="20"/>
      <c r="M438" s="19"/>
      <c r="N438" s="18"/>
      <c r="O438" s="17"/>
      <c r="P438" s="16"/>
      <c r="Q438" s="15"/>
    </row>
    <row r="439" spans="1:17" x14ac:dyDescent="0.2">
      <c r="A439" s="28"/>
      <c r="B439" s="27"/>
      <c r="C439" s="27"/>
      <c r="D439" s="26"/>
      <c r="E439" s="25"/>
      <c r="F439" s="24"/>
      <c r="G439" s="23"/>
      <c r="H439" s="22"/>
      <c r="I439" s="22"/>
      <c r="J439" s="21"/>
      <c r="K439" s="21"/>
      <c r="L439" s="20"/>
      <c r="M439" s="19"/>
      <c r="N439" s="18"/>
      <c r="O439" s="17"/>
      <c r="P439" s="16"/>
      <c r="Q439" s="15"/>
    </row>
    <row r="440" spans="1:17" x14ac:dyDescent="0.2">
      <c r="A440" s="28"/>
      <c r="B440" s="27"/>
      <c r="C440" s="27"/>
      <c r="D440" s="26"/>
      <c r="E440" s="25"/>
      <c r="F440" s="24"/>
      <c r="G440" s="23"/>
      <c r="H440" s="22"/>
      <c r="I440" s="22"/>
      <c r="J440" s="21"/>
      <c r="K440" s="21"/>
      <c r="L440" s="20"/>
      <c r="M440" s="19"/>
      <c r="N440" s="18"/>
      <c r="O440" s="17"/>
      <c r="P440" s="16"/>
      <c r="Q440" s="15"/>
    </row>
    <row r="441" spans="1:17" x14ac:dyDescent="0.2">
      <c r="A441" s="28"/>
      <c r="B441" s="27"/>
      <c r="C441" s="27"/>
      <c r="D441" s="26"/>
      <c r="E441" s="25"/>
      <c r="F441" s="24"/>
      <c r="G441" s="23"/>
      <c r="H441" s="22"/>
      <c r="I441" s="22"/>
      <c r="J441" s="21"/>
      <c r="K441" s="21"/>
      <c r="L441" s="20"/>
      <c r="M441" s="19"/>
      <c r="N441" s="18"/>
      <c r="O441" s="17"/>
      <c r="P441" s="16"/>
      <c r="Q441" s="15"/>
    </row>
    <row r="442" spans="1:17" x14ac:dyDescent="0.2">
      <c r="A442" s="28"/>
      <c r="B442" s="27"/>
      <c r="C442" s="27"/>
      <c r="D442" s="26"/>
      <c r="E442" s="25"/>
      <c r="F442" s="24"/>
      <c r="G442" s="23"/>
      <c r="H442" s="22"/>
      <c r="I442" s="22"/>
      <c r="J442" s="21"/>
      <c r="K442" s="21"/>
      <c r="L442" s="20"/>
      <c r="M442" s="19"/>
      <c r="N442" s="18"/>
      <c r="O442" s="17"/>
      <c r="P442" s="16"/>
      <c r="Q442" s="15"/>
    </row>
    <row r="443" spans="1:17" x14ac:dyDescent="0.2">
      <c r="A443" s="28"/>
      <c r="B443" s="27"/>
      <c r="C443" s="27"/>
      <c r="D443" s="26"/>
      <c r="E443" s="25"/>
      <c r="F443" s="24"/>
      <c r="G443" s="23"/>
      <c r="H443" s="22"/>
      <c r="I443" s="22"/>
      <c r="J443" s="21"/>
      <c r="K443" s="21"/>
      <c r="L443" s="20"/>
      <c r="M443" s="19"/>
      <c r="N443" s="18"/>
      <c r="O443" s="17"/>
      <c r="P443" s="16"/>
      <c r="Q443" s="15"/>
    </row>
    <row r="444" spans="1:17" x14ac:dyDescent="0.2">
      <c r="A444" s="28"/>
      <c r="B444" s="27"/>
      <c r="C444" s="27"/>
      <c r="D444" s="26"/>
      <c r="E444" s="25"/>
      <c r="F444" s="24"/>
      <c r="G444" s="23"/>
      <c r="H444" s="22"/>
      <c r="I444" s="22"/>
      <c r="J444" s="21"/>
      <c r="K444" s="21"/>
      <c r="L444" s="20"/>
      <c r="M444" s="19"/>
      <c r="N444" s="18"/>
      <c r="O444" s="17"/>
      <c r="P444" s="16"/>
      <c r="Q444" s="15"/>
    </row>
    <row r="445" spans="1:17" x14ac:dyDescent="0.2">
      <c r="A445" s="28"/>
      <c r="B445" s="27"/>
      <c r="C445" s="27"/>
      <c r="D445" s="26"/>
      <c r="E445" s="25"/>
      <c r="F445" s="24"/>
      <c r="G445" s="23"/>
      <c r="H445" s="22"/>
      <c r="I445" s="22"/>
      <c r="J445" s="21"/>
      <c r="K445" s="21"/>
      <c r="L445" s="20"/>
      <c r="M445" s="19"/>
      <c r="N445" s="18"/>
      <c r="O445" s="17"/>
      <c r="P445" s="16"/>
      <c r="Q445" s="15"/>
    </row>
    <row r="446" spans="1:17" x14ac:dyDescent="0.2">
      <c r="A446" s="28"/>
      <c r="B446" s="27"/>
      <c r="C446" s="27"/>
      <c r="D446" s="26"/>
      <c r="E446" s="25"/>
      <c r="F446" s="24"/>
      <c r="G446" s="23"/>
      <c r="H446" s="22"/>
      <c r="I446" s="22"/>
      <c r="J446" s="21"/>
      <c r="K446" s="21"/>
      <c r="L446" s="20"/>
      <c r="M446" s="19"/>
      <c r="N446" s="18"/>
      <c r="O446" s="17"/>
      <c r="P446" s="16"/>
      <c r="Q446" s="15"/>
    </row>
    <row r="447" spans="1:17" x14ac:dyDescent="0.2">
      <c r="A447" s="28"/>
      <c r="B447" s="27"/>
      <c r="C447" s="27"/>
      <c r="D447" s="26"/>
      <c r="E447" s="25"/>
      <c r="F447" s="24"/>
      <c r="G447" s="23"/>
      <c r="H447" s="22"/>
      <c r="I447" s="22"/>
      <c r="J447" s="21"/>
      <c r="K447" s="21"/>
      <c r="L447" s="20"/>
      <c r="M447" s="19"/>
      <c r="N447" s="18"/>
      <c r="O447" s="17"/>
      <c r="P447" s="16"/>
      <c r="Q447" s="15"/>
    </row>
    <row r="448" spans="1:17" x14ac:dyDescent="0.2">
      <c r="A448" s="28"/>
      <c r="B448" s="27"/>
      <c r="C448" s="27"/>
      <c r="D448" s="26"/>
      <c r="E448" s="25"/>
      <c r="F448" s="24"/>
      <c r="G448" s="23"/>
      <c r="H448" s="22"/>
      <c r="I448" s="22"/>
      <c r="J448" s="21"/>
      <c r="K448" s="21"/>
      <c r="L448" s="20"/>
      <c r="M448" s="19"/>
      <c r="N448" s="18"/>
      <c r="O448" s="17"/>
      <c r="P448" s="16"/>
      <c r="Q448" s="15"/>
    </row>
    <row r="449" spans="1:17" x14ac:dyDescent="0.2">
      <c r="A449" s="28"/>
      <c r="B449" s="27"/>
      <c r="C449" s="27"/>
      <c r="D449" s="26"/>
      <c r="E449" s="25"/>
      <c r="F449" s="24"/>
      <c r="G449" s="23"/>
      <c r="H449" s="22"/>
      <c r="I449" s="22"/>
      <c r="J449" s="21"/>
      <c r="K449" s="21"/>
      <c r="L449" s="20"/>
      <c r="M449" s="19"/>
      <c r="N449" s="18"/>
      <c r="O449" s="17"/>
      <c r="P449" s="16"/>
      <c r="Q449" s="15"/>
    </row>
    <row r="450" spans="1:17" x14ac:dyDescent="0.2">
      <c r="A450" s="28"/>
      <c r="B450" s="27"/>
      <c r="C450" s="27"/>
      <c r="D450" s="26"/>
      <c r="E450" s="25"/>
      <c r="F450" s="24"/>
      <c r="G450" s="23"/>
      <c r="H450" s="22"/>
      <c r="I450" s="22"/>
      <c r="J450" s="21"/>
      <c r="K450" s="21"/>
      <c r="L450" s="20"/>
      <c r="M450" s="19"/>
      <c r="N450" s="18"/>
      <c r="O450" s="17"/>
      <c r="P450" s="16"/>
      <c r="Q450" s="15"/>
    </row>
    <row r="451" spans="1:17" x14ac:dyDescent="0.2">
      <c r="A451" s="28"/>
      <c r="B451" s="27"/>
      <c r="C451" s="27"/>
      <c r="D451" s="26"/>
      <c r="E451" s="25"/>
      <c r="F451" s="24"/>
      <c r="G451" s="23"/>
      <c r="H451" s="22"/>
      <c r="I451" s="22"/>
      <c r="J451" s="21"/>
      <c r="K451" s="21"/>
      <c r="L451" s="20"/>
      <c r="M451" s="19"/>
      <c r="N451" s="18"/>
      <c r="O451" s="17"/>
      <c r="P451" s="16"/>
      <c r="Q451" s="15"/>
    </row>
    <row r="452" spans="1:17" x14ac:dyDescent="0.2">
      <c r="A452" s="28"/>
      <c r="B452" s="27"/>
      <c r="C452" s="27"/>
      <c r="D452" s="26"/>
      <c r="E452" s="25"/>
      <c r="F452" s="24"/>
      <c r="G452" s="23"/>
      <c r="H452" s="22"/>
      <c r="I452" s="22"/>
      <c r="J452" s="21"/>
      <c r="K452" s="21"/>
      <c r="L452" s="20"/>
      <c r="M452" s="19"/>
      <c r="N452" s="18"/>
      <c r="O452" s="17"/>
      <c r="P452" s="16"/>
      <c r="Q452" s="15"/>
    </row>
    <row r="453" spans="1:17" x14ac:dyDescent="0.2">
      <c r="A453" s="28"/>
      <c r="B453" s="27"/>
      <c r="C453" s="27"/>
      <c r="D453" s="26"/>
      <c r="E453" s="25"/>
      <c r="F453" s="24"/>
      <c r="G453" s="23"/>
      <c r="H453" s="22"/>
      <c r="I453" s="22"/>
      <c r="J453" s="21"/>
      <c r="K453" s="21"/>
      <c r="L453" s="20"/>
      <c r="M453" s="19"/>
      <c r="N453" s="18"/>
      <c r="O453" s="17"/>
      <c r="P453" s="16"/>
      <c r="Q453" s="15"/>
    </row>
    <row r="454" spans="1:17" x14ac:dyDescent="0.2">
      <c r="A454" s="28"/>
      <c r="B454" s="27"/>
      <c r="C454" s="27"/>
      <c r="D454" s="26"/>
      <c r="E454" s="25"/>
      <c r="F454" s="24"/>
      <c r="G454" s="23"/>
      <c r="H454" s="22"/>
      <c r="I454" s="22"/>
      <c r="J454" s="21"/>
      <c r="K454" s="21"/>
      <c r="L454" s="20"/>
      <c r="M454" s="19"/>
      <c r="N454" s="18"/>
      <c r="O454" s="17"/>
      <c r="P454" s="16"/>
      <c r="Q454" s="15"/>
    </row>
    <row r="455" spans="1:17" x14ac:dyDescent="0.2">
      <c r="A455" s="28"/>
      <c r="B455" s="27"/>
      <c r="C455" s="27"/>
      <c r="D455" s="26"/>
      <c r="E455" s="25"/>
      <c r="F455" s="24"/>
      <c r="G455" s="23"/>
      <c r="H455" s="22"/>
      <c r="I455" s="22"/>
      <c r="J455" s="21"/>
      <c r="K455" s="21"/>
      <c r="L455" s="20"/>
      <c r="M455" s="19"/>
      <c r="N455" s="18"/>
      <c r="O455" s="17"/>
      <c r="P455" s="16"/>
      <c r="Q455" s="15"/>
    </row>
    <row r="456" spans="1:17" x14ac:dyDescent="0.2">
      <c r="A456" s="28"/>
      <c r="B456" s="27"/>
      <c r="C456" s="27"/>
      <c r="D456" s="26"/>
      <c r="E456" s="25"/>
      <c r="F456" s="24"/>
      <c r="G456" s="23"/>
      <c r="H456" s="22"/>
      <c r="I456" s="22"/>
      <c r="J456" s="21"/>
      <c r="K456" s="21"/>
      <c r="L456" s="20"/>
      <c r="M456" s="19"/>
      <c r="N456" s="18"/>
      <c r="O456" s="17"/>
      <c r="P456" s="16"/>
      <c r="Q456" s="15"/>
    </row>
    <row r="457" spans="1:17" x14ac:dyDescent="0.2">
      <c r="A457" s="28"/>
      <c r="B457" s="27"/>
      <c r="C457" s="27"/>
      <c r="D457" s="26"/>
      <c r="E457" s="25"/>
      <c r="F457" s="24"/>
      <c r="G457" s="23"/>
      <c r="H457" s="22"/>
      <c r="I457" s="22"/>
      <c r="J457" s="21"/>
      <c r="K457" s="21"/>
      <c r="L457" s="20"/>
      <c r="M457" s="19"/>
      <c r="N457" s="18"/>
      <c r="O457" s="17"/>
      <c r="P457" s="16"/>
      <c r="Q457" s="15"/>
    </row>
    <row r="458" spans="1:17" x14ac:dyDescent="0.2">
      <c r="A458" s="28"/>
      <c r="B458" s="27"/>
      <c r="C458" s="27"/>
      <c r="D458" s="26"/>
      <c r="E458" s="25"/>
      <c r="F458" s="24"/>
      <c r="G458" s="23"/>
      <c r="H458" s="22"/>
      <c r="I458" s="22"/>
      <c r="J458" s="21"/>
      <c r="K458" s="21"/>
      <c r="L458" s="20"/>
      <c r="M458" s="19"/>
      <c r="N458" s="18"/>
      <c r="O458" s="17"/>
      <c r="P458" s="16"/>
      <c r="Q458" s="15"/>
    </row>
    <row r="459" spans="1:17" x14ac:dyDescent="0.2">
      <c r="A459" s="28"/>
      <c r="B459" s="27"/>
      <c r="C459" s="27"/>
      <c r="D459" s="26"/>
      <c r="E459" s="25"/>
      <c r="F459" s="24"/>
      <c r="G459" s="23"/>
      <c r="H459" s="22"/>
      <c r="I459" s="22"/>
      <c r="J459" s="21"/>
      <c r="K459" s="21"/>
      <c r="L459" s="20"/>
      <c r="M459" s="19"/>
      <c r="N459" s="18"/>
      <c r="O459" s="17"/>
      <c r="P459" s="16"/>
      <c r="Q459" s="15"/>
    </row>
    <row r="460" spans="1:17" x14ac:dyDescent="0.2">
      <c r="A460" s="28"/>
      <c r="B460" s="27"/>
      <c r="C460" s="27"/>
      <c r="D460" s="26"/>
      <c r="E460" s="25"/>
      <c r="F460" s="24"/>
      <c r="G460" s="23"/>
      <c r="H460" s="22"/>
      <c r="I460" s="22"/>
      <c r="J460" s="21"/>
      <c r="K460" s="21"/>
      <c r="L460" s="20"/>
      <c r="M460" s="19"/>
      <c r="N460" s="18"/>
      <c r="O460" s="17"/>
      <c r="P460" s="16"/>
      <c r="Q460" s="15"/>
    </row>
    <row r="461" spans="1:17" x14ac:dyDescent="0.2">
      <c r="A461" s="28"/>
      <c r="B461" s="27"/>
      <c r="C461" s="27"/>
      <c r="D461" s="26"/>
      <c r="E461" s="25"/>
      <c r="F461" s="24"/>
      <c r="G461" s="23"/>
      <c r="H461" s="22"/>
      <c r="I461" s="22"/>
      <c r="J461" s="21"/>
      <c r="K461" s="21"/>
      <c r="L461" s="20"/>
      <c r="M461" s="19"/>
      <c r="N461" s="18"/>
      <c r="O461" s="17"/>
      <c r="P461" s="16"/>
      <c r="Q461" s="15"/>
    </row>
    <row r="462" spans="1:17" x14ac:dyDescent="0.2">
      <c r="A462" s="28"/>
      <c r="B462" s="27"/>
      <c r="C462" s="27"/>
      <c r="D462" s="26"/>
      <c r="E462" s="25"/>
      <c r="F462" s="24"/>
      <c r="G462" s="23"/>
      <c r="H462" s="22"/>
      <c r="I462" s="22"/>
      <c r="J462" s="21"/>
      <c r="K462" s="21"/>
      <c r="L462" s="20"/>
      <c r="M462" s="19"/>
      <c r="N462" s="18"/>
      <c r="O462" s="17"/>
      <c r="P462" s="16"/>
      <c r="Q462" s="15"/>
    </row>
    <row r="463" spans="1:17" x14ac:dyDescent="0.2">
      <c r="A463" s="28"/>
      <c r="B463" s="27"/>
      <c r="C463" s="27"/>
      <c r="D463" s="26"/>
      <c r="E463" s="25"/>
      <c r="F463" s="24"/>
      <c r="G463" s="23"/>
      <c r="H463" s="22"/>
      <c r="I463" s="22"/>
      <c r="J463" s="21"/>
      <c r="K463" s="21"/>
      <c r="L463" s="20"/>
      <c r="M463" s="19"/>
      <c r="N463" s="18"/>
      <c r="O463" s="17"/>
      <c r="P463" s="16"/>
      <c r="Q463" s="15"/>
    </row>
    <row r="464" spans="1:17" x14ac:dyDescent="0.2">
      <c r="A464" s="10"/>
      <c r="D464" s="13"/>
      <c r="H464" s="12"/>
      <c r="J464" s="11"/>
      <c r="L464" s="9"/>
      <c r="M464" s="14"/>
      <c r="N464" s="8"/>
    </row>
    <row r="465" spans="1:14" x14ac:dyDescent="0.2">
      <c r="A465" s="10"/>
      <c r="D465" s="13"/>
      <c r="H465" s="12"/>
      <c r="J465" s="11"/>
      <c r="L465" s="9"/>
      <c r="M465" s="14"/>
      <c r="N465" s="8"/>
    </row>
    <row r="466" spans="1:14" x14ac:dyDescent="0.2">
      <c r="A466" s="10"/>
      <c r="D466" s="13"/>
      <c r="H466" s="12"/>
      <c r="J466" s="11"/>
      <c r="L466" s="9"/>
      <c r="M466" s="14"/>
      <c r="N466" s="8"/>
    </row>
    <row r="467" spans="1:14" x14ac:dyDescent="0.2">
      <c r="A467" s="10"/>
      <c r="D467" s="13"/>
      <c r="H467" s="12"/>
      <c r="J467" s="11"/>
      <c r="L467" s="9"/>
      <c r="M467" s="14"/>
      <c r="N467" s="8"/>
    </row>
    <row r="468" spans="1:14" x14ac:dyDescent="0.2">
      <c r="A468" s="10"/>
      <c r="D468" s="13"/>
      <c r="H468" s="12"/>
      <c r="J468" s="11"/>
      <c r="L468" s="9"/>
      <c r="M468" s="14"/>
      <c r="N468" s="8"/>
    </row>
    <row r="469" spans="1:14" x14ac:dyDescent="0.2">
      <c r="A469" s="10"/>
      <c r="D469" s="13"/>
      <c r="H469" s="12"/>
      <c r="J469" s="11"/>
      <c r="L469" s="9"/>
      <c r="M469" s="14"/>
      <c r="N469" s="8"/>
    </row>
    <row r="470" spans="1:14" x14ac:dyDescent="0.2">
      <c r="A470" s="10"/>
      <c r="D470" s="13"/>
      <c r="H470" s="12"/>
      <c r="J470" s="11"/>
      <c r="L470" s="9"/>
      <c r="M470" s="14"/>
      <c r="N470" s="8"/>
    </row>
    <row r="471" spans="1:14" x14ac:dyDescent="0.2">
      <c r="A471" s="10"/>
      <c r="D471" s="13"/>
      <c r="H471" s="12"/>
      <c r="J471" s="11"/>
      <c r="L471" s="9"/>
      <c r="M471" s="14"/>
      <c r="N471" s="8"/>
    </row>
    <row r="472" spans="1:14" x14ac:dyDescent="0.2">
      <c r="A472" s="10"/>
      <c r="D472" s="13"/>
      <c r="H472" s="12"/>
      <c r="J472" s="11"/>
      <c r="L472" s="9"/>
      <c r="M472" s="14"/>
      <c r="N472" s="8"/>
    </row>
    <row r="473" spans="1:14" x14ac:dyDescent="0.2">
      <c r="A473" s="10"/>
      <c r="D473" s="13"/>
      <c r="H473" s="12"/>
      <c r="J473" s="11"/>
      <c r="L473" s="9"/>
      <c r="M473" s="14"/>
      <c r="N473" s="8"/>
    </row>
    <row r="474" spans="1:14" x14ac:dyDescent="0.2">
      <c r="A474" s="10"/>
      <c r="D474" s="13"/>
      <c r="H474" s="12"/>
      <c r="J474" s="11"/>
      <c r="L474" s="9"/>
      <c r="M474" s="14"/>
      <c r="N474" s="8"/>
    </row>
    <row r="475" spans="1:14" x14ac:dyDescent="0.2">
      <c r="A475" s="10"/>
      <c r="D475" s="13"/>
      <c r="H475" s="12"/>
      <c r="J475" s="11"/>
      <c r="L475" s="9"/>
      <c r="M475" s="14"/>
      <c r="N475" s="8"/>
    </row>
    <row r="476" spans="1:14" x14ac:dyDescent="0.2">
      <c r="A476" s="10"/>
      <c r="D476" s="13"/>
      <c r="H476" s="12"/>
      <c r="J476" s="11"/>
      <c r="L476" s="9"/>
      <c r="M476" s="14"/>
      <c r="N476" s="8"/>
    </row>
    <row r="477" spans="1:14" x14ac:dyDescent="0.2">
      <c r="A477" s="10"/>
      <c r="D477" s="13"/>
      <c r="H477" s="12"/>
      <c r="J477" s="11"/>
      <c r="L477" s="9"/>
      <c r="M477" s="14"/>
      <c r="N477" s="8"/>
    </row>
    <row r="478" spans="1:14" x14ac:dyDescent="0.2">
      <c r="A478" s="10"/>
      <c r="D478" s="13"/>
      <c r="H478" s="12"/>
      <c r="J478" s="11"/>
      <c r="L478" s="9"/>
      <c r="M478" s="14"/>
      <c r="N478" s="8"/>
    </row>
    <row r="479" spans="1:14" x14ac:dyDescent="0.2">
      <c r="A479" s="10"/>
      <c r="D479" s="13"/>
      <c r="H479" s="12"/>
      <c r="J479" s="11"/>
      <c r="L479" s="9"/>
      <c r="M479" s="14"/>
      <c r="N479" s="8"/>
    </row>
    <row r="480" spans="1:14" x14ac:dyDescent="0.2">
      <c r="A480" s="10"/>
      <c r="D480" s="13"/>
      <c r="H480" s="12"/>
      <c r="J480" s="11"/>
      <c r="L480" s="9"/>
      <c r="M480" s="14"/>
      <c r="N480" s="8"/>
    </row>
    <row r="481" spans="1:14" x14ac:dyDescent="0.2">
      <c r="A481" s="10"/>
      <c r="D481" s="13"/>
      <c r="H481" s="12"/>
      <c r="J481" s="11"/>
      <c r="L481" s="9"/>
      <c r="M481" s="14"/>
      <c r="N481" s="8"/>
    </row>
    <row r="482" spans="1:14" x14ac:dyDescent="0.2">
      <c r="A482" s="10"/>
      <c r="D482" s="13"/>
      <c r="H482" s="12"/>
      <c r="J482" s="11"/>
      <c r="L482" s="9"/>
      <c r="M482" s="14"/>
      <c r="N482" s="8"/>
    </row>
    <row r="483" spans="1:14" x14ac:dyDescent="0.2">
      <c r="A483" s="10"/>
      <c r="D483" s="13"/>
      <c r="H483" s="12"/>
      <c r="J483" s="11"/>
      <c r="L483" s="9"/>
      <c r="M483" s="14"/>
      <c r="N483" s="8"/>
    </row>
    <row r="484" spans="1:14" x14ac:dyDescent="0.2">
      <c r="A484" s="10"/>
      <c r="D484" s="13"/>
      <c r="H484" s="12"/>
      <c r="J484" s="11"/>
      <c r="L484" s="9"/>
      <c r="M484" s="14"/>
      <c r="N484" s="8"/>
    </row>
    <row r="485" spans="1:14" x14ac:dyDescent="0.2">
      <c r="A485" s="10"/>
      <c r="D485" s="13"/>
      <c r="H485" s="12"/>
      <c r="J485" s="11"/>
      <c r="L485" s="9"/>
      <c r="M485" s="14"/>
      <c r="N485" s="8"/>
    </row>
    <row r="486" spans="1:14" x14ac:dyDescent="0.2">
      <c r="A486" s="10"/>
      <c r="D486" s="13"/>
      <c r="H486" s="12"/>
      <c r="J486" s="11"/>
      <c r="L486" s="9"/>
      <c r="M486" s="14"/>
      <c r="N486" s="8"/>
    </row>
    <row r="487" spans="1:14" x14ac:dyDescent="0.2">
      <c r="A487" s="10"/>
      <c r="D487" s="13"/>
      <c r="H487" s="12"/>
      <c r="J487" s="11"/>
      <c r="L487" s="9"/>
      <c r="M487" s="14"/>
      <c r="N487" s="8"/>
    </row>
    <row r="488" spans="1:14" x14ac:dyDescent="0.2">
      <c r="A488" s="10"/>
      <c r="D488" s="13"/>
      <c r="H488" s="12"/>
      <c r="J488" s="11"/>
      <c r="L488" s="9"/>
      <c r="M488" s="14"/>
      <c r="N488" s="8"/>
    </row>
    <row r="489" spans="1:14" x14ac:dyDescent="0.2">
      <c r="A489" s="10"/>
      <c r="D489" s="13"/>
      <c r="H489" s="12"/>
      <c r="J489" s="11"/>
      <c r="L489" s="9"/>
      <c r="M489" s="14"/>
      <c r="N489" s="8"/>
    </row>
    <row r="490" spans="1:14" x14ac:dyDescent="0.2">
      <c r="A490" s="10"/>
      <c r="D490" s="13"/>
      <c r="H490" s="12"/>
      <c r="J490" s="11"/>
      <c r="L490" s="9"/>
      <c r="M490" s="14"/>
      <c r="N490" s="8"/>
    </row>
    <row r="491" spans="1:14" x14ac:dyDescent="0.2">
      <c r="A491" s="10"/>
      <c r="D491" s="13"/>
      <c r="H491" s="12"/>
      <c r="J491" s="11"/>
      <c r="L491" s="9"/>
      <c r="M491" s="14"/>
      <c r="N491" s="8"/>
    </row>
    <row r="492" spans="1:14" x14ac:dyDescent="0.2">
      <c r="A492" s="10"/>
      <c r="D492" s="13"/>
      <c r="H492" s="12"/>
      <c r="J492" s="11"/>
      <c r="L492" s="9"/>
      <c r="M492" s="14"/>
      <c r="N492" s="8"/>
    </row>
    <row r="493" spans="1:14" x14ac:dyDescent="0.2">
      <c r="A493" s="10"/>
      <c r="D493" s="13"/>
      <c r="H493" s="12"/>
      <c r="J493" s="11"/>
      <c r="L493" s="9"/>
      <c r="M493" s="14"/>
      <c r="N493" s="8"/>
    </row>
    <row r="494" spans="1:14" x14ac:dyDescent="0.2">
      <c r="A494" s="10"/>
      <c r="D494" s="13"/>
      <c r="H494" s="12"/>
      <c r="J494" s="11"/>
      <c r="L494" s="9"/>
      <c r="M494" s="14"/>
      <c r="N494" s="8"/>
    </row>
    <row r="495" spans="1:14" x14ac:dyDescent="0.2">
      <c r="A495" s="10"/>
      <c r="D495" s="13"/>
      <c r="H495" s="12"/>
      <c r="J495" s="11"/>
      <c r="L495" s="9"/>
      <c r="M495" s="14"/>
      <c r="N495" s="8"/>
    </row>
    <row r="496" spans="1:14" x14ac:dyDescent="0.2">
      <c r="A496" s="10"/>
      <c r="D496" s="13"/>
      <c r="H496" s="12"/>
      <c r="J496" s="11"/>
      <c r="L496" s="9"/>
      <c r="M496" s="14"/>
      <c r="N496" s="8"/>
    </row>
    <row r="497" spans="1:14" x14ac:dyDescent="0.2">
      <c r="A497" s="10"/>
      <c r="D497" s="13"/>
      <c r="H497" s="12"/>
      <c r="J497" s="11"/>
      <c r="L497" s="9"/>
      <c r="M497" s="14"/>
      <c r="N497" s="8"/>
    </row>
    <row r="498" spans="1:14" x14ac:dyDescent="0.2">
      <c r="A498" s="10"/>
      <c r="D498" s="13"/>
      <c r="H498" s="12"/>
      <c r="J498" s="11"/>
      <c r="L498" s="9"/>
      <c r="M498" s="14"/>
      <c r="N498" s="8"/>
    </row>
    <row r="499" spans="1:14" x14ac:dyDescent="0.2">
      <c r="A499" s="10"/>
      <c r="D499" s="13"/>
      <c r="H499" s="12"/>
      <c r="J499" s="11"/>
      <c r="L499" s="9"/>
      <c r="M499" s="14"/>
      <c r="N499" s="8"/>
    </row>
    <row r="500" spans="1:14" x14ac:dyDescent="0.2">
      <c r="A500" s="10"/>
      <c r="D500" s="13"/>
      <c r="H500" s="12"/>
      <c r="J500" s="11"/>
      <c r="L500" s="9"/>
      <c r="M500" s="14"/>
      <c r="N500" s="8"/>
    </row>
    <row r="501" spans="1:14" x14ac:dyDescent="0.2">
      <c r="A501" s="10"/>
      <c r="D501" s="13"/>
      <c r="H501" s="12"/>
      <c r="J501" s="11"/>
      <c r="L501" s="9"/>
      <c r="M501" s="14"/>
      <c r="N501" s="8"/>
    </row>
    <row r="502" spans="1:14" x14ac:dyDescent="0.2">
      <c r="A502" s="10"/>
      <c r="D502" s="13"/>
      <c r="H502" s="12"/>
      <c r="J502" s="11"/>
      <c r="L502" s="9"/>
      <c r="M502" s="14"/>
      <c r="N502" s="8"/>
    </row>
    <row r="503" spans="1:14" x14ac:dyDescent="0.2">
      <c r="A503" s="10"/>
      <c r="D503" s="13"/>
      <c r="H503" s="12"/>
      <c r="J503" s="11"/>
      <c r="L503" s="9"/>
      <c r="M503" s="14"/>
      <c r="N503" s="8"/>
    </row>
    <row r="504" spans="1:14" x14ac:dyDescent="0.2">
      <c r="A504" s="10"/>
      <c r="D504" s="13"/>
      <c r="H504" s="12"/>
      <c r="J504" s="11"/>
      <c r="L504" s="9"/>
      <c r="M504" s="14"/>
      <c r="N504" s="8"/>
    </row>
    <row r="505" spans="1:14" x14ac:dyDescent="0.2">
      <c r="A505" s="10"/>
      <c r="D505" s="13"/>
      <c r="H505" s="12"/>
      <c r="J505" s="11"/>
      <c r="L505" s="9"/>
      <c r="M505" s="14"/>
      <c r="N505" s="8"/>
    </row>
    <row r="506" spans="1:14" x14ac:dyDescent="0.2">
      <c r="A506" s="10"/>
      <c r="D506" s="13"/>
      <c r="H506" s="12"/>
      <c r="J506" s="11"/>
      <c r="L506" s="9"/>
      <c r="M506" s="14"/>
      <c r="N506" s="8"/>
    </row>
    <row r="507" spans="1:14" x14ac:dyDescent="0.2">
      <c r="A507" s="10"/>
      <c r="D507" s="13"/>
      <c r="H507" s="12"/>
      <c r="J507" s="11"/>
      <c r="L507" s="9"/>
      <c r="M507" s="14"/>
      <c r="N507" s="8"/>
    </row>
    <row r="508" spans="1:14" x14ac:dyDescent="0.2">
      <c r="A508" s="10"/>
      <c r="D508" s="13"/>
      <c r="H508" s="12"/>
      <c r="J508" s="11"/>
      <c r="L508" s="9"/>
      <c r="M508" s="14"/>
      <c r="N508" s="8"/>
    </row>
    <row r="509" spans="1:14" x14ac:dyDescent="0.2">
      <c r="A509" s="10"/>
      <c r="D509" s="13"/>
      <c r="H509" s="12"/>
      <c r="J509" s="11"/>
      <c r="L509" s="9"/>
      <c r="M509" s="14"/>
      <c r="N509" s="8"/>
    </row>
    <row r="510" spans="1:14" x14ac:dyDescent="0.2">
      <c r="A510" s="10"/>
      <c r="D510" s="13"/>
      <c r="H510" s="12"/>
      <c r="J510" s="11"/>
      <c r="L510" s="9"/>
      <c r="M510" s="14"/>
      <c r="N510" s="8"/>
    </row>
    <row r="511" spans="1:14" x14ac:dyDescent="0.2">
      <c r="A511" s="10"/>
      <c r="D511" s="13"/>
      <c r="H511" s="12"/>
      <c r="J511" s="11"/>
      <c r="L511" s="9"/>
      <c r="M511" s="14"/>
      <c r="N511" s="8"/>
    </row>
    <row r="512" spans="1:14" x14ac:dyDescent="0.2">
      <c r="A512" s="10"/>
      <c r="D512" s="13"/>
      <c r="H512" s="12"/>
      <c r="J512" s="11"/>
      <c r="L512" s="9"/>
      <c r="M512" s="14"/>
      <c r="N512" s="8"/>
    </row>
    <row r="513" spans="1:14" x14ac:dyDescent="0.2">
      <c r="A513" s="10"/>
      <c r="D513" s="13"/>
      <c r="H513" s="12"/>
      <c r="J513" s="11"/>
      <c r="L513" s="9"/>
      <c r="M513" s="14"/>
      <c r="N513" s="8"/>
    </row>
    <row r="514" spans="1:14" x14ac:dyDescent="0.2">
      <c r="A514" s="10"/>
      <c r="D514" s="13"/>
      <c r="H514" s="12"/>
      <c r="J514" s="11"/>
      <c r="L514" s="9"/>
      <c r="M514" s="14"/>
      <c r="N514" s="8"/>
    </row>
    <row r="515" spans="1:14" x14ac:dyDescent="0.2">
      <c r="A515" s="10"/>
      <c r="D515" s="13"/>
      <c r="H515" s="12"/>
      <c r="J515" s="11"/>
      <c r="L515" s="9"/>
      <c r="M515" s="14"/>
      <c r="N515" s="8"/>
    </row>
    <row r="516" spans="1:14" x14ac:dyDescent="0.2">
      <c r="A516" s="10"/>
      <c r="D516" s="13"/>
      <c r="H516" s="12"/>
      <c r="J516" s="11"/>
      <c r="L516" s="9"/>
      <c r="M516" s="14"/>
      <c r="N516" s="8"/>
    </row>
    <row r="517" spans="1:14" x14ac:dyDescent="0.2">
      <c r="A517" s="10"/>
      <c r="D517" s="13"/>
      <c r="H517" s="12"/>
      <c r="J517" s="11"/>
      <c r="L517" s="9"/>
      <c r="M517" s="14"/>
      <c r="N517" s="8"/>
    </row>
    <row r="518" spans="1:14" x14ac:dyDescent="0.2">
      <c r="A518" s="10"/>
      <c r="D518" s="13"/>
      <c r="H518" s="12"/>
      <c r="J518" s="11"/>
      <c r="L518" s="9"/>
      <c r="M518" s="14"/>
      <c r="N518" s="8"/>
    </row>
    <row r="519" spans="1:14" x14ac:dyDescent="0.2">
      <c r="A519" s="10"/>
      <c r="D519" s="13"/>
      <c r="H519" s="12"/>
      <c r="J519" s="11"/>
      <c r="L519" s="9"/>
      <c r="M519" s="14"/>
      <c r="N519" s="8"/>
    </row>
    <row r="520" spans="1:14" x14ac:dyDescent="0.2">
      <c r="A520" s="10"/>
      <c r="D520" s="13"/>
      <c r="H520" s="12"/>
      <c r="J520" s="11"/>
      <c r="L520" s="9"/>
      <c r="M520" s="14"/>
      <c r="N520" s="8"/>
    </row>
    <row r="521" spans="1:14" x14ac:dyDescent="0.2">
      <c r="A521" s="10"/>
      <c r="D521" s="13"/>
      <c r="H521" s="12"/>
      <c r="J521" s="11"/>
      <c r="L521" s="9"/>
      <c r="M521" s="14"/>
      <c r="N521" s="8"/>
    </row>
    <row r="522" spans="1:14" x14ac:dyDescent="0.2">
      <c r="A522" s="10"/>
      <c r="D522" s="13"/>
      <c r="H522" s="12"/>
      <c r="J522" s="11"/>
      <c r="L522" s="9"/>
      <c r="M522" s="14"/>
      <c r="N522" s="8"/>
    </row>
    <row r="523" spans="1:14" x14ac:dyDescent="0.2">
      <c r="A523" s="10"/>
      <c r="D523" s="13"/>
      <c r="H523" s="12"/>
      <c r="J523" s="11"/>
      <c r="L523" s="9"/>
      <c r="M523" s="14"/>
      <c r="N523" s="8"/>
    </row>
    <row r="524" spans="1:14" x14ac:dyDescent="0.2">
      <c r="A524" s="10"/>
      <c r="D524" s="13"/>
      <c r="H524" s="12"/>
      <c r="J524" s="11"/>
      <c r="L524" s="9"/>
      <c r="M524" s="14"/>
      <c r="N524" s="8"/>
    </row>
    <row r="525" spans="1:14" x14ac:dyDescent="0.2">
      <c r="A525" s="10"/>
      <c r="D525" s="13"/>
      <c r="H525" s="12"/>
      <c r="J525" s="11"/>
      <c r="L525" s="9"/>
      <c r="M525" s="14"/>
      <c r="N525" s="8"/>
    </row>
    <row r="526" spans="1:14" x14ac:dyDescent="0.2">
      <c r="A526" s="10"/>
      <c r="D526" s="13"/>
      <c r="H526" s="12"/>
      <c r="J526" s="11"/>
      <c r="L526" s="9"/>
      <c r="M526" s="14"/>
      <c r="N526" s="8"/>
    </row>
    <row r="527" spans="1:14" x14ac:dyDescent="0.2">
      <c r="A527" s="10"/>
      <c r="D527" s="13"/>
      <c r="H527" s="12"/>
      <c r="J527" s="11"/>
      <c r="L527" s="9"/>
      <c r="M527" s="14"/>
      <c r="N527" s="8"/>
    </row>
    <row r="528" spans="1:14" x14ac:dyDescent="0.2">
      <c r="A528" s="10"/>
      <c r="D528" s="13"/>
      <c r="H528" s="12"/>
      <c r="J528" s="11"/>
      <c r="L528" s="9"/>
      <c r="M528" s="14"/>
      <c r="N528" s="8"/>
    </row>
    <row r="529" spans="1:14" x14ac:dyDescent="0.2">
      <c r="A529" s="10"/>
      <c r="D529" s="13"/>
      <c r="H529" s="12"/>
      <c r="J529" s="11"/>
      <c r="L529" s="9"/>
      <c r="M529" s="14"/>
      <c r="N529" s="8"/>
    </row>
    <row r="530" spans="1:14" x14ac:dyDescent="0.2">
      <c r="A530" s="10"/>
      <c r="D530" s="13"/>
      <c r="H530" s="12"/>
      <c r="J530" s="11"/>
      <c r="L530" s="9"/>
      <c r="M530" s="14"/>
      <c r="N530" s="8"/>
    </row>
    <row r="531" spans="1:14" x14ac:dyDescent="0.2">
      <c r="A531" s="10"/>
      <c r="D531" s="13"/>
      <c r="H531" s="12"/>
      <c r="J531" s="11"/>
      <c r="L531" s="9"/>
      <c r="M531" s="14"/>
      <c r="N531" s="8"/>
    </row>
    <row r="532" spans="1:14" x14ac:dyDescent="0.2">
      <c r="A532" s="10"/>
      <c r="D532" s="13"/>
      <c r="H532" s="12"/>
      <c r="J532" s="11"/>
      <c r="L532" s="9"/>
      <c r="M532" s="14"/>
      <c r="N532" s="8"/>
    </row>
    <row r="533" spans="1:14" x14ac:dyDescent="0.2">
      <c r="A533" s="10"/>
      <c r="D533" s="13"/>
      <c r="H533" s="12"/>
      <c r="J533" s="11"/>
      <c r="L533" s="9"/>
      <c r="M533" s="14"/>
      <c r="N533" s="8"/>
    </row>
    <row r="534" spans="1:14" x14ac:dyDescent="0.2">
      <c r="A534" s="10"/>
      <c r="D534" s="13"/>
      <c r="H534" s="12"/>
      <c r="J534" s="11"/>
      <c r="L534" s="9"/>
      <c r="M534" s="14"/>
      <c r="N534" s="8"/>
    </row>
    <row r="535" spans="1:14" x14ac:dyDescent="0.2">
      <c r="A535" s="10"/>
      <c r="D535" s="13"/>
      <c r="H535" s="12"/>
      <c r="J535" s="11"/>
      <c r="L535" s="9"/>
      <c r="M535" s="14"/>
      <c r="N535" s="8"/>
    </row>
    <row r="536" spans="1:14" x14ac:dyDescent="0.2">
      <c r="A536" s="10"/>
      <c r="D536" s="13"/>
      <c r="H536" s="12"/>
      <c r="J536" s="11"/>
      <c r="L536" s="9"/>
      <c r="M536" s="14"/>
      <c r="N536" s="8"/>
    </row>
    <row r="537" spans="1:14" x14ac:dyDescent="0.2">
      <c r="A537" s="10"/>
      <c r="D537" s="13"/>
      <c r="H537" s="12"/>
      <c r="J537" s="11"/>
      <c r="L537" s="9"/>
      <c r="M537" s="14"/>
      <c r="N537" s="8"/>
    </row>
    <row r="538" spans="1:14" x14ac:dyDescent="0.2">
      <c r="A538" s="10"/>
      <c r="D538" s="13"/>
      <c r="H538" s="12"/>
      <c r="J538" s="11"/>
      <c r="L538" s="9"/>
      <c r="M538" s="14"/>
      <c r="N538" s="8"/>
    </row>
    <row r="539" spans="1:14" x14ac:dyDescent="0.2">
      <c r="A539" s="10"/>
      <c r="D539" s="13"/>
      <c r="H539" s="12"/>
      <c r="J539" s="11"/>
      <c r="L539" s="9"/>
      <c r="M539" s="14"/>
      <c r="N539" s="8"/>
    </row>
    <row r="540" spans="1:14" x14ac:dyDescent="0.2">
      <c r="A540" s="10"/>
      <c r="D540" s="13"/>
      <c r="H540" s="12"/>
      <c r="J540" s="11"/>
      <c r="L540" s="9"/>
      <c r="M540" s="14"/>
      <c r="N540" s="8"/>
    </row>
    <row r="541" spans="1:14" x14ac:dyDescent="0.2">
      <c r="A541" s="10"/>
      <c r="D541" s="13"/>
      <c r="H541" s="12"/>
      <c r="J541" s="11"/>
      <c r="L541" s="9"/>
      <c r="M541" s="14"/>
      <c r="N541" s="8"/>
    </row>
    <row r="542" spans="1:14" x14ac:dyDescent="0.2">
      <c r="A542" s="10"/>
      <c r="D542" s="13"/>
      <c r="H542" s="12"/>
      <c r="J542" s="11"/>
      <c r="L542" s="9"/>
      <c r="M542" s="14"/>
      <c r="N542" s="8"/>
    </row>
    <row r="543" spans="1:14" x14ac:dyDescent="0.2">
      <c r="A543" s="10"/>
      <c r="D543" s="13"/>
      <c r="H543" s="12"/>
      <c r="J543" s="11"/>
      <c r="L543" s="9"/>
      <c r="M543" s="14"/>
      <c r="N543" s="8"/>
    </row>
    <row r="544" spans="1:14" x14ac:dyDescent="0.2">
      <c r="A544" s="10"/>
      <c r="D544" s="13"/>
      <c r="H544" s="12"/>
      <c r="J544" s="11"/>
      <c r="L544" s="9"/>
      <c r="M544" s="14"/>
      <c r="N544" s="8"/>
    </row>
    <row r="545" spans="1:14" x14ac:dyDescent="0.2">
      <c r="A545" s="10"/>
      <c r="D545" s="13"/>
      <c r="H545" s="12"/>
      <c r="J545" s="11"/>
      <c r="L545" s="9"/>
      <c r="M545" s="14"/>
      <c r="N545" s="8"/>
    </row>
    <row r="546" spans="1:14" x14ac:dyDescent="0.2">
      <c r="A546" s="10"/>
      <c r="D546" s="13"/>
      <c r="H546" s="12"/>
      <c r="J546" s="11"/>
      <c r="L546" s="9"/>
      <c r="M546" s="14"/>
      <c r="N546" s="8"/>
    </row>
    <row r="547" spans="1:14" x14ac:dyDescent="0.2">
      <c r="A547" s="10"/>
      <c r="D547" s="13"/>
      <c r="H547" s="12"/>
      <c r="J547" s="11"/>
      <c r="L547" s="9"/>
      <c r="M547" s="14"/>
      <c r="N547" s="8"/>
    </row>
    <row r="548" spans="1:14" x14ac:dyDescent="0.2">
      <c r="A548" s="10"/>
      <c r="D548" s="13"/>
      <c r="H548" s="12"/>
      <c r="J548" s="11"/>
      <c r="L548" s="9"/>
      <c r="M548" s="14"/>
      <c r="N548" s="8"/>
    </row>
    <row r="549" spans="1:14" x14ac:dyDescent="0.2">
      <c r="A549" s="10"/>
      <c r="D549" s="13"/>
      <c r="H549" s="12"/>
      <c r="J549" s="11"/>
      <c r="L549" s="9"/>
      <c r="M549" s="14"/>
      <c r="N549" s="8"/>
    </row>
    <row r="550" spans="1:14" x14ac:dyDescent="0.2">
      <c r="A550" s="10"/>
      <c r="D550" s="13"/>
      <c r="H550" s="12"/>
      <c r="J550" s="11"/>
      <c r="L550" s="9"/>
      <c r="M550" s="14"/>
      <c r="N550" s="8"/>
    </row>
    <row r="551" spans="1:14" x14ac:dyDescent="0.2">
      <c r="A551" s="10"/>
      <c r="D551" s="13"/>
      <c r="H551" s="12"/>
      <c r="J551" s="11"/>
      <c r="L551" s="9"/>
      <c r="M551" s="14"/>
      <c r="N551" s="8"/>
    </row>
    <row r="552" spans="1:14" x14ac:dyDescent="0.2">
      <c r="A552" s="10"/>
      <c r="D552" s="13"/>
      <c r="H552" s="12"/>
      <c r="J552" s="11"/>
      <c r="L552" s="9"/>
      <c r="M552" s="14"/>
      <c r="N552" s="8"/>
    </row>
    <row r="553" spans="1:14" x14ac:dyDescent="0.2">
      <c r="A553" s="10"/>
      <c r="D553" s="13"/>
      <c r="H553" s="12"/>
      <c r="J553" s="11"/>
      <c r="L553" s="9"/>
      <c r="M553" s="14"/>
      <c r="N553" s="8"/>
    </row>
    <row r="554" spans="1:14" x14ac:dyDescent="0.2">
      <c r="A554" s="10"/>
      <c r="D554" s="13"/>
      <c r="H554" s="12"/>
      <c r="J554" s="11"/>
      <c r="L554" s="9"/>
      <c r="M554" s="14"/>
      <c r="N554" s="8"/>
    </row>
    <row r="555" spans="1:14" x14ac:dyDescent="0.2">
      <c r="A555" s="10"/>
      <c r="D555" s="13"/>
      <c r="H555" s="12"/>
      <c r="J555" s="11"/>
      <c r="L555" s="9"/>
      <c r="M555" s="14"/>
      <c r="N555" s="8"/>
    </row>
    <row r="556" spans="1:14" x14ac:dyDescent="0.2">
      <c r="A556" s="10"/>
      <c r="D556" s="13"/>
      <c r="H556" s="12"/>
      <c r="J556" s="11"/>
      <c r="L556" s="9"/>
      <c r="M556" s="14"/>
      <c r="N556" s="8"/>
    </row>
    <row r="557" spans="1:14" x14ac:dyDescent="0.2">
      <c r="A557" s="10"/>
      <c r="D557" s="13"/>
      <c r="H557" s="12"/>
      <c r="J557" s="11"/>
      <c r="L557" s="9"/>
      <c r="M557" s="14"/>
      <c r="N557" s="8"/>
    </row>
    <row r="558" spans="1:14" x14ac:dyDescent="0.2">
      <c r="A558" s="10"/>
      <c r="D558" s="13"/>
      <c r="H558" s="12"/>
      <c r="J558" s="11"/>
      <c r="L558" s="9"/>
      <c r="M558" s="14"/>
      <c r="N558" s="8"/>
    </row>
    <row r="559" spans="1:14" x14ac:dyDescent="0.2">
      <c r="A559" s="10"/>
      <c r="D559" s="13"/>
      <c r="H559" s="12"/>
      <c r="J559" s="11"/>
      <c r="L559" s="9"/>
      <c r="M559" s="14"/>
      <c r="N559" s="8"/>
    </row>
    <row r="560" spans="1:14" x14ac:dyDescent="0.2">
      <c r="A560" s="10"/>
      <c r="D560" s="13"/>
      <c r="H560" s="12"/>
      <c r="J560" s="11"/>
      <c r="L560" s="9"/>
      <c r="M560" s="14"/>
      <c r="N560" s="8"/>
    </row>
    <row r="561" spans="1:14" x14ac:dyDescent="0.2">
      <c r="A561" s="10"/>
      <c r="D561" s="13"/>
      <c r="H561" s="12"/>
      <c r="J561" s="11"/>
      <c r="L561" s="9"/>
      <c r="M561" s="14"/>
      <c r="N561" s="8"/>
    </row>
    <row r="562" spans="1:14" x14ac:dyDescent="0.2">
      <c r="A562" s="10"/>
      <c r="D562" s="13"/>
      <c r="H562" s="12"/>
      <c r="J562" s="11"/>
      <c r="L562" s="9"/>
      <c r="M562" s="14"/>
      <c r="N562" s="8"/>
    </row>
    <row r="563" spans="1:14" x14ac:dyDescent="0.2">
      <c r="A563" s="10"/>
      <c r="D563" s="13"/>
      <c r="H563" s="12"/>
      <c r="J563" s="11"/>
      <c r="L563" s="9"/>
      <c r="M563" s="14"/>
      <c r="N563" s="8"/>
    </row>
    <row r="564" spans="1:14" x14ac:dyDescent="0.2">
      <c r="A564" s="10"/>
      <c r="D564" s="13"/>
      <c r="H564" s="12"/>
      <c r="J564" s="11"/>
      <c r="L564" s="9"/>
      <c r="M564" s="14"/>
      <c r="N564" s="8"/>
    </row>
    <row r="565" spans="1:14" x14ac:dyDescent="0.2">
      <c r="A565" s="10"/>
      <c r="D565" s="13"/>
      <c r="H565" s="12"/>
      <c r="J565" s="11"/>
      <c r="L565" s="9"/>
      <c r="M565" s="14"/>
      <c r="N565" s="8"/>
    </row>
    <row r="566" spans="1:14" x14ac:dyDescent="0.2">
      <c r="A566" s="10"/>
      <c r="D566" s="13"/>
      <c r="H566" s="12"/>
      <c r="J566" s="11"/>
      <c r="L566" s="9"/>
      <c r="M566" s="14"/>
      <c r="N566" s="8"/>
    </row>
    <row r="567" spans="1:14" x14ac:dyDescent="0.2">
      <c r="A567" s="10"/>
      <c r="D567" s="13"/>
      <c r="H567" s="12"/>
      <c r="J567" s="11"/>
      <c r="L567" s="9"/>
      <c r="M567" s="14"/>
      <c r="N567" s="8"/>
    </row>
    <row r="568" spans="1:14" x14ac:dyDescent="0.2">
      <c r="A568" s="10"/>
      <c r="D568" s="13"/>
      <c r="H568" s="12"/>
      <c r="J568" s="11"/>
      <c r="L568" s="9"/>
      <c r="M568" s="14"/>
      <c r="N568" s="8"/>
    </row>
    <row r="569" spans="1:14" x14ac:dyDescent="0.2">
      <c r="A569" s="10"/>
      <c r="D569" s="13"/>
      <c r="H569" s="12"/>
      <c r="J569" s="11"/>
      <c r="L569" s="9"/>
      <c r="M569" s="14"/>
      <c r="N569" s="8"/>
    </row>
    <row r="570" spans="1:14" x14ac:dyDescent="0.2">
      <c r="A570" s="10"/>
      <c r="D570" s="13"/>
      <c r="H570" s="12"/>
      <c r="J570" s="11"/>
      <c r="L570" s="9"/>
      <c r="M570" s="14"/>
      <c r="N570" s="8"/>
    </row>
    <row r="571" spans="1:14" x14ac:dyDescent="0.2">
      <c r="A571" s="10"/>
      <c r="D571" s="13"/>
      <c r="H571" s="12"/>
      <c r="J571" s="11"/>
      <c r="L571" s="9"/>
      <c r="M571" s="14"/>
      <c r="N571" s="8"/>
    </row>
    <row r="572" spans="1:14" x14ac:dyDescent="0.2">
      <c r="A572" s="10"/>
      <c r="D572" s="13"/>
      <c r="H572" s="12"/>
      <c r="J572" s="11"/>
      <c r="L572" s="9"/>
      <c r="M572" s="14"/>
      <c r="N572" s="8"/>
    </row>
    <row r="573" spans="1:14" x14ac:dyDescent="0.2">
      <c r="A573" s="10"/>
      <c r="D573" s="13"/>
      <c r="H573" s="12"/>
      <c r="J573" s="11"/>
      <c r="L573" s="9"/>
      <c r="M573" s="14"/>
      <c r="N573" s="8"/>
    </row>
    <row r="574" spans="1:14" x14ac:dyDescent="0.2">
      <c r="A574" s="10"/>
      <c r="D574" s="13"/>
      <c r="H574" s="12"/>
      <c r="J574" s="11"/>
      <c r="L574" s="9"/>
      <c r="M574" s="14"/>
      <c r="N574" s="8"/>
    </row>
    <row r="575" spans="1:14" x14ac:dyDescent="0.2">
      <c r="A575" s="10"/>
      <c r="D575" s="13"/>
      <c r="H575" s="12"/>
      <c r="J575" s="11"/>
      <c r="L575" s="9"/>
      <c r="M575" s="14"/>
      <c r="N575" s="8"/>
    </row>
    <row r="576" spans="1:14" x14ac:dyDescent="0.2">
      <c r="A576" s="10"/>
      <c r="D576" s="13"/>
      <c r="H576" s="12"/>
      <c r="J576" s="11"/>
      <c r="L576" s="9"/>
      <c r="M576" s="14"/>
      <c r="N576" s="8"/>
    </row>
    <row r="577" spans="1:14" x14ac:dyDescent="0.2">
      <c r="A577" s="10"/>
      <c r="D577" s="13"/>
      <c r="H577" s="12"/>
      <c r="J577" s="11"/>
      <c r="L577" s="9"/>
      <c r="M577" s="14"/>
      <c r="N577" s="8"/>
    </row>
    <row r="578" spans="1:14" x14ac:dyDescent="0.2">
      <c r="A578" s="10"/>
      <c r="D578" s="13"/>
      <c r="H578" s="12"/>
      <c r="J578" s="11"/>
      <c r="L578" s="9"/>
      <c r="M578" s="14"/>
      <c r="N578" s="8"/>
    </row>
    <row r="579" spans="1:14" x14ac:dyDescent="0.2">
      <c r="A579" s="10"/>
      <c r="D579" s="13"/>
      <c r="H579" s="12"/>
      <c r="J579" s="11"/>
      <c r="L579" s="9"/>
      <c r="M579" s="14"/>
      <c r="N579" s="8"/>
    </row>
    <row r="580" spans="1:14" x14ac:dyDescent="0.2">
      <c r="A580" s="10"/>
      <c r="D580" s="13"/>
      <c r="H580" s="12"/>
      <c r="J580" s="11"/>
      <c r="L580" s="9"/>
      <c r="M580" s="14"/>
      <c r="N580" s="8"/>
    </row>
    <row r="581" spans="1:14" x14ac:dyDescent="0.2">
      <c r="A581" s="10"/>
      <c r="D581" s="13"/>
      <c r="H581" s="12"/>
      <c r="J581" s="11"/>
      <c r="L581" s="9"/>
      <c r="M581" s="14"/>
      <c r="N581" s="8"/>
    </row>
    <row r="582" spans="1:14" x14ac:dyDescent="0.2">
      <c r="A582" s="10"/>
      <c r="D582" s="13"/>
      <c r="H582" s="12"/>
      <c r="J582" s="11"/>
      <c r="L582" s="9"/>
      <c r="M582" s="14"/>
      <c r="N582" s="8"/>
    </row>
    <row r="583" spans="1:14" x14ac:dyDescent="0.2">
      <c r="A583" s="10"/>
      <c r="D583" s="13"/>
      <c r="H583" s="12"/>
      <c r="J583" s="11"/>
      <c r="L583" s="9"/>
      <c r="M583" s="14"/>
      <c r="N583" s="8"/>
    </row>
    <row r="584" spans="1:14" x14ac:dyDescent="0.2">
      <c r="A584" s="10"/>
      <c r="D584" s="13"/>
      <c r="H584" s="12"/>
      <c r="J584" s="11"/>
      <c r="L584" s="9"/>
      <c r="M584" s="14"/>
      <c r="N584" s="8"/>
    </row>
    <row r="585" spans="1:14" x14ac:dyDescent="0.2">
      <c r="A585" s="10"/>
      <c r="D585" s="13"/>
      <c r="H585" s="12"/>
      <c r="J585" s="11"/>
      <c r="L585" s="9"/>
      <c r="M585" s="14"/>
      <c r="N585" s="8"/>
    </row>
    <row r="586" spans="1:14" x14ac:dyDescent="0.2">
      <c r="A586" s="10"/>
      <c r="D586" s="13"/>
      <c r="H586" s="12"/>
      <c r="J586" s="11"/>
      <c r="L586" s="9"/>
      <c r="M586" s="14"/>
      <c r="N586" s="8"/>
    </row>
    <row r="587" spans="1:14" x14ac:dyDescent="0.2">
      <c r="A587" s="10"/>
      <c r="D587" s="13"/>
      <c r="H587" s="12"/>
      <c r="J587" s="11"/>
      <c r="L587" s="9"/>
    </row>
    <row r="588" spans="1:14" x14ac:dyDescent="0.2">
      <c r="A588" s="10"/>
      <c r="D588" s="13"/>
      <c r="H588" s="12"/>
      <c r="J588" s="11"/>
      <c r="L588" s="9"/>
    </row>
    <row r="589" spans="1:14" x14ac:dyDescent="0.2">
      <c r="A589" s="10"/>
      <c r="D589" s="13"/>
      <c r="H589" s="12"/>
      <c r="J589" s="11"/>
      <c r="L589" s="9"/>
    </row>
    <row r="590" spans="1:14" x14ac:dyDescent="0.2">
      <c r="A590" s="10"/>
      <c r="D590" s="13"/>
      <c r="H590" s="12"/>
      <c r="J590" s="11"/>
      <c r="L590" s="9"/>
    </row>
    <row r="591" spans="1:14" x14ac:dyDescent="0.2">
      <c r="A591" s="10"/>
      <c r="D591" s="13"/>
      <c r="H591" s="12"/>
      <c r="J591" s="11"/>
      <c r="L591" s="9"/>
    </row>
    <row r="592" spans="1:14" x14ac:dyDescent="0.2">
      <c r="A592" s="10"/>
      <c r="D592" s="13"/>
      <c r="H592" s="12"/>
      <c r="J592" s="11"/>
      <c r="L592" s="9"/>
    </row>
    <row r="593" spans="1:12" x14ac:dyDescent="0.2">
      <c r="A593" s="10"/>
      <c r="D593" s="13"/>
      <c r="H593" s="12"/>
      <c r="J593" s="11"/>
      <c r="L593" s="9"/>
    </row>
    <row r="594" spans="1:12" x14ac:dyDescent="0.2">
      <c r="A594" s="10"/>
      <c r="D594" s="13"/>
      <c r="H594" s="12"/>
      <c r="J594" s="11"/>
      <c r="L594" s="9"/>
    </row>
    <row r="595" spans="1:12" x14ac:dyDescent="0.2">
      <c r="A595" s="10"/>
      <c r="D595" s="13"/>
      <c r="H595" s="12"/>
      <c r="J595" s="11"/>
      <c r="L595" s="9"/>
    </row>
    <row r="596" spans="1:12" x14ac:dyDescent="0.2">
      <c r="A596" s="10"/>
      <c r="D596" s="13"/>
      <c r="H596" s="12"/>
      <c r="J596" s="11"/>
      <c r="L596" s="9"/>
    </row>
    <row r="597" spans="1:12" x14ac:dyDescent="0.2">
      <c r="A597" s="10"/>
      <c r="D597" s="13"/>
      <c r="H597" s="12"/>
      <c r="J597" s="11"/>
      <c r="L597" s="9"/>
    </row>
    <row r="598" spans="1:12" x14ac:dyDescent="0.2">
      <c r="A598" s="10"/>
      <c r="D598" s="13"/>
      <c r="H598" s="12"/>
      <c r="J598" s="11"/>
      <c r="L598" s="9"/>
    </row>
    <row r="599" spans="1:12" x14ac:dyDescent="0.2">
      <c r="A599" s="10"/>
      <c r="D599" s="13"/>
      <c r="H599" s="12"/>
      <c r="J599" s="11"/>
      <c r="L599" s="9"/>
    </row>
    <row r="600" spans="1:12" x14ac:dyDescent="0.2">
      <c r="A600" s="10"/>
      <c r="D600" s="13"/>
      <c r="H600" s="12"/>
      <c r="J600" s="11"/>
      <c r="L600" s="9"/>
    </row>
    <row r="601" spans="1:12" x14ac:dyDescent="0.2">
      <c r="A601" s="10"/>
      <c r="D601" s="13"/>
      <c r="H601" s="12"/>
      <c r="J601" s="11"/>
      <c r="L601" s="9"/>
    </row>
    <row r="602" spans="1:12" x14ac:dyDescent="0.2">
      <c r="A602" s="10"/>
      <c r="D602" s="13"/>
      <c r="H602" s="12"/>
      <c r="J602" s="11"/>
      <c r="L602" s="9"/>
    </row>
    <row r="603" spans="1:12" x14ac:dyDescent="0.2">
      <c r="A603" s="10"/>
      <c r="D603" s="13"/>
      <c r="H603" s="12"/>
      <c r="J603" s="11"/>
      <c r="L603" s="9"/>
    </row>
    <row r="604" spans="1:12" x14ac:dyDescent="0.2">
      <c r="A604" s="10"/>
      <c r="D604" s="13"/>
      <c r="H604" s="12"/>
      <c r="J604" s="11"/>
      <c r="L604" s="9"/>
    </row>
    <row r="605" spans="1:12" x14ac:dyDescent="0.2">
      <c r="A605" s="10"/>
      <c r="D605" s="13"/>
      <c r="H605" s="12"/>
      <c r="J605" s="11"/>
      <c r="L605" s="9"/>
    </row>
    <row r="606" spans="1:12" x14ac:dyDescent="0.2">
      <c r="A606" s="10"/>
      <c r="D606" s="13"/>
      <c r="H606" s="12"/>
      <c r="J606" s="11"/>
      <c r="L606" s="9"/>
    </row>
    <row r="607" spans="1:12" x14ac:dyDescent="0.2">
      <c r="A607" s="10"/>
      <c r="D607" s="13"/>
      <c r="H607" s="12"/>
      <c r="J607" s="11"/>
      <c r="L607" s="9"/>
    </row>
    <row r="608" spans="1:12" x14ac:dyDescent="0.2">
      <c r="A608" s="10"/>
      <c r="D608" s="13"/>
      <c r="H608" s="12"/>
      <c r="J608" s="11"/>
      <c r="L608" s="9"/>
    </row>
    <row r="609" spans="1:12" x14ac:dyDescent="0.2">
      <c r="A609" s="10"/>
      <c r="D609" s="13"/>
      <c r="H609" s="12"/>
      <c r="J609" s="11"/>
      <c r="L609" s="9"/>
    </row>
    <row r="610" spans="1:12" x14ac:dyDescent="0.2">
      <c r="A610" s="10"/>
      <c r="D610" s="13"/>
      <c r="H610" s="12"/>
      <c r="J610" s="11"/>
      <c r="L610" s="9"/>
    </row>
    <row r="611" spans="1:12" x14ac:dyDescent="0.2">
      <c r="A611" s="10"/>
      <c r="D611" s="13"/>
      <c r="H611" s="12"/>
      <c r="J611" s="11"/>
      <c r="L611" s="9"/>
    </row>
    <row r="612" spans="1:12" x14ac:dyDescent="0.2">
      <c r="A612" s="10"/>
      <c r="D612" s="13"/>
      <c r="H612" s="12"/>
      <c r="J612" s="11"/>
      <c r="L612" s="9"/>
    </row>
    <row r="613" spans="1:12" x14ac:dyDescent="0.2">
      <c r="A613" s="10"/>
      <c r="D613" s="13"/>
      <c r="H613" s="12"/>
      <c r="J613" s="11"/>
      <c r="L613" s="9"/>
    </row>
    <row r="614" spans="1:12" x14ac:dyDescent="0.2">
      <c r="A614" s="10"/>
      <c r="D614" s="13"/>
      <c r="H614" s="12"/>
      <c r="J614" s="11"/>
      <c r="L614" s="9"/>
    </row>
    <row r="615" spans="1:12" x14ac:dyDescent="0.2">
      <c r="A615" s="10"/>
      <c r="D615" s="13"/>
      <c r="H615" s="12"/>
      <c r="J615" s="11"/>
      <c r="L615" s="9"/>
    </row>
    <row r="616" spans="1:12" x14ac:dyDescent="0.2">
      <c r="A616" s="10"/>
      <c r="D616" s="13"/>
      <c r="H616" s="12"/>
      <c r="J616" s="11"/>
      <c r="L616" s="9"/>
    </row>
    <row r="617" spans="1:12" x14ac:dyDescent="0.2">
      <c r="A617" s="10"/>
      <c r="D617" s="13"/>
      <c r="H617" s="12"/>
      <c r="J617" s="11"/>
      <c r="L617" s="9"/>
    </row>
    <row r="618" spans="1:12" x14ac:dyDescent="0.2">
      <c r="A618" s="10"/>
      <c r="D618" s="13"/>
      <c r="H618" s="12"/>
      <c r="J618" s="11"/>
      <c r="L618" s="9"/>
    </row>
    <row r="619" spans="1:12" x14ac:dyDescent="0.2">
      <c r="A619" s="10"/>
      <c r="D619" s="13"/>
      <c r="H619" s="12"/>
      <c r="J619" s="11"/>
      <c r="L619" s="9"/>
    </row>
    <row r="620" spans="1:12" x14ac:dyDescent="0.2">
      <c r="A620" s="10"/>
      <c r="D620" s="13"/>
      <c r="H620" s="12"/>
      <c r="J620" s="11"/>
      <c r="L620" s="9"/>
    </row>
    <row r="621" spans="1:12" x14ac:dyDescent="0.2">
      <c r="A621" s="10"/>
      <c r="D621" s="13"/>
      <c r="H621" s="12"/>
      <c r="J621" s="11"/>
      <c r="L621" s="9"/>
    </row>
    <row r="622" spans="1:12" x14ac:dyDescent="0.2">
      <c r="A622" s="10"/>
      <c r="D622" s="13"/>
      <c r="H622" s="12"/>
      <c r="J622" s="11"/>
      <c r="L622" s="9"/>
    </row>
    <row r="623" spans="1:12" x14ac:dyDescent="0.2">
      <c r="A623" s="10"/>
      <c r="D623" s="13"/>
      <c r="H623" s="12"/>
      <c r="J623" s="11"/>
      <c r="L623" s="9"/>
    </row>
    <row r="624" spans="1:12" x14ac:dyDescent="0.2">
      <c r="A624" s="10"/>
      <c r="D624" s="13"/>
      <c r="H624" s="12"/>
      <c r="J624" s="11"/>
      <c r="L624" s="9"/>
    </row>
    <row r="625" spans="1:12" x14ac:dyDescent="0.2">
      <c r="A625" s="10"/>
      <c r="D625" s="13"/>
      <c r="H625" s="12"/>
      <c r="J625" s="11"/>
      <c r="L625" s="9"/>
    </row>
    <row r="626" spans="1:12" x14ac:dyDescent="0.2">
      <c r="A626" s="10"/>
      <c r="D626" s="13"/>
      <c r="H626" s="12"/>
      <c r="J626" s="11"/>
      <c r="L626" s="9"/>
    </row>
    <row r="627" spans="1:12" x14ac:dyDescent="0.2">
      <c r="A627" s="10"/>
      <c r="D627" s="13"/>
      <c r="H627" s="12"/>
      <c r="J627" s="11"/>
      <c r="L627" s="9"/>
    </row>
    <row r="628" spans="1:12" x14ac:dyDescent="0.2">
      <c r="A628" s="10"/>
      <c r="D628" s="13"/>
      <c r="H628" s="12"/>
      <c r="J628" s="11"/>
      <c r="L628" s="9"/>
    </row>
    <row r="629" spans="1:12" x14ac:dyDescent="0.2">
      <c r="A629" s="10"/>
      <c r="D629" s="13"/>
      <c r="H629" s="12"/>
      <c r="J629" s="11"/>
      <c r="L629" s="9"/>
    </row>
    <row r="630" spans="1:12" x14ac:dyDescent="0.2">
      <c r="A630" s="10"/>
      <c r="D630" s="13"/>
      <c r="H630" s="12"/>
      <c r="J630" s="11"/>
      <c r="L630" s="9"/>
    </row>
    <row r="631" spans="1:12" x14ac:dyDescent="0.2">
      <c r="A631" s="10"/>
      <c r="D631" s="13"/>
      <c r="H631" s="12"/>
      <c r="J631" s="11"/>
      <c r="L631" s="9"/>
    </row>
    <row r="632" spans="1:12" x14ac:dyDescent="0.2">
      <c r="A632" s="10"/>
      <c r="D632" s="13"/>
      <c r="H632" s="12"/>
      <c r="J632" s="11"/>
      <c r="L632" s="9"/>
    </row>
    <row r="633" spans="1:12" x14ac:dyDescent="0.2">
      <c r="A633" s="10"/>
      <c r="D633" s="13"/>
      <c r="H633" s="12"/>
      <c r="J633" s="11"/>
      <c r="L633" s="9"/>
    </row>
    <row r="634" spans="1:12" x14ac:dyDescent="0.2">
      <c r="A634" s="10"/>
      <c r="D634" s="13"/>
      <c r="H634" s="12"/>
      <c r="J634" s="11"/>
      <c r="L634" s="9"/>
    </row>
    <row r="635" spans="1:12" x14ac:dyDescent="0.2">
      <c r="A635" s="10"/>
      <c r="D635" s="13"/>
      <c r="H635" s="12"/>
      <c r="J635" s="11"/>
      <c r="L635" s="9"/>
    </row>
    <row r="636" spans="1:12" x14ac:dyDescent="0.2">
      <c r="A636" s="10"/>
      <c r="D636" s="13"/>
      <c r="H636" s="12"/>
      <c r="J636" s="11"/>
      <c r="L636" s="9"/>
    </row>
    <row r="637" spans="1:12" x14ac:dyDescent="0.2">
      <c r="A637" s="10"/>
      <c r="D637" s="13"/>
      <c r="H637" s="12"/>
      <c r="J637" s="11"/>
      <c r="L637" s="9"/>
    </row>
    <row r="638" spans="1:12" x14ac:dyDescent="0.2">
      <c r="A638" s="10"/>
      <c r="D638" s="13"/>
      <c r="H638" s="12"/>
      <c r="J638" s="11"/>
      <c r="L638" s="9"/>
    </row>
    <row r="639" spans="1:12" x14ac:dyDescent="0.2">
      <c r="A639" s="10"/>
      <c r="D639" s="13"/>
      <c r="H639" s="12"/>
      <c r="J639" s="11"/>
      <c r="L639" s="9"/>
    </row>
    <row r="640" spans="1:12" x14ac:dyDescent="0.2">
      <c r="A640" s="10"/>
      <c r="D640" s="13"/>
      <c r="H640" s="12"/>
      <c r="J640" s="11"/>
      <c r="L640" s="9"/>
    </row>
    <row r="641" spans="1:12" x14ac:dyDescent="0.2">
      <c r="A641" s="10"/>
      <c r="D641" s="13"/>
      <c r="H641" s="12"/>
      <c r="J641" s="11"/>
      <c r="L641" s="9"/>
    </row>
    <row r="642" spans="1:12" x14ac:dyDescent="0.2">
      <c r="A642" s="10"/>
      <c r="D642" s="13"/>
      <c r="H642" s="12"/>
      <c r="J642" s="11"/>
      <c r="L642" s="9"/>
    </row>
    <row r="643" spans="1:12" x14ac:dyDescent="0.2">
      <c r="A643" s="10"/>
      <c r="D643" s="13"/>
      <c r="H643" s="12"/>
      <c r="J643" s="11"/>
      <c r="L643" s="9"/>
    </row>
    <row r="644" spans="1:12" x14ac:dyDescent="0.2">
      <c r="A644" s="10"/>
      <c r="D644" s="13"/>
      <c r="H644" s="12"/>
      <c r="J644" s="11"/>
      <c r="L644" s="9"/>
    </row>
    <row r="645" spans="1:12" x14ac:dyDescent="0.2">
      <c r="A645" s="10"/>
      <c r="D645" s="13"/>
      <c r="H645" s="12"/>
      <c r="J645" s="11"/>
      <c r="L645" s="9"/>
    </row>
    <row r="646" spans="1:12" x14ac:dyDescent="0.2">
      <c r="A646" s="10"/>
      <c r="D646" s="13"/>
      <c r="H646" s="12"/>
      <c r="J646" s="11"/>
      <c r="L646" s="9"/>
    </row>
    <row r="647" spans="1:12" x14ac:dyDescent="0.2">
      <c r="A647" s="10"/>
      <c r="D647" s="13"/>
      <c r="H647" s="12"/>
      <c r="J647" s="11"/>
      <c r="L647" s="9"/>
    </row>
    <row r="648" spans="1:12" x14ac:dyDescent="0.2">
      <c r="A648" s="10"/>
      <c r="D648" s="13"/>
      <c r="H648" s="12"/>
      <c r="J648" s="11"/>
      <c r="L648" s="9"/>
    </row>
    <row r="649" spans="1:12" x14ac:dyDescent="0.2">
      <c r="A649" s="10"/>
      <c r="D649" s="13"/>
      <c r="H649" s="12"/>
      <c r="J649" s="11"/>
      <c r="L649" s="9"/>
    </row>
    <row r="650" spans="1:12" x14ac:dyDescent="0.2">
      <c r="A650" s="10"/>
      <c r="D650" s="13"/>
      <c r="H650" s="12"/>
      <c r="J650" s="11"/>
      <c r="L650" s="9"/>
    </row>
    <row r="651" spans="1:12" x14ac:dyDescent="0.2">
      <c r="A651" s="10"/>
      <c r="D651" s="13"/>
      <c r="H651" s="12"/>
      <c r="J651" s="11"/>
      <c r="L651" s="9"/>
    </row>
    <row r="652" spans="1:12" x14ac:dyDescent="0.2">
      <c r="A652" s="10"/>
      <c r="D652" s="13"/>
      <c r="H652" s="12"/>
      <c r="J652" s="11"/>
      <c r="L652" s="9"/>
    </row>
    <row r="653" spans="1:12" x14ac:dyDescent="0.2">
      <c r="A653" s="10"/>
      <c r="D653" s="13"/>
      <c r="H653" s="12"/>
      <c r="J653" s="11"/>
      <c r="L653" s="9"/>
    </row>
    <row r="654" spans="1:12" x14ac:dyDescent="0.2">
      <c r="A654" s="10"/>
      <c r="D654" s="13"/>
      <c r="H654" s="12"/>
      <c r="J654" s="11"/>
      <c r="L654" s="9"/>
    </row>
    <row r="655" spans="1:12" x14ac:dyDescent="0.2">
      <c r="A655" s="10"/>
      <c r="D655" s="13"/>
      <c r="H655" s="12"/>
      <c r="J655" s="11"/>
      <c r="L655" s="9"/>
    </row>
    <row r="656" spans="1:12" x14ac:dyDescent="0.2">
      <c r="A656" s="10"/>
      <c r="D656" s="13"/>
      <c r="H656" s="12"/>
      <c r="J656" s="11"/>
      <c r="L656" s="9"/>
    </row>
    <row r="657" spans="1:12" x14ac:dyDescent="0.2">
      <c r="A657" s="10"/>
      <c r="D657" s="13"/>
      <c r="H657" s="12"/>
      <c r="J657" s="11"/>
      <c r="L657" s="9"/>
    </row>
    <row r="658" spans="1:12" x14ac:dyDescent="0.2">
      <c r="A658" s="10"/>
      <c r="D658" s="13"/>
      <c r="H658" s="12"/>
      <c r="J658" s="11"/>
      <c r="L658" s="9"/>
    </row>
    <row r="659" spans="1:12" x14ac:dyDescent="0.2">
      <c r="A659" s="10"/>
      <c r="D659" s="13"/>
      <c r="H659" s="12"/>
      <c r="J659" s="11"/>
      <c r="L659" s="9"/>
    </row>
    <row r="660" spans="1:12" x14ac:dyDescent="0.2">
      <c r="A660" s="10"/>
      <c r="D660" s="13"/>
      <c r="H660" s="12"/>
      <c r="J660" s="11"/>
      <c r="L660" s="9"/>
    </row>
    <row r="661" spans="1:12" x14ac:dyDescent="0.2">
      <c r="A661" s="10"/>
      <c r="D661" s="13"/>
      <c r="H661" s="12"/>
      <c r="J661" s="11"/>
      <c r="L661" s="9"/>
    </row>
    <row r="662" spans="1:12" x14ac:dyDescent="0.2">
      <c r="A662" s="10"/>
      <c r="D662" s="13"/>
      <c r="H662" s="12"/>
      <c r="J662" s="11"/>
      <c r="L662" s="9"/>
    </row>
    <row r="663" spans="1:12" x14ac:dyDescent="0.2">
      <c r="A663" s="10"/>
      <c r="D663" s="13"/>
      <c r="H663" s="12"/>
      <c r="J663" s="11"/>
      <c r="L663" s="9"/>
    </row>
    <row r="664" spans="1:12" x14ac:dyDescent="0.2">
      <c r="A664" s="10"/>
      <c r="D664" s="13"/>
      <c r="H664" s="12"/>
      <c r="J664" s="11"/>
      <c r="L664" s="9"/>
    </row>
    <row r="665" spans="1:12" x14ac:dyDescent="0.2">
      <c r="A665" s="10"/>
      <c r="D665" s="13"/>
      <c r="H665" s="12"/>
      <c r="J665" s="11"/>
      <c r="L665" s="9"/>
    </row>
    <row r="666" spans="1:12" x14ac:dyDescent="0.2">
      <c r="A666" s="10"/>
      <c r="D666" s="13"/>
      <c r="H666" s="12"/>
      <c r="J666" s="11"/>
      <c r="L666" s="9"/>
    </row>
    <row r="667" spans="1:12" x14ac:dyDescent="0.2">
      <c r="A667" s="10"/>
      <c r="D667" s="13"/>
      <c r="H667" s="12"/>
      <c r="J667" s="11"/>
      <c r="L667" s="9"/>
    </row>
    <row r="668" spans="1:12" x14ac:dyDescent="0.2">
      <c r="A668" s="10"/>
      <c r="D668" s="13"/>
      <c r="H668" s="12"/>
      <c r="J668" s="11"/>
      <c r="L668" s="9"/>
    </row>
    <row r="669" spans="1:12" x14ac:dyDescent="0.2">
      <c r="A669" s="10"/>
      <c r="D669" s="13"/>
      <c r="H669" s="12"/>
      <c r="J669" s="11"/>
      <c r="L669" s="9"/>
    </row>
    <row r="670" spans="1:12" x14ac:dyDescent="0.2">
      <c r="A670" s="10"/>
      <c r="D670" s="13"/>
      <c r="H670" s="12"/>
      <c r="J670" s="11"/>
      <c r="L670" s="9"/>
    </row>
    <row r="671" spans="1:12" x14ac:dyDescent="0.2">
      <c r="A671" s="10"/>
      <c r="D671" s="13"/>
      <c r="H671" s="12"/>
      <c r="J671" s="11"/>
      <c r="L671" s="9"/>
    </row>
    <row r="672" spans="1:12" x14ac:dyDescent="0.2">
      <c r="A672" s="10"/>
      <c r="D672" s="13"/>
      <c r="H672" s="12"/>
      <c r="J672" s="11"/>
      <c r="L672" s="9"/>
    </row>
    <row r="673" spans="1:12" x14ac:dyDescent="0.2">
      <c r="A673" s="10"/>
      <c r="D673" s="13"/>
      <c r="H673" s="12"/>
      <c r="J673" s="11"/>
      <c r="L673" s="9"/>
    </row>
    <row r="674" spans="1:12" x14ac:dyDescent="0.2">
      <c r="A674" s="10"/>
      <c r="D674" s="13"/>
      <c r="H674" s="12"/>
      <c r="J674" s="11"/>
      <c r="L674" s="9"/>
    </row>
    <row r="675" spans="1:12" x14ac:dyDescent="0.2">
      <c r="A675" s="10"/>
      <c r="D675" s="13"/>
      <c r="H675" s="12"/>
      <c r="J675" s="11"/>
      <c r="L675" s="9"/>
    </row>
    <row r="676" spans="1:12" x14ac:dyDescent="0.2">
      <c r="A676" s="10"/>
      <c r="D676" s="13"/>
      <c r="H676" s="12"/>
      <c r="J676" s="11"/>
      <c r="L676" s="9"/>
    </row>
    <row r="677" spans="1:12" x14ac:dyDescent="0.2">
      <c r="A677" s="10"/>
      <c r="D677" s="13"/>
      <c r="H677" s="12"/>
      <c r="J677" s="11"/>
      <c r="L677" s="9"/>
    </row>
    <row r="678" spans="1:12" x14ac:dyDescent="0.2">
      <c r="A678" s="10"/>
      <c r="D678" s="13"/>
      <c r="H678" s="12"/>
      <c r="J678" s="11"/>
      <c r="L678" s="9"/>
    </row>
    <row r="679" spans="1:12" x14ac:dyDescent="0.2">
      <c r="A679" s="10"/>
      <c r="D679" s="13"/>
      <c r="H679" s="12"/>
      <c r="J679" s="11"/>
      <c r="L679" s="9"/>
    </row>
    <row r="680" spans="1:12" x14ac:dyDescent="0.2">
      <c r="A680" s="10"/>
      <c r="D680" s="13"/>
      <c r="H680" s="12"/>
      <c r="J680" s="11"/>
      <c r="L680" s="9"/>
    </row>
    <row r="681" spans="1:12" x14ac:dyDescent="0.2">
      <c r="A681" s="10"/>
      <c r="D681" s="13"/>
      <c r="H681" s="12"/>
      <c r="J681" s="11"/>
      <c r="L681" s="9"/>
    </row>
    <row r="682" spans="1:12" x14ac:dyDescent="0.2">
      <c r="A682" s="10"/>
      <c r="D682" s="13"/>
      <c r="H682" s="12"/>
      <c r="J682" s="11"/>
      <c r="L682" s="9"/>
    </row>
    <row r="683" spans="1:12" x14ac:dyDescent="0.2">
      <c r="A683" s="10"/>
      <c r="D683" s="13"/>
      <c r="H683" s="12"/>
      <c r="J683" s="11"/>
      <c r="L683" s="9"/>
    </row>
    <row r="684" spans="1:12" x14ac:dyDescent="0.2">
      <c r="A684" s="10"/>
      <c r="D684" s="13"/>
      <c r="H684" s="12"/>
      <c r="J684" s="11"/>
      <c r="L684" s="9"/>
    </row>
    <row r="685" spans="1:12" x14ac:dyDescent="0.2">
      <c r="A685" s="10"/>
      <c r="D685" s="13"/>
      <c r="H685" s="12"/>
      <c r="J685" s="11"/>
      <c r="L685" s="9"/>
    </row>
    <row r="686" spans="1:12" x14ac:dyDescent="0.2">
      <c r="A686" s="10"/>
      <c r="D686" s="13"/>
      <c r="H686" s="12"/>
      <c r="J686" s="11"/>
      <c r="L686" s="9"/>
    </row>
    <row r="687" spans="1:12" x14ac:dyDescent="0.2">
      <c r="A687" s="10"/>
      <c r="D687" s="13"/>
      <c r="H687" s="12"/>
      <c r="J687" s="11"/>
      <c r="L687" s="9"/>
    </row>
    <row r="688" spans="1:12" x14ac:dyDescent="0.2">
      <c r="A688" s="10"/>
      <c r="D688" s="13"/>
      <c r="H688" s="12"/>
      <c r="J688" s="11"/>
      <c r="L688" s="9"/>
    </row>
    <row r="689" spans="1:12" x14ac:dyDescent="0.2">
      <c r="A689" s="10"/>
      <c r="D689" s="13"/>
      <c r="H689" s="12"/>
      <c r="J689" s="11"/>
      <c r="L689" s="9"/>
    </row>
    <row r="690" spans="1:12" x14ac:dyDescent="0.2">
      <c r="A690" s="10"/>
      <c r="D690" s="13"/>
      <c r="H690" s="12"/>
      <c r="J690" s="11"/>
      <c r="L690" s="9"/>
    </row>
    <row r="691" spans="1:12" x14ac:dyDescent="0.2">
      <c r="A691" s="10"/>
      <c r="D691" s="13"/>
      <c r="H691" s="12"/>
      <c r="J691" s="11"/>
      <c r="L691" s="9"/>
    </row>
    <row r="692" spans="1:12" x14ac:dyDescent="0.2">
      <c r="A692" s="10"/>
      <c r="D692" s="13"/>
      <c r="H692" s="12"/>
      <c r="J692" s="11"/>
      <c r="L692" s="9"/>
    </row>
    <row r="693" spans="1:12" x14ac:dyDescent="0.2">
      <c r="A693" s="10"/>
      <c r="D693" s="13"/>
      <c r="H693" s="12"/>
      <c r="J693" s="11"/>
      <c r="L693" s="9"/>
    </row>
    <row r="694" spans="1:12" x14ac:dyDescent="0.2">
      <c r="A694" s="10"/>
      <c r="D694" s="13"/>
      <c r="H694" s="12"/>
      <c r="J694" s="11"/>
      <c r="L694" s="9"/>
    </row>
    <row r="695" spans="1:12" x14ac:dyDescent="0.2">
      <c r="A695" s="10"/>
      <c r="D695" s="13"/>
      <c r="H695" s="12"/>
      <c r="J695" s="11"/>
      <c r="L695" s="9"/>
    </row>
    <row r="696" spans="1:12" x14ac:dyDescent="0.2">
      <c r="A696" s="10"/>
      <c r="D696" s="13"/>
      <c r="H696" s="12"/>
      <c r="J696" s="11"/>
      <c r="L696" s="9"/>
    </row>
    <row r="697" spans="1:12" x14ac:dyDescent="0.2">
      <c r="A697" s="10"/>
      <c r="D697" s="13"/>
      <c r="H697" s="12"/>
      <c r="J697" s="11"/>
      <c r="L697" s="9"/>
    </row>
    <row r="698" spans="1:12" x14ac:dyDescent="0.2">
      <c r="A698" s="10"/>
      <c r="D698" s="13"/>
      <c r="H698" s="12"/>
      <c r="J698" s="11"/>
      <c r="L698" s="9"/>
    </row>
    <row r="699" spans="1:12" x14ac:dyDescent="0.2">
      <c r="A699" s="10"/>
      <c r="D699" s="13"/>
      <c r="H699" s="12"/>
      <c r="J699" s="11"/>
      <c r="L699" s="9"/>
    </row>
    <row r="700" spans="1:12" x14ac:dyDescent="0.2">
      <c r="A700" s="10"/>
      <c r="D700" s="13"/>
      <c r="H700" s="12"/>
      <c r="J700" s="11"/>
      <c r="L700" s="9"/>
    </row>
    <row r="701" spans="1:12" x14ac:dyDescent="0.2">
      <c r="A701" s="10"/>
      <c r="D701" s="13"/>
      <c r="H701" s="12"/>
      <c r="J701" s="11"/>
      <c r="L701" s="9"/>
    </row>
    <row r="702" spans="1:12" x14ac:dyDescent="0.2">
      <c r="A702" s="10"/>
      <c r="D702" s="13"/>
      <c r="H702" s="12"/>
      <c r="J702" s="11"/>
      <c r="L702" s="9"/>
    </row>
    <row r="703" spans="1:12" x14ac:dyDescent="0.2">
      <c r="A703" s="10"/>
      <c r="D703" s="13"/>
      <c r="H703" s="12"/>
      <c r="J703" s="11"/>
      <c r="L703" s="9"/>
    </row>
    <row r="704" spans="1:12" x14ac:dyDescent="0.2">
      <c r="A704" s="10"/>
      <c r="D704" s="13"/>
      <c r="H704" s="12"/>
      <c r="J704" s="11"/>
      <c r="L704" s="9"/>
    </row>
    <row r="705" spans="1:12" x14ac:dyDescent="0.2">
      <c r="A705" s="10"/>
      <c r="D705" s="13"/>
      <c r="H705" s="12"/>
      <c r="J705" s="11"/>
      <c r="L705" s="9"/>
    </row>
    <row r="706" spans="1:12" x14ac:dyDescent="0.2">
      <c r="A706" s="10"/>
      <c r="D706" s="13"/>
      <c r="H706" s="12"/>
      <c r="J706" s="11"/>
      <c r="L706" s="9"/>
    </row>
    <row r="707" spans="1:12" x14ac:dyDescent="0.2">
      <c r="A707" s="10"/>
      <c r="D707" s="13"/>
      <c r="H707" s="12"/>
      <c r="J707" s="11"/>
      <c r="L707" s="9"/>
    </row>
    <row r="708" spans="1:12" x14ac:dyDescent="0.2">
      <c r="A708" s="10"/>
      <c r="D708" s="13"/>
      <c r="H708" s="12"/>
      <c r="J708" s="11"/>
      <c r="L708" s="9"/>
    </row>
    <row r="709" spans="1:12" x14ac:dyDescent="0.2">
      <c r="A709" s="10"/>
      <c r="D709" s="13"/>
      <c r="H709" s="12"/>
      <c r="J709" s="11"/>
      <c r="L709" s="9"/>
    </row>
    <row r="710" spans="1:12" x14ac:dyDescent="0.2">
      <c r="A710" s="10"/>
      <c r="D710" s="13"/>
      <c r="H710" s="12"/>
      <c r="J710" s="11"/>
      <c r="L710" s="9"/>
    </row>
    <row r="711" spans="1:12" x14ac:dyDescent="0.2">
      <c r="A711" s="10"/>
      <c r="D711" s="13"/>
      <c r="H711" s="12"/>
      <c r="J711" s="11"/>
      <c r="L711" s="9"/>
    </row>
    <row r="712" spans="1:12" x14ac:dyDescent="0.2">
      <c r="A712" s="10"/>
      <c r="D712" s="13"/>
      <c r="H712" s="12"/>
      <c r="J712" s="11"/>
      <c r="L712" s="9"/>
    </row>
    <row r="713" spans="1:12" x14ac:dyDescent="0.2">
      <c r="A713" s="10"/>
      <c r="D713" s="13"/>
      <c r="H713" s="12"/>
      <c r="J713" s="11"/>
      <c r="L713" s="9"/>
    </row>
    <row r="714" spans="1:12" x14ac:dyDescent="0.2">
      <c r="A714" s="10"/>
      <c r="D714" s="13"/>
      <c r="H714" s="12"/>
      <c r="J714" s="11"/>
      <c r="L714" s="9"/>
    </row>
    <row r="715" spans="1:12" x14ac:dyDescent="0.2">
      <c r="A715" s="10"/>
      <c r="D715" s="13"/>
      <c r="H715" s="12"/>
      <c r="J715" s="11"/>
      <c r="L715" s="9"/>
    </row>
    <row r="716" spans="1:12" x14ac:dyDescent="0.2">
      <c r="A716" s="10"/>
      <c r="D716" s="13"/>
      <c r="H716" s="12"/>
      <c r="J716" s="11"/>
      <c r="L716" s="9"/>
    </row>
    <row r="717" spans="1:12" x14ac:dyDescent="0.2">
      <c r="A717" s="10"/>
      <c r="D717" s="13"/>
      <c r="H717" s="12"/>
      <c r="J717" s="11"/>
      <c r="L717" s="9"/>
    </row>
    <row r="718" spans="1:12" x14ac:dyDescent="0.2">
      <c r="A718" s="10"/>
      <c r="D718" s="13"/>
      <c r="H718" s="12"/>
      <c r="J718" s="11"/>
      <c r="L718" s="9"/>
    </row>
    <row r="719" spans="1:12" x14ac:dyDescent="0.2">
      <c r="A719" s="10"/>
      <c r="D719" s="13"/>
      <c r="H719" s="12"/>
      <c r="J719" s="11"/>
      <c r="L719" s="9"/>
    </row>
    <row r="720" spans="1:12" x14ac:dyDescent="0.2">
      <c r="A720" s="10"/>
      <c r="D720" s="13"/>
      <c r="H720" s="12"/>
      <c r="J720" s="11"/>
      <c r="L720" s="9"/>
    </row>
    <row r="721" spans="1:12" x14ac:dyDescent="0.2">
      <c r="A721" s="10"/>
      <c r="D721" s="13"/>
      <c r="H721" s="12"/>
      <c r="J721" s="11"/>
      <c r="L721" s="9"/>
    </row>
    <row r="722" spans="1:12" x14ac:dyDescent="0.2">
      <c r="A722" s="10"/>
      <c r="D722" s="13"/>
      <c r="H722" s="12"/>
      <c r="J722" s="11"/>
      <c r="L722" s="9"/>
    </row>
    <row r="723" spans="1:12" x14ac:dyDescent="0.2">
      <c r="A723" s="10"/>
      <c r="D723" s="13"/>
      <c r="H723" s="12"/>
      <c r="J723" s="11"/>
      <c r="L723" s="9"/>
    </row>
    <row r="724" spans="1:12" x14ac:dyDescent="0.2">
      <c r="A724" s="10"/>
      <c r="D724" s="13"/>
      <c r="H724" s="12"/>
      <c r="J724" s="11"/>
      <c r="L724" s="9"/>
    </row>
    <row r="725" spans="1:12" x14ac:dyDescent="0.2">
      <c r="A725" s="10"/>
      <c r="D725" s="13"/>
      <c r="H725" s="12"/>
      <c r="J725" s="11"/>
      <c r="L725" s="9"/>
    </row>
    <row r="726" spans="1:12" x14ac:dyDescent="0.2">
      <c r="A726" s="10"/>
      <c r="D726" s="13"/>
      <c r="H726" s="12"/>
      <c r="J726" s="11"/>
      <c r="L726" s="9"/>
    </row>
    <row r="727" spans="1:12" x14ac:dyDescent="0.2">
      <c r="A727" s="10"/>
      <c r="D727" s="13"/>
      <c r="H727" s="12"/>
      <c r="J727" s="11"/>
      <c r="L727" s="9"/>
    </row>
    <row r="728" spans="1:12" x14ac:dyDescent="0.2">
      <c r="A728" s="10"/>
      <c r="D728" s="13"/>
      <c r="H728" s="12"/>
      <c r="J728" s="11"/>
      <c r="L728" s="9"/>
    </row>
    <row r="729" spans="1:12" x14ac:dyDescent="0.2">
      <c r="A729" s="10"/>
      <c r="D729" s="13"/>
      <c r="H729" s="12"/>
      <c r="J729" s="11"/>
      <c r="L729" s="9"/>
    </row>
    <row r="730" spans="1:12" x14ac:dyDescent="0.2">
      <c r="A730" s="10"/>
      <c r="D730" s="13"/>
      <c r="H730" s="12"/>
      <c r="J730" s="11"/>
      <c r="L730" s="9"/>
    </row>
    <row r="731" spans="1:12" x14ac:dyDescent="0.2">
      <c r="A731" s="10"/>
      <c r="D731" s="13"/>
      <c r="H731" s="12"/>
      <c r="J731" s="11"/>
      <c r="L731" s="9"/>
    </row>
    <row r="732" spans="1:12" x14ac:dyDescent="0.2">
      <c r="A732" s="10"/>
      <c r="D732" s="13"/>
      <c r="H732" s="12"/>
      <c r="J732" s="11"/>
      <c r="L732" s="9"/>
    </row>
    <row r="733" spans="1:12" x14ac:dyDescent="0.2">
      <c r="A733" s="10"/>
      <c r="D733" s="13"/>
      <c r="H733" s="12"/>
      <c r="J733" s="11"/>
      <c r="L733" s="9"/>
    </row>
    <row r="734" spans="1:12" x14ac:dyDescent="0.2">
      <c r="A734" s="10"/>
      <c r="D734" s="13"/>
      <c r="H734" s="12"/>
      <c r="J734" s="11"/>
      <c r="L734" s="9"/>
    </row>
    <row r="735" spans="1:12" x14ac:dyDescent="0.2">
      <c r="A735" s="10"/>
      <c r="D735" s="13"/>
      <c r="H735" s="12"/>
      <c r="J735" s="11"/>
      <c r="L735" s="9"/>
    </row>
    <row r="736" spans="1:12" x14ac:dyDescent="0.2">
      <c r="A736" s="10"/>
      <c r="D736" s="13"/>
      <c r="H736" s="12"/>
      <c r="J736" s="11"/>
      <c r="L736" s="9"/>
    </row>
    <row r="737" spans="1:12" x14ac:dyDescent="0.2">
      <c r="A737" s="10"/>
      <c r="D737" s="13"/>
      <c r="H737" s="12"/>
      <c r="J737" s="11"/>
      <c r="L737" s="9"/>
    </row>
    <row r="738" spans="1:12" x14ac:dyDescent="0.2">
      <c r="A738" s="10"/>
      <c r="D738" s="13"/>
      <c r="H738" s="12"/>
      <c r="J738" s="11"/>
      <c r="L738" s="9"/>
    </row>
    <row r="739" spans="1:12" x14ac:dyDescent="0.2">
      <c r="A739" s="10"/>
      <c r="D739" s="13"/>
      <c r="H739" s="12"/>
      <c r="J739" s="11"/>
      <c r="L739" s="9"/>
    </row>
    <row r="740" spans="1:12" x14ac:dyDescent="0.2">
      <c r="A740" s="10"/>
      <c r="D740" s="13"/>
      <c r="H740" s="12"/>
      <c r="J740" s="11"/>
      <c r="L740" s="9"/>
    </row>
    <row r="741" spans="1:12" x14ac:dyDescent="0.2">
      <c r="A741" s="10"/>
      <c r="D741" s="13"/>
      <c r="H741" s="12"/>
      <c r="J741" s="11"/>
      <c r="L741" s="9"/>
    </row>
    <row r="742" spans="1:12" x14ac:dyDescent="0.2">
      <c r="A742" s="10"/>
      <c r="D742" s="13"/>
      <c r="H742" s="12"/>
      <c r="J742" s="11"/>
      <c r="L742" s="9"/>
    </row>
    <row r="743" spans="1:12" x14ac:dyDescent="0.2">
      <c r="A743" s="10"/>
      <c r="D743" s="13"/>
      <c r="H743" s="12"/>
      <c r="J743" s="11"/>
      <c r="L743" s="9"/>
    </row>
    <row r="744" spans="1:12" x14ac:dyDescent="0.2">
      <c r="A744" s="10"/>
      <c r="D744" s="13"/>
      <c r="H744" s="12"/>
      <c r="J744" s="11"/>
      <c r="L744" s="9"/>
    </row>
    <row r="745" spans="1:12" x14ac:dyDescent="0.2">
      <c r="A745" s="10"/>
      <c r="D745" s="13"/>
      <c r="H745" s="12"/>
      <c r="J745" s="11"/>
      <c r="L745" s="9"/>
    </row>
    <row r="746" spans="1:12" x14ac:dyDescent="0.2">
      <c r="A746" s="10"/>
      <c r="D746" s="13"/>
      <c r="H746" s="12"/>
      <c r="J746" s="11"/>
      <c r="L746" s="9"/>
    </row>
    <row r="747" spans="1:12" x14ac:dyDescent="0.2">
      <c r="A747" s="10"/>
      <c r="D747" s="13"/>
      <c r="H747" s="12"/>
      <c r="J747" s="11"/>
      <c r="L747" s="9"/>
    </row>
    <row r="748" spans="1:12" x14ac:dyDescent="0.2">
      <c r="A748" s="10"/>
      <c r="D748" s="13"/>
      <c r="H748" s="12"/>
      <c r="J748" s="11"/>
      <c r="L748" s="9"/>
    </row>
    <row r="749" spans="1:12" x14ac:dyDescent="0.2">
      <c r="A749" s="10"/>
      <c r="D749" s="13"/>
      <c r="H749" s="12"/>
      <c r="J749" s="11"/>
      <c r="L749" s="9"/>
    </row>
    <row r="750" spans="1:12" x14ac:dyDescent="0.2">
      <c r="A750" s="10"/>
      <c r="D750" s="13"/>
      <c r="H750" s="12"/>
      <c r="J750" s="11"/>
      <c r="L750" s="9"/>
    </row>
    <row r="751" spans="1:12" x14ac:dyDescent="0.2">
      <c r="A751" s="10"/>
      <c r="D751" s="13"/>
      <c r="H751" s="12"/>
      <c r="J751" s="11"/>
      <c r="L751" s="9"/>
    </row>
    <row r="752" spans="1:12" x14ac:dyDescent="0.2">
      <c r="A752" s="10"/>
      <c r="D752" s="13"/>
      <c r="H752" s="12"/>
      <c r="J752" s="11"/>
      <c r="L752" s="9"/>
    </row>
    <row r="753" spans="1:12" x14ac:dyDescent="0.2">
      <c r="A753" s="10"/>
      <c r="D753" s="13"/>
      <c r="H753" s="12"/>
      <c r="J753" s="11"/>
      <c r="L753" s="9"/>
    </row>
    <row r="754" spans="1:12" x14ac:dyDescent="0.2">
      <c r="A754" s="10"/>
      <c r="D754" s="13"/>
      <c r="H754" s="12"/>
      <c r="J754" s="11"/>
      <c r="L754" s="9"/>
    </row>
    <row r="755" spans="1:12" x14ac:dyDescent="0.2">
      <c r="A755" s="10"/>
      <c r="D755" s="13"/>
      <c r="H755" s="12"/>
      <c r="J755" s="11"/>
      <c r="L755" s="9"/>
    </row>
    <row r="756" spans="1:12" x14ac:dyDescent="0.2">
      <c r="A756" s="10"/>
      <c r="D756" s="13"/>
      <c r="H756" s="12"/>
      <c r="J756" s="11"/>
      <c r="L756" s="9"/>
    </row>
    <row r="757" spans="1:12" x14ac:dyDescent="0.2">
      <c r="A757" s="10"/>
      <c r="D757" s="13"/>
      <c r="H757" s="12"/>
      <c r="J757" s="11"/>
      <c r="L757" s="9"/>
    </row>
    <row r="758" spans="1:12" x14ac:dyDescent="0.2">
      <c r="A758" s="10"/>
      <c r="D758" s="13"/>
      <c r="H758" s="12"/>
      <c r="J758" s="11"/>
      <c r="L758" s="9"/>
    </row>
    <row r="759" spans="1:12" x14ac:dyDescent="0.2">
      <c r="A759" s="10"/>
      <c r="D759" s="13"/>
      <c r="H759" s="12"/>
      <c r="J759" s="11"/>
      <c r="L759" s="9"/>
    </row>
    <row r="760" spans="1:12" x14ac:dyDescent="0.2">
      <c r="A760" s="10"/>
      <c r="D760" s="13"/>
      <c r="H760" s="12"/>
      <c r="J760" s="11"/>
      <c r="L760" s="9"/>
    </row>
    <row r="761" spans="1:12" x14ac:dyDescent="0.2">
      <c r="A761" s="10"/>
      <c r="D761" s="13"/>
      <c r="H761" s="12"/>
      <c r="J761" s="11"/>
      <c r="L761" s="9"/>
    </row>
    <row r="762" spans="1:12" x14ac:dyDescent="0.2">
      <c r="A762" s="10"/>
      <c r="D762" s="13"/>
      <c r="H762" s="12"/>
      <c r="J762" s="11"/>
      <c r="L762" s="9"/>
    </row>
    <row r="763" spans="1:12" x14ac:dyDescent="0.2">
      <c r="A763" s="10"/>
      <c r="D763" s="13"/>
      <c r="H763" s="12"/>
      <c r="J763" s="11"/>
      <c r="L763" s="9"/>
    </row>
    <row r="764" spans="1:12" x14ac:dyDescent="0.2">
      <c r="A764" s="10"/>
      <c r="D764" s="13"/>
      <c r="H764" s="12"/>
      <c r="J764" s="11"/>
      <c r="L764" s="9"/>
    </row>
    <row r="765" spans="1:12" x14ac:dyDescent="0.2">
      <c r="A765" s="10"/>
      <c r="D765" s="13"/>
      <c r="H765" s="12"/>
      <c r="J765" s="11"/>
      <c r="L765" s="9"/>
    </row>
    <row r="766" spans="1:12" x14ac:dyDescent="0.2">
      <c r="A766" s="10"/>
      <c r="D766" s="13"/>
      <c r="H766" s="12"/>
      <c r="J766" s="11"/>
      <c r="L766" s="9"/>
    </row>
    <row r="767" spans="1:12" x14ac:dyDescent="0.2">
      <c r="A767" s="10"/>
      <c r="D767" s="13"/>
      <c r="H767" s="12"/>
      <c r="J767" s="11"/>
      <c r="L767" s="9"/>
    </row>
    <row r="768" spans="1:12" x14ac:dyDescent="0.2">
      <c r="A768" s="10"/>
      <c r="D768" s="13"/>
      <c r="H768" s="12"/>
      <c r="J768" s="11"/>
      <c r="L768" s="9"/>
    </row>
    <row r="769" spans="1:12" x14ac:dyDescent="0.2">
      <c r="A769" s="10"/>
      <c r="D769" s="13"/>
      <c r="H769" s="12"/>
      <c r="J769" s="11"/>
      <c r="L769" s="9"/>
    </row>
    <row r="770" spans="1:12" x14ac:dyDescent="0.2">
      <c r="A770" s="10"/>
      <c r="D770" s="13"/>
      <c r="H770" s="12"/>
      <c r="J770" s="11"/>
      <c r="L770" s="9"/>
    </row>
    <row r="771" spans="1:12" x14ac:dyDescent="0.2">
      <c r="A771" s="10"/>
      <c r="D771" s="13"/>
      <c r="H771" s="12"/>
      <c r="J771" s="11"/>
      <c r="L771" s="9"/>
    </row>
    <row r="772" spans="1:12" x14ac:dyDescent="0.2">
      <c r="A772" s="10"/>
      <c r="D772" s="13"/>
      <c r="H772" s="12"/>
      <c r="J772" s="11"/>
      <c r="L772" s="9"/>
    </row>
    <row r="773" spans="1:12" x14ac:dyDescent="0.2">
      <c r="A773" s="10"/>
      <c r="D773" s="13"/>
      <c r="H773" s="12"/>
      <c r="J773" s="11"/>
      <c r="L773" s="9"/>
    </row>
    <row r="774" spans="1:12" x14ac:dyDescent="0.2">
      <c r="A774" s="10"/>
      <c r="D774" s="13"/>
      <c r="H774" s="12"/>
      <c r="J774" s="11"/>
      <c r="L774" s="9"/>
    </row>
    <row r="775" spans="1:12" x14ac:dyDescent="0.2">
      <c r="A775" s="10"/>
      <c r="D775" s="13"/>
      <c r="H775" s="12"/>
      <c r="J775" s="11"/>
      <c r="L775" s="9"/>
    </row>
    <row r="776" spans="1:12" x14ac:dyDescent="0.2">
      <c r="A776" s="10"/>
      <c r="D776" s="13"/>
      <c r="H776" s="12"/>
      <c r="J776" s="11"/>
      <c r="L776" s="9"/>
    </row>
    <row r="777" spans="1:12" x14ac:dyDescent="0.2">
      <c r="A777" s="10"/>
      <c r="D777" s="13"/>
      <c r="H777" s="12"/>
      <c r="J777" s="11"/>
      <c r="L777" s="9"/>
    </row>
    <row r="778" spans="1:12" x14ac:dyDescent="0.2">
      <c r="A778" s="10"/>
      <c r="D778" s="13"/>
      <c r="H778" s="12"/>
      <c r="J778" s="11"/>
      <c r="L778" s="9"/>
    </row>
    <row r="779" spans="1:12" x14ac:dyDescent="0.2">
      <c r="A779" s="10"/>
      <c r="D779" s="13"/>
      <c r="H779" s="12"/>
      <c r="J779" s="11"/>
      <c r="L779" s="9"/>
    </row>
    <row r="780" spans="1:12" x14ac:dyDescent="0.2">
      <c r="A780" s="10"/>
      <c r="D780" s="13"/>
      <c r="H780" s="12"/>
      <c r="J780" s="11"/>
      <c r="L780" s="9"/>
    </row>
    <row r="781" spans="1:12" x14ac:dyDescent="0.2">
      <c r="A781" s="10"/>
      <c r="D781" s="13"/>
      <c r="H781" s="12"/>
      <c r="J781" s="11"/>
      <c r="L781" s="9"/>
    </row>
    <row r="782" spans="1:12" x14ac:dyDescent="0.2">
      <c r="A782" s="10"/>
      <c r="D782" s="13"/>
      <c r="H782" s="12"/>
      <c r="J782" s="11"/>
      <c r="L782" s="9"/>
    </row>
    <row r="783" spans="1:12" x14ac:dyDescent="0.2">
      <c r="A783" s="10"/>
      <c r="D783" s="13"/>
      <c r="H783" s="12"/>
      <c r="J783" s="11"/>
      <c r="L783" s="9"/>
    </row>
    <row r="784" spans="1:12" x14ac:dyDescent="0.2">
      <c r="A784" s="10"/>
      <c r="D784" s="13"/>
      <c r="H784" s="12"/>
      <c r="J784" s="11"/>
      <c r="L784" s="9"/>
    </row>
    <row r="785" spans="1:12" x14ac:dyDescent="0.2">
      <c r="A785" s="10"/>
      <c r="D785" s="13"/>
      <c r="H785" s="12"/>
      <c r="J785" s="11"/>
      <c r="L785" s="9"/>
    </row>
    <row r="786" spans="1:12" x14ac:dyDescent="0.2">
      <c r="A786" s="10"/>
      <c r="D786" s="13"/>
      <c r="H786" s="12"/>
      <c r="J786" s="11"/>
      <c r="L786" s="9"/>
    </row>
    <row r="787" spans="1:12" x14ac:dyDescent="0.2">
      <c r="A787" s="10"/>
      <c r="D787" s="13"/>
      <c r="H787" s="12"/>
      <c r="J787" s="11"/>
      <c r="L787" s="9"/>
    </row>
    <row r="788" spans="1:12" x14ac:dyDescent="0.2">
      <c r="A788" s="10"/>
      <c r="D788" s="13"/>
      <c r="H788" s="12"/>
      <c r="J788" s="11"/>
      <c r="L788" s="9"/>
    </row>
    <row r="789" spans="1:12" x14ac:dyDescent="0.2">
      <c r="A789" s="10"/>
      <c r="D789" s="13"/>
      <c r="H789" s="12"/>
      <c r="J789" s="11"/>
      <c r="L789" s="9"/>
    </row>
    <row r="790" spans="1:12" x14ac:dyDescent="0.2">
      <c r="A790" s="10"/>
      <c r="D790" s="13"/>
      <c r="H790" s="12"/>
      <c r="J790" s="11"/>
      <c r="L790" s="9"/>
    </row>
    <row r="791" spans="1:12" x14ac:dyDescent="0.2">
      <c r="A791" s="10"/>
      <c r="D791" s="13"/>
      <c r="H791" s="12"/>
      <c r="J791" s="11"/>
      <c r="L791" s="9"/>
    </row>
    <row r="792" spans="1:12" x14ac:dyDescent="0.2">
      <c r="A792" s="10"/>
      <c r="D792" s="13"/>
      <c r="H792" s="12"/>
      <c r="J792" s="11"/>
      <c r="L792" s="9"/>
    </row>
    <row r="793" spans="1:12" x14ac:dyDescent="0.2">
      <c r="A793" s="10"/>
      <c r="D793" s="13"/>
      <c r="H793" s="12"/>
      <c r="J793" s="11"/>
      <c r="L793" s="9"/>
    </row>
    <row r="794" spans="1:12" x14ac:dyDescent="0.2">
      <c r="A794" s="10"/>
      <c r="D794" s="13"/>
      <c r="H794" s="12"/>
      <c r="J794" s="11"/>
      <c r="L794" s="9"/>
    </row>
    <row r="795" spans="1:12" x14ac:dyDescent="0.2">
      <c r="A795" s="10"/>
      <c r="D795" s="13"/>
      <c r="H795" s="12"/>
      <c r="J795" s="11"/>
      <c r="L795" s="9"/>
    </row>
    <row r="796" spans="1:12" x14ac:dyDescent="0.2">
      <c r="A796" s="10"/>
      <c r="D796" s="13"/>
      <c r="H796" s="12"/>
      <c r="J796" s="11"/>
      <c r="L796" s="9"/>
    </row>
    <row r="797" spans="1:12" x14ac:dyDescent="0.2">
      <c r="A797" s="10"/>
      <c r="D797" s="13"/>
      <c r="H797" s="12"/>
      <c r="J797" s="11"/>
      <c r="L797" s="9"/>
    </row>
    <row r="798" spans="1:12" x14ac:dyDescent="0.2">
      <c r="A798" s="10"/>
      <c r="D798" s="13"/>
      <c r="H798" s="12"/>
      <c r="J798" s="11"/>
      <c r="L798" s="9"/>
    </row>
    <row r="799" spans="1:12" x14ac:dyDescent="0.2">
      <c r="A799" s="10"/>
      <c r="D799" s="13"/>
      <c r="H799" s="12"/>
      <c r="J799" s="11"/>
      <c r="L799" s="9"/>
    </row>
    <row r="800" spans="1:12" x14ac:dyDescent="0.2">
      <c r="A800" s="10"/>
      <c r="D800" s="13"/>
      <c r="H800" s="12"/>
      <c r="J800" s="11"/>
      <c r="L800" s="9"/>
    </row>
    <row r="801" spans="1:12" x14ac:dyDescent="0.2">
      <c r="A801" s="10"/>
      <c r="D801" s="13"/>
      <c r="H801" s="12"/>
      <c r="J801" s="11"/>
      <c r="L801" s="9"/>
    </row>
    <row r="802" spans="1:12" x14ac:dyDescent="0.2">
      <c r="A802" s="10"/>
      <c r="D802" s="13"/>
      <c r="H802" s="12"/>
      <c r="J802" s="11"/>
      <c r="L802" s="9"/>
    </row>
    <row r="803" spans="1:12" x14ac:dyDescent="0.2">
      <c r="A803" s="10"/>
      <c r="D803" s="13"/>
      <c r="H803" s="12"/>
      <c r="J803" s="11"/>
      <c r="L803" s="9"/>
    </row>
    <row r="804" spans="1:12" x14ac:dyDescent="0.2">
      <c r="A804" s="10"/>
      <c r="D804" s="13"/>
      <c r="H804" s="12"/>
      <c r="J804" s="11"/>
      <c r="L804" s="9"/>
    </row>
    <row r="805" spans="1:12" x14ac:dyDescent="0.2">
      <c r="A805" s="10"/>
      <c r="D805" s="13"/>
      <c r="H805" s="12"/>
      <c r="J805" s="11"/>
      <c r="L805" s="9"/>
    </row>
    <row r="806" spans="1:12" x14ac:dyDescent="0.2">
      <c r="A806" s="10"/>
      <c r="D806" s="13"/>
      <c r="H806" s="12"/>
      <c r="J806" s="11"/>
      <c r="L806" s="9"/>
    </row>
    <row r="807" spans="1:12" x14ac:dyDescent="0.2">
      <c r="A807" s="10"/>
      <c r="D807" s="13"/>
      <c r="H807" s="12"/>
      <c r="J807" s="11"/>
      <c r="L807" s="9"/>
    </row>
    <row r="808" spans="1:12" x14ac:dyDescent="0.2">
      <c r="A808" s="10"/>
      <c r="D808" s="13"/>
      <c r="H808" s="12"/>
      <c r="J808" s="11"/>
      <c r="L808" s="9"/>
    </row>
    <row r="809" spans="1:12" x14ac:dyDescent="0.2">
      <c r="A809" s="10"/>
      <c r="D809" s="13"/>
      <c r="H809" s="12"/>
      <c r="J809" s="11"/>
      <c r="L809" s="9"/>
    </row>
    <row r="810" spans="1:12" x14ac:dyDescent="0.2">
      <c r="A810" s="10"/>
      <c r="D810" s="13"/>
      <c r="H810" s="12"/>
      <c r="J810" s="11"/>
      <c r="L810" s="9"/>
    </row>
    <row r="811" spans="1:12" x14ac:dyDescent="0.2">
      <c r="A811" s="10"/>
      <c r="D811" s="13"/>
      <c r="H811" s="12"/>
      <c r="J811" s="11"/>
      <c r="L811" s="9"/>
    </row>
    <row r="812" spans="1:12" x14ac:dyDescent="0.2">
      <c r="A812" s="10"/>
      <c r="D812" s="13"/>
      <c r="H812" s="12"/>
      <c r="J812" s="11"/>
      <c r="L812" s="9"/>
    </row>
    <row r="813" spans="1:12" x14ac:dyDescent="0.2">
      <c r="A813" s="10"/>
      <c r="D813" s="13"/>
      <c r="H813" s="12"/>
      <c r="J813" s="11"/>
      <c r="L813" s="9"/>
    </row>
    <row r="814" spans="1:12" x14ac:dyDescent="0.2">
      <c r="A814" s="10"/>
      <c r="D814" s="13"/>
      <c r="H814" s="12"/>
      <c r="J814" s="11"/>
      <c r="L814" s="9"/>
    </row>
    <row r="815" spans="1:12" x14ac:dyDescent="0.2">
      <c r="A815" s="10"/>
      <c r="D815" s="13"/>
      <c r="H815" s="12"/>
      <c r="J815" s="11"/>
      <c r="L815" s="9"/>
    </row>
    <row r="816" spans="1:12" x14ac:dyDescent="0.2">
      <c r="A816" s="10"/>
      <c r="D816" s="13"/>
      <c r="H816" s="12"/>
      <c r="J816" s="11"/>
      <c r="L816" s="9"/>
    </row>
    <row r="817" spans="1:12" x14ac:dyDescent="0.2">
      <c r="A817" s="10"/>
      <c r="D817" s="13"/>
      <c r="H817" s="12"/>
      <c r="J817" s="11"/>
      <c r="L817" s="9"/>
    </row>
    <row r="818" spans="1:12" x14ac:dyDescent="0.2">
      <c r="A818" s="10"/>
      <c r="D818" s="13"/>
      <c r="H818" s="12"/>
      <c r="J818" s="11"/>
      <c r="L818" s="9"/>
    </row>
    <row r="819" spans="1:12" x14ac:dyDescent="0.2">
      <c r="A819" s="10"/>
      <c r="D819" s="13"/>
      <c r="H819" s="12"/>
      <c r="J819" s="11"/>
      <c r="L819" s="9"/>
    </row>
    <row r="820" spans="1:12" x14ac:dyDescent="0.2">
      <c r="A820" s="10"/>
      <c r="D820" s="13"/>
      <c r="H820" s="12"/>
      <c r="J820" s="11"/>
      <c r="L820" s="9"/>
    </row>
    <row r="821" spans="1:12" x14ac:dyDescent="0.2">
      <c r="A821" s="10"/>
      <c r="D821" s="13"/>
      <c r="H821" s="12"/>
      <c r="J821" s="11"/>
      <c r="L821" s="9"/>
    </row>
    <row r="822" spans="1:12" x14ac:dyDescent="0.2">
      <c r="A822" s="10"/>
      <c r="D822" s="13"/>
      <c r="H822" s="12"/>
      <c r="J822" s="11"/>
      <c r="L822" s="9"/>
    </row>
    <row r="823" spans="1:12" x14ac:dyDescent="0.2">
      <c r="A823" s="10"/>
      <c r="D823" s="13"/>
      <c r="H823" s="12"/>
      <c r="J823" s="11"/>
      <c r="L823" s="9"/>
    </row>
    <row r="824" spans="1:12" x14ac:dyDescent="0.2">
      <c r="A824" s="10"/>
      <c r="D824" s="13"/>
      <c r="H824" s="12"/>
      <c r="J824" s="11"/>
      <c r="L824" s="9"/>
    </row>
    <row r="825" spans="1:12" x14ac:dyDescent="0.2">
      <c r="A825" s="10"/>
      <c r="D825" s="13"/>
      <c r="H825" s="12"/>
      <c r="J825" s="11"/>
      <c r="L825" s="9"/>
    </row>
    <row r="826" spans="1:12" x14ac:dyDescent="0.2">
      <c r="A826" s="10"/>
      <c r="D826" s="13"/>
      <c r="H826" s="12"/>
      <c r="J826" s="11"/>
      <c r="L826" s="9"/>
    </row>
    <row r="827" spans="1:12" x14ac:dyDescent="0.2">
      <c r="A827" s="10"/>
      <c r="D827" s="13"/>
      <c r="H827" s="12"/>
      <c r="J827" s="11"/>
      <c r="L827" s="9"/>
    </row>
    <row r="828" spans="1:12" x14ac:dyDescent="0.2">
      <c r="A828" s="10"/>
      <c r="D828" s="13"/>
      <c r="H828" s="12"/>
      <c r="J828" s="11"/>
      <c r="L828" s="9"/>
    </row>
    <row r="829" spans="1:12" x14ac:dyDescent="0.2">
      <c r="A829" s="10"/>
      <c r="D829" s="13"/>
      <c r="H829" s="12"/>
      <c r="J829" s="11"/>
      <c r="L829" s="9"/>
    </row>
    <row r="830" spans="1:12" x14ac:dyDescent="0.2">
      <c r="A830" s="10"/>
      <c r="D830" s="13"/>
      <c r="H830" s="12"/>
      <c r="J830" s="11"/>
      <c r="L830" s="9"/>
    </row>
    <row r="831" spans="1:12" x14ac:dyDescent="0.2">
      <c r="A831" s="10"/>
      <c r="D831" s="13"/>
      <c r="H831" s="12"/>
      <c r="J831" s="11"/>
      <c r="L831" s="9"/>
    </row>
    <row r="832" spans="1:12" x14ac:dyDescent="0.2">
      <c r="A832" s="10"/>
      <c r="D832" s="13"/>
      <c r="H832" s="12"/>
      <c r="J832" s="11"/>
      <c r="L832" s="9"/>
    </row>
    <row r="833" spans="1:12" x14ac:dyDescent="0.2">
      <c r="A833" s="10"/>
      <c r="D833" s="13"/>
      <c r="H833" s="12"/>
      <c r="J833" s="11"/>
      <c r="L833" s="9"/>
    </row>
    <row r="834" spans="1:12" x14ac:dyDescent="0.2">
      <c r="A834" s="10"/>
      <c r="D834" s="13"/>
      <c r="H834" s="12"/>
      <c r="J834" s="11"/>
      <c r="L834" s="9"/>
    </row>
    <row r="835" spans="1:12" x14ac:dyDescent="0.2">
      <c r="A835" s="10"/>
      <c r="D835" s="13"/>
      <c r="H835" s="12"/>
      <c r="J835" s="11"/>
      <c r="L835" s="9"/>
    </row>
    <row r="836" spans="1:12" x14ac:dyDescent="0.2">
      <c r="A836" s="10"/>
      <c r="D836" s="13"/>
      <c r="H836" s="12"/>
      <c r="J836" s="11"/>
      <c r="L836" s="9"/>
    </row>
    <row r="837" spans="1:12" x14ac:dyDescent="0.2">
      <c r="A837" s="10"/>
      <c r="D837" s="13"/>
      <c r="H837" s="12"/>
      <c r="J837" s="11"/>
      <c r="L837" s="9"/>
    </row>
    <row r="838" spans="1:12" x14ac:dyDescent="0.2">
      <c r="A838" s="10"/>
      <c r="D838" s="13"/>
      <c r="H838" s="12"/>
      <c r="J838" s="11"/>
      <c r="L838" s="9"/>
    </row>
    <row r="839" spans="1:12" x14ac:dyDescent="0.2">
      <c r="A839" s="10"/>
      <c r="D839" s="13"/>
      <c r="H839" s="12"/>
      <c r="J839" s="11"/>
      <c r="L839" s="9"/>
    </row>
    <row r="840" spans="1:12" x14ac:dyDescent="0.2">
      <c r="A840" s="10"/>
      <c r="D840" s="13"/>
      <c r="H840" s="12"/>
      <c r="J840" s="11"/>
      <c r="L840" s="9"/>
    </row>
    <row r="841" spans="1:12" x14ac:dyDescent="0.2">
      <c r="A841" s="10"/>
      <c r="D841" s="13"/>
      <c r="H841" s="12"/>
      <c r="J841" s="11"/>
      <c r="L841" s="9"/>
    </row>
    <row r="842" spans="1:12" x14ac:dyDescent="0.2">
      <c r="A842" s="10"/>
      <c r="D842" s="13"/>
      <c r="H842" s="12"/>
      <c r="J842" s="11"/>
      <c r="L842" s="9"/>
    </row>
    <row r="843" spans="1:12" x14ac:dyDescent="0.2">
      <c r="A843" s="10"/>
      <c r="D843" s="13"/>
      <c r="H843" s="12"/>
      <c r="J843" s="11"/>
      <c r="L843" s="9"/>
    </row>
    <row r="844" spans="1:12" x14ac:dyDescent="0.2">
      <c r="A844" s="10"/>
      <c r="D844" s="13"/>
      <c r="H844" s="12"/>
      <c r="J844" s="11"/>
      <c r="L844" s="9"/>
    </row>
    <row r="845" spans="1:12" x14ac:dyDescent="0.2">
      <c r="A845" s="10"/>
      <c r="D845" s="13"/>
      <c r="H845" s="12"/>
      <c r="J845" s="11"/>
      <c r="L845" s="9"/>
    </row>
    <row r="846" spans="1:12" x14ac:dyDescent="0.2">
      <c r="A846" s="10"/>
      <c r="D846" s="13"/>
      <c r="H846" s="12"/>
      <c r="J846" s="11"/>
      <c r="L846" s="9"/>
    </row>
    <row r="847" spans="1:12" x14ac:dyDescent="0.2">
      <c r="A847" s="10"/>
      <c r="D847" s="13"/>
      <c r="H847" s="12"/>
      <c r="J847" s="11"/>
      <c r="L847" s="9"/>
    </row>
    <row r="848" spans="1:12" x14ac:dyDescent="0.2">
      <c r="A848" s="10"/>
      <c r="D848" s="13"/>
      <c r="H848" s="12"/>
      <c r="J848" s="11"/>
      <c r="L848" s="9"/>
    </row>
    <row r="849" spans="1:12" x14ac:dyDescent="0.2">
      <c r="A849" s="10"/>
      <c r="D849" s="13"/>
      <c r="H849" s="12"/>
      <c r="J849" s="11"/>
      <c r="L849" s="9"/>
    </row>
    <row r="850" spans="1:12" x14ac:dyDescent="0.2">
      <c r="A850" s="10"/>
      <c r="D850" s="13"/>
      <c r="H850" s="12"/>
      <c r="J850" s="11"/>
      <c r="L850" s="9"/>
    </row>
    <row r="851" spans="1:12" x14ac:dyDescent="0.2">
      <c r="A851" s="10"/>
      <c r="D851" s="13"/>
      <c r="H851" s="12"/>
      <c r="J851" s="11"/>
      <c r="L851" s="9"/>
    </row>
    <row r="852" spans="1:12" x14ac:dyDescent="0.2">
      <c r="A852" s="10"/>
      <c r="D852" s="13"/>
      <c r="H852" s="12"/>
      <c r="J852" s="11"/>
      <c r="L852" s="9"/>
    </row>
    <row r="853" spans="1:12" x14ac:dyDescent="0.2">
      <c r="A853" s="10"/>
      <c r="D853" s="13"/>
      <c r="H853" s="12"/>
      <c r="J853" s="11"/>
      <c r="L853" s="9"/>
    </row>
    <row r="854" spans="1:12" x14ac:dyDescent="0.2">
      <c r="A854" s="10"/>
      <c r="D854" s="13"/>
      <c r="H854" s="12"/>
      <c r="J854" s="11"/>
      <c r="L854" s="9"/>
    </row>
    <row r="855" spans="1:12" x14ac:dyDescent="0.2">
      <c r="A855" s="10"/>
      <c r="D855" s="13"/>
      <c r="H855" s="12"/>
      <c r="J855" s="11"/>
      <c r="L855" s="9"/>
    </row>
    <row r="856" spans="1:12" x14ac:dyDescent="0.2">
      <c r="A856" s="10"/>
      <c r="D856" s="13"/>
      <c r="H856" s="12"/>
      <c r="J856" s="11"/>
      <c r="L856" s="9"/>
    </row>
    <row r="857" spans="1:12" x14ac:dyDescent="0.2">
      <c r="A857" s="10"/>
      <c r="D857" s="13"/>
      <c r="H857" s="12"/>
      <c r="J857" s="11"/>
      <c r="L857" s="9"/>
    </row>
    <row r="858" spans="1:12" x14ac:dyDescent="0.2">
      <c r="A858" s="10"/>
      <c r="D858" s="13"/>
      <c r="H858" s="12"/>
      <c r="J858" s="11"/>
      <c r="L858" s="9"/>
    </row>
    <row r="859" spans="1:12" x14ac:dyDescent="0.2">
      <c r="A859" s="10"/>
      <c r="D859" s="13"/>
      <c r="H859" s="12"/>
      <c r="J859" s="11"/>
      <c r="L859" s="9"/>
    </row>
    <row r="860" spans="1:12" x14ac:dyDescent="0.2">
      <c r="A860" s="10"/>
      <c r="D860" s="13"/>
      <c r="H860" s="12"/>
      <c r="J860" s="11"/>
      <c r="L860" s="9"/>
    </row>
    <row r="861" spans="1:12" x14ac:dyDescent="0.2">
      <c r="A861" s="10"/>
      <c r="D861" s="13"/>
      <c r="H861" s="12"/>
      <c r="J861" s="11"/>
      <c r="L861" s="9"/>
    </row>
    <row r="862" spans="1:12" x14ac:dyDescent="0.2">
      <c r="A862" s="10"/>
      <c r="D862" s="13"/>
      <c r="H862" s="12"/>
      <c r="J862" s="11"/>
      <c r="L862" s="9"/>
    </row>
    <row r="863" spans="1:12" x14ac:dyDescent="0.2">
      <c r="A863" s="10"/>
      <c r="D863" s="13"/>
      <c r="H863" s="12"/>
      <c r="J863" s="11"/>
      <c r="L863" s="9"/>
    </row>
    <row r="864" spans="1:12" x14ac:dyDescent="0.2">
      <c r="A864" s="10"/>
      <c r="D864" s="13"/>
      <c r="H864" s="12"/>
      <c r="J864" s="11"/>
      <c r="L864" s="9"/>
    </row>
    <row r="865" spans="1:12" x14ac:dyDescent="0.2">
      <c r="A865" s="10"/>
      <c r="D865" s="13"/>
      <c r="H865" s="12"/>
      <c r="J865" s="11"/>
      <c r="L865" s="9"/>
    </row>
    <row r="866" spans="1:12" x14ac:dyDescent="0.2">
      <c r="A866" s="10"/>
      <c r="D866" s="13"/>
      <c r="H866" s="12"/>
      <c r="J866" s="11"/>
      <c r="L866" s="9"/>
    </row>
    <row r="867" spans="1:12" x14ac:dyDescent="0.2">
      <c r="A867" s="10"/>
      <c r="D867" s="13"/>
      <c r="H867" s="12"/>
      <c r="J867" s="11"/>
      <c r="L867" s="9"/>
    </row>
    <row r="868" spans="1:12" x14ac:dyDescent="0.2">
      <c r="A868" s="10"/>
      <c r="D868" s="13"/>
      <c r="H868" s="12"/>
      <c r="J868" s="11"/>
      <c r="L868" s="9"/>
    </row>
    <row r="869" spans="1:12" x14ac:dyDescent="0.2">
      <c r="A869" s="10"/>
      <c r="D869" s="13"/>
      <c r="H869" s="12"/>
      <c r="J869" s="11"/>
      <c r="L869" s="9"/>
    </row>
    <row r="870" spans="1:12" x14ac:dyDescent="0.2">
      <c r="A870" s="10"/>
      <c r="D870" s="13"/>
      <c r="H870" s="12"/>
      <c r="J870" s="11"/>
      <c r="L870" s="9"/>
    </row>
    <row r="871" spans="1:12" x14ac:dyDescent="0.2">
      <c r="A871" s="10"/>
      <c r="D871" s="13"/>
      <c r="H871" s="12"/>
      <c r="J871" s="11"/>
      <c r="L871" s="9"/>
    </row>
    <row r="872" spans="1:12" x14ac:dyDescent="0.2">
      <c r="A872" s="10"/>
      <c r="D872" s="13"/>
      <c r="H872" s="12"/>
      <c r="J872" s="11"/>
      <c r="L872" s="9"/>
    </row>
    <row r="873" spans="1:12" x14ac:dyDescent="0.2">
      <c r="A873" s="10"/>
      <c r="D873" s="13"/>
      <c r="H873" s="12"/>
      <c r="J873" s="11"/>
      <c r="L873" s="9"/>
    </row>
    <row r="874" spans="1:12" x14ac:dyDescent="0.2">
      <c r="A874" s="10"/>
      <c r="D874" s="13"/>
      <c r="H874" s="12"/>
      <c r="J874" s="11"/>
      <c r="L874" s="9"/>
    </row>
    <row r="875" spans="1:12" x14ac:dyDescent="0.2">
      <c r="A875" s="10"/>
      <c r="D875" s="13"/>
      <c r="H875" s="12"/>
      <c r="J875" s="11"/>
      <c r="L875" s="9"/>
    </row>
    <row r="876" spans="1:12" x14ac:dyDescent="0.2">
      <c r="A876" s="10"/>
      <c r="D876" s="13"/>
      <c r="H876" s="12"/>
      <c r="J876" s="11"/>
      <c r="L876" s="9"/>
    </row>
    <row r="877" spans="1:12" x14ac:dyDescent="0.2">
      <c r="A877" s="10"/>
      <c r="D877" s="13"/>
      <c r="H877" s="12"/>
      <c r="J877" s="11"/>
      <c r="L877" s="9"/>
    </row>
    <row r="878" spans="1:12" x14ac:dyDescent="0.2">
      <c r="A878" s="10"/>
      <c r="D878" s="13"/>
      <c r="H878" s="12"/>
      <c r="J878" s="11"/>
      <c r="L878" s="9"/>
    </row>
    <row r="879" spans="1:12" x14ac:dyDescent="0.2">
      <c r="A879" s="10"/>
      <c r="D879" s="13"/>
      <c r="H879" s="12"/>
      <c r="J879" s="11"/>
      <c r="L879" s="9"/>
    </row>
    <row r="880" spans="1:12" x14ac:dyDescent="0.2">
      <c r="A880" s="10"/>
      <c r="D880" s="13"/>
      <c r="H880" s="12"/>
      <c r="J880" s="11"/>
      <c r="L880" s="9"/>
    </row>
    <row r="881" spans="1:12" x14ac:dyDescent="0.2">
      <c r="A881" s="10"/>
      <c r="D881" s="13"/>
      <c r="H881" s="12"/>
      <c r="J881" s="11"/>
      <c r="L881" s="9"/>
    </row>
    <row r="882" spans="1:12" x14ac:dyDescent="0.2">
      <c r="A882" s="10"/>
      <c r="D882" s="13"/>
      <c r="H882" s="12"/>
      <c r="J882" s="11"/>
      <c r="L882" s="9"/>
    </row>
    <row r="883" spans="1:12" x14ac:dyDescent="0.2">
      <c r="A883" s="10"/>
      <c r="D883" s="13"/>
      <c r="H883" s="12"/>
      <c r="J883" s="11"/>
      <c r="L883" s="9"/>
    </row>
    <row r="884" spans="1:12" x14ac:dyDescent="0.2">
      <c r="A884" s="10"/>
      <c r="D884" s="13"/>
      <c r="H884" s="12"/>
      <c r="J884" s="11"/>
      <c r="L884" s="9"/>
    </row>
    <row r="885" spans="1:12" x14ac:dyDescent="0.2">
      <c r="A885" s="10"/>
      <c r="D885" s="13"/>
      <c r="H885" s="12"/>
      <c r="J885" s="11"/>
      <c r="L885" s="9"/>
    </row>
    <row r="886" spans="1:12" x14ac:dyDescent="0.2">
      <c r="A886" s="10"/>
      <c r="D886" s="13"/>
      <c r="H886" s="12"/>
      <c r="J886" s="11"/>
      <c r="L886" s="9"/>
    </row>
    <row r="887" spans="1:12" x14ac:dyDescent="0.2">
      <c r="A887" s="10"/>
      <c r="D887" s="13"/>
      <c r="H887" s="12"/>
      <c r="J887" s="11"/>
      <c r="L887" s="9"/>
    </row>
    <row r="888" spans="1:12" x14ac:dyDescent="0.2">
      <c r="A888" s="10"/>
      <c r="D888" s="13"/>
      <c r="H888" s="12"/>
      <c r="J888" s="11"/>
      <c r="L888" s="9"/>
    </row>
    <row r="889" spans="1:12" x14ac:dyDescent="0.2">
      <c r="A889" s="10"/>
      <c r="D889" s="13"/>
      <c r="H889" s="12"/>
      <c r="J889" s="11"/>
      <c r="L889" s="9"/>
    </row>
    <row r="890" spans="1:12" x14ac:dyDescent="0.2">
      <c r="A890" s="10"/>
      <c r="D890" s="13"/>
      <c r="H890" s="12"/>
      <c r="J890" s="11"/>
      <c r="L890" s="9"/>
    </row>
    <row r="891" spans="1:12" x14ac:dyDescent="0.2">
      <c r="A891" s="10"/>
      <c r="D891" s="13"/>
      <c r="H891" s="12"/>
      <c r="J891" s="11"/>
      <c r="L891" s="9"/>
    </row>
    <row r="892" spans="1:12" x14ac:dyDescent="0.2">
      <c r="A892" s="10"/>
      <c r="D892" s="13"/>
      <c r="H892" s="12"/>
      <c r="J892" s="11"/>
      <c r="L892" s="9"/>
    </row>
    <row r="893" spans="1:12" x14ac:dyDescent="0.2">
      <c r="A893" s="10"/>
      <c r="D893" s="13"/>
      <c r="H893" s="12"/>
      <c r="J893" s="11"/>
      <c r="L893" s="9"/>
    </row>
    <row r="894" spans="1:12" x14ac:dyDescent="0.2">
      <c r="A894" s="10"/>
      <c r="D894" s="13"/>
      <c r="H894" s="12"/>
      <c r="J894" s="11"/>
      <c r="L894" s="9"/>
    </row>
    <row r="895" spans="1:12" x14ac:dyDescent="0.2">
      <c r="A895" s="10"/>
      <c r="D895" s="13"/>
      <c r="H895" s="12"/>
      <c r="J895" s="11"/>
      <c r="L895" s="9"/>
    </row>
    <row r="896" spans="1:12" x14ac:dyDescent="0.2">
      <c r="A896" s="10"/>
      <c r="D896" s="13"/>
      <c r="H896" s="12"/>
      <c r="J896" s="11"/>
      <c r="L896" s="9"/>
    </row>
    <row r="897" spans="1:12" x14ac:dyDescent="0.2">
      <c r="A897" s="10"/>
      <c r="D897" s="13"/>
      <c r="H897" s="12"/>
      <c r="J897" s="11"/>
      <c r="L897" s="9"/>
    </row>
    <row r="898" spans="1:12" x14ac:dyDescent="0.2">
      <c r="A898" s="10"/>
      <c r="D898" s="13"/>
      <c r="H898" s="12"/>
      <c r="J898" s="11"/>
      <c r="L898" s="9"/>
    </row>
    <row r="899" spans="1:12" x14ac:dyDescent="0.2">
      <c r="A899" s="10"/>
      <c r="D899" s="13"/>
      <c r="H899" s="12"/>
      <c r="J899" s="11"/>
      <c r="L899" s="9"/>
    </row>
    <row r="900" spans="1:12" x14ac:dyDescent="0.2">
      <c r="A900" s="10"/>
      <c r="D900" s="13"/>
      <c r="H900" s="12"/>
      <c r="J900" s="11"/>
      <c r="L900" s="9"/>
    </row>
    <row r="901" spans="1:12" x14ac:dyDescent="0.2">
      <c r="A901" s="10"/>
      <c r="D901" s="13"/>
      <c r="H901" s="12"/>
      <c r="J901" s="11"/>
      <c r="L901" s="9"/>
    </row>
    <row r="902" spans="1:12" x14ac:dyDescent="0.2">
      <c r="A902" s="10"/>
      <c r="D902" s="13"/>
      <c r="H902" s="12"/>
      <c r="J902" s="11"/>
      <c r="L902" s="9"/>
    </row>
    <row r="903" spans="1:12" x14ac:dyDescent="0.2">
      <c r="A903" s="10"/>
      <c r="D903" s="13"/>
      <c r="H903" s="12"/>
      <c r="J903" s="11"/>
      <c r="L903" s="9"/>
    </row>
    <row r="904" spans="1:12" x14ac:dyDescent="0.2">
      <c r="A904" s="10"/>
      <c r="D904" s="13"/>
      <c r="H904" s="12"/>
      <c r="J904" s="11"/>
      <c r="L904" s="9"/>
    </row>
    <row r="905" spans="1:12" x14ac:dyDescent="0.2">
      <c r="A905" s="10"/>
      <c r="D905" s="13"/>
      <c r="H905" s="12"/>
      <c r="J905" s="11"/>
      <c r="L905" s="9"/>
    </row>
    <row r="906" spans="1:12" x14ac:dyDescent="0.2">
      <c r="A906" s="10"/>
      <c r="D906" s="13"/>
      <c r="H906" s="12"/>
      <c r="J906" s="11"/>
      <c r="L906" s="9"/>
    </row>
    <row r="907" spans="1:12" x14ac:dyDescent="0.2">
      <c r="A907" s="10"/>
      <c r="D907" s="13"/>
      <c r="H907" s="12"/>
      <c r="J907" s="11"/>
      <c r="L907" s="9"/>
    </row>
    <row r="908" spans="1:12" x14ac:dyDescent="0.2">
      <c r="A908" s="10"/>
      <c r="D908" s="13"/>
      <c r="H908" s="12"/>
      <c r="J908" s="11"/>
      <c r="L908" s="9"/>
    </row>
    <row r="909" spans="1:12" x14ac:dyDescent="0.2">
      <c r="A909" s="10"/>
      <c r="D909" s="13"/>
      <c r="H909" s="12"/>
      <c r="J909" s="11"/>
      <c r="L909" s="9"/>
    </row>
    <row r="910" spans="1:12" x14ac:dyDescent="0.2">
      <c r="A910" s="10"/>
      <c r="D910" s="13"/>
      <c r="H910" s="12"/>
      <c r="J910" s="11"/>
      <c r="L910" s="9"/>
    </row>
    <row r="911" spans="1:12" x14ac:dyDescent="0.2">
      <c r="A911" s="10"/>
      <c r="D911" s="13"/>
      <c r="H911" s="12"/>
      <c r="J911" s="11"/>
      <c r="L911" s="9"/>
    </row>
    <row r="912" spans="1:12" x14ac:dyDescent="0.2">
      <c r="A912" s="10"/>
      <c r="D912" s="13"/>
      <c r="H912" s="12"/>
      <c r="J912" s="11"/>
      <c r="L912" s="9"/>
    </row>
    <row r="913" spans="1:12" x14ac:dyDescent="0.2">
      <c r="A913" s="10"/>
      <c r="D913" s="13"/>
      <c r="H913" s="12"/>
      <c r="J913" s="11"/>
      <c r="L913" s="9"/>
    </row>
    <row r="914" spans="1:12" x14ac:dyDescent="0.2">
      <c r="A914" s="10"/>
      <c r="D914" s="13"/>
      <c r="H914" s="12"/>
      <c r="J914" s="11"/>
      <c r="L914" s="9"/>
    </row>
    <row r="915" spans="1:12" x14ac:dyDescent="0.2">
      <c r="A915" s="10"/>
      <c r="D915" s="13"/>
      <c r="H915" s="12"/>
      <c r="J915" s="11"/>
      <c r="L915" s="9"/>
    </row>
    <row r="916" spans="1:12" x14ac:dyDescent="0.2">
      <c r="A916" s="10"/>
      <c r="D916" s="13"/>
      <c r="H916" s="12"/>
      <c r="J916" s="11"/>
      <c r="L916" s="9"/>
    </row>
    <row r="917" spans="1:12" x14ac:dyDescent="0.2">
      <c r="A917" s="10"/>
      <c r="D917" s="13"/>
      <c r="H917" s="12"/>
      <c r="J917" s="11"/>
      <c r="L917" s="9"/>
    </row>
    <row r="918" spans="1:12" x14ac:dyDescent="0.2">
      <c r="A918" s="10"/>
      <c r="D918" s="13"/>
      <c r="H918" s="12"/>
      <c r="J918" s="11"/>
      <c r="L918" s="9"/>
    </row>
    <row r="919" spans="1:12" x14ac:dyDescent="0.2">
      <c r="A919" s="10"/>
      <c r="D919" s="13"/>
      <c r="H919" s="12"/>
      <c r="J919" s="11"/>
      <c r="L919" s="9"/>
    </row>
    <row r="920" spans="1:12" x14ac:dyDescent="0.2">
      <c r="A920" s="10"/>
      <c r="D920" s="13"/>
      <c r="H920" s="12"/>
      <c r="J920" s="11"/>
      <c r="L920" s="9"/>
    </row>
    <row r="921" spans="1:12" x14ac:dyDescent="0.2">
      <c r="A921" s="10"/>
      <c r="D921" s="13"/>
      <c r="H921" s="12"/>
      <c r="J921" s="11"/>
      <c r="L921" s="9"/>
    </row>
    <row r="922" spans="1:12" x14ac:dyDescent="0.2">
      <c r="A922" s="10"/>
      <c r="D922" s="13"/>
      <c r="H922" s="12"/>
      <c r="J922" s="11"/>
      <c r="L922" s="9"/>
    </row>
    <row r="923" spans="1:12" x14ac:dyDescent="0.2">
      <c r="A923" s="10"/>
      <c r="D923" s="13"/>
      <c r="H923" s="12"/>
      <c r="J923" s="11"/>
      <c r="L923" s="9"/>
    </row>
    <row r="924" spans="1:12" x14ac:dyDescent="0.2">
      <c r="A924" s="10"/>
      <c r="D924" s="13"/>
      <c r="H924" s="12"/>
      <c r="J924" s="11"/>
      <c r="L924" s="9"/>
    </row>
    <row r="925" spans="1:12" x14ac:dyDescent="0.2">
      <c r="A925" s="10"/>
      <c r="D925" s="13"/>
      <c r="H925" s="12"/>
      <c r="J925" s="11"/>
      <c r="L925" s="9"/>
    </row>
    <row r="926" spans="1:12" x14ac:dyDescent="0.2">
      <c r="A926" s="10"/>
      <c r="D926" s="13"/>
      <c r="H926" s="12"/>
      <c r="J926" s="11"/>
      <c r="L926" s="9"/>
    </row>
    <row r="927" spans="1:12" x14ac:dyDescent="0.2">
      <c r="A927" s="10"/>
      <c r="D927" s="13"/>
      <c r="H927" s="12"/>
      <c r="J927" s="11"/>
      <c r="L927" s="9"/>
    </row>
    <row r="928" spans="1:12" x14ac:dyDescent="0.2">
      <c r="A928" s="10"/>
      <c r="D928" s="13"/>
      <c r="H928" s="12"/>
      <c r="J928" s="11"/>
      <c r="L928" s="9"/>
    </row>
    <row r="929" spans="1:12" x14ac:dyDescent="0.2">
      <c r="A929" s="10"/>
      <c r="D929" s="13"/>
      <c r="H929" s="12"/>
      <c r="J929" s="11"/>
      <c r="L929" s="9"/>
    </row>
    <row r="930" spans="1:12" x14ac:dyDescent="0.2">
      <c r="A930" s="10"/>
      <c r="D930" s="13"/>
      <c r="H930" s="12"/>
      <c r="J930" s="11"/>
      <c r="L930" s="9"/>
    </row>
    <row r="931" spans="1:12" x14ac:dyDescent="0.2">
      <c r="A931" s="10"/>
      <c r="D931" s="13"/>
      <c r="H931" s="12"/>
      <c r="J931" s="11"/>
      <c r="L931" s="9"/>
    </row>
    <row r="932" spans="1:12" x14ac:dyDescent="0.2">
      <c r="A932" s="10"/>
      <c r="D932" s="13"/>
      <c r="H932" s="12"/>
      <c r="J932" s="11"/>
      <c r="L932" s="9"/>
    </row>
    <row r="933" spans="1:12" x14ac:dyDescent="0.2">
      <c r="A933" s="10"/>
      <c r="D933" s="13"/>
      <c r="H933" s="12"/>
      <c r="J933" s="11"/>
      <c r="L933" s="9"/>
    </row>
    <row r="934" spans="1:12" x14ac:dyDescent="0.2">
      <c r="A934" s="10"/>
      <c r="D934" s="13"/>
      <c r="H934" s="12"/>
      <c r="J934" s="11"/>
      <c r="L934" s="9"/>
    </row>
    <row r="935" spans="1:12" x14ac:dyDescent="0.2">
      <c r="A935" s="10"/>
      <c r="D935" s="13"/>
      <c r="H935" s="12"/>
      <c r="J935" s="11"/>
      <c r="L935" s="9"/>
    </row>
    <row r="936" spans="1:12" x14ac:dyDescent="0.2">
      <c r="A936" s="10"/>
      <c r="D936" s="13"/>
      <c r="H936" s="12"/>
      <c r="J936" s="11"/>
      <c r="L936" s="9"/>
    </row>
    <row r="937" spans="1:12" x14ac:dyDescent="0.2">
      <c r="A937" s="10"/>
      <c r="D937" s="13"/>
      <c r="H937" s="12"/>
      <c r="J937" s="11"/>
      <c r="L937" s="9"/>
    </row>
    <row r="938" spans="1:12" x14ac:dyDescent="0.2">
      <c r="A938" s="10"/>
      <c r="D938" s="13"/>
      <c r="H938" s="12"/>
      <c r="J938" s="11"/>
      <c r="L938" s="9"/>
    </row>
    <row r="939" spans="1:12" x14ac:dyDescent="0.2">
      <c r="A939" s="10"/>
      <c r="D939" s="13"/>
      <c r="H939" s="12"/>
      <c r="J939" s="11"/>
      <c r="L939" s="9"/>
    </row>
    <row r="940" spans="1:12" x14ac:dyDescent="0.2">
      <c r="A940" s="10"/>
      <c r="D940" s="13"/>
      <c r="H940" s="12"/>
      <c r="J940" s="11"/>
      <c r="L940" s="9"/>
    </row>
    <row r="941" spans="1:12" x14ac:dyDescent="0.2">
      <c r="A941" s="10"/>
      <c r="D941" s="13"/>
      <c r="H941" s="12"/>
      <c r="J941" s="11"/>
      <c r="L941" s="9"/>
    </row>
    <row r="942" spans="1:12" x14ac:dyDescent="0.2">
      <c r="A942" s="10"/>
      <c r="D942" s="13"/>
      <c r="H942" s="12"/>
      <c r="J942" s="11"/>
      <c r="L942" s="9"/>
    </row>
    <row r="943" spans="1:12" x14ac:dyDescent="0.2">
      <c r="A943" s="10"/>
      <c r="D943" s="8"/>
      <c r="H943" s="12"/>
      <c r="J943" s="11"/>
      <c r="L943" s="9"/>
    </row>
    <row r="944" spans="1:12" x14ac:dyDescent="0.2">
      <c r="A944" s="10"/>
      <c r="D944" s="8"/>
      <c r="H944" s="12"/>
      <c r="J944" s="11"/>
      <c r="L944" s="9"/>
    </row>
    <row r="945" spans="1:12" x14ac:dyDescent="0.2">
      <c r="A945" s="10"/>
      <c r="D945" s="8"/>
      <c r="H945" s="12"/>
      <c r="J945" s="11"/>
      <c r="L945" s="9"/>
    </row>
    <row r="946" spans="1:12" x14ac:dyDescent="0.2">
      <c r="A946" s="10"/>
      <c r="D946" s="8"/>
      <c r="H946" s="12"/>
      <c r="J946" s="11"/>
      <c r="L946" s="9"/>
    </row>
    <row r="947" spans="1:12" x14ac:dyDescent="0.2">
      <c r="A947" s="10"/>
      <c r="D947" s="8"/>
      <c r="H947" s="12"/>
      <c r="J947" s="11"/>
      <c r="L947" s="9"/>
    </row>
    <row r="948" spans="1:12" x14ac:dyDescent="0.2">
      <c r="A948" s="10"/>
      <c r="D948" s="8"/>
      <c r="H948" s="12"/>
      <c r="J948" s="11"/>
      <c r="L948" s="9"/>
    </row>
    <row r="949" spans="1:12" x14ac:dyDescent="0.2">
      <c r="A949" s="10"/>
      <c r="D949" s="8"/>
      <c r="H949" s="12"/>
      <c r="J949" s="11"/>
      <c r="L949" s="9"/>
    </row>
    <row r="950" spans="1:12" x14ac:dyDescent="0.2">
      <c r="A950" s="10"/>
      <c r="D950" s="8"/>
      <c r="H950" s="12"/>
      <c r="J950" s="11"/>
      <c r="L950" s="9"/>
    </row>
    <row r="951" spans="1:12" x14ac:dyDescent="0.2">
      <c r="A951" s="10"/>
      <c r="D951" s="8"/>
      <c r="H951" s="12"/>
      <c r="J951" s="11"/>
      <c r="L951" s="9"/>
    </row>
    <row r="952" spans="1:12" x14ac:dyDescent="0.2">
      <c r="A952" s="10"/>
      <c r="D952" s="8"/>
      <c r="H952" s="12"/>
      <c r="J952" s="11"/>
      <c r="L952" s="9"/>
    </row>
    <row r="953" spans="1:12" x14ac:dyDescent="0.2">
      <c r="A953" s="10"/>
      <c r="D953" s="8"/>
      <c r="H953" s="12"/>
      <c r="J953" s="11"/>
      <c r="L953" s="9"/>
    </row>
    <row r="954" spans="1:12" x14ac:dyDescent="0.2">
      <c r="A954" s="10"/>
      <c r="D954" s="8"/>
      <c r="H954" s="12"/>
      <c r="J954" s="11"/>
      <c r="L954" s="9"/>
    </row>
    <row r="955" spans="1:12" x14ac:dyDescent="0.2">
      <c r="A955" s="10"/>
      <c r="D955" s="8"/>
      <c r="H955" s="12"/>
      <c r="J955" s="11"/>
      <c r="L955" s="9"/>
    </row>
    <row r="956" spans="1:12" x14ac:dyDescent="0.2">
      <c r="A956" s="10"/>
      <c r="D956" s="8"/>
      <c r="H956" s="12"/>
      <c r="J956" s="11"/>
      <c r="L956" s="9"/>
    </row>
    <row r="957" spans="1:12" x14ac:dyDescent="0.2">
      <c r="A957" s="10"/>
      <c r="D957" s="8"/>
      <c r="H957" s="12"/>
      <c r="J957" s="11"/>
      <c r="L957" s="9"/>
    </row>
    <row r="958" spans="1:12" x14ac:dyDescent="0.2">
      <c r="A958" s="10"/>
      <c r="D958" s="8"/>
      <c r="H958" s="12"/>
      <c r="J958" s="11"/>
      <c r="L958" s="9"/>
    </row>
    <row r="959" spans="1:12" x14ac:dyDescent="0.2">
      <c r="A959" s="10"/>
      <c r="D959" s="8"/>
      <c r="H959" s="12"/>
      <c r="J959" s="11"/>
      <c r="L959" s="9"/>
    </row>
    <row r="960" spans="1:12" x14ac:dyDescent="0.2">
      <c r="A960" s="10"/>
      <c r="D960" s="8"/>
      <c r="H960" s="12"/>
      <c r="J960" s="11"/>
      <c r="L960" s="9"/>
    </row>
    <row r="961" spans="1:12" x14ac:dyDescent="0.2">
      <c r="A961" s="10"/>
      <c r="D961" s="8"/>
      <c r="H961" s="12"/>
      <c r="J961" s="11"/>
      <c r="L961" s="9"/>
    </row>
    <row r="962" spans="1:12" x14ac:dyDescent="0.2">
      <c r="A962" s="10"/>
      <c r="D962" s="8"/>
      <c r="H962" s="12"/>
      <c r="J962" s="11"/>
      <c r="L962" s="9"/>
    </row>
    <row r="963" spans="1:12" x14ac:dyDescent="0.2">
      <c r="A963" s="10"/>
      <c r="D963" s="8"/>
      <c r="H963" s="12"/>
      <c r="J963" s="11"/>
      <c r="L963" s="9"/>
    </row>
    <row r="964" spans="1:12" x14ac:dyDescent="0.2">
      <c r="A964" s="10"/>
      <c r="D964" s="8"/>
      <c r="H964" s="12"/>
      <c r="J964" s="11"/>
      <c r="L964" s="9"/>
    </row>
    <row r="965" spans="1:12" x14ac:dyDescent="0.2">
      <c r="A965" s="10"/>
      <c r="D965" s="8"/>
      <c r="H965" s="12"/>
      <c r="J965" s="11"/>
      <c r="L965" s="9"/>
    </row>
    <row r="966" spans="1:12" x14ac:dyDescent="0.2">
      <c r="A966" s="10"/>
      <c r="D966" s="8"/>
      <c r="H966" s="12"/>
      <c r="J966" s="11"/>
      <c r="L966" s="9"/>
    </row>
    <row r="967" spans="1:12" x14ac:dyDescent="0.2">
      <c r="A967" s="10"/>
      <c r="D967" s="8"/>
      <c r="H967" s="12"/>
      <c r="J967" s="11"/>
      <c r="L967" s="9"/>
    </row>
    <row r="968" spans="1:12" x14ac:dyDescent="0.2">
      <c r="A968" s="10"/>
      <c r="D968" s="8"/>
      <c r="H968" s="12"/>
      <c r="J968" s="11"/>
      <c r="L968" s="9"/>
    </row>
    <row r="969" spans="1:12" x14ac:dyDescent="0.2">
      <c r="A969" s="10"/>
      <c r="D969" s="8"/>
      <c r="H969" s="12"/>
      <c r="J969" s="11"/>
      <c r="L969" s="9"/>
    </row>
    <row r="970" spans="1:12" x14ac:dyDescent="0.2">
      <c r="A970" s="10"/>
      <c r="D970" s="8"/>
      <c r="H970" s="12"/>
      <c r="J970" s="11"/>
      <c r="L970" s="9"/>
    </row>
    <row r="971" spans="1:12" x14ac:dyDescent="0.2">
      <c r="A971" s="10"/>
      <c r="D971" s="8"/>
      <c r="H971" s="12"/>
      <c r="J971" s="11"/>
      <c r="L971" s="9"/>
    </row>
    <row r="972" spans="1:12" x14ac:dyDescent="0.2">
      <c r="A972" s="10"/>
      <c r="D972" s="8"/>
      <c r="H972" s="12"/>
      <c r="J972" s="11"/>
      <c r="L972" s="9"/>
    </row>
    <row r="973" spans="1:12" x14ac:dyDescent="0.2">
      <c r="A973" s="10"/>
      <c r="D973" s="8"/>
      <c r="H973" s="12"/>
      <c r="J973" s="11"/>
      <c r="L973" s="9"/>
    </row>
    <row r="974" spans="1:12" x14ac:dyDescent="0.2">
      <c r="A974" s="10"/>
      <c r="D974" s="8"/>
      <c r="H974" s="12"/>
      <c r="J974" s="11"/>
      <c r="L974" s="9"/>
    </row>
    <row r="975" spans="1:12" x14ac:dyDescent="0.2">
      <c r="A975" s="10"/>
      <c r="D975" s="8"/>
      <c r="H975" s="12"/>
      <c r="J975" s="11"/>
      <c r="L975" s="9"/>
    </row>
    <row r="976" spans="1:12" x14ac:dyDescent="0.2">
      <c r="A976" s="10"/>
      <c r="D976" s="8"/>
      <c r="H976" s="12"/>
      <c r="J976" s="11"/>
      <c r="L976" s="9"/>
    </row>
    <row r="977" spans="1:12" x14ac:dyDescent="0.2">
      <c r="A977" s="10"/>
      <c r="D977" s="8"/>
      <c r="H977" s="12"/>
      <c r="J977" s="11"/>
      <c r="L977" s="9"/>
    </row>
    <row r="978" spans="1:12" x14ac:dyDescent="0.2">
      <c r="A978" s="10"/>
      <c r="D978" s="8"/>
      <c r="H978" s="12"/>
      <c r="J978" s="11"/>
      <c r="L978" s="9"/>
    </row>
    <row r="979" spans="1:12" x14ac:dyDescent="0.2">
      <c r="A979" s="10"/>
      <c r="D979" s="8"/>
      <c r="H979" s="12"/>
      <c r="J979" s="11"/>
      <c r="L979" s="9"/>
    </row>
    <row r="980" spans="1:12" x14ac:dyDescent="0.2">
      <c r="A980" s="10"/>
      <c r="D980" s="8"/>
      <c r="H980" s="12"/>
      <c r="J980" s="11"/>
      <c r="L980" s="9"/>
    </row>
    <row r="981" spans="1:12" x14ac:dyDescent="0.2">
      <c r="A981" s="10"/>
      <c r="D981" s="8"/>
      <c r="H981" s="12"/>
      <c r="J981" s="11"/>
      <c r="L981" s="9"/>
    </row>
    <row r="982" spans="1:12" x14ac:dyDescent="0.2">
      <c r="A982" s="10"/>
      <c r="D982" s="8"/>
      <c r="H982" s="12"/>
      <c r="J982" s="11"/>
      <c r="L982" s="9"/>
    </row>
    <row r="983" spans="1:12" x14ac:dyDescent="0.2">
      <c r="A983" s="10"/>
      <c r="D983" s="8"/>
      <c r="H983" s="12"/>
      <c r="J983" s="11"/>
      <c r="L983" s="9"/>
    </row>
    <row r="984" spans="1:12" x14ac:dyDescent="0.2">
      <c r="A984" s="10"/>
      <c r="D984" s="8"/>
      <c r="H984" s="12"/>
      <c r="J984" s="11"/>
      <c r="L984" s="9"/>
    </row>
    <row r="985" spans="1:12" x14ac:dyDescent="0.2">
      <c r="A985" s="10"/>
      <c r="D985" s="8"/>
      <c r="H985" s="12"/>
      <c r="J985" s="11"/>
      <c r="L985" s="9"/>
    </row>
    <row r="986" spans="1:12" x14ac:dyDescent="0.2">
      <c r="A986" s="10"/>
      <c r="D986" s="8"/>
      <c r="H986" s="12"/>
      <c r="J986" s="11"/>
      <c r="L986" s="9"/>
    </row>
    <row r="987" spans="1:12" x14ac:dyDescent="0.2">
      <c r="A987" s="10"/>
      <c r="D987" s="8"/>
      <c r="H987" s="12"/>
      <c r="J987" s="11"/>
      <c r="L987" s="9"/>
    </row>
    <row r="988" spans="1:12" x14ac:dyDescent="0.2">
      <c r="A988" s="10"/>
      <c r="D988" s="8"/>
      <c r="H988" s="12"/>
      <c r="J988" s="11"/>
      <c r="L988" s="9"/>
    </row>
    <row r="989" spans="1:12" x14ac:dyDescent="0.2">
      <c r="A989" s="10"/>
      <c r="D989" s="8"/>
      <c r="H989" s="12"/>
      <c r="J989" s="11"/>
      <c r="L989" s="9"/>
    </row>
    <row r="990" spans="1:12" x14ac:dyDescent="0.2">
      <c r="A990" s="10"/>
      <c r="D990" s="8"/>
      <c r="H990" s="12"/>
      <c r="J990" s="11"/>
      <c r="L990" s="9"/>
    </row>
    <row r="991" spans="1:12" x14ac:dyDescent="0.2">
      <c r="A991" s="10"/>
      <c r="D991" s="8"/>
      <c r="H991" s="12"/>
      <c r="J991" s="11"/>
      <c r="L991" s="9"/>
    </row>
    <row r="992" spans="1:12" x14ac:dyDescent="0.2">
      <c r="A992" s="10"/>
      <c r="D992" s="8"/>
      <c r="H992" s="12"/>
      <c r="J992" s="11"/>
      <c r="L992" s="9"/>
    </row>
    <row r="993" spans="1:12" x14ac:dyDescent="0.2">
      <c r="A993" s="10"/>
      <c r="D993" s="8"/>
      <c r="H993" s="12"/>
      <c r="J993" s="11"/>
      <c r="L993" s="9"/>
    </row>
    <row r="994" spans="1:12" x14ac:dyDescent="0.2">
      <c r="A994" s="10"/>
      <c r="D994" s="8"/>
      <c r="H994" s="12"/>
      <c r="J994" s="11"/>
      <c r="L994" s="9"/>
    </row>
    <row r="995" spans="1:12" x14ac:dyDescent="0.2">
      <c r="A995" s="10"/>
      <c r="D995" s="8"/>
      <c r="H995" s="12"/>
      <c r="J995" s="11"/>
      <c r="L995" s="9"/>
    </row>
    <row r="996" spans="1:12" x14ac:dyDescent="0.2">
      <c r="A996" s="10"/>
      <c r="D996" s="8"/>
      <c r="H996" s="12"/>
      <c r="J996" s="11"/>
      <c r="L996" s="9"/>
    </row>
    <row r="997" spans="1:12" x14ac:dyDescent="0.2">
      <c r="A997" s="10"/>
      <c r="D997" s="8"/>
      <c r="H997" s="12"/>
      <c r="J997" s="11"/>
      <c r="L997" s="9"/>
    </row>
    <row r="998" spans="1:12" x14ac:dyDescent="0.2">
      <c r="A998" s="10"/>
      <c r="D998" s="8"/>
      <c r="H998" s="12"/>
      <c r="J998" s="11"/>
      <c r="L998" s="9"/>
    </row>
    <row r="999" spans="1:12" x14ac:dyDescent="0.2">
      <c r="A999" s="10"/>
      <c r="D999" s="8"/>
      <c r="H999" s="12"/>
      <c r="J999" s="11"/>
      <c r="L999" s="9"/>
    </row>
    <row r="1000" spans="1:12" x14ac:dyDescent="0.2">
      <c r="A1000" s="10"/>
      <c r="D1000" s="8"/>
      <c r="H1000" s="12"/>
      <c r="J1000" s="11"/>
      <c r="L1000" s="9"/>
    </row>
    <row r="1001" spans="1:12" x14ac:dyDescent="0.2">
      <c r="A1001" s="10"/>
      <c r="D1001" s="8"/>
      <c r="H1001" s="12"/>
      <c r="J1001" s="11"/>
      <c r="L1001" s="9"/>
    </row>
    <row r="1002" spans="1:12" x14ac:dyDescent="0.2">
      <c r="A1002" s="10"/>
      <c r="D1002" s="8"/>
      <c r="H1002" s="12"/>
      <c r="J1002" s="11"/>
      <c r="L1002" s="9"/>
    </row>
    <row r="1003" spans="1:12" x14ac:dyDescent="0.2">
      <c r="A1003" s="10"/>
      <c r="D1003" s="8"/>
      <c r="H1003" s="12"/>
      <c r="J1003" s="11"/>
      <c r="L1003" s="9"/>
    </row>
    <row r="1004" spans="1:12" x14ac:dyDescent="0.2">
      <c r="A1004" s="10"/>
      <c r="D1004" s="8"/>
      <c r="H1004" s="12"/>
      <c r="J1004" s="11"/>
      <c r="L1004" s="9"/>
    </row>
    <row r="1005" spans="1:12" x14ac:dyDescent="0.2">
      <c r="A1005" s="10"/>
      <c r="D1005" s="8"/>
      <c r="H1005" s="12"/>
      <c r="J1005" s="11"/>
      <c r="L1005" s="9"/>
    </row>
    <row r="1006" spans="1:12" x14ac:dyDescent="0.2">
      <c r="A1006" s="10"/>
      <c r="D1006" s="8"/>
      <c r="H1006" s="12"/>
      <c r="J1006" s="11"/>
      <c r="L1006" s="9"/>
    </row>
    <row r="1007" spans="1:12" x14ac:dyDescent="0.2">
      <c r="A1007" s="10"/>
      <c r="D1007" s="8"/>
      <c r="H1007" s="12"/>
      <c r="J1007" s="11"/>
      <c r="L1007" s="9"/>
    </row>
    <row r="1008" spans="1:12" x14ac:dyDescent="0.2">
      <c r="A1008" s="10"/>
      <c r="D1008" s="8"/>
      <c r="H1008" s="12"/>
      <c r="J1008" s="11"/>
      <c r="L1008" s="9"/>
    </row>
    <row r="1009" spans="1:12" x14ac:dyDescent="0.2">
      <c r="A1009" s="10"/>
      <c r="D1009" s="8"/>
      <c r="H1009" s="12"/>
      <c r="J1009" s="11"/>
      <c r="L1009" s="9"/>
    </row>
    <row r="1010" spans="1:12" x14ac:dyDescent="0.2">
      <c r="A1010" s="10"/>
      <c r="D1010" s="8"/>
      <c r="H1010" s="12"/>
      <c r="J1010" s="11"/>
      <c r="L1010" s="9"/>
    </row>
    <row r="1011" spans="1:12" x14ac:dyDescent="0.2">
      <c r="A1011" s="10"/>
      <c r="D1011" s="8"/>
      <c r="H1011" s="12"/>
      <c r="J1011" s="11"/>
      <c r="L1011" s="9"/>
    </row>
    <row r="1012" spans="1:12" x14ac:dyDescent="0.2">
      <c r="A1012" s="10"/>
      <c r="D1012" s="8"/>
      <c r="H1012" s="12"/>
      <c r="J1012" s="11"/>
      <c r="L1012" s="9"/>
    </row>
    <row r="1013" spans="1:12" x14ac:dyDescent="0.2">
      <c r="A1013" s="10"/>
      <c r="D1013" s="8"/>
      <c r="H1013" s="12"/>
      <c r="J1013" s="11"/>
      <c r="L1013" s="9"/>
    </row>
    <row r="1014" spans="1:12" x14ac:dyDescent="0.2">
      <c r="A1014" s="10"/>
      <c r="D1014" s="8"/>
      <c r="H1014" s="12"/>
      <c r="J1014" s="11"/>
      <c r="L1014" s="9"/>
    </row>
    <row r="1015" spans="1:12" x14ac:dyDescent="0.2">
      <c r="A1015" s="10"/>
      <c r="D1015" s="8"/>
      <c r="H1015" s="12"/>
      <c r="J1015" s="11"/>
      <c r="L1015" s="9"/>
    </row>
    <row r="1016" spans="1:12" x14ac:dyDescent="0.2">
      <c r="A1016" s="10"/>
      <c r="D1016" s="8"/>
      <c r="H1016" s="12"/>
      <c r="J1016" s="11"/>
      <c r="L1016" s="9"/>
    </row>
    <row r="1017" spans="1:12" x14ac:dyDescent="0.2">
      <c r="A1017" s="10"/>
      <c r="D1017" s="8"/>
      <c r="H1017" s="12"/>
      <c r="J1017" s="11"/>
      <c r="L1017" s="9"/>
    </row>
    <row r="1018" spans="1:12" x14ac:dyDescent="0.2">
      <c r="A1018" s="10"/>
      <c r="D1018" s="8"/>
      <c r="H1018" s="12"/>
      <c r="J1018" s="11"/>
      <c r="L1018" s="9"/>
    </row>
    <row r="1019" spans="1:12" x14ac:dyDescent="0.2">
      <c r="A1019" s="10"/>
      <c r="D1019" s="8"/>
      <c r="H1019" s="12"/>
      <c r="J1019" s="11"/>
      <c r="L1019" s="9"/>
    </row>
    <row r="1020" spans="1:12" x14ac:dyDescent="0.2">
      <c r="A1020" s="10"/>
      <c r="D1020" s="8"/>
      <c r="H1020" s="12"/>
      <c r="J1020" s="11"/>
      <c r="L1020" s="9"/>
    </row>
    <row r="1021" spans="1:12" x14ac:dyDescent="0.2">
      <c r="A1021" s="10"/>
      <c r="D1021" s="8"/>
      <c r="H1021" s="12"/>
      <c r="J1021" s="11"/>
      <c r="L1021" s="9"/>
    </row>
    <row r="1022" spans="1:12" x14ac:dyDescent="0.2">
      <c r="A1022" s="10"/>
      <c r="D1022" s="8"/>
      <c r="H1022" s="12"/>
      <c r="J1022" s="11"/>
      <c r="L1022" s="9"/>
    </row>
    <row r="1023" spans="1:12" x14ac:dyDescent="0.2">
      <c r="A1023" s="10"/>
      <c r="D1023" s="8"/>
      <c r="H1023" s="12"/>
      <c r="J1023" s="11"/>
      <c r="L1023" s="9"/>
    </row>
    <row r="1024" spans="1:12" x14ac:dyDescent="0.2">
      <c r="A1024" s="10"/>
      <c r="D1024" s="8"/>
      <c r="H1024" s="12"/>
      <c r="J1024" s="11"/>
      <c r="L1024" s="9"/>
    </row>
    <row r="1025" spans="1:12" x14ac:dyDescent="0.2">
      <c r="A1025" s="10"/>
      <c r="D1025" s="8"/>
      <c r="H1025" s="12"/>
      <c r="J1025" s="11"/>
      <c r="L1025" s="9"/>
    </row>
    <row r="1026" spans="1:12" x14ac:dyDescent="0.2">
      <c r="A1026" s="10"/>
      <c r="D1026" s="8"/>
      <c r="H1026" s="12"/>
      <c r="J1026" s="11"/>
      <c r="L1026" s="9"/>
    </row>
    <row r="1027" spans="1:12" x14ac:dyDescent="0.2">
      <c r="A1027" s="10"/>
      <c r="D1027" s="8"/>
      <c r="H1027" s="12"/>
      <c r="J1027" s="11"/>
      <c r="L1027" s="9"/>
    </row>
    <row r="1028" spans="1:12" x14ac:dyDescent="0.2">
      <c r="A1028" s="10"/>
      <c r="D1028" s="8"/>
      <c r="H1028" s="12"/>
      <c r="J1028" s="11"/>
      <c r="L1028" s="9"/>
    </row>
    <row r="1029" spans="1:12" x14ac:dyDescent="0.2">
      <c r="A1029" s="10"/>
      <c r="D1029" s="8"/>
      <c r="H1029" s="12"/>
      <c r="J1029" s="11"/>
      <c r="L1029" s="9"/>
    </row>
    <row r="1030" spans="1:12" x14ac:dyDescent="0.2">
      <c r="A1030" s="10"/>
      <c r="D1030" s="8"/>
      <c r="H1030" s="12"/>
      <c r="J1030" s="11"/>
      <c r="L1030" s="9"/>
    </row>
    <row r="1031" spans="1:12" x14ac:dyDescent="0.2">
      <c r="A1031" s="10"/>
      <c r="D1031" s="8"/>
      <c r="H1031" s="12"/>
      <c r="J1031" s="11"/>
      <c r="L1031" s="9"/>
    </row>
    <row r="1032" spans="1:12" x14ac:dyDescent="0.2">
      <c r="A1032" s="10"/>
      <c r="D1032" s="8"/>
      <c r="H1032" s="12"/>
      <c r="J1032" s="11"/>
      <c r="L1032" s="9"/>
    </row>
    <row r="1033" spans="1:12" x14ac:dyDescent="0.2">
      <c r="A1033" s="10"/>
      <c r="D1033" s="8"/>
      <c r="H1033" s="12"/>
      <c r="J1033" s="11"/>
      <c r="L1033" s="9"/>
    </row>
    <row r="1034" spans="1:12" x14ac:dyDescent="0.2">
      <c r="A1034" s="10"/>
      <c r="D1034" s="8"/>
      <c r="H1034" s="12"/>
      <c r="J1034" s="11"/>
      <c r="L1034" s="9"/>
    </row>
    <row r="1035" spans="1:12" x14ac:dyDescent="0.2">
      <c r="A1035" s="10"/>
      <c r="D1035" s="8"/>
      <c r="H1035" s="12"/>
      <c r="J1035" s="11"/>
      <c r="L1035" s="9"/>
    </row>
    <row r="1036" spans="1:12" x14ac:dyDescent="0.2">
      <c r="A1036" s="10"/>
      <c r="D1036" s="8"/>
      <c r="H1036" s="12"/>
      <c r="J1036" s="11"/>
      <c r="L1036" s="9"/>
    </row>
    <row r="1037" spans="1:12" x14ac:dyDescent="0.2">
      <c r="A1037" s="10"/>
      <c r="D1037" s="8"/>
      <c r="H1037" s="12"/>
      <c r="J1037" s="11"/>
      <c r="L1037" s="9"/>
    </row>
    <row r="1038" spans="1:12" x14ac:dyDescent="0.2">
      <c r="A1038" s="10"/>
      <c r="D1038" s="8"/>
      <c r="H1038" s="12"/>
      <c r="J1038" s="11"/>
      <c r="L1038" s="9"/>
    </row>
    <row r="1039" spans="1:12" x14ac:dyDescent="0.2">
      <c r="A1039" s="10"/>
      <c r="D1039" s="8"/>
      <c r="H1039" s="12"/>
      <c r="J1039" s="11"/>
      <c r="L1039" s="9"/>
    </row>
    <row r="1040" spans="1:12" x14ac:dyDescent="0.2">
      <c r="A1040" s="10"/>
      <c r="D1040" s="8"/>
      <c r="H1040" s="12"/>
      <c r="J1040" s="11"/>
      <c r="L1040" s="9"/>
    </row>
    <row r="1041" spans="1:12" x14ac:dyDescent="0.2">
      <c r="A1041" s="10"/>
      <c r="D1041" s="8"/>
      <c r="H1041" s="12"/>
      <c r="J1041" s="11"/>
      <c r="L1041" s="9"/>
    </row>
    <row r="1042" spans="1:12" x14ac:dyDescent="0.2">
      <c r="A1042" s="10"/>
      <c r="D1042" s="8"/>
      <c r="H1042" s="12"/>
      <c r="J1042" s="11"/>
      <c r="L1042" s="9"/>
    </row>
    <row r="1043" spans="1:12" x14ac:dyDescent="0.2">
      <c r="A1043" s="10"/>
      <c r="D1043" s="8"/>
      <c r="H1043" s="12"/>
      <c r="J1043" s="11"/>
      <c r="L1043" s="9"/>
    </row>
    <row r="1044" spans="1:12" x14ac:dyDescent="0.2">
      <c r="A1044" s="10"/>
      <c r="D1044" s="8"/>
      <c r="H1044" s="12"/>
      <c r="J1044" s="11"/>
      <c r="L1044" s="9"/>
    </row>
    <row r="1045" spans="1:12" x14ac:dyDescent="0.2">
      <c r="A1045" s="10"/>
      <c r="D1045" s="8"/>
      <c r="H1045" s="12"/>
      <c r="J1045" s="11"/>
      <c r="L1045" s="9"/>
    </row>
    <row r="1046" spans="1:12" x14ac:dyDescent="0.2">
      <c r="A1046" s="10"/>
      <c r="D1046" s="8"/>
      <c r="H1046" s="12"/>
      <c r="J1046" s="11"/>
      <c r="L1046" s="9"/>
    </row>
    <row r="1047" spans="1:12" x14ac:dyDescent="0.2">
      <c r="A1047" s="10"/>
      <c r="D1047" s="8"/>
      <c r="H1047" s="12"/>
      <c r="J1047" s="11"/>
      <c r="L1047" s="9"/>
    </row>
    <row r="1048" spans="1:12" x14ac:dyDescent="0.2">
      <c r="A1048" s="10"/>
      <c r="D1048" s="8"/>
      <c r="H1048" s="12"/>
      <c r="J1048" s="11"/>
      <c r="L1048" s="9"/>
    </row>
    <row r="1049" spans="1:12" x14ac:dyDescent="0.2">
      <c r="A1049" s="10"/>
      <c r="D1049" s="8"/>
      <c r="H1049" s="12"/>
      <c r="J1049" s="11"/>
      <c r="L1049" s="9"/>
    </row>
    <row r="1050" spans="1:12" x14ac:dyDescent="0.2">
      <c r="A1050" s="10"/>
      <c r="D1050" s="8"/>
      <c r="H1050" s="12"/>
      <c r="J1050" s="11"/>
      <c r="L1050" s="9"/>
    </row>
    <row r="1051" spans="1:12" x14ac:dyDescent="0.2">
      <c r="A1051" s="10"/>
      <c r="D1051" s="8"/>
      <c r="H1051" s="12"/>
      <c r="J1051" s="11"/>
      <c r="L1051" s="9"/>
    </row>
    <row r="1052" spans="1:12" x14ac:dyDescent="0.2">
      <c r="A1052" s="10"/>
      <c r="D1052" s="8"/>
      <c r="H1052" s="12"/>
      <c r="J1052" s="11"/>
      <c r="L1052" s="9"/>
    </row>
    <row r="1053" spans="1:12" x14ac:dyDescent="0.2">
      <c r="A1053" s="10"/>
      <c r="D1053" s="8"/>
      <c r="H1053" s="12"/>
      <c r="J1053" s="11"/>
      <c r="L1053" s="9"/>
    </row>
    <row r="1054" spans="1:12" x14ac:dyDescent="0.2">
      <c r="A1054" s="10"/>
      <c r="D1054" s="8"/>
      <c r="H1054" s="12"/>
      <c r="J1054" s="11"/>
      <c r="L1054" s="9"/>
    </row>
    <row r="1055" spans="1:12" x14ac:dyDescent="0.2">
      <c r="A1055" s="10"/>
      <c r="D1055" s="8"/>
      <c r="H1055" s="12"/>
      <c r="J1055" s="11"/>
      <c r="L1055" s="9"/>
    </row>
    <row r="1056" spans="1:12" x14ac:dyDescent="0.2">
      <c r="A1056" s="10"/>
      <c r="D1056" s="8"/>
      <c r="H1056" s="12"/>
      <c r="J1056" s="11"/>
      <c r="L1056" s="9"/>
    </row>
    <row r="1057" spans="1:12" x14ac:dyDescent="0.2">
      <c r="A1057" s="10"/>
      <c r="D1057" s="8"/>
      <c r="H1057" s="12"/>
      <c r="J1057" s="11"/>
      <c r="L1057" s="9"/>
    </row>
    <row r="1058" spans="1:12" x14ac:dyDescent="0.2">
      <c r="A1058" s="10"/>
      <c r="D1058" s="8"/>
      <c r="H1058" s="12"/>
      <c r="J1058" s="11"/>
      <c r="L1058" s="9"/>
    </row>
    <row r="1059" spans="1:12" x14ac:dyDescent="0.2">
      <c r="A1059" s="10"/>
      <c r="D1059" s="8"/>
      <c r="H1059" s="12"/>
      <c r="J1059" s="11"/>
      <c r="L1059" s="9"/>
    </row>
    <row r="1060" spans="1:12" x14ac:dyDescent="0.2">
      <c r="A1060" s="10"/>
      <c r="D1060" s="8"/>
      <c r="H1060" s="12"/>
      <c r="J1060" s="11"/>
      <c r="L1060" s="9"/>
    </row>
    <row r="1061" spans="1:12" x14ac:dyDescent="0.2">
      <c r="A1061" s="10"/>
      <c r="D1061" s="8"/>
      <c r="H1061" s="12"/>
      <c r="J1061" s="11"/>
      <c r="L1061" s="9"/>
    </row>
    <row r="1062" spans="1:12" x14ac:dyDescent="0.2">
      <c r="A1062" s="10"/>
      <c r="D1062" s="8"/>
      <c r="H1062" s="12"/>
      <c r="J1062" s="11"/>
      <c r="L1062" s="9"/>
    </row>
    <row r="1063" spans="1:12" x14ac:dyDescent="0.2">
      <c r="A1063" s="10"/>
      <c r="D1063" s="8"/>
      <c r="H1063" s="12"/>
      <c r="J1063" s="11"/>
      <c r="L1063" s="9"/>
    </row>
    <row r="1064" spans="1:12" x14ac:dyDescent="0.2">
      <c r="A1064" s="10"/>
      <c r="D1064" s="8"/>
      <c r="H1064" s="12"/>
      <c r="J1064" s="11"/>
      <c r="L1064" s="9"/>
    </row>
    <row r="1065" spans="1:12" x14ac:dyDescent="0.2">
      <c r="A1065" s="10"/>
      <c r="D1065" s="8"/>
      <c r="H1065" s="12"/>
      <c r="J1065" s="11"/>
      <c r="L1065" s="9"/>
    </row>
    <row r="1066" spans="1:12" x14ac:dyDescent="0.2">
      <c r="A1066" s="10"/>
      <c r="D1066" s="8"/>
      <c r="H1066" s="12"/>
      <c r="J1066" s="11"/>
      <c r="L1066" s="9"/>
    </row>
    <row r="1067" spans="1:12" x14ac:dyDescent="0.2">
      <c r="A1067" s="10"/>
      <c r="D1067" s="8"/>
      <c r="H1067" s="12"/>
      <c r="J1067" s="11"/>
      <c r="L1067" s="9"/>
    </row>
    <row r="1068" spans="1:12" x14ac:dyDescent="0.2">
      <c r="A1068" s="10"/>
      <c r="D1068" s="8"/>
      <c r="H1068" s="12"/>
      <c r="J1068" s="11"/>
      <c r="L1068" s="9"/>
    </row>
    <row r="1069" spans="1:12" x14ac:dyDescent="0.2">
      <c r="A1069" s="10"/>
      <c r="D1069" s="8"/>
      <c r="H1069" s="12"/>
      <c r="J1069" s="11"/>
      <c r="L1069" s="9"/>
    </row>
    <row r="1070" spans="1:12" x14ac:dyDescent="0.2">
      <c r="A1070" s="10"/>
      <c r="D1070" s="8"/>
      <c r="H1070" s="12"/>
      <c r="J1070" s="11"/>
      <c r="L1070" s="9"/>
    </row>
    <row r="1071" spans="1:12" x14ac:dyDescent="0.2">
      <c r="A1071" s="10"/>
      <c r="D1071" s="8"/>
      <c r="H1071" s="12"/>
      <c r="J1071" s="11"/>
      <c r="L1071" s="9"/>
    </row>
    <row r="1072" spans="1:12" x14ac:dyDescent="0.2">
      <c r="A1072" s="10"/>
      <c r="D1072" s="8"/>
      <c r="H1072" s="12"/>
      <c r="J1072" s="11"/>
      <c r="L1072" s="9"/>
    </row>
    <row r="1073" spans="1:12" x14ac:dyDescent="0.2">
      <c r="A1073" s="10"/>
      <c r="D1073" s="8"/>
      <c r="H1073" s="12"/>
      <c r="J1073" s="11"/>
      <c r="L1073" s="9"/>
    </row>
    <row r="1074" spans="1:12" x14ac:dyDescent="0.2">
      <c r="A1074" s="10"/>
      <c r="D1074" s="8"/>
      <c r="H1074" s="12"/>
      <c r="J1074" s="11"/>
      <c r="L1074" s="9"/>
    </row>
    <row r="1075" spans="1:12" x14ac:dyDescent="0.2">
      <c r="A1075" s="10"/>
      <c r="D1075" s="8"/>
      <c r="H1075" s="12"/>
      <c r="J1075" s="11"/>
      <c r="L1075" s="9"/>
    </row>
    <row r="1076" spans="1:12" x14ac:dyDescent="0.2">
      <c r="A1076" s="10"/>
      <c r="D1076" s="8"/>
      <c r="H1076" s="12"/>
      <c r="J1076" s="11"/>
      <c r="L1076" s="9"/>
    </row>
    <row r="1077" spans="1:12" x14ac:dyDescent="0.2">
      <c r="A1077" s="10"/>
      <c r="D1077" s="8"/>
      <c r="H1077" s="12"/>
      <c r="J1077" s="11"/>
      <c r="L1077" s="9"/>
    </row>
    <row r="1078" spans="1:12" x14ac:dyDescent="0.2">
      <c r="A1078" s="10"/>
      <c r="D1078" s="8"/>
      <c r="H1078" s="12"/>
      <c r="J1078" s="11"/>
      <c r="L1078" s="9"/>
    </row>
    <row r="1079" spans="1:12" x14ac:dyDescent="0.2">
      <c r="A1079" s="10"/>
      <c r="D1079" s="8"/>
      <c r="H1079" s="12"/>
      <c r="J1079" s="11"/>
      <c r="L1079" s="9"/>
    </row>
    <row r="1080" spans="1:12" x14ac:dyDescent="0.2">
      <c r="A1080" s="10"/>
      <c r="D1080" s="8"/>
      <c r="H1080" s="12"/>
      <c r="J1080" s="11"/>
      <c r="L1080" s="9"/>
    </row>
    <row r="1081" spans="1:12" x14ac:dyDescent="0.2">
      <c r="A1081" s="10"/>
      <c r="D1081" s="8"/>
      <c r="H1081" s="12"/>
      <c r="J1081" s="11"/>
      <c r="L1081" s="9"/>
    </row>
    <row r="1082" spans="1:12" x14ac:dyDescent="0.2">
      <c r="A1082" s="10"/>
      <c r="D1082" s="8"/>
      <c r="H1082" s="12"/>
      <c r="J1082" s="11"/>
      <c r="L1082" s="9"/>
    </row>
    <row r="1083" spans="1:12" x14ac:dyDescent="0.2">
      <c r="A1083" s="10"/>
      <c r="D1083" s="8"/>
      <c r="H1083" s="12"/>
      <c r="J1083" s="11"/>
      <c r="L1083" s="9"/>
    </row>
    <row r="1084" spans="1:12" x14ac:dyDescent="0.2">
      <c r="A1084" s="10"/>
      <c r="D1084" s="8"/>
      <c r="H1084" s="12"/>
      <c r="J1084" s="11"/>
      <c r="L1084" s="9"/>
    </row>
    <row r="1085" spans="1:12" x14ac:dyDescent="0.2">
      <c r="A1085" s="10"/>
      <c r="D1085" s="8"/>
      <c r="H1085" s="12"/>
      <c r="J1085" s="11"/>
      <c r="L1085" s="9"/>
    </row>
    <row r="1086" spans="1:12" x14ac:dyDescent="0.2">
      <c r="A1086" s="10"/>
      <c r="D1086" s="8"/>
      <c r="H1086" s="12"/>
      <c r="J1086" s="11"/>
      <c r="L1086" s="9"/>
    </row>
    <row r="1087" spans="1:12" x14ac:dyDescent="0.2">
      <c r="A1087" s="10"/>
      <c r="D1087" s="8"/>
      <c r="H1087" s="12"/>
      <c r="J1087" s="11"/>
      <c r="L1087" s="9"/>
    </row>
    <row r="1088" spans="1:12" x14ac:dyDescent="0.2">
      <c r="A1088" s="10"/>
      <c r="D1088" s="8"/>
      <c r="H1088" s="12"/>
      <c r="J1088" s="11"/>
      <c r="L1088" s="9"/>
    </row>
    <row r="1089" spans="1:12" x14ac:dyDescent="0.2">
      <c r="A1089" s="10"/>
      <c r="D1089" s="8"/>
      <c r="H1089" s="12"/>
      <c r="J1089" s="11"/>
      <c r="L1089" s="9"/>
    </row>
    <row r="1090" spans="1:12" x14ac:dyDescent="0.2">
      <c r="A1090" s="10"/>
      <c r="D1090" s="8"/>
      <c r="H1090" s="12"/>
      <c r="J1090" s="11"/>
      <c r="L1090" s="9"/>
    </row>
    <row r="1091" spans="1:12" x14ac:dyDescent="0.2">
      <c r="A1091" s="10"/>
      <c r="D1091" s="8"/>
      <c r="H1091" s="12"/>
      <c r="J1091" s="11"/>
      <c r="L1091" s="9"/>
    </row>
    <row r="1092" spans="1:12" x14ac:dyDescent="0.2">
      <c r="A1092" s="10"/>
      <c r="D1092" s="8"/>
      <c r="H1092" s="12"/>
      <c r="J1092" s="11"/>
      <c r="L1092" s="9"/>
    </row>
    <row r="1093" spans="1:12" x14ac:dyDescent="0.2">
      <c r="A1093" s="10"/>
      <c r="D1093" s="8"/>
      <c r="H1093" s="12"/>
      <c r="J1093" s="11"/>
      <c r="L1093" s="9"/>
    </row>
    <row r="1094" spans="1:12" x14ac:dyDescent="0.2">
      <c r="A1094" s="10"/>
      <c r="D1094" s="8"/>
      <c r="H1094" s="12"/>
      <c r="J1094" s="11"/>
      <c r="L1094" s="9"/>
    </row>
    <row r="1095" spans="1:12" x14ac:dyDescent="0.2">
      <c r="A1095" s="10"/>
      <c r="D1095" s="8"/>
      <c r="H1095" s="12"/>
      <c r="J1095" s="11"/>
      <c r="L1095" s="9"/>
    </row>
    <row r="1096" spans="1:12" x14ac:dyDescent="0.2">
      <c r="A1096" s="10"/>
      <c r="D1096" s="8"/>
      <c r="H1096" s="12"/>
      <c r="J1096" s="11"/>
      <c r="L1096" s="9"/>
    </row>
    <row r="1097" spans="1:12" x14ac:dyDescent="0.2">
      <c r="A1097" s="10"/>
      <c r="D1097" s="8"/>
      <c r="H1097" s="12"/>
      <c r="J1097" s="11"/>
      <c r="L1097" s="9"/>
    </row>
    <row r="1098" spans="1:12" x14ac:dyDescent="0.2">
      <c r="A1098" s="10"/>
      <c r="D1098" s="8"/>
      <c r="H1098" s="12"/>
      <c r="J1098" s="11"/>
      <c r="L1098" s="9"/>
    </row>
    <row r="1099" spans="1:12" x14ac:dyDescent="0.2">
      <c r="A1099" s="10"/>
      <c r="D1099" s="8"/>
      <c r="H1099" s="12"/>
      <c r="J1099" s="11"/>
      <c r="L1099" s="9"/>
    </row>
    <row r="1100" spans="1:12" x14ac:dyDescent="0.2">
      <c r="A1100" s="10"/>
      <c r="D1100" s="8"/>
      <c r="H1100" s="12"/>
      <c r="J1100" s="11"/>
      <c r="L1100" s="9"/>
    </row>
    <row r="1101" spans="1:12" x14ac:dyDescent="0.2">
      <c r="A1101" s="10"/>
      <c r="D1101" s="8"/>
      <c r="H1101" s="12"/>
      <c r="J1101" s="11"/>
      <c r="L1101" s="9"/>
    </row>
    <row r="1102" spans="1:12" x14ac:dyDescent="0.2">
      <c r="A1102" s="10"/>
      <c r="D1102" s="8"/>
      <c r="H1102" s="12"/>
      <c r="J1102" s="11"/>
      <c r="L1102" s="9"/>
    </row>
    <row r="1103" spans="1:12" x14ac:dyDescent="0.2">
      <c r="A1103" s="10"/>
      <c r="D1103" s="8"/>
      <c r="H1103" s="12"/>
      <c r="J1103" s="11"/>
      <c r="L1103" s="9"/>
    </row>
    <row r="1104" spans="1:12" x14ac:dyDescent="0.2">
      <c r="A1104" s="10"/>
      <c r="D1104" s="8"/>
      <c r="H1104" s="12"/>
      <c r="J1104" s="11"/>
      <c r="L1104" s="9"/>
    </row>
    <row r="1105" spans="1:12" x14ac:dyDescent="0.2">
      <c r="A1105" s="10"/>
      <c r="D1105" s="8"/>
      <c r="H1105" s="12"/>
      <c r="J1105" s="11"/>
      <c r="L1105" s="9"/>
    </row>
    <row r="1106" spans="1:12" x14ac:dyDescent="0.2">
      <c r="A1106" s="10"/>
      <c r="D1106" s="8"/>
      <c r="H1106" s="12"/>
      <c r="J1106" s="11"/>
      <c r="L1106" s="9"/>
    </row>
    <row r="1107" spans="1:12" x14ac:dyDescent="0.2">
      <c r="A1107" s="10"/>
      <c r="D1107" s="8"/>
      <c r="H1107" s="12"/>
      <c r="J1107" s="11"/>
      <c r="L1107" s="9"/>
    </row>
    <row r="1108" spans="1:12" x14ac:dyDescent="0.2">
      <c r="A1108" s="10"/>
      <c r="D1108" s="8"/>
      <c r="H1108" s="12"/>
      <c r="J1108" s="11"/>
      <c r="L1108" s="9"/>
    </row>
    <row r="1109" spans="1:12" x14ac:dyDescent="0.2">
      <c r="A1109" s="10"/>
      <c r="D1109" s="8"/>
      <c r="H1109" s="12"/>
      <c r="J1109" s="11"/>
      <c r="L1109" s="9"/>
    </row>
    <row r="1110" spans="1:12" x14ac:dyDescent="0.2">
      <c r="A1110" s="10"/>
      <c r="D1110" s="8"/>
      <c r="H1110" s="12"/>
      <c r="J1110" s="11"/>
      <c r="L1110" s="9"/>
    </row>
    <row r="1111" spans="1:12" x14ac:dyDescent="0.2">
      <c r="A1111" s="10"/>
      <c r="D1111" s="8"/>
      <c r="H1111" s="12"/>
      <c r="J1111" s="11"/>
      <c r="L1111" s="9"/>
    </row>
    <row r="1112" spans="1:12" x14ac:dyDescent="0.2">
      <c r="A1112" s="10"/>
      <c r="D1112" s="8"/>
      <c r="H1112" s="12"/>
      <c r="J1112" s="11"/>
      <c r="L1112" s="9"/>
    </row>
    <row r="1113" spans="1:12" x14ac:dyDescent="0.2">
      <c r="A1113" s="10"/>
      <c r="D1113" s="8"/>
      <c r="H1113" s="12"/>
      <c r="J1113" s="11"/>
      <c r="L1113" s="9"/>
    </row>
    <row r="1114" spans="1:12" x14ac:dyDescent="0.2">
      <c r="A1114" s="10"/>
      <c r="D1114" s="8"/>
      <c r="H1114" s="12"/>
      <c r="J1114" s="11"/>
      <c r="L1114" s="9"/>
    </row>
    <row r="1115" spans="1:12" x14ac:dyDescent="0.2">
      <c r="A1115" s="10"/>
      <c r="D1115" s="8"/>
      <c r="H1115" s="12"/>
      <c r="J1115" s="11"/>
      <c r="L1115" s="9"/>
    </row>
    <row r="1116" spans="1:12" x14ac:dyDescent="0.2">
      <c r="A1116" s="10"/>
      <c r="D1116" s="8"/>
      <c r="H1116" s="12"/>
      <c r="J1116" s="11"/>
      <c r="L1116" s="9"/>
    </row>
    <row r="1117" spans="1:12" x14ac:dyDescent="0.2">
      <c r="A1117" s="10"/>
      <c r="D1117" s="8"/>
      <c r="H1117" s="12"/>
      <c r="J1117" s="11"/>
      <c r="L1117" s="9"/>
    </row>
    <row r="1118" spans="1:12" x14ac:dyDescent="0.2">
      <c r="A1118" s="10"/>
      <c r="D1118" s="8"/>
      <c r="H1118" s="12"/>
      <c r="J1118" s="11"/>
      <c r="L1118" s="9"/>
    </row>
    <row r="1119" spans="1:12" x14ac:dyDescent="0.2">
      <c r="A1119" s="10"/>
      <c r="D1119" s="8"/>
      <c r="H1119" s="12"/>
      <c r="J1119" s="11"/>
      <c r="L1119" s="9"/>
    </row>
    <row r="1120" spans="1:12" x14ac:dyDescent="0.2">
      <c r="A1120" s="10"/>
      <c r="D1120" s="8"/>
      <c r="H1120" s="12"/>
      <c r="J1120" s="11"/>
      <c r="L1120" s="9"/>
    </row>
    <row r="1121" spans="1:12" x14ac:dyDescent="0.2">
      <c r="A1121" s="10"/>
      <c r="D1121" s="8"/>
      <c r="H1121" s="12"/>
      <c r="J1121" s="11"/>
      <c r="L1121" s="9"/>
    </row>
    <row r="1122" spans="1:12" x14ac:dyDescent="0.2">
      <c r="A1122" s="10"/>
      <c r="D1122" s="8"/>
      <c r="H1122" s="12"/>
      <c r="J1122" s="11"/>
      <c r="L1122" s="9"/>
    </row>
    <row r="1123" spans="1:12" x14ac:dyDescent="0.2">
      <c r="A1123" s="10"/>
      <c r="D1123" s="8"/>
      <c r="H1123" s="12"/>
      <c r="J1123" s="11"/>
      <c r="L1123" s="9"/>
    </row>
    <row r="1124" spans="1:12" x14ac:dyDescent="0.2">
      <c r="A1124" s="10"/>
      <c r="D1124" s="8"/>
      <c r="H1124" s="12"/>
      <c r="J1124" s="11"/>
      <c r="L1124" s="9"/>
    </row>
    <row r="1125" spans="1:12" x14ac:dyDescent="0.2">
      <c r="A1125" s="10"/>
      <c r="D1125" s="8"/>
      <c r="H1125" s="12"/>
      <c r="J1125" s="11"/>
      <c r="L1125" s="9"/>
    </row>
    <row r="1126" spans="1:12" x14ac:dyDescent="0.2">
      <c r="A1126" s="10"/>
      <c r="D1126" s="8"/>
      <c r="H1126" s="12"/>
      <c r="J1126" s="11"/>
      <c r="L1126" s="9"/>
    </row>
    <row r="1127" spans="1:12" x14ac:dyDescent="0.2">
      <c r="A1127" s="10"/>
      <c r="D1127" s="8"/>
      <c r="H1127" s="12"/>
      <c r="J1127" s="11"/>
      <c r="L1127" s="9"/>
    </row>
    <row r="1128" spans="1:12" x14ac:dyDescent="0.2">
      <c r="A1128" s="10"/>
      <c r="D1128" s="8"/>
      <c r="H1128" s="12"/>
      <c r="J1128" s="11"/>
      <c r="L1128" s="9"/>
    </row>
    <row r="1129" spans="1:12" x14ac:dyDescent="0.2">
      <c r="A1129" s="10"/>
      <c r="D1129" s="8"/>
      <c r="H1129" s="12"/>
      <c r="J1129" s="11"/>
      <c r="L1129" s="9"/>
    </row>
    <row r="1130" spans="1:12" x14ac:dyDescent="0.2">
      <c r="A1130" s="10"/>
      <c r="D1130" s="8"/>
      <c r="H1130" s="12"/>
      <c r="J1130" s="11"/>
      <c r="L1130" s="9"/>
    </row>
    <row r="1131" spans="1:12" x14ac:dyDescent="0.2">
      <c r="A1131" s="10"/>
      <c r="D1131" s="8"/>
      <c r="H1131" s="12"/>
      <c r="J1131" s="11"/>
      <c r="L1131" s="9"/>
    </row>
    <row r="1132" spans="1:12" x14ac:dyDescent="0.2">
      <c r="A1132" s="10"/>
      <c r="D1132" s="8"/>
      <c r="H1132" s="12"/>
      <c r="J1132" s="11"/>
      <c r="L1132" s="9"/>
    </row>
    <row r="1133" spans="1:12" x14ac:dyDescent="0.2">
      <c r="A1133" s="10"/>
      <c r="D1133" s="8"/>
      <c r="H1133" s="12"/>
      <c r="J1133" s="11"/>
      <c r="L1133" s="9"/>
    </row>
    <row r="1134" spans="1:12" x14ac:dyDescent="0.2">
      <c r="A1134" s="10"/>
      <c r="D1134" s="8"/>
      <c r="H1134" s="12"/>
      <c r="J1134" s="11"/>
      <c r="L1134" s="9"/>
    </row>
    <row r="1135" spans="1:12" x14ac:dyDescent="0.2">
      <c r="A1135" s="10"/>
      <c r="D1135" s="8"/>
      <c r="H1135" s="12"/>
      <c r="J1135" s="11"/>
      <c r="L1135" s="9"/>
    </row>
    <row r="1136" spans="1:12" x14ac:dyDescent="0.2">
      <c r="A1136" s="10"/>
      <c r="D1136" s="8"/>
      <c r="H1136" s="12"/>
      <c r="J1136" s="11"/>
      <c r="L1136" s="9"/>
    </row>
    <row r="1137" spans="1:12" x14ac:dyDescent="0.2">
      <c r="A1137" s="10"/>
      <c r="D1137" s="8"/>
      <c r="H1137" s="12"/>
      <c r="J1137" s="11"/>
      <c r="L1137" s="9"/>
    </row>
    <row r="1138" spans="1:12" x14ac:dyDescent="0.2">
      <c r="A1138" s="10"/>
      <c r="D1138" s="8"/>
      <c r="H1138" s="12"/>
      <c r="J1138" s="11"/>
      <c r="L1138" s="9"/>
    </row>
    <row r="1139" spans="1:12" x14ac:dyDescent="0.2">
      <c r="A1139" s="10"/>
      <c r="D1139" s="8"/>
      <c r="H1139" s="12"/>
      <c r="J1139" s="11"/>
      <c r="L1139" s="9"/>
    </row>
    <row r="1140" spans="1:12" x14ac:dyDescent="0.2">
      <c r="A1140" s="10"/>
      <c r="D1140" s="8"/>
      <c r="H1140" s="12"/>
      <c r="J1140" s="11"/>
      <c r="L1140" s="9"/>
    </row>
    <row r="1141" spans="1:12" x14ac:dyDescent="0.2">
      <c r="A1141" s="10"/>
      <c r="D1141" s="8"/>
      <c r="H1141" s="12"/>
      <c r="J1141" s="11"/>
      <c r="L1141" s="9"/>
    </row>
    <row r="1142" spans="1:12" x14ac:dyDescent="0.2">
      <c r="A1142" s="10"/>
      <c r="D1142" s="8"/>
      <c r="H1142" s="12"/>
      <c r="J1142" s="11"/>
      <c r="L1142" s="9"/>
    </row>
    <row r="1143" spans="1:12" x14ac:dyDescent="0.2">
      <c r="A1143" s="10"/>
      <c r="D1143" s="8"/>
      <c r="H1143" s="12"/>
      <c r="J1143" s="11"/>
      <c r="L1143" s="9"/>
    </row>
    <row r="1144" spans="1:12" x14ac:dyDescent="0.2">
      <c r="A1144" s="10"/>
      <c r="D1144" s="8"/>
      <c r="H1144" s="12"/>
      <c r="J1144" s="11"/>
      <c r="L1144" s="9"/>
    </row>
    <row r="1145" spans="1:12" x14ac:dyDescent="0.2">
      <c r="A1145" s="10"/>
      <c r="D1145" s="8"/>
      <c r="H1145" s="12"/>
      <c r="J1145" s="11"/>
      <c r="L1145" s="9"/>
    </row>
    <row r="1146" spans="1:12" x14ac:dyDescent="0.2">
      <c r="A1146" s="10"/>
      <c r="D1146" s="8"/>
      <c r="H1146" s="12"/>
      <c r="J1146" s="11"/>
      <c r="L1146" s="9"/>
    </row>
    <row r="1147" spans="1:12" x14ac:dyDescent="0.2">
      <c r="A1147" s="10"/>
      <c r="D1147" s="8"/>
      <c r="H1147" s="12"/>
      <c r="J1147" s="11"/>
      <c r="L1147" s="9"/>
    </row>
    <row r="1148" spans="1:12" x14ac:dyDescent="0.2">
      <c r="A1148" s="10"/>
      <c r="D1148" s="8"/>
      <c r="H1148" s="12"/>
      <c r="J1148" s="11"/>
      <c r="L1148" s="9"/>
    </row>
    <row r="1149" spans="1:12" x14ac:dyDescent="0.2">
      <c r="A1149" s="10"/>
      <c r="D1149" s="8"/>
      <c r="H1149" s="12"/>
      <c r="J1149" s="11"/>
      <c r="L1149" s="9"/>
    </row>
    <row r="1150" spans="1:12" x14ac:dyDescent="0.2">
      <c r="A1150" s="10"/>
      <c r="D1150" s="8"/>
      <c r="H1150" s="12"/>
      <c r="J1150" s="11"/>
      <c r="L1150" s="9"/>
    </row>
    <row r="1151" spans="1:12" x14ac:dyDescent="0.2">
      <c r="A1151" s="10"/>
      <c r="D1151" s="8"/>
      <c r="H1151" s="12"/>
      <c r="J1151" s="11"/>
      <c r="L1151" s="9"/>
    </row>
    <row r="1152" spans="1:12" x14ac:dyDescent="0.2">
      <c r="A1152" s="10"/>
      <c r="D1152" s="8"/>
      <c r="H1152" s="12"/>
      <c r="J1152" s="11"/>
      <c r="L1152" s="9"/>
    </row>
    <row r="1153" spans="1:12" x14ac:dyDescent="0.2">
      <c r="A1153" s="10"/>
      <c r="D1153" s="8"/>
      <c r="H1153" s="12"/>
      <c r="J1153" s="11"/>
      <c r="L1153" s="9"/>
    </row>
    <row r="1154" spans="1:12" x14ac:dyDescent="0.2">
      <c r="A1154" s="10"/>
      <c r="D1154" s="8"/>
      <c r="H1154" s="12"/>
      <c r="J1154" s="11"/>
      <c r="L1154" s="9"/>
    </row>
    <row r="1155" spans="1:12" x14ac:dyDescent="0.2">
      <c r="A1155" s="10"/>
      <c r="D1155" s="8"/>
      <c r="H1155" s="12"/>
      <c r="J1155" s="11"/>
      <c r="L1155" s="9"/>
    </row>
    <row r="1156" spans="1:12" x14ac:dyDescent="0.2">
      <c r="A1156" s="10"/>
      <c r="D1156" s="8"/>
      <c r="H1156" s="12"/>
      <c r="J1156" s="11"/>
      <c r="L1156" s="9"/>
    </row>
    <row r="1157" spans="1:12" x14ac:dyDescent="0.2">
      <c r="A1157" s="10"/>
      <c r="D1157" s="8"/>
      <c r="H1157" s="12"/>
      <c r="J1157" s="11"/>
      <c r="L1157" s="9"/>
    </row>
    <row r="1158" spans="1:12" x14ac:dyDescent="0.2">
      <c r="A1158" s="10"/>
      <c r="D1158" s="8"/>
      <c r="H1158" s="12"/>
      <c r="J1158" s="11"/>
      <c r="L1158" s="9"/>
    </row>
    <row r="1159" spans="1:12" x14ac:dyDescent="0.2">
      <c r="A1159" s="10"/>
      <c r="D1159" s="8"/>
      <c r="H1159" s="12"/>
      <c r="J1159" s="11"/>
      <c r="L1159" s="9"/>
    </row>
    <row r="1160" spans="1:12" x14ac:dyDescent="0.2">
      <c r="A1160" s="10"/>
      <c r="D1160" s="8"/>
      <c r="H1160" s="12"/>
      <c r="J1160" s="11"/>
      <c r="L1160" s="9"/>
    </row>
    <row r="1161" spans="1:12" x14ac:dyDescent="0.2">
      <c r="A1161" s="10"/>
      <c r="D1161" s="8"/>
      <c r="H1161" s="12"/>
      <c r="J1161" s="11"/>
      <c r="L1161" s="9"/>
    </row>
    <row r="1162" spans="1:12" x14ac:dyDescent="0.2">
      <c r="A1162" s="10"/>
      <c r="D1162" s="8"/>
      <c r="H1162" s="12"/>
      <c r="J1162" s="11"/>
      <c r="L1162" s="9"/>
    </row>
    <row r="1163" spans="1:12" x14ac:dyDescent="0.2">
      <c r="A1163" s="10"/>
      <c r="D1163" s="8"/>
      <c r="H1163" s="12"/>
      <c r="J1163" s="11"/>
      <c r="L1163" s="9"/>
    </row>
    <row r="1164" spans="1:12" x14ac:dyDescent="0.2">
      <c r="A1164" s="10"/>
      <c r="D1164" s="8"/>
      <c r="H1164" s="12"/>
      <c r="J1164" s="11"/>
      <c r="L1164" s="9"/>
    </row>
    <row r="1165" spans="1:12" x14ac:dyDescent="0.2">
      <c r="A1165" s="10"/>
      <c r="D1165" s="8"/>
      <c r="H1165" s="12"/>
      <c r="J1165" s="11"/>
      <c r="L1165" s="9"/>
    </row>
    <row r="1166" spans="1:12" x14ac:dyDescent="0.2">
      <c r="A1166" s="10"/>
      <c r="D1166" s="8"/>
      <c r="H1166" s="12"/>
      <c r="J1166" s="11"/>
      <c r="L1166" s="9"/>
    </row>
    <row r="1167" spans="1:12" x14ac:dyDescent="0.2">
      <c r="A1167" s="10"/>
      <c r="D1167" s="8"/>
      <c r="H1167" s="12"/>
      <c r="J1167" s="11"/>
      <c r="L1167" s="9"/>
    </row>
    <row r="1168" spans="1:12" x14ac:dyDescent="0.2">
      <c r="A1168" s="10"/>
      <c r="D1168" s="8"/>
      <c r="H1168" s="12"/>
      <c r="J1168" s="11"/>
      <c r="L1168" s="9"/>
    </row>
    <row r="1169" spans="1:12" x14ac:dyDescent="0.2">
      <c r="A1169" s="10"/>
      <c r="D1169" s="8"/>
      <c r="H1169" s="12"/>
      <c r="J1169" s="11"/>
      <c r="L1169" s="9"/>
    </row>
    <row r="1170" spans="1:12" x14ac:dyDescent="0.2">
      <c r="A1170" s="10"/>
      <c r="D1170" s="8"/>
      <c r="H1170" s="12"/>
      <c r="J1170" s="11"/>
      <c r="L1170" s="9"/>
    </row>
    <row r="1171" spans="1:12" x14ac:dyDescent="0.2">
      <c r="A1171" s="10"/>
      <c r="D1171" s="8"/>
      <c r="H1171" s="12"/>
      <c r="J1171" s="11"/>
      <c r="L1171" s="9"/>
    </row>
    <row r="1172" spans="1:12" x14ac:dyDescent="0.2">
      <c r="A1172" s="10"/>
      <c r="D1172" s="8"/>
      <c r="H1172" s="12"/>
      <c r="J1172" s="11"/>
      <c r="L1172" s="9"/>
    </row>
    <row r="1173" spans="1:12" x14ac:dyDescent="0.2">
      <c r="A1173" s="10"/>
      <c r="D1173" s="8"/>
      <c r="H1173" s="12"/>
      <c r="J1173" s="11"/>
      <c r="L1173" s="9"/>
    </row>
    <row r="1174" spans="1:12" x14ac:dyDescent="0.2">
      <c r="A1174" s="10"/>
      <c r="D1174" s="8"/>
      <c r="H1174" s="12"/>
      <c r="J1174" s="11"/>
      <c r="L1174" s="9"/>
    </row>
    <row r="1175" spans="1:12" x14ac:dyDescent="0.2">
      <c r="A1175" s="10"/>
      <c r="D1175" s="8"/>
      <c r="H1175" s="12"/>
      <c r="J1175" s="11"/>
      <c r="L1175" s="9"/>
    </row>
    <row r="1176" spans="1:12" x14ac:dyDescent="0.2">
      <c r="A1176" s="10"/>
      <c r="D1176" s="8"/>
      <c r="H1176" s="12"/>
      <c r="J1176" s="11"/>
      <c r="L1176" s="9"/>
    </row>
    <row r="1177" spans="1:12" x14ac:dyDescent="0.2">
      <c r="A1177" s="10"/>
      <c r="D1177" s="8"/>
      <c r="H1177" s="12"/>
      <c r="J1177" s="11"/>
      <c r="L1177" s="9"/>
    </row>
    <row r="1178" spans="1:12" x14ac:dyDescent="0.2">
      <c r="A1178" s="10"/>
      <c r="D1178" s="8"/>
      <c r="H1178" s="12"/>
      <c r="J1178" s="11"/>
      <c r="L1178" s="9"/>
    </row>
    <row r="1179" spans="1:12" x14ac:dyDescent="0.2">
      <c r="A1179" s="10"/>
      <c r="D1179" s="8"/>
      <c r="H1179" s="12"/>
      <c r="J1179" s="11"/>
      <c r="L1179" s="9"/>
    </row>
    <row r="1180" spans="1:12" x14ac:dyDescent="0.2">
      <c r="A1180" s="10"/>
      <c r="D1180" s="8"/>
      <c r="H1180" s="12"/>
      <c r="J1180" s="11"/>
      <c r="L1180" s="9"/>
    </row>
    <row r="1181" spans="1:12" x14ac:dyDescent="0.2">
      <c r="A1181" s="10"/>
      <c r="D1181" s="8"/>
      <c r="H1181" s="12"/>
      <c r="J1181" s="11"/>
      <c r="L1181" s="9"/>
    </row>
    <row r="1182" spans="1:12" x14ac:dyDescent="0.2">
      <c r="A1182" s="10"/>
      <c r="D1182" s="8"/>
      <c r="H1182" s="12"/>
      <c r="J1182" s="11"/>
      <c r="L1182" s="9"/>
    </row>
    <row r="1183" spans="1:12" x14ac:dyDescent="0.2">
      <c r="A1183" s="10"/>
      <c r="D1183" s="8"/>
      <c r="H1183" s="12"/>
      <c r="J1183" s="11"/>
      <c r="L1183" s="9"/>
    </row>
    <row r="1184" spans="1:12" x14ac:dyDescent="0.2">
      <c r="A1184" s="10"/>
      <c r="D1184" s="8"/>
      <c r="H1184" s="12"/>
      <c r="J1184" s="11"/>
      <c r="L1184" s="9"/>
    </row>
    <row r="1185" spans="1:12" x14ac:dyDescent="0.2">
      <c r="A1185" s="10"/>
      <c r="D1185" s="8"/>
      <c r="H1185" s="12"/>
      <c r="J1185" s="11"/>
      <c r="L1185" s="9"/>
    </row>
    <row r="1186" spans="1:12" x14ac:dyDescent="0.2">
      <c r="A1186" s="10"/>
      <c r="D1186" s="8"/>
      <c r="H1186" s="12"/>
      <c r="J1186" s="11"/>
      <c r="L1186" s="9"/>
    </row>
    <row r="1187" spans="1:12" x14ac:dyDescent="0.2">
      <c r="A1187" s="10"/>
      <c r="D1187" s="8"/>
      <c r="H1187" s="12"/>
      <c r="J1187" s="11"/>
      <c r="L1187" s="9"/>
    </row>
    <row r="1188" spans="1:12" x14ac:dyDescent="0.2">
      <c r="A1188" s="10"/>
      <c r="D1188" s="8"/>
      <c r="H1188" s="12"/>
      <c r="J1188" s="11"/>
      <c r="L1188" s="9"/>
    </row>
    <row r="1189" spans="1:12" x14ac:dyDescent="0.2">
      <c r="A1189" s="10"/>
      <c r="D1189" s="8"/>
      <c r="H1189" s="12"/>
      <c r="J1189" s="11"/>
      <c r="L1189" s="9"/>
    </row>
    <row r="1190" spans="1:12" x14ac:dyDescent="0.2">
      <c r="A1190" s="10"/>
      <c r="D1190" s="8"/>
      <c r="H1190" s="12"/>
      <c r="J1190" s="11"/>
      <c r="L1190" s="9"/>
    </row>
    <row r="1191" spans="1:12" x14ac:dyDescent="0.2">
      <c r="A1191" s="10"/>
      <c r="D1191" s="8"/>
      <c r="H1191" s="12"/>
      <c r="J1191" s="11"/>
      <c r="L1191" s="9"/>
    </row>
    <row r="1192" spans="1:12" x14ac:dyDescent="0.2">
      <c r="A1192" s="10"/>
      <c r="D1192" s="8"/>
      <c r="H1192" s="12"/>
      <c r="J1192" s="11"/>
      <c r="L1192" s="9"/>
    </row>
    <row r="1193" spans="1:12" x14ac:dyDescent="0.2">
      <c r="A1193" s="10"/>
      <c r="D1193" s="8"/>
      <c r="H1193" s="12"/>
      <c r="J1193" s="11"/>
      <c r="L1193" s="9"/>
    </row>
    <row r="1194" spans="1:12" x14ac:dyDescent="0.2">
      <c r="A1194" s="10"/>
      <c r="D1194" s="8"/>
      <c r="H1194" s="12"/>
      <c r="J1194" s="11"/>
      <c r="L1194" s="9"/>
    </row>
    <row r="1195" spans="1:12" x14ac:dyDescent="0.2">
      <c r="A1195" s="10"/>
      <c r="D1195" s="8"/>
      <c r="H1195" s="12"/>
      <c r="J1195" s="11"/>
      <c r="L1195" s="9"/>
    </row>
    <row r="1196" spans="1:12" x14ac:dyDescent="0.2">
      <c r="A1196" s="10"/>
      <c r="D1196" s="8"/>
      <c r="H1196" s="12"/>
      <c r="J1196" s="11"/>
      <c r="L1196" s="9"/>
    </row>
    <row r="1197" spans="1:12" x14ac:dyDescent="0.2">
      <c r="A1197" s="10"/>
      <c r="D1197" s="8"/>
      <c r="H1197" s="12"/>
      <c r="J1197" s="11"/>
      <c r="L1197" s="9"/>
    </row>
    <row r="1198" spans="1:12" x14ac:dyDescent="0.2">
      <c r="A1198" s="10"/>
      <c r="D1198" s="8"/>
      <c r="H1198" s="12"/>
      <c r="J1198" s="11"/>
      <c r="L1198" s="9"/>
    </row>
    <row r="1199" spans="1:12" x14ac:dyDescent="0.2">
      <c r="A1199" s="10"/>
      <c r="D1199" s="8"/>
      <c r="H1199" s="12"/>
      <c r="J1199" s="11"/>
      <c r="L1199" s="9"/>
    </row>
    <row r="1200" spans="1:12" x14ac:dyDescent="0.2">
      <c r="A1200" s="10"/>
      <c r="D1200" s="8"/>
      <c r="H1200" s="12"/>
      <c r="J1200" s="11"/>
      <c r="L1200" s="9"/>
    </row>
    <row r="1201" spans="1:12" x14ac:dyDescent="0.2">
      <c r="A1201" s="10"/>
      <c r="D1201" s="8"/>
      <c r="H1201" s="12"/>
      <c r="J1201" s="11"/>
      <c r="L1201" s="9"/>
    </row>
    <row r="1202" spans="1:12" x14ac:dyDescent="0.2">
      <c r="A1202" s="10"/>
      <c r="D1202" s="8"/>
      <c r="H1202" s="12"/>
      <c r="J1202" s="11"/>
      <c r="L1202" s="9"/>
    </row>
    <row r="1203" spans="1:12" x14ac:dyDescent="0.2">
      <c r="A1203" s="10"/>
      <c r="D1203" s="8"/>
      <c r="H1203" s="12"/>
      <c r="J1203" s="11"/>
      <c r="L1203" s="9"/>
    </row>
    <row r="1204" spans="1:12" x14ac:dyDescent="0.2">
      <c r="A1204" s="10"/>
      <c r="D1204" s="8"/>
      <c r="H1204" s="12"/>
      <c r="J1204" s="11"/>
      <c r="L1204" s="9"/>
    </row>
    <row r="1205" spans="1:12" x14ac:dyDescent="0.2">
      <c r="A1205" s="10"/>
      <c r="D1205" s="8"/>
      <c r="H1205" s="12"/>
      <c r="J1205" s="11"/>
      <c r="L1205" s="9"/>
    </row>
    <row r="1206" spans="1:12" x14ac:dyDescent="0.2">
      <c r="A1206" s="10"/>
      <c r="D1206" s="8"/>
      <c r="H1206" s="12"/>
      <c r="J1206" s="11"/>
      <c r="L1206" s="9"/>
    </row>
    <row r="1207" spans="1:12" x14ac:dyDescent="0.2">
      <c r="A1207" s="10"/>
      <c r="D1207" s="8"/>
      <c r="H1207" s="12"/>
      <c r="J1207" s="11"/>
      <c r="L1207" s="9"/>
    </row>
    <row r="1208" spans="1:12" x14ac:dyDescent="0.2">
      <c r="A1208" s="10"/>
      <c r="D1208" s="8"/>
      <c r="H1208" s="12"/>
      <c r="J1208" s="11"/>
      <c r="L1208" s="9"/>
    </row>
    <row r="1209" spans="1:12" x14ac:dyDescent="0.2">
      <c r="A1209" s="10"/>
      <c r="D1209" s="8"/>
      <c r="H1209" s="12"/>
      <c r="J1209" s="11"/>
      <c r="L1209" s="9"/>
    </row>
    <row r="1210" spans="1:12" x14ac:dyDescent="0.2">
      <c r="A1210" s="10"/>
      <c r="D1210" s="8"/>
      <c r="H1210" s="12"/>
      <c r="J1210" s="11"/>
      <c r="L1210" s="9"/>
    </row>
    <row r="1211" spans="1:12" x14ac:dyDescent="0.2">
      <c r="A1211" s="10"/>
      <c r="D1211" s="8"/>
      <c r="H1211" s="12"/>
      <c r="J1211" s="11"/>
      <c r="L1211" s="9"/>
    </row>
    <row r="1212" spans="1:12" x14ac:dyDescent="0.2">
      <c r="A1212" s="10"/>
      <c r="D1212" s="8"/>
      <c r="H1212" s="12"/>
      <c r="J1212" s="11"/>
      <c r="L1212" s="9"/>
    </row>
    <row r="1213" spans="1:12" x14ac:dyDescent="0.2">
      <c r="A1213" s="10"/>
      <c r="D1213" s="8"/>
      <c r="H1213" s="12"/>
      <c r="J1213" s="11"/>
      <c r="L1213" s="9"/>
    </row>
    <row r="1214" spans="1:12" x14ac:dyDescent="0.2">
      <c r="A1214" s="10"/>
      <c r="D1214" s="8"/>
      <c r="H1214" s="12"/>
      <c r="J1214" s="11"/>
      <c r="L1214" s="9"/>
    </row>
    <row r="1215" spans="1:12" x14ac:dyDescent="0.2">
      <c r="A1215" s="10"/>
      <c r="D1215" s="8"/>
      <c r="H1215" s="12"/>
      <c r="J1215" s="11"/>
      <c r="L1215" s="9"/>
    </row>
    <row r="1216" spans="1:12" x14ac:dyDescent="0.2">
      <c r="A1216" s="10"/>
      <c r="D1216" s="8"/>
      <c r="H1216" s="12"/>
      <c r="J1216" s="11"/>
      <c r="L1216" s="9"/>
    </row>
    <row r="1217" spans="1:12" x14ac:dyDescent="0.2">
      <c r="A1217" s="10"/>
      <c r="D1217" s="8"/>
      <c r="H1217" s="12"/>
      <c r="J1217" s="11"/>
      <c r="L1217" s="9"/>
    </row>
    <row r="1218" spans="1:12" x14ac:dyDescent="0.2">
      <c r="A1218" s="10"/>
      <c r="D1218" s="8"/>
      <c r="H1218" s="12"/>
      <c r="J1218" s="11"/>
      <c r="L1218" s="9"/>
    </row>
    <row r="1219" spans="1:12" x14ac:dyDescent="0.2">
      <c r="A1219" s="10"/>
      <c r="D1219" s="8"/>
      <c r="H1219" s="12"/>
      <c r="J1219" s="11"/>
      <c r="L1219" s="9"/>
    </row>
    <row r="1220" spans="1:12" x14ac:dyDescent="0.2">
      <c r="A1220" s="10"/>
      <c r="D1220" s="8"/>
      <c r="H1220" s="12"/>
      <c r="J1220" s="11"/>
      <c r="L1220" s="9"/>
    </row>
    <row r="1221" spans="1:12" x14ac:dyDescent="0.2">
      <c r="A1221" s="10"/>
      <c r="D1221" s="8"/>
      <c r="H1221" s="12"/>
      <c r="J1221" s="11"/>
      <c r="L1221" s="9"/>
    </row>
    <row r="1222" spans="1:12" x14ac:dyDescent="0.2">
      <c r="A1222" s="10"/>
      <c r="D1222" s="8"/>
      <c r="H1222" s="12"/>
      <c r="J1222" s="11"/>
      <c r="L1222" s="9"/>
    </row>
    <row r="1223" spans="1:12" x14ac:dyDescent="0.2">
      <c r="A1223" s="10"/>
      <c r="D1223" s="8"/>
      <c r="H1223" s="12"/>
      <c r="J1223" s="11"/>
      <c r="L1223" s="9"/>
    </row>
    <row r="1224" spans="1:12" x14ac:dyDescent="0.2">
      <c r="A1224" s="10"/>
      <c r="D1224" s="8"/>
      <c r="H1224" s="12"/>
      <c r="J1224" s="11"/>
      <c r="L1224" s="9"/>
    </row>
    <row r="1225" spans="1:12" x14ac:dyDescent="0.2">
      <c r="A1225" s="10"/>
      <c r="D1225" s="8"/>
      <c r="H1225" s="12"/>
      <c r="J1225" s="11"/>
      <c r="L1225" s="9"/>
    </row>
    <row r="1226" spans="1:12" x14ac:dyDescent="0.2">
      <c r="A1226" s="10"/>
      <c r="D1226" s="8"/>
      <c r="H1226" s="12"/>
      <c r="J1226" s="11"/>
      <c r="L1226" s="9"/>
    </row>
    <row r="1227" spans="1:12" x14ac:dyDescent="0.2">
      <c r="A1227" s="10"/>
      <c r="D1227" s="8"/>
      <c r="H1227" s="12"/>
      <c r="J1227" s="11"/>
      <c r="L1227" s="9"/>
    </row>
    <row r="1228" spans="1:12" x14ac:dyDescent="0.2">
      <c r="A1228" s="10"/>
      <c r="D1228" s="8"/>
      <c r="H1228" s="12"/>
      <c r="J1228" s="11"/>
      <c r="L1228" s="9"/>
    </row>
    <row r="1229" spans="1:12" x14ac:dyDescent="0.2">
      <c r="A1229" s="10"/>
      <c r="D1229" s="8"/>
      <c r="H1229" s="12"/>
      <c r="J1229" s="11"/>
      <c r="L1229" s="9"/>
    </row>
    <row r="1230" spans="1:12" x14ac:dyDescent="0.2">
      <c r="A1230" s="10"/>
      <c r="D1230" s="8"/>
      <c r="H1230" s="12"/>
      <c r="J1230" s="11"/>
      <c r="L1230" s="9"/>
    </row>
    <row r="1231" spans="1:12" x14ac:dyDescent="0.2">
      <c r="A1231" s="10"/>
      <c r="D1231" s="8"/>
      <c r="H1231" s="12"/>
      <c r="J1231" s="11"/>
      <c r="L1231" s="9"/>
    </row>
    <row r="1232" spans="1:12" x14ac:dyDescent="0.2">
      <c r="A1232" s="10"/>
      <c r="D1232" s="8"/>
      <c r="H1232" s="12"/>
      <c r="J1232" s="11"/>
      <c r="L1232" s="9"/>
    </row>
    <row r="1233" spans="1:12" x14ac:dyDescent="0.2">
      <c r="A1233" s="10"/>
      <c r="D1233" s="8"/>
      <c r="H1233" s="12"/>
      <c r="J1233" s="11"/>
      <c r="L1233" s="9"/>
    </row>
    <row r="1234" spans="1:12" x14ac:dyDescent="0.2">
      <c r="A1234" s="10"/>
      <c r="D1234" s="8"/>
      <c r="H1234" s="12"/>
      <c r="J1234" s="11"/>
      <c r="L1234" s="9"/>
    </row>
    <row r="1235" spans="1:12" x14ac:dyDescent="0.2">
      <c r="A1235" s="10"/>
      <c r="D1235" s="8"/>
      <c r="H1235" s="12"/>
      <c r="J1235" s="11"/>
      <c r="L1235" s="9"/>
    </row>
    <row r="1236" spans="1:12" x14ac:dyDescent="0.2">
      <c r="A1236" s="10"/>
      <c r="D1236" s="8"/>
      <c r="H1236" s="12"/>
      <c r="J1236" s="11"/>
      <c r="L1236" s="9"/>
    </row>
    <row r="1237" spans="1:12" x14ac:dyDescent="0.2">
      <c r="A1237" s="10"/>
      <c r="D1237" s="8"/>
      <c r="H1237" s="12"/>
      <c r="J1237" s="11"/>
      <c r="L1237" s="9"/>
    </row>
    <row r="1238" spans="1:12" x14ac:dyDescent="0.2">
      <c r="A1238" s="10"/>
      <c r="D1238" s="8"/>
      <c r="H1238" s="12"/>
      <c r="J1238" s="11"/>
      <c r="L1238" s="9"/>
    </row>
    <row r="1239" spans="1:12" x14ac:dyDescent="0.2">
      <c r="A1239" s="10"/>
      <c r="D1239" s="8"/>
      <c r="H1239" s="12"/>
      <c r="J1239" s="11"/>
      <c r="L1239" s="9"/>
    </row>
    <row r="1240" spans="1:12" x14ac:dyDescent="0.2">
      <c r="A1240" s="10"/>
      <c r="D1240" s="8"/>
      <c r="H1240" s="12"/>
      <c r="J1240" s="11"/>
      <c r="L1240" s="9"/>
    </row>
    <row r="1241" spans="1:12" x14ac:dyDescent="0.2">
      <c r="A1241" s="10"/>
      <c r="D1241" s="8"/>
      <c r="H1241" s="12"/>
      <c r="J1241" s="11"/>
      <c r="L1241" s="9"/>
    </row>
    <row r="1242" spans="1:12" x14ac:dyDescent="0.2">
      <c r="A1242" s="10"/>
      <c r="D1242" s="8"/>
      <c r="H1242" s="12"/>
      <c r="J1242" s="11"/>
      <c r="L1242" s="9"/>
    </row>
    <row r="1243" spans="1:12" x14ac:dyDescent="0.2">
      <c r="A1243" s="10"/>
      <c r="D1243" s="8"/>
      <c r="H1243" s="12"/>
      <c r="J1243" s="11"/>
      <c r="L1243" s="9"/>
    </row>
    <row r="1244" spans="1:12" x14ac:dyDescent="0.2">
      <c r="A1244" s="10"/>
      <c r="D1244" s="8"/>
      <c r="H1244" s="12"/>
      <c r="J1244" s="11"/>
      <c r="L1244" s="9"/>
    </row>
    <row r="1245" spans="1:12" x14ac:dyDescent="0.2">
      <c r="A1245" s="10"/>
      <c r="D1245" s="8"/>
      <c r="H1245" s="12"/>
      <c r="J1245" s="11"/>
      <c r="L1245" s="9"/>
    </row>
    <row r="1246" spans="1:12" x14ac:dyDescent="0.2">
      <c r="A1246" s="10"/>
      <c r="D1246" s="8"/>
      <c r="H1246" s="12"/>
      <c r="J1246" s="11"/>
      <c r="L1246" s="9"/>
    </row>
    <row r="1247" spans="1:12" x14ac:dyDescent="0.2">
      <c r="A1247" s="10"/>
      <c r="D1247" s="8"/>
      <c r="H1247" s="12"/>
      <c r="J1247" s="11"/>
      <c r="L1247" s="9"/>
    </row>
    <row r="1248" spans="1:12" x14ac:dyDescent="0.2">
      <c r="A1248" s="10"/>
      <c r="D1248" s="8"/>
      <c r="H1248" s="12"/>
      <c r="J1248" s="11"/>
      <c r="L1248" s="9"/>
    </row>
    <row r="1249" spans="1:12" x14ac:dyDescent="0.2">
      <c r="A1249" s="10"/>
      <c r="D1249" s="8"/>
      <c r="H1249" s="12"/>
      <c r="J1249" s="11"/>
      <c r="L1249" s="9"/>
    </row>
    <row r="1250" spans="1:12" x14ac:dyDescent="0.2">
      <c r="A1250" s="10"/>
      <c r="D1250" s="8"/>
      <c r="H1250" s="12"/>
      <c r="J1250" s="11"/>
      <c r="L1250" s="9"/>
    </row>
    <row r="1251" spans="1:12" x14ac:dyDescent="0.2">
      <c r="A1251" s="10"/>
      <c r="D1251" s="8"/>
      <c r="H1251" s="12"/>
      <c r="J1251" s="11"/>
      <c r="L1251" s="9"/>
    </row>
    <row r="1252" spans="1:12" x14ac:dyDescent="0.2">
      <c r="A1252" s="10"/>
      <c r="D1252" s="8"/>
      <c r="H1252" s="12"/>
      <c r="J1252" s="11"/>
      <c r="L1252" s="9"/>
    </row>
    <row r="1253" spans="1:12" x14ac:dyDescent="0.2">
      <c r="A1253" s="10"/>
      <c r="D1253" s="8"/>
      <c r="H1253" s="12"/>
      <c r="J1253" s="11"/>
      <c r="L1253" s="9"/>
    </row>
    <row r="1254" spans="1:12" x14ac:dyDescent="0.2">
      <c r="A1254" s="10"/>
      <c r="D1254" s="8"/>
      <c r="H1254" s="12"/>
      <c r="J1254" s="11"/>
      <c r="L1254" s="9"/>
    </row>
    <row r="1255" spans="1:12" x14ac:dyDescent="0.2">
      <c r="A1255" s="10"/>
      <c r="D1255" s="8"/>
      <c r="H1255" s="12"/>
      <c r="J1255" s="11"/>
      <c r="L1255" s="9"/>
    </row>
    <row r="1256" spans="1:12" x14ac:dyDescent="0.2">
      <c r="A1256" s="10"/>
      <c r="D1256" s="8"/>
      <c r="H1256" s="12"/>
      <c r="J1256" s="11"/>
      <c r="L1256" s="9"/>
    </row>
    <row r="1257" spans="1:12" x14ac:dyDescent="0.2">
      <c r="A1257" s="10"/>
      <c r="D1257" s="8"/>
      <c r="H1257" s="12"/>
      <c r="J1257" s="11"/>
      <c r="L1257" s="9"/>
    </row>
    <row r="1258" spans="1:12" x14ac:dyDescent="0.2">
      <c r="A1258" s="10"/>
      <c r="D1258" s="8"/>
      <c r="H1258" s="12"/>
      <c r="J1258" s="11"/>
      <c r="L1258" s="9"/>
    </row>
    <row r="1259" spans="1:12" x14ac:dyDescent="0.2">
      <c r="A1259" s="10"/>
      <c r="D1259" s="8"/>
      <c r="H1259" s="12"/>
      <c r="J1259" s="11"/>
      <c r="L1259" s="9"/>
    </row>
    <row r="1260" spans="1:12" x14ac:dyDescent="0.2">
      <c r="A1260" s="10"/>
      <c r="D1260" s="8"/>
      <c r="H1260" s="12"/>
      <c r="J1260" s="11"/>
      <c r="L1260" s="9"/>
    </row>
    <row r="1261" spans="1:12" x14ac:dyDescent="0.2">
      <c r="A1261" s="10"/>
      <c r="D1261" s="8"/>
      <c r="H1261" s="12"/>
      <c r="J1261" s="11"/>
      <c r="L1261" s="9"/>
    </row>
    <row r="1262" spans="1:12" x14ac:dyDescent="0.2">
      <c r="A1262" s="10"/>
      <c r="D1262" s="8"/>
      <c r="H1262" s="12"/>
      <c r="J1262" s="11"/>
      <c r="L1262" s="9"/>
    </row>
    <row r="1263" spans="1:12" x14ac:dyDescent="0.2">
      <c r="A1263" s="10"/>
      <c r="D1263" s="8"/>
      <c r="H1263" s="12"/>
      <c r="J1263" s="11"/>
      <c r="L1263" s="9"/>
    </row>
    <row r="1264" spans="1:12" x14ac:dyDescent="0.2">
      <c r="A1264" s="10"/>
      <c r="D1264" s="8"/>
      <c r="H1264" s="12"/>
      <c r="J1264" s="11"/>
      <c r="L1264" s="9"/>
    </row>
    <row r="1265" spans="1:12" x14ac:dyDescent="0.2">
      <c r="A1265" s="10"/>
      <c r="D1265" s="8"/>
      <c r="H1265" s="12"/>
      <c r="J1265" s="11"/>
      <c r="L1265" s="9"/>
    </row>
    <row r="1266" spans="1:12" x14ac:dyDescent="0.2">
      <c r="A1266" s="10"/>
      <c r="D1266" s="8"/>
      <c r="H1266" s="12"/>
      <c r="J1266" s="11"/>
      <c r="L1266" s="9"/>
    </row>
    <row r="1267" spans="1:12" x14ac:dyDescent="0.2">
      <c r="A1267" s="10"/>
      <c r="D1267" s="8"/>
      <c r="H1267" s="12"/>
      <c r="J1267" s="11"/>
      <c r="L1267" s="9"/>
    </row>
    <row r="1268" spans="1:12" x14ac:dyDescent="0.2">
      <c r="A1268" s="10"/>
      <c r="D1268" s="8"/>
      <c r="H1268" s="12"/>
      <c r="J1268" s="11"/>
      <c r="L1268" s="9"/>
    </row>
    <row r="1269" spans="1:12" x14ac:dyDescent="0.2">
      <c r="A1269" s="10"/>
      <c r="D1269" s="8"/>
      <c r="H1269" s="12"/>
      <c r="J1269" s="11"/>
      <c r="L1269" s="9"/>
    </row>
    <row r="1270" spans="1:12" x14ac:dyDescent="0.2">
      <c r="A1270" s="10"/>
      <c r="D1270" s="8"/>
      <c r="H1270" s="12"/>
      <c r="J1270" s="11"/>
      <c r="L1270" s="9"/>
    </row>
    <row r="1271" spans="1:12" x14ac:dyDescent="0.2">
      <c r="A1271" s="10"/>
      <c r="D1271" s="8"/>
      <c r="H1271" s="12"/>
      <c r="J1271" s="11"/>
      <c r="L1271" s="9"/>
    </row>
    <row r="1272" spans="1:12" x14ac:dyDescent="0.2">
      <c r="A1272" s="10"/>
      <c r="D1272" s="8"/>
      <c r="H1272" s="12"/>
      <c r="J1272" s="11"/>
      <c r="L1272" s="9"/>
    </row>
    <row r="1273" spans="1:12" x14ac:dyDescent="0.2">
      <c r="A1273" s="10"/>
      <c r="D1273" s="8"/>
      <c r="H1273" s="12"/>
      <c r="J1273" s="11"/>
      <c r="L1273" s="9"/>
    </row>
    <row r="1274" spans="1:12" x14ac:dyDescent="0.2">
      <c r="A1274" s="10"/>
      <c r="D1274" s="8"/>
      <c r="H1274" s="12"/>
      <c r="J1274" s="11"/>
      <c r="L1274" s="9"/>
    </row>
    <row r="1275" spans="1:12" x14ac:dyDescent="0.2">
      <c r="A1275" s="10"/>
      <c r="D1275" s="8"/>
      <c r="H1275" s="12"/>
      <c r="J1275" s="11"/>
      <c r="L1275" s="9"/>
    </row>
    <row r="1276" spans="1:12" x14ac:dyDescent="0.2">
      <c r="A1276" s="10"/>
      <c r="D1276" s="8"/>
      <c r="H1276" s="12"/>
      <c r="J1276" s="11"/>
      <c r="L1276" s="9"/>
    </row>
    <row r="1277" spans="1:12" x14ac:dyDescent="0.2">
      <c r="A1277" s="10"/>
      <c r="D1277" s="8"/>
      <c r="H1277" s="12"/>
      <c r="J1277" s="11"/>
      <c r="L1277" s="9"/>
    </row>
    <row r="1278" spans="1:12" x14ac:dyDescent="0.2">
      <c r="A1278" s="10"/>
      <c r="D1278" s="8"/>
      <c r="H1278" s="12"/>
      <c r="J1278" s="11"/>
      <c r="L1278" s="9"/>
    </row>
    <row r="1279" spans="1:12" x14ac:dyDescent="0.2">
      <c r="A1279" s="10"/>
      <c r="D1279" s="8"/>
      <c r="H1279" s="12"/>
      <c r="J1279" s="11"/>
      <c r="L1279" s="9"/>
    </row>
    <row r="1280" spans="1:12" x14ac:dyDescent="0.2">
      <c r="A1280" s="10"/>
      <c r="D1280" s="8"/>
      <c r="H1280" s="12"/>
      <c r="J1280" s="11"/>
      <c r="L1280" s="9"/>
    </row>
    <row r="1281" spans="1:12" x14ac:dyDescent="0.2">
      <c r="A1281" s="10"/>
      <c r="D1281" s="8"/>
      <c r="H1281" s="12"/>
      <c r="J1281" s="11"/>
      <c r="L1281" s="9"/>
    </row>
    <row r="1282" spans="1:12" x14ac:dyDescent="0.2">
      <c r="A1282" s="10"/>
      <c r="D1282" s="8"/>
      <c r="H1282" s="12"/>
      <c r="J1282" s="11"/>
      <c r="L1282" s="9"/>
    </row>
    <row r="1283" spans="1:12" x14ac:dyDescent="0.2">
      <c r="A1283" s="10"/>
      <c r="D1283" s="8"/>
      <c r="H1283" s="12"/>
      <c r="J1283" s="11"/>
      <c r="L1283" s="9"/>
    </row>
    <row r="1284" spans="1:12" x14ac:dyDescent="0.2">
      <c r="A1284" s="10"/>
      <c r="D1284" s="8"/>
      <c r="H1284" s="12"/>
      <c r="J1284" s="11"/>
      <c r="L1284" s="9"/>
    </row>
    <row r="1285" spans="1:12" x14ac:dyDescent="0.2">
      <c r="A1285" s="10"/>
      <c r="D1285" s="8"/>
      <c r="H1285" s="12"/>
      <c r="J1285" s="11"/>
      <c r="L1285" s="9"/>
    </row>
    <row r="1286" spans="1:12" x14ac:dyDescent="0.2">
      <c r="A1286" s="10"/>
      <c r="D1286" s="8"/>
      <c r="H1286" s="12"/>
      <c r="J1286" s="11"/>
      <c r="L1286" s="9"/>
    </row>
    <row r="1287" spans="1:12" x14ac:dyDescent="0.2">
      <c r="A1287" s="10"/>
      <c r="D1287" s="8"/>
      <c r="H1287" s="12"/>
      <c r="J1287" s="11"/>
      <c r="L1287" s="9"/>
    </row>
    <row r="1288" spans="1:12" x14ac:dyDescent="0.2">
      <c r="A1288" s="10"/>
      <c r="D1288" s="8"/>
      <c r="H1288" s="12"/>
      <c r="J1288" s="11"/>
      <c r="L1288" s="9"/>
    </row>
    <row r="1289" spans="1:12" x14ac:dyDescent="0.2">
      <c r="A1289" s="10"/>
      <c r="D1289" s="8"/>
      <c r="H1289" s="12"/>
      <c r="J1289" s="11"/>
      <c r="L1289" s="9"/>
    </row>
    <row r="1290" spans="1:12" x14ac:dyDescent="0.2">
      <c r="A1290" s="10"/>
      <c r="D1290" s="8"/>
      <c r="H1290" s="12"/>
      <c r="J1290" s="11"/>
      <c r="L1290" s="9"/>
    </row>
    <row r="1291" spans="1:12" x14ac:dyDescent="0.2">
      <c r="A1291" s="10"/>
      <c r="D1291" s="8"/>
      <c r="H1291" s="12"/>
      <c r="J1291" s="11"/>
      <c r="L1291" s="9"/>
    </row>
    <row r="1292" spans="1:12" x14ac:dyDescent="0.2">
      <c r="A1292" s="10"/>
      <c r="D1292" s="8"/>
      <c r="H1292" s="12"/>
      <c r="J1292" s="11"/>
      <c r="L1292" s="9"/>
    </row>
    <row r="1293" spans="1:12" x14ac:dyDescent="0.2">
      <c r="A1293" s="10"/>
      <c r="D1293" s="8"/>
      <c r="H1293" s="12"/>
      <c r="J1293" s="11"/>
      <c r="L1293" s="9"/>
    </row>
    <row r="1294" spans="1:12" x14ac:dyDescent="0.2">
      <c r="A1294" s="10"/>
      <c r="D1294" s="8"/>
      <c r="H1294" s="12"/>
      <c r="J1294" s="11"/>
      <c r="L1294" s="9"/>
    </row>
    <row r="1295" spans="1:12" x14ac:dyDescent="0.2">
      <c r="A1295" s="10"/>
      <c r="D1295" s="8"/>
      <c r="H1295" s="12"/>
      <c r="J1295" s="11"/>
      <c r="L1295" s="9"/>
    </row>
    <row r="1296" spans="1:12" x14ac:dyDescent="0.2">
      <c r="A1296" s="10"/>
      <c r="D1296" s="8"/>
      <c r="J1296" s="11"/>
      <c r="L1296" s="9"/>
    </row>
    <row r="1297" spans="1:12" x14ac:dyDescent="0.2">
      <c r="A1297" s="10"/>
      <c r="D1297" s="8"/>
      <c r="L1297" s="9"/>
    </row>
    <row r="1298" spans="1:12" x14ac:dyDescent="0.2">
      <c r="A1298" s="10"/>
      <c r="D1298" s="8"/>
      <c r="L1298" s="9"/>
    </row>
    <row r="1299" spans="1:12" x14ac:dyDescent="0.2">
      <c r="A1299" s="10"/>
      <c r="D1299" s="8"/>
      <c r="L1299" s="9"/>
    </row>
    <row r="1300" spans="1:12" x14ac:dyDescent="0.2">
      <c r="A1300" s="10"/>
      <c r="D1300" s="8"/>
      <c r="L1300" s="9"/>
    </row>
    <row r="1301" spans="1:12" x14ac:dyDescent="0.2">
      <c r="A1301" s="10"/>
      <c r="D1301" s="8"/>
      <c r="L1301" s="9"/>
    </row>
    <row r="1302" spans="1:12" x14ac:dyDescent="0.2">
      <c r="A1302" s="10"/>
      <c r="D1302" s="8"/>
      <c r="L1302" s="9"/>
    </row>
    <row r="1303" spans="1:12" x14ac:dyDescent="0.2">
      <c r="A1303" s="10"/>
      <c r="D1303" s="8"/>
      <c r="L1303" s="9"/>
    </row>
    <row r="1304" spans="1:12" x14ac:dyDescent="0.2">
      <c r="A1304" s="10"/>
      <c r="D1304" s="8"/>
      <c r="L1304" s="9"/>
    </row>
    <row r="1305" spans="1:12" x14ac:dyDescent="0.2">
      <c r="A1305" s="10"/>
      <c r="D1305" s="8"/>
      <c r="L1305" s="9"/>
    </row>
    <row r="1306" spans="1:12" x14ac:dyDescent="0.2">
      <c r="A1306" s="10"/>
      <c r="D1306" s="8"/>
      <c r="L1306" s="9"/>
    </row>
    <row r="1307" spans="1:12" x14ac:dyDescent="0.2">
      <c r="A1307" s="10"/>
      <c r="D1307" s="8"/>
      <c r="L1307" s="9"/>
    </row>
    <row r="1308" spans="1:12" x14ac:dyDescent="0.2">
      <c r="A1308" s="10"/>
      <c r="D1308" s="8"/>
      <c r="L1308" s="9"/>
    </row>
    <row r="1309" spans="1:12" x14ac:dyDescent="0.2">
      <c r="A1309" s="10"/>
      <c r="D1309" s="8"/>
      <c r="L1309" s="9"/>
    </row>
    <row r="1310" spans="1:12" x14ac:dyDescent="0.2">
      <c r="A1310" s="10"/>
      <c r="D1310" s="8"/>
      <c r="L1310" s="9"/>
    </row>
    <row r="1311" spans="1:12" x14ac:dyDescent="0.2">
      <c r="A1311" s="10"/>
      <c r="D1311" s="8"/>
      <c r="L1311" s="9"/>
    </row>
    <row r="1312" spans="1:12" x14ac:dyDescent="0.2">
      <c r="A1312" s="10"/>
      <c r="D1312" s="8"/>
      <c r="L1312" s="9"/>
    </row>
    <row r="1313" spans="1:12" x14ac:dyDescent="0.2">
      <c r="A1313" s="10"/>
      <c r="D1313" s="8"/>
      <c r="L1313" s="9"/>
    </row>
    <row r="1314" spans="1:12" x14ac:dyDescent="0.2">
      <c r="A1314" s="10"/>
      <c r="D1314" s="8"/>
      <c r="L1314" s="9"/>
    </row>
    <row r="1315" spans="1:12" x14ac:dyDescent="0.2">
      <c r="A1315" s="10"/>
      <c r="D1315" s="8"/>
      <c r="L1315" s="9"/>
    </row>
    <row r="1316" spans="1:12" x14ac:dyDescent="0.2">
      <c r="A1316" s="10"/>
      <c r="D1316" s="8"/>
      <c r="L1316" s="9"/>
    </row>
    <row r="1317" spans="1:12" x14ac:dyDescent="0.2">
      <c r="A1317" s="10"/>
      <c r="D1317" s="8"/>
      <c r="L1317" s="9"/>
    </row>
    <row r="1318" spans="1:12" x14ac:dyDescent="0.2">
      <c r="A1318" s="10"/>
      <c r="D1318" s="8"/>
      <c r="L1318" s="9"/>
    </row>
    <row r="1319" spans="1:12" x14ac:dyDescent="0.2">
      <c r="A1319" s="10"/>
      <c r="D1319" s="8"/>
      <c r="L1319" s="9"/>
    </row>
    <row r="1320" spans="1:12" x14ac:dyDescent="0.2">
      <c r="A1320" s="10"/>
      <c r="D1320" s="8"/>
      <c r="L1320" s="9"/>
    </row>
    <row r="1321" spans="1:12" x14ac:dyDescent="0.2">
      <c r="A1321" s="10"/>
      <c r="D1321" s="8"/>
      <c r="L1321" s="9"/>
    </row>
    <row r="1322" spans="1:12" x14ac:dyDescent="0.2">
      <c r="A1322" s="10"/>
      <c r="D1322" s="8"/>
      <c r="L1322" s="9"/>
    </row>
    <row r="1323" spans="1:12" x14ac:dyDescent="0.2">
      <c r="A1323" s="10"/>
      <c r="D1323" s="8"/>
      <c r="L1323" s="9"/>
    </row>
    <row r="1324" spans="1:12" x14ac:dyDescent="0.2">
      <c r="A1324" s="10"/>
      <c r="D1324" s="8"/>
      <c r="L1324" s="9"/>
    </row>
    <row r="1325" spans="1:12" x14ac:dyDescent="0.2">
      <c r="A1325" s="10"/>
      <c r="D1325" s="8"/>
      <c r="L1325" s="9"/>
    </row>
    <row r="1326" spans="1:12" x14ac:dyDescent="0.2">
      <c r="A1326" s="10"/>
      <c r="D1326" s="8"/>
      <c r="L1326" s="9"/>
    </row>
    <row r="1327" spans="1:12" x14ac:dyDescent="0.2">
      <c r="A1327" s="10"/>
      <c r="D1327" s="8"/>
      <c r="L1327" s="9"/>
    </row>
    <row r="1328" spans="1:12" x14ac:dyDescent="0.2">
      <c r="A1328" s="10"/>
      <c r="D1328" s="8"/>
      <c r="L1328" s="9"/>
    </row>
    <row r="1329" spans="1:12" x14ac:dyDescent="0.2">
      <c r="A1329" s="10"/>
      <c r="D1329" s="8"/>
      <c r="L1329" s="9"/>
    </row>
    <row r="1330" spans="1:12" x14ac:dyDescent="0.2">
      <c r="A1330" s="10"/>
      <c r="D1330" s="8"/>
      <c r="L1330" s="9"/>
    </row>
    <row r="1331" spans="1:12" x14ac:dyDescent="0.2">
      <c r="A1331" s="10"/>
      <c r="D1331" s="8"/>
      <c r="L1331" s="9"/>
    </row>
    <row r="1332" spans="1:12" x14ac:dyDescent="0.2">
      <c r="A1332" s="10"/>
      <c r="D1332" s="8"/>
      <c r="L1332" s="9"/>
    </row>
    <row r="1333" spans="1:12" x14ac:dyDescent="0.2">
      <c r="A1333" s="10"/>
      <c r="D1333" s="8"/>
      <c r="L1333" s="9"/>
    </row>
    <row r="1334" spans="1:12" x14ac:dyDescent="0.2">
      <c r="A1334" s="10"/>
      <c r="D1334" s="8"/>
      <c r="L1334" s="9"/>
    </row>
    <row r="1335" spans="1:12" x14ac:dyDescent="0.2">
      <c r="A1335" s="10"/>
      <c r="D1335" s="8"/>
      <c r="L1335" s="9"/>
    </row>
    <row r="1336" spans="1:12" x14ac:dyDescent="0.2">
      <c r="A1336" s="10"/>
      <c r="D1336" s="8"/>
      <c r="L1336" s="9"/>
    </row>
    <row r="1337" spans="1:12" x14ac:dyDescent="0.2">
      <c r="A1337" s="10"/>
      <c r="D1337" s="8"/>
      <c r="L1337" s="9"/>
    </row>
    <row r="1338" spans="1:12" x14ac:dyDescent="0.2">
      <c r="A1338" s="10"/>
      <c r="D1338" s="8"/>
      <c r="L1338" s="9"/>
    </row>
    <row r="1339" spans="1:12" x14ac:dyDescent="0.2">
      <c r="A1339" s="10"/>
      <c r="D1339" s="8"/>
      <c r="L1339" s="9"/>
    </row>
    <row r="1340" spans="1:12" x14ac:dyDescent="0.2">
      <c r="A1340" s="10"/>
      <c r="D1340" s="8"/>
      <c r="L1340" s="9"/>
    </row>
    <row r="1341" spans="1:12" x14ac:dyDescent="0.2">
      <c r="A1341" s="10"/>
      <c r="D1341" s="8"/>
      <c r="L1341" s="9"/>
    </row>
    <row r="1342" spans="1:12" x14ac:dyDescent="0.2">
      <c r="A1342" s="10"/>
      <c r="D1342" s="8"/>
      <c r="L1342" s="9"/>
    </row>
    <row r="1343" spans="1:12" x14ac:dyDescent="0.2">
      <c r="A1343" s="10"/>
      <c r="D1343" s="8"/>
      <c r="L1343" s="9"/>
    </row>
    <row r="1344" spans="1:12" x14ac:dyDescent="0.2">
      <c r="A1344" s="10"/>
      <c r="D1344" s="8"/>
      <c r="L1344" s="9"/>
    </row>
    <row r="1345" spans="1:12" x14ac:dyDescent="0.2">
      <c r="A1345" s="10"/>
      <c r="D1345" s="8"/>
      <c r="L1345" s="9"/>
    </row>
    <row r="1346" spans="1:12" x14ac:dyDescent="0.2">
      <c r="A1346" s="10"/>
      <c r="D1346" s="8"/>
      <c r="L1346" s="9"/>
    </row>
    <row r="1347" spans="1:12" x14ac:dyDescent="0.2">
      <c r="A1347" s="10"/>
      <c r="D1347" s="8"/>
      <c r="L1347" s="9"/>
    </row>
    <row r="1348" spans="1:12" x14ac:dyDescent="0.2">
      <c r="A1348" s="10"/>
      <c r="D1348" s="8"/>
      <c r="L1348" s="9"/>
    </row>
    <row r="1349" spans="1:12" x14ac:dyDescent="0.2">
      <c r="A1349" s="10"/>
      <c r="D1349" s="8"/>
      <c r="L1349" s="9"/>
    </row>
    <row r="1350" spans="1:12" x14ac:dyDescent="0.2">
      <c r="A1350" s="10"/>
      <c r="D1350" s="8"/>
      <c r="L1350" s="9"/>
    </row>
    <row r="1351" spans="1:12" x14ac:dyDescent="0.2">
      <c r="A1351" s="10"/>
      <c r="D1351" s="8"/>
      <c r="L1351" s="9"/>
    </row>
    <row r="1352" spans="1:12" x14ac:dyDescent="0.2">
      <c r="A1352" s="10"/>
      <c r="D1352" s="8"/>
      <c r="L1352" s="9"/>
    </row>
    <row r="1353" spans="1:12" x14ac:dyDescent="0.2">
      <c r="A1353" s="10"/>
      <c r="D1353" s="8"/>
      <c r="L1353" s="9"/>
    </row>
    <row r="1354" spans="1:12" x14ac:dyDescent="0.2">
      <c r="A1354" s="10"/>
      <c r="D1354" s="8"/>
      <c r="L1354" s="9"/>
    </row>
    <row r="1355" spans="1:12" x14ac:dyDescent="0.2">
      <c r="A1355" s="10"/>
      <c r="D1355" s="8"/>
      <c r="L1355" s="9"/>
    </row>
    <row r="1356" spans="1:12" x14ac:dyDescent="0.2">
      <c r="A1356" s="10"/>
      <c r="D1356" s="8"/>
      <c r="L1356" s="9"/>
    </row>
    <row r="1357" spans="1:12" x14ac:dyDescent="0.2">
      <c r="A1357" s="10"/>
      <c r="D1357" s="8"/>
      <c r="L1357" s="9"/>
    </row>
    <row r="1358" spans="1:12" x14ac:dyDescent="0.2">
      <c r="A1358" s="10"/>
      <c r="D1358" s="8"/>
      <c r="L1358" s="9"/>
    </row>
    <row r="1359" spans="1:12" x14ac:dyDescent="0.2">
      <c r="A1359" s="10"/>
      <c r="D1359" s="8"/>
      <c r="L1359" s="9"/>
    </row>
    <row r="1360" spans="1:12" x14ac:dyDescent="0.2">
      <c r="A1360" s="10"/>
      <c r="D1360" s="8"/>
      <c r="L1360" s="9"/>
    </row>
    <row r="1361" spans="1:12" x14ac:dyDescent="0.2">
      <c r="A1361" s="10"/>
      <c r="D1361" s="8"/>
      <c r="L1361" s="9"/>
    </row>
    <row r="1362" spans="1:12" x14ac:dyDescent="0.2">
      <c r="A1362" s="10"/>
      <c r="D1362" s="8"/>
      <c r="L1362" s="9"/>
    </row>
    <row r="1363" spans="1:12" x14ac:dyDescent="0.2">
      <c r="A1363" s="10"/>
      <c r="D1363" s="8"/>
      <c r="L1363" s="9"/>
    </row>
    <row r="1364" spans="1:12" x14ac:dyDescent="0.2">
      <c r="A1364" s="10"/>
      <c r="D1364" s="8"/>
      <c r="L1364" s="9"/>
    </row>
    <row r="1365" spans="1:12" x14ac:dyDescent="0.2">
      <c r="A1365" s="10"/>
      <c r="D1365" s="8"/>
      <c r="L1365" s="9"/>
    </row>
    <row r="1366" spans="1:12" x14ac:dyDescent="0.2">
      <c r="A1366" s="10"/>
      <c r="D1366" s="8"/>
      <c r="L1366" s="9"/>
    </row>
    <row r="1367" spans="1:12" x14ac:dyDescent="0.2">
      <c r="A1367" s="10"/>
      <c r="D1367" s="8"/>
      <c r="L1367" s="9"/>
    </row>
    <row r="1368" spans="1:12" x14ac:dyDescent="0.2">
      <c r="A1368" s="10"/>
      <c r="D1368" s="8"/>
      <c r="L1368" s="9"/>
    </row>
    <row r="1369" spans="1:12" x14ac:dyDescent="0.2">
      <c r="A1369" s="10"/>
      <c r="D1369" s="8"/>
      <c r="L1369" s="9"/>
    </row>
    <row r="1370" spans="1:12" x14ac:dyDescent="0.2">
      <c r="A1370" s="10"/>
      <c r="D1370" s="8"/>
      <c r="L1370" s="9"/>
    </row>
    <row r="1371" spans="1:12" x14ac:dyDescent="0.2">
      <c r="A1371" s="10"/>
      <c r="D1371" s="8"/>
      <c r="L1371" s="9"/>
    </row>
    <row r="1372" spans="1:12" x14ac:dyDescent="0.2">
      <c r="A1372" s="10"/>
      <c r="D1372" s="8"/>
      <c r="L1372" s="9"/>
    </row>
    <row r="1373" spans="1:12" x14ac:dyDescent="0.2">
      <c r="A1373" s="10"/>
      <c r="D1373" s="8"/>
      <c r="L1373" s="9"/>
    </row>
    <row r="1374" spans="1:12" x14ac:dyDescent="0.2">
      <c r="A1374" s="10"/>
      <c r="D1374" s="8"/>
      <c r="L1374" s="9"/>
    </row>
    <row r="1375" spans="1:12" x14ac:dyDescent="0.2">
      <c r="A1375" s="10"/>
      <c r="D1375" s="8"/>
      <c r="L1375" s="9"/>
    </row>
    <row r="1376" spans="1:12" x14ac:dyDescent="0.2">
      <c r="A1376" s="10"/>
      <c r="D1376" s="8"/>
      <c r="L1376" s="9"/>
    </row>
    <row r="1377" spans="1:12" x14ac:dyDescent="0.2">
      <c r="A1377" s="10"/>
      <c r="D1377" s="8"/>
      <c r="L1377" s="9"/>
    </row>
    <row r="1378" spans="1:12" x14ac:dyDescent="0.2">
      <c r="A1378" s="10"/>
      <c r="D1378" s="8"/>
      <c r="L1378" s="9"/>
    </row>
    <row r="1379" spans="1:12" x14ac:dyDescent="0.2">
      <c r="A1379" s="10"/>
      <c r="D1379" s="8"/>
      <c r="L1379" s="9"/>
    </row>
    <row r="1380" spans="1:12" x14ac:dyDescent="0.2">
      <c r="A1380" s="10"/>
      <c r="D1380" s="8"/>
      <c r="L1380" s="9"/>
    </row>
    <row r="1381" spans="1:12" x14ac:dyDescent="0.2">
      <c r="A1381" s="10"/>
      <c r="D1381" s="8"/>
      <c r="L1381" s="9"/>
    </row>
    <row r="1382" spans="1:12" x14ac:dyDescent="0.2">
      <c r="A1382" s="10"/>
      <c r="D1382" s="8"/>
      <c r="L1382" s="9"/>
    </row>
    <row r="1383" spans="1:12" x14ac:dyDescent="0.2">
      <c r="A1383" s="10"/>
      <c r="D1383" s="8"/>
      <c r="L1383" s="9"/>
    </row>
    <row r="1384" spans="1:12" x14ac:dyDescent="0.2">
      <c r="A1384" s="10"/>
      <c r="D1384" s="8"/>
      <c r="L1384" s="9"/>
    </row>
    <row r="1385" spans="1:12" x14ac:dyDescent="0.2">
      <c r="A1385" s="10"/>
      <c r="D1385" s="8"/>
      <c r="L1385" s="9"/>
    </row>
    <row r="1386" spans="1:12" x14ac:dyDescent="0.2">
      <c r="A1386" s="10"/>
      <c r="D1386" s="8"/>
      <c r="L1386" s="9"/>
    </row>
    <row r="1387" spans="1:12" x14ac:dyDescent="0.2">
      <c r="A1387" s="10"/>
      <c r="D1387" s="8"/>
      <c r="L1387" s="9"/>
    </row>
    <row r="1388" spans="1:12" x14ac:dyDescent="0.2">
      <c r="A1388" s="10"/>
      <c r="D1388" s="8"/>
      <c r="L1388" s="9"/>
    </row>
    <row r="1389" spans="1:12" x14ac:dyDescent="0.2">
      <c r="A1389" s="10"/>
      <c r="D1389" s="8"/>
      <c r="L1389" s="9"/>
    </row>
    <row r="1390" spans="1:12" x14ac:dyDescent="0.2">
      <c r="A1390" s="10"/>
      <c r="D1390" s="8"/>
      <c r="L1390" s="9"/>
    </row>
    <row r="1391" spans="1:12" x14ac:dyDescent="0.2">
      <c r="A1391" s="10"/>
      <c r="D1391" s="8"/>
      <c r="L1391" s="9"/>
    </row>
    <row r="1392" spans="1:12" x14ac:dyDescent="0.2">
      <c r="A1392" s="10"/>
      <c r="D1392" s="8"/>
      <c r="L1392" s="9"/>
    </row>
    <row r="1393" spans="1:12" x14ac:dyDescent="0.2">
      <c r="A1393" s="10"/>
      <c r="D1393" s="8"/>
      <c r="L1393" s="9"/>
    </row>
    <row r="1394" spans="1:12" x14ac:dyDescent="0.2">
      <c r="A1394" s="10"/>
      <c r="D1394" s="8"/>
      <c r="L1394" s="9"/>
    </row>
    <row r="1395" spans="1:12" x14ac:dyDescent="0.2">
      <c r="A1395" s="10"/>
      <c r="D1395" s="8"/>
      <c r="L1395" s="9"/>
    </row>
    <row r="1396" spans="1:12" x14ac:dyDescent="0.2">
      <c r="A1396" s="10"/>
      <c r="D1396" s="8"/>
      <c r="L1396" s="9"/>
    </row>
    <row r="1397" spans="1:12" x14ac:dyDescent="0.2">
      <c r="A1397" s="10"/>
      <c r="D1397" s="8"/>
      <c r="L1397" s="9"/>
    </row>
    <row r="1398" spans="1:12" x14ac:dyDescent="0.2">
      <c r="A1398" s="10"/>
      <c r="D1398" s="8"/>
      <c r="L1398" s="9"/>
    </row>
    <row r="1399" spans="1:12" x14ac:dyDescent="0.2">
      <c r="A1399" s="10"/>
      <c r="D1399" s="8"/>
      <c r="L1399" s="9"/>
    </row>
    <row r="1400" spans="1:12" x14ac:dyDescent="0.2">
      <c r="A1400" s="10"/>
      <c r="D1400" s="8"/>
      <c r="L1400" s="9"/>
    </row>
    <row r="1401" spans="1:12" x14ac:dyDescent="0.2">
      <c r="A1401" s="10"/>
      <c r="D1401" s="8"/>
      <c r="L1401" s="9"/>
    </row>
    <row r="1402" spans="1:12" x14ac:dyDescent="0.2">
      <c r="A1402" s="10"/>
      <c r="D1402" s="8"/>
      <c r="L1402" s="9"/>
    </row>
    <row r="1403" spans="1:12" x14ac:dyDescent="0.2">
      <c r="A1403" s="10"/>
      <c r="D1403" s="8"/>
      <c r="L1403" s="9"/>
    </row>
    <row r="1404" spans="1:12" x14ac:dyDescent="0.2">
      <c r="A1404" s="10"/>
      <c r="D1404" s="8"/>
      <c r="L1404" s="9"/>
    </row>
    <row r="1405" spans="1:12" x14ac:dyDescent="0.2">
      <c r="A1405" s="10"/>
      <c r="D1405" s="8"/>
      <c r="L1405" s="9"/>
    </row>
    <row r="1406" spans="1:12" x14ac:dyDescent="0.2">
      <c r="A1406" s="10"/>
      <c r="D1406" s="8"/>
      <c r="L1406" s="9"/>
    </row>
    <row r="1407" spans="1:12" x14ac:dyDescent="0.2">
      <c r="A1407" s="10"/>
      <c r="D1407" s="8"/>
      <c r="L1407" s="9"/>
    </row>
    <row r="1408" spans="1:12" x14ac:dyDescent="0.2">
      <c r="L1408" s="9"/>
    </row>
    <row r="1409" spans="12:12" x14ac:dyDescent="0.2">
      <c r="L1409" s="9"/>
    </row>
    <row r="1410" spans="12:12" x14ac:dyDescent="0.2">
      <c r="L1410" s="9"/>
    </row>
    <row r="1411" spans="12:12" x14ac:dyDescent="0.2">
      <c r="L1411" s="9"/>
    </row>
    <row r="1412" spans="12:12" x14ac:dyDescent="0.2">
      <c r="L1412" s="9"/>
    </row>
    <row r="1413" spans="12:12" x14ac:dyDescent="0.2">
      <c r="L1413" s="9"/>
    </row>
    <row r="1414" spans="12:12" x14ac:dyDescent="0.2">
      <c r="L1414" s="9"/>
    </row>
    <row r="1415" spans="12:12" x14ac:dyDescent="0.2">
      <c r="L1415" s="9"/>
    </row>
    <row r="1416" spans="12:12" x14ac:dyDescent="0.2">
      <c r="L1416" s="9"/>
    </row>
    <row r="1417" spans="12:12" x14ac:dyDescent="0.2">
      <c r="L1417" s="9"/>
    </row>
    <row r="1418" spans="12:12" x14ac:dyDescent="0.2">
      <c r="L1418" s="9"/>
    </row>
    <row r="1419" spans="12:12" x14ac:dyDescent="0.2">
      <c r="L1419" s="9"/>
    </row>
    <row r="1420" spans="12:12" x14ac:dyDescent="0.2">
      <c r="L1420" s="9"/>
    </row>
    <row r="1421" spans="12:12" x14ac:dyDescent="0.2">
      <c r="L1421" s="9"/>
    </row>
    <row r="1422" spans="12:12" x14ac:dyDescent="0.2">
      <c r="L1422" s="9"/>
    </row>
    <row r="1423" spans="12:12" x14ac:dyDescent="0.2">
      <c r="L1423" s="9"/>
    </row>
    <row r="1424" spans="12:12" x14ac:dyDescent="0.2">
      <c r="L1424" s="9"/>
    </row>
    <row r="1425" spans="12:12" x14ac:dyDescent="0.2">
      <c r="L1425" s="9"/>
    </row>
    <row r="1426" spans="12:12" x14ac:dyDescent="0.2">
      <c r="L1426" s="9"/>
    </row>
    <row r="1427" spans="12:12" x14ac:dyDescent="0.2">
      <c r="L1427" s="9"/>
    </row>
    <row r="1428" spans="12:12" x14ac:dyDescent="0.2">
      <c r="L1428" s="9"/>
    </row>
    <row r="1429" spans="12:12" x14ac:dyDescent="0.2">
      <c r="L1429" s="9"/>
    </row>
    <row r="1430" spans="12:12" x14ac:dyDescent="0.2">
      <c r="L1430" s="9"/>
    </row>
    <row r="1431" spans="12:12" x14ac:dyDescent="0.2">
      <c r="L1431" s="9"/>
    </row>
    <row r="1432" spans="12:12" x14ac:dyDescent="0.2">
      <c r="L1432" s="9"/>
    </row>
    <row r="1433" spans="12:12" x14ac:dyDescent="0.2">
      <c r="L1433" s="9"/>
    </row>
    <row r="1434" spans="12:12" x14ac:dyDescent="0.2">
      <c r="L1434" s="9"/>
    </row>
    <row r="1435" spans="12:12" x14ac:dyDescent="0.2">
      <c r="L1435" s="9"/>
    </row>
    <row r="1436" spans="12:12" x14ac:dyDescent="0.2">
      <c r="L1436" s="9"/>
    </row>
    <row r="1437" spans="12:12" x14ac:dyDescent="0.2">
      <c r="L1437" s="9"/>
    </row>
    <row r="1438" spans="12:12" x14ac:dyDescent="0.2">
      <c r="L1438" s="9"/>
    </row>
    <row r="1439" spans="12:12" x14ac:dyDescent="0.2">
      <c r="L1439" s="9"/>
    </row>
    <row r="1440" spans="12:12" x14ac:dyDescent="0.2">
      <c r="L1440" s="9"/>
    </row>
    <row r="1441" spans="12:12" x14ac:dyDescent="0.2">
      <c r="L1441" s="9"/>
    </row>
    <row r="1442" spans="12:12" x14ac:dyDescent="0.2">
      <c r="L1442" s="9"/>
    </row>
    <row r="1443" spans="12:12" x14ac:dyDescent="0.2">
      <c r="L1443" s="9"/>
    </row>
    <row r="1444" spans="12:12" x14ac:dyDescent="0.2">
      <c r="L1444" s="9"/>
    </row>
    <row r="1445" spans="12:12" x14ac:dyDescent="0.2">
      <c r="L1445" s="9"/>
    </row>
    <row r="1446" spans="12:12" x14ac:dyDescent="0.2">
      <c r="L1446" s="9"/>
    </row>
    <row r="1447" spans="12:12" x14ac:dyDescent="0.2">
      <c r="L1447" s="9"/>
    </row>
    <row r="1448" spans="12:12" x14ac:dyDescent="0.2">
      <c r="L1448" s="9"/>
    </row>
    <row r="1449" spans="12:12" x14ac:dyDescent="0.2">
      <c r="L1449" s="9"/>
    </row>
    <row r="1450" spans="12:12" x14ac:dyDescent="0.2">
      <c r="L1450" s="9"/>
    </row>
    <row r="1451" spans="12:12" x14ac:dyDescent="0.2">
      <c r="L1451" s="9"/>
    </row>
    <row r="1452" spans="12:12" x14ac:dyDescent="0.2">
      <c r="L1452" s="9"/>
    </row>
    <row r="1453" spans="12:12" x14ac:dyDescent="0.2">
      <c r="L1453" s="9"/>
    </row>
    <row r="1454" spans="12:12" x14ac:dyDescent="0.2">
      <c r="L1454" s="9"/>
    </row>
    <row r="1455" spans="12:12" x14ac:dyDescent="0.2">
      <c r="L1455" s="9"/>
    </row>
    <row r="1456" spans="12:12" x14ac:dyDescent="0.2">
      <c r="L1456" s="9"/>
    </row>
    <row r="1457" spans="12:12" x14ac:dyDescent="0.2">
      <c r="L1457" s="9"/>
    </row>
    <row r="1458" spans="12:12" x14ac:dyDescent="0.2">
      <c r="L1458" s="9"/>
    </row>
    <row r="1459" spans="12:12" x14ac:dyDescent="0.2">
      <c r="L1459" s="9"/>
    </row>
    <row r="1460" spans="12:12" x14ac:dyDescent="0.2">
      <c r="L1460" s="9"/>
    </row>
    <row r="1461" spans="12:12" x14ac:dyDescent="0.2">
      <c r="L1461" s="9"/>
    </row>
    <row r="1462" spans="12:12" x14ac:dyDescent="0.2">
      <c r="L1462" s="9"/>
    </row>
    <row r="1463" spans="12:12" x14ac:dyDescent="0.2">
      <c r="L1463" s="9"/>
    </row>
    <row r="1464" spans="12:12" x14ac:dyDescent="0.2">
      <c r="L1464" s="9"/>
    </row>
    <row r="1465" spans="12:12" x14ac:dyDescent="0.2">
      <c r="L1465" s="9"/>
    </row>
    <row r="1466" spans="12:12" x14ac:dyDescent="0.2">
      <c r="L1466" s="9"/>
    </row>
    <row r="1467" spans="12:12" x14ac:dyDescent="0.2">
      <c r="L1467" s="9"/>
    </row>
    <row r="1468" spans="12:12" x14ac:dyDescent="0.2">
      <c r="L1468" s="9"/>
    </row>
    <row r="1469" spans="12:12" x14ac:dyDescent="0.2">
      <c r="L1469" s="9"/>
    </row>
    <row r="1470" spans="12:12" x14ac:dyDescent="0.2">
      <c r="L1470" s="9"/>
    </row>
    <row r="1471" spans="12:12" x14ac:dyDescent="0.2">
      <c r="L1471" s="9"/>
    </row>
    <row r="1472" spans="12:12" x14ac:dyDescent="0.2">
      <c r="L1472" s="9"/>
    </row>
    <row r="1473" spans="12:12" x14ac:dyDescent="0.2">
      <c r="L1473" s="9"/>
    </row>
    <row r="1474" spans="12:12" x14ac:dyDescent="0.2">
      <c r="L1474" s="9"/>
    </row>
    <row r="1475" spans="12:12" x14ac:dyDescent="0.2">
      <c r="L1475" s="9"/>
    </row>
    <row r="1476" spans="12:12" x14ac:dyDescent="0.2">
      <c r="L1476" s="9"/>
    </row>
    <row r="1477" spans="12:12" x14ac:dyDescent="0.2">
      <c r="L1477" s="9"/>
    </row>
    <row r="1478" spans="12:12" x14ac:dyDescent="0.2">
      <c r="L1478" s="9"/>
    </row>
    <row r="1479" spans="12:12" x14ac:dyDescent="0.2">
      <c r="L1479" s="9"/>
    </row>
    <row r="1480" spans="12:12" x14ac:dyDescent="0.2">
      <c r="L1480" s="9"/>
    </row>
    <row r="1481" spans="12:12" x14ac:dyDescent="0.2">
      <c r="L1481" s="9"/>
    </row>
    <row r="1482" spans="12:12" x14ac:dyDescent="0.2">
      <c r="L1482" s="9"/>
    </row>
    <row r="1483" spans="12:12" x14ac:dyDescent="0.2">
      <c r="L1483" s="9"/>
    </row>
    <row r="1484" spans="12:12" x14ac:dyDescent="0.2">
      <c r="L1484" s="9"/>
    </row>
    <row r="1485" spans="12:12" x14ac:dyDescent="0.2">
      <c r="L1485" s="9"/>
    </row>
    <row r="1486" spans="12:12" x14ac:dyDescent="0.2">
      <c r="L1486" s="9"/>
    </row>
    <row r="1487" spans="12:12" x14ac:dyDescent="0.2">
      <c r="L1487" s="9"/>
    </row>
    <row r="1488" spans="12:12" x14ac:dyDescent="0.2">
      <c r="L1488" s="9"/>
    </row>
    <row r="1489" spans="12:12" x14ac:dyDescent="0.2">
      <c r="L1489" s="9"/>
    </row>
    <row r="1490" spans="12:12" x14ac:dyDescent="0.2">
      <c r="L1490" s="9"/>
    </row>
    <row r="1491" spans="12:12" x14ac:dyDescent="0.2">
      <c r="L1491" s="9"/>
    </row>
    <row r="1492" spans="12:12" x14ac:dyDescent="0.2">
      <c r="L1492" s="9"/>
    </row>
    <row r="1493" spans="12:12" x14ac:dyDescent="0.2">
      <c r="L1493" s="9"/>
    </row>
    <row r="1494" spans="12:12" x14ac:dyDescent="0.2">
      <c r="L1494" s="9"/>
    </row>
    <row r="1495" spans="12:12" x14ac:dyDescent="0.2">
      <c r="L1495" s="9"/>
    </row>
    <row r="1496" spans="12:12" x14ac:dyDescent="0.2">
      <c r="L1496" s="9"/>
    </row>
    <row r="1497" spans="12:12" x14ac:dyDescent="0.2">
      <c r="L1497" s="9"/>
    </row>
    <row r="1498" spans="12:12" x14ac:dyDescent="0.2">
      <c r="L1498" s="9"/>
    </row>
    <row r="1499" spans="12:12" x14ac:dyDescent="0.2">
      <c r="L1499" s="9"/>
    </row>
    <row r="1500" spans="12:12" x14ac:dyDescent="0.2">
      <c r="L1500" s="9"/>
    </row>
    <row r="1501" spans="12:12" x14ac:dyDescent="0.2">
      <c r="L1501" s="9"/>
    </row>
    <row r="1502" spans="12:12" x14ac:dyDescent="0.2">
      <c r="L1502" s="9"/>
    </row>
    <row r="1503" spans="12:12" x14ac:dyDescent="0.2">
      <c r="L1503" s="9"/>
    </row>
    <row r="1504" spans="12:12" x14ac:dyDescent="0.2">
      <c r="L1504" s="9"/>
    </row>
    <row r="1505" spans="12:12" x14ac:dyDescent="0.2">
      <c r="L1505" s="9"/>
    </row>
    <row r="1506" spans="12:12" x14ac:dyDescent="0.2">
      <c r="L1506" s="9"/>
    </row>
    <row r="1507" spans="12:12" x14ac:dyDescent="0.2">
      <c r="L1507" s="9"/>
    </row>
    <row r="1508" spans="12:12" x14ac:dyDescent="0.2">
      <c r="L1508" s="9"/>
    </row>
    <row r="1509" spans="12:12" x14ac:dyDescent="0.2">
      <c r="L1509" s="9"/>
    </row>
    <row r="1510" spans="12:12" x14ac:dyDescent="0.2">
      <c r="L1510" s="9"/>
    </row>
    <row r="1511" spans="12:12" x14ac:dyDescent="0.2">
      <c r="L1511" s="9"/>
    </row>
    <row r="1512" spans="12:12" x14ac:dyDescent="0.2">
      <c r="L1512" s="9"/>
    </row>
    <row r="1513" spans="12:12" x14ac:dyDescent="0.2">
      <c r="L1513" s="9"/>
    </row>
    <row r="1514" spans="12:12" x14ac:dyDescent="0.2">
      <c r="L1514" s="9"/>
    </row>
    <row r="1515" spans="12:12" x14ac:dyDescent="0.2">
      <c r="L1515" s="9"/>
    </row>
    <row r="1516" spans="12:12" x14ac:dyDescent="0.2">
      <c r="L1516" s="9"/>
    </row>
    <row r="1517" spans="12:12" x14ac:dyDescent="0.2">
      <c r="L1517" s="9"/>
    </row>
    <row r="1518" spans="12:12" x14ac:dyDescent="0.2">
      <c r="L1518" s="9"/>
    </row>
    <row r="1519" spans="12:12" x14ac:dyDescent="0.2">
      <c r="L1519" s="9"/>
    </row>
    <row r="1520" spans="12:12" x14ac:dyDescent="0.2">
      <c r="L1520" s="9"/>
    </row>
    <row r="1521" spans="12:12" x14ac:dyDescent="0.2">
      <c r="L1521" s="9"/>
    </row>
    <row r="1522" spans="12:12" x14ac:dyDescent="0.2">
      <c r="L1522" s="9"/>
    </row>
    <row r="1523" spans="12:12" x14ac:dyDescent="0.2">
      <c r="L1523" s="9"/>
    </row>
    <row r="1524" spans="12:12" x14ac:dyDescent="0.2">
      <c r="L1524" s="9"/>
    </row>
    <row r="1525" spans="12:12" x14ac:dyDescent="0.2">
      <c r="L1525" s="9"/>
    </row>
    <row r="1526" spans="12:12" x14ac:dyDescent="0.2">
      <c r="L1526" s="9"/>
    </row>
    <row r="1527" spans="12:12" x14ac:dyDescent="0.2">
      <c r="L1527" s="9"/>
    </row>
    <row r="1528" spans="12:12" x14ac:dyDescent="0.2">
      <c r="L1528" s="9"/>
    </row>
    <row r="1529" spans="12:12" x14ac:dyDescent="0.2">
      <c r="L1529" s="9"/>
    </row>
    <row r="1530" spans="12:12" x14ac:dyDescent="0.2">
      <c r="L1530" s="9"/>
    </row>
    <row r="1531" spans="12:12" x14ac:dyDescent="0.2">
      <c r="L1531" s="9"/>
    </row>
    <row r="1532" spans="12:12" x14ac:dyDescent="0.2">
      <c r="L1532" s="9"/>
    </row>
    <row r="1533" spans="12:12" x14ac:dyDescent="0.2">
      <c r="L1533" s="9"/>
    </row>
    <row r="1534" spans="12:12" x14ac:dyDescent="0.2">
      <c r="L1534" s="9"/>
    </row>
    <row r="1535" spans="12:12" x14ac:dyDescent="0.2">
      <c r="L1535" s="9"/>
    </row>
    <row r="1536" spans="12:12" x14ac:dyDescent="0.2">
      <c r="L1536" s="9"/>
    </row>
    <row r="1537" spans="12:12" x14ac:dyDescent="0.2">
      <c r="L1537" s="9"/>
    </row>
    <row r="1538" spans="12:12" x14ac:dyDescent="0.2">
      <c r="L1538" s="9"/>
    </row>
    <row r="1539" spans="12:12" x14ac:dyDescent="0.2">
      <c r="L1539" s="9"/>
    </row>
    <row r="1540" spans="12:12" x14ac:dyDescent="0.2">
      <c r="L1540" s="9"/>
    </row>
    <row r="1541" spans="12:12" x14ac:dyDescent="0.2">
      <c r="L1541" s="9"/>
    </row>
    <row r="1542" spans="12:12" x14ac:dyDescent="0.2">
      <c r="L1542" s="9"/>
    </row>
    <row r="1543" spans="12:12" x14ac:dyDescent="0.2">
      <c r="L1543" s="9"/>
    </row>
    <row r="1544" spans="12:12" x14ac:dyDescent="0.2">
      <c r="L1544" s="9"/>
    </row>
    <row r="1545" spans="12:12" x14ac:dyDescent="0.2">
      <c r="L1545" s="9"/>
    </row>
    <row r="1546" spans="12:12" x14ac:dyDescent="0.2">
      <c r="L1546" s="9"/>
    </row>
    <row r="1547" spans="12:12" x14ac:dyDescent="0.2">
      <c r="L1547" s="9"/>
    </row>
    <row r="1548" spans="12:12" x14ac:dyDescent="0.2">
      <c r="L1548" s="9"/>
    </row>
    <row r="1549" spans="12:12" x14ac:dyDescent="0.2">
      <c r="L1549" s="9"/>
    </row>
    <row r="1550" spans="12:12" x14ac:dyDescent="0.2">
      <c r="L1550" s="9"/>
    </row>
    <row r="1551" spans="12:12" x14ac:dyDescent="0.2">
      <c r="L1551" s="9"/>
    </row>
    <row r="1552" spans="12:12" x14ac:dyDescent="0.2">
      <c r="L1552" s="9"/>
    </row>
    <row r="1553" spans="12:12" x14ac:dyDescent="0.2">
      <c r="L1553" s="9"/>
    </row>
    <row r="1554" spans="12:12" x14ac:dyDescent="0.2">
      <c r="L1554" s="9"/>
    </row>
    <row r="1555" spans="12:12" x14ac:dyDescent="0.2">
      <c r="L1555" s="9"/>
    </row>
    <row r="1556" spans="12:12" x14ac:dyDescent="0.2">
      <c r="L1556" s="9"/>
    </row>
    <row r="1557" spans="12:12" x14ac:dyDescent="0.2">
      <c r="L1557" s="9"/>
    </row>
    <row r="1558" spans="12:12" x14ac:dyDescent="0.2">
      <c r="L1558" s="9"/>
    </row>
    <row r="1559" spans="12:12" x14ac:dyDescent="0.2">
      <c r="L1559" s="9"/>
    </row>
    <row r="1560" spans="12:12" x14ac:dyDescent="0.2">
      <c r="L1560" s="9"/>
    </row>
    <row r="1561" spans="12:12" x14ac:dyDescent="0.2">
      <c r="L1561" s="9"/>
    </row>
    <row r="1562" spans="12:12" x14ac:dyDescent="0.2">
      <c r="L1562" s="9"/>
    </row>
    <row r="1563" spans="12:12" x14ac:dyDescent="0.2">
      <c r="L1563" s="9"/>
    </row>
    <row r="1564" spans="12:12" x14ac:dyDescent="0.2">
      <c r="L1564" s="9"/>
    </row>
    <row r="1565" spans="12:12" x14ac:dyDescent="0.2">
      <c r="L1565" s="9"/>
    </row>
    <row r="1566" spans="12:12" x14ac:dyDescent="0.2">
      <c r="L1566" s="9"/>
    </row>
    <row r="1567" spans="12:12" x14ac:dyDescent="0.2">
      <c r="L1567" s="9"/>
    </row>
    <row r="1568" spans="12:12" x14ac:dyDescent="0.2">
      <c r="L1568" s="9"/>
    </row>
    <row r="1569" spans="12:12" x14ac:dyDescent="0.2">
      <c r="L1569" s="9"/>
    </row>
    <row r="1570" spans="12:12" x14ac:dyDescent="0.2">
      <c r="L1570" s="9"/>
    </row>
    <row r="1571" spans="12:12" x14ac:dyDescent="0.2">
      <c r="L1571" s="9"/>
    </row>
    <row r="1572" spans="12:12" x14ac:dyDescent="0.2">
      <c r="L1572" s="9"/>
    </row>
    <row r="1573" spans="12:12" x14ac:dyDescent="0.2">
      <c r="L1573" s="9"/>
    </row>
    <row r="1574" spans="12:12" x14ac:dyDescent="0.2">
      <c r="L1574" s="9"/>
    </row>
    <row r="1575" spans="12:12" x14ac:dyDescent="0.2">
      <c r="L1575" s="9"/>
    </row>
    <row r="1576" spans="12:12" x14ac:dyDescent="0.2">
      <c r="L1576" s="9"/>
    </row>
    <row r="1577" spans="12:12" x14ac:dyDescent="0.2">
      <c r="L1577" s="9"/>
    </row>
    <row r="1578" spans="12:12" x14ac:dyDescent="0.2">
      <c r="L1578" s="9"/>
    </row>
    <row r="1579" spans="12:12" x14ac:dyDescent="0.2">
      <c r="L1579" s="9"/>
    </row>
    <row r="1580" spans="12:12" x14ac:dyDescent="0.2">
      <c r="L1580" s="9"/>
    </row>
    <row r="1581" spans="12:12" x14ac:dyDescent="0.2">
      <c r="L1581" s="9"/>
    </row>
    <row r="1582" spans="12:12" x14ac:dyDescent="0.2">
      <c r="L1582" s="9"/>
    </row>
    <row r="1583" spans="12:12" x14ac:dyDescent="0.2">
      <c r="L1583" s="9"/>
    </row>
    <row r="1584" spans="12:12" x14ac:dyDescent="0.2">
      <c r="L1584" s="9"/>
    </row>
    <row r="1585" spans="12:12" x14ac:dyDescent="0.2">
      <c r="L1585" s="9"/>
    </row>
    <row r="1586" spans="12:12" x14ac:dyDescent="0.2">
      <c r="L1586" s="9"/>
    </row>
    <row r="1587" spans="12:12" x14ac:dyDescent="0.2">
      <c r="L1587" s="9"/>
    </row>
    <row r="1588" spans="12:12" x14ac:dyDescent="0.2">
      <c r="L1588" s="9"/>
    </row>
    <row r="1589" spans="12:12" x14ac:dyDescent="0.2">
      <c r="L1589" s="9"/>
    </row>
    <row r="1590" spans="12:12" x14ac:dyDescent="0.2">
      <c r="L1590" s="9"/>
    </row>
    <row r="1591" spans="12:12" x14ac:dyDescent="0.2">
      <c r="L1591" s="9"/>
    </row>
    <row r="1592" spans="12:12" x14ac:dyDescent="0.2">
      <c r="L1592" s="9"/>
    </row>
    <row r="1593" spans="12:12" x14ac:dyDescent="0.2">
      <c r="L1593" s="9"/>
    </row>
    <row r="1594" spans="12:12" x14ac:dyDescent="0.2">
      <c r="L1594" s="9"/>
    </row>
    <row r="1595" spans="12:12" x14ac:dyDescent="0.2">
      <c r="L1595" s="9"/>
    </row>
    <row r="1596" spans="12:12" x14ac:dyDescent="0.2">
      <c r="L1596" s="9"/>
    </row>
    <row r="1597" spans="12:12" x14ac:dyDescent="0.2">
      <c r="L1597" s="9"/>
    </row>
    <row r="1598" spans="12:12" x14ac:dyDescent="0.2">
      <c r="L1598" s="9"/>
    </row>
    <row r="1599" spans="12:12" x14ac:dyDescent="0.2">
      <c r="L1599" s="9"/>
    </row>
    <row r="1600" spans="12:12" x14ac:dyDescent="0.2">
      <c r="L1600" s="9"/>
    </row>
    <row r="1601" spans="12:12" x14ac:dyDescent="0.2">
      <c r="L1601" s="9"/>
    </row>
    <row r="1602" spans="12:12" x14ac:dyDescent="0.2">
      <c r="L1602" s="9"/>
    </row>
    <row r="1603" spans="12:12" x14ac:dyDescent="0.2">
      <c r="L1603" s="9"/>
    </row>
    <row r="1604" spans="12:12" x14ac:dyDescent="0.2">
      <c r="L1604" s="9"/>
    </row>
    <row r="1605" spans="12:12" x14ac:dyDescent="0.2">
      <c r="L1605" s="9"/>
    </row>
    <row r="1606" spans="12:12" x14ac:dyDescent="0.2">
      <c r="L1606" s="9"/>
    </row>
    <row r="1607" spans="12:12" x14ac:dyDescent="0.2">
      <c r="L1607" s="9"/>
    </row>
    <row r="1608" spans="12:12" x14ac:dyDescent="0.2">
      <c r="L1608" s="9"/>
    </row>
    <row r="1609" spans="12:12" x14ac:dyDescent="0.2">
      <c r="L1609" s="9"/>
    </row>
    <row r="1610" spans="12:12" x14ac:dyDescent="0.2">
      <c r="L1610" s="9"/>
    </row>
    <row r="1611" spans="12:12" x14ac:dyDescent="0.2">
      <c r="L1611" s="9"/>
    </row>
    <row r="1612" spans="12:12" x14ac:dyDescent="0.2">
      <c r="L1612" s="9"/>
    </row>
    <row r="1613" spans="12:12" x14ac:dyDescent="0.2">
      <c r="L1613" s="9"/>
    </row>
    <row r="1614" spans="12:12" x14ac:dyDescent="0.2">
      <c r="L1614" s="9"/>
    </row>
    <row r="1615" spans="12:12" x14ac:dyDescent="0.2">
      <c r="L1615" s="9"/>
    </row>
    <row r="1616" spans="12:12" x14ac:dyDescent="0.2">
      <c r="L1616" s="9"/>
    </row>
    <row r="1617" spans="12:12" x14ac:dyDescent="0.2">
      <c r="L1617" s="9"/>
    </row>
    <row r="1618" spans="12:12" x14ac:dyDescent="0.2">
      <c r="L1618" s="9"/>
    </row>
    <row r="1619" spans="12:12" x14ac:dyDescent="0.2">
      <c r="L1619" s="9"/>
    </row>
    <row r="1620" spans="12:12" x14ac:dyDescent="0.2">
      <c r="L1620" s="9"/>
    </row>
    <row r="1621" spans="12:12" x14ac:dyDescent="0.2">
      <c r="L1621" s="9"/>
    </row>
    <row r="1622" spans="12:12" x14ac:dyDescent="0.2">
      <c r="L1622" s="9"/>
    </row>
    <row r="1623" spans="12:12" x14ac:dyDescent="0.2">
      <c r="L1623" s="9"/>
    </row>
    <row r="1624" spans="12:12" x14ac:dyDescent="0.2">
      <c r="L1624" s="9"/>
    </row>
    <row r="1625" spans="12:12" x14ac:dyDescent="0.2">
      <c r="L1625" s="9"/>
    </row>
    <row r="1626" spans="12:12" x14ac:dyDescent="0.2">
      <c r="L1626" s="9"/>
    </row>
    <row r="1627" spans="12:12" x14ac:dyDescent="0.2">
      <c r="L1627" s="9"/>
    </row>
    <row r="1628" spans="12:12" x14ac:dyDescent="0.2">
      <c r="L1628" s="9"/>
    </row>
    <row r="1629" spans="12:12" x14ac:dyDescent="0.2">
      <c r="L1629" s="9"/>
    </row>
    <row r="1630" spans="12:12" x14ac:dyDescent="0.2">
      <c r="L1630" s="9"/>
    </row>
    <row r="1631" spans="12:12" x14ac:dyDescent="0.2">
      <c r="L1631" s="9"/>
    </row>
    <row r="1632" spans="12:12" x14ac:dyDescent="0.2">
      <c r="L1632" s="9"/>
    </row>
    <row r="1633" spans="12:12" x14ac:dyDescent="0.2">
      <c r="L1633" s="9"/>
    </row>
    <row r="1634" spans="12:12" x14ac:dyDescent="0.2">
      <c r="L1634" s="9"/>
    </row>
    <row r="1635" spans="12:12" x14ac:dyDescent="0.2">
      <c r="L1635" s="9"/>
    </row>
    <row r="1636" spans="12:12" x14ac:dyDescent="0.2">
      <c r="L1636" s="9"/>
    </row>
    <row r="1637" spans="12:12" x14ac:dyDescent="0.2">
      <c r="L1637" s="9"/>
    </row>
    <row r="1638" spans="12:12" x14ac:dyDescent="0.2">
      <c r="L1638" s="9"/>
    </row>
    <row r="1639" spans="12:12" x14ac:dyDescent="0.2">
      <c r="L1639" s="9"/>
    </row>
    <row r="1640" spans="12:12" x14ac:dyDescent="0.2">
      <c r="L1640" s="9"/>
    </row>
    <row r="1641" spans="12:12" x14ac:dyDescent="0.2">
      <c r="L1641" s="9"/>
    </row>
    <row r="1642" spans="12:12" x14ac:dyDescent="0.2">
      <c r="L1642" s="9"/>
    </row>
    <row r="1643" spans="12:12" x14ac:dyDescent="0.2">
      <c r="L1643" s="9"/>
    </row>
    <row r="1644" spans="12:12" x14ac:dyDescent="0.2">
      <c r="L1644" s="9"/>
    </row>
    <row r="1645" spans="12:12" x14ac:dyDescent="0.2">
      <c r="L1645" s="9"/>
    </row>
    <row r="1646" spans="12:12" x14ac:dyDescent="0.2">
      <c r="L1646" s="9"/>
    </row>
    <row r="1647" spans="12:12" x14ac:dyDescent="0.2">
      <c r="L1647" s="9"/>
    </row>
    <row r="1648" spans="12:12" x14ac:dyDescent="0.2">
      <c r="L1648" s="9"/>
    </row>
    <row r="1649" spans="12:12" x14ac:dyDescent="0.2">
      <c r="L1649" s="9"/>
    </row>
    <row r="1650" spans="12:12" x14ac:dyDescent="0.2">
      <c r="L1650" s="9"/>
    </row>
    <row r="1651" spans="12:12" x14ac:dyDescent="0.2">
      <c r="L1651" s="9"/>
    </row>
    <row r="1652" spans="12:12" x14ac:dyDescent="0.2">
      <c r="L1652" s="9"/>
    </row>
    <row r="1653" spans="12:12" x14ac:dyDescent="0.2">
      <c r="L1653" s="9"/>
    </row>
    <row r="1654" spans="12:12" x14ac:dyDescent="0.2">
      <c r="L1654" s="9"/>
    </row>
    <row r="1655" spans="12:12" x14ac:dyDescent="0.2">
      <c r="L1655" s="9"/>
    </row>
    <row r="1656" spans="12:12" x14ac:dyDescent="0.2">
      <c r="L1656" s="9"/>
    </row>
    <row r="1657" spans="12:12" x14ac:dyDescent="0.2">
      <c r="L1657" s="9"/>
    </row>
    <row r="1658" spans="12:12" x14ac:dyDescent="0.2">
      <c r="L1658" s="9"/>
    </row>
    <row r="1659" spans="12:12" x14ac:dyDescent="0.2">
      <c r="L1659" s="9"/>
    </row>
    <row r="1660" spans="12:12" x14ac:dyDescent="0.2">
      <c r="L1660" s="9"/>
    </row>
    <row r="1661" spans="12:12" x14ac:dyDescent="0.2">
      <c r="L1661" s="9"/>
    </row>
    <row r="1662" spans="12:12" x14ac:dyDescent="0.2">
      <c r="L1662" s="9"/>
    </row>
    <row r="1663" spans="12:12" x14ac:dyDescent="0.2">
      <c r="L1663" s="9"/>
    </row>
    <row r="1664" spans="12:12" x14ac:dyDescent="0.2">
      <c r="L1664" s="9"/>
    </row>
    <row r="1665" spans="12:12" x14ac:dyDescent="0.2">
      <c r="L1665" s="9"/>
    </row>
    <row r="1666" spans="12:12" x14ac:dyDescent="0.2">
      <c r="L1666" s="9"/>
    </row>
    <row r="1667" spans="12:12" x14ac:dyDescent="0.2">
      <c r="L1667" s="9"/>
    </row>
    <row r="1668" spans="12:12" x14ac:dyDescent="0.2">
      <c r="L1668" s="9"/>
    </row>
    <row r="1669" spans="12:12" x14ac:dyDescent="0.2">
      <c r="L1669" s="9"/>
    </row>
    <row r="1670" spans="12:12" x14ac:dyDescent="0.2">
      <c r="L1670" s="9"/>
    </row>
    <row r="1671" spans="12:12" x14ac:dyDescent="0.2">
      <c r="L1671" s="9"/>
    </row>
    <row r="1672" spans="12:12" x14ac:dyDescent="0.2">
      <c r="L1672" s="9"/>
    </row>
    <row r="1673" spans="12:12" x14ac:dyDescent="0.2">
      <c r="L1673" s="9"/>
    </row>
    <row r="1674" spans="12:12" x14ac:dyDescent="0.2">
      <c r="L1674" s="9"/>
    </row>
    <row r="1675" spans="12:12" x14ac:dyDescent="0.2">
      <c r="L1675" s="9"/>
    </row>
    <row r="1676" spans="12:12" x14ac:dyDescent="0.2">
      <c r="L1676" s="9"/>
    </row>
    <row r="1677" spans="12:12" x14ac:dyDescent="0.2">
      <c r="L1677" s="9"/>
    </row>
    <row r="1678" spans="12:12" x14ac:dyDescent="0.2">
      <c r="L1678" s="9"/>
    </row>
    <row r="1679" spans="12:12" x14ac:dyDescent="0.2">
      <c r="L1679" s="9"/>
    </row>
    <row r="1680" spans="12:12" x14ac:dyDescent="0.2">
      <c r="L1680" s="9"/>
    </row>
    <row r="1681" spans="12:12" x14ac:dyDescent="0.2">
      <c r="L1681" s="9"/>
    </row>
    <row r="1682" spans="12:12" x14ac:dyDescent="0.2">
      <c r="L1682" s="9"/>
    </row>
    <row r="1683" spans="12:12" x14ac:dyDescent="0.2">
      <c r="L1683" s="9"/>
    </row>
    <row r="1684" spans="12:12" x14ac:dyDescent="0.2">
      <c r="L1684" s="9"/>
    </row>
    <row r="1685" spans="12:12" x14ac:dyDescent="0.2">
      <c r="L1685" s="9"/>
    </row>
    <row r="1686" spans="12:12" x14ac:dyDescent="0.2">
      <c r="L1686" s="9"/>
    </row>
    <row r="1687" spans="12:12" x14ac:dyDescent="0.2">
      <c r="L1687" s="9"/>
    </row>
    <row r="1688" spans="12:12" x14ac:dyDescent="0.2">
      <c r="L1688" s="9"/>
    </row>
    <row r="1689" spans="12:12" x14ac:dyDescent="0.2">
      <c r="L1689" s="9"/>
    </row>
    <row r="1690" spans="12:12" x14ac:dyDescent="0.2">
      <c r="L1690" s="9"/>
    </row>
    <row r="1691" spans="12:12" x14ac:dyDescent="0.2">
      <c r="L1691" s="9"/>
    </row>
    <row r="1692" spans="12:12" x14ac:dyDescent="0.2">
      <c r="L1692" s="9"/>
    </row>
    <row r="1693" spans="12:12" x14ac:dyDescent="0.2">
      <c r="L1693" s="9"/>
    </row>
    <row r="1694" spans="12:12" x14ac:dyDescent="0.2">
      <c r="L1694" s="9"/>
    </row>
    <row r="1695" spans="12:12" x14ac:dyDescent="0.2">
      <c r="L1695" s="9"/>
    </row>
    <row r="1696" spans="12:12" x14ac:dyDescent="0.2">
      <c r="L1696" s="9"/>
    </row>
    <row r="1697" spans="12:12" x14ac:dyDescent="0.2">
      <c r="L1697" s="9"/>
    </row>
    <row r="1698" spans="12:12" x14ac:dyDescent="0.2">
      <c r="L1698" s="9"/>
    </row>
    <row r="1699" spans="12:12" x14ac:dyDescent="0.2">
      <c r="L1699" s="9"/>
    </row>
    <row r="1700" spans="12:12" x14ac:dyDescent="0.2">
      <c r="L1700" s="9"/>
    </row>
    <row r="1701" spans="12:12" x14ac:dyDescent="0.2">
      <c r="L1701" s="9"/>
    </row>
    <row r="1702" spans="12:12" x14ac:dyDescent="0.2">
      <c r="L1702" s="9"/>
    </row>
    <row r="1703" spans="12:12" x14ac:dyDescent="0.2">
      <c r="L1703" s="9"/>
    </row>
    <row r="1704" spans="12:12" x14ac:dyDescent="0.2">
      <c r="L1704" s="9"/>
    </row>
    <row r="1705" spans="12:12" x14ac:dyDescent="0.2">
      <c r="L1705" s="9"/>
    </row>
    <row r="1706" spans="12:12" x14ac:dyDescent="0.2">
      <c r="L1706" s="9"/>
    </row>
    <row r="1707" spans="12:12" x14ac:dyDescent="0.2">
      <c r="L1707" s="9"/>
    </row>
    <row r="1708" spans="12:12" x14ac:dyDescent="0.2">
      <c r="L1708" s="9"/>
    </row>
    <row r="1709" spans="12:12" x14ac:dyDescent="0.2">
      <c r="L1709" s="9"/>
    </row>
    <row r="1710" spans="12:12" x14ac:dyDescent="0.2">
      <c r="L1710" s="9"/>
    </row>
    <row r="1711" spans="12:12" x14ac:dyDescent="0.2">
      <c r="L1711" s="9"/>
    </row>
    <row r="1712" spans="12:12" x14ac:dyDescent="0.2">
      <c r="L1712" s="9"/>
    </row>
    <row r="1713" spans="12:12" x14ac:dyDescent="0.2">
      <c r="L1713" s="9"/>
    </row>
    <row r="1714" spans="12:12" x14ac:dyDescent="0.2">
      <c r="L1714" s="9"/>
    </row>
    <row r="1715" spans="12:12" x14ac:dyDescent="0.2">
      <c r="L1715" s="9"/>
    </row>
    <row r="1716" spans="12:12" x14ac:dyDescent="0.2">
      <c r="L1716" s="9"/>
    </row>
    <row r="1717" spans="12:12" x14ac:dyDescent="0.2">
      <c r="L1717" s="9"/>
    </row>
    <row r="1718" spans="12:12" x14ac:dyDescent="0.2">
      <c r="L1718" s="9"/>
    </row>
    <row r="1719" spans="12:12" x14ac:dyDescent="0.2">
      <c r="L1719" s="9"/>
    </row>
    <row r="1720" spans="12:12" x14ac:dyDescent="0.2">
      <c r="L1720" s="9"/>
    </row>
    <row r="1721" spans="12:12" x14ac:dyDescent="0.2">
      <c r="L1721" s="9"/>
    </row>
    <row r="1722" spans="12:12" x14ac:dyDescent="0.2">
      <c r="L1722" s="9"/>
    </row>
    <row r="1723" spans="12:12" x14ac:dyDescent="0.2">
      <c r="L1723" s="9"/>
    </row>
    <row r="1724" spans="12:12" x14ac:dyDescent="0.2">
      <c r="L1724" s="9"/>
    </row>
    <row r="1725" spans="12:12" x14ac:dyDescent="0.2">
      <c r="L1725" s="9"/>
    </row>
    <row r="1726" spans="12:12" x14ac:dyDescent="0.2">
      <c r="L1726" s="9"/>
    </row>
    <row r="1727" spans="12:12" x14ac:dyDescent="0.2">
      <c r="L1727" s="9"/>
    </row>
    <row r="1728" spans="12:12" x14ac:dyDescent="0.2">
      <c r="L1728" s="9"/>
    </row>
    <row r="1729" spans="12:12" x14ac:dyDescent="0.2">
      <c r="L1729" s="9"/>
    </row>
    <row r="1730" spans="12:12" x14ac:dyDescent="0.2">
      <c r="L1730" s="9"/>
    </row>
    <row r="1731" spans="12:12" x14ac:dyDescent="0.2">
      <c r="L1731" s="9"/>
    </row>
    <row r="1732" spans="12:12" x14ac:dyDescent="0.2">
      <c r="L1732" s="9"/>
    </row>
    <row r="1733" spans="12:12" x14ac:dyDescent="0.2">
      <c r="L1733" s="9"/>
    </row>
    <row r="1734" spans="12:12" x14ac:dyDescent="0.2">
      <c r="L1734" s="9"/>
    </row>
    <row r="1735" spans="12:12" x14ac:dyDescent="0.2">
      <c r="L1735" s="9"/>
    </row>
    <row r="1736" spans="12:12" x14ac:dyDescent="0.2">
      <c r="L1736" s="9"/>
    </row>
    <row r="1737" spans="12:12" x14ac:dyDescent="0.2">
      <c r="L1737" s="9"/>
    </row>
    <row r="1738" spans="12:12" x14ac:dyDescent="0.2">
      <c r="L1738" s="9"/>
    </row>
    <row r="1739" spans="12:12" x14ac:dyDescent="0.2">
      <c r="L1739" s="9"/>
    </row>
    <row r="1740" spans="12:12" x14ac:dyDescent="0.2">
      <c r="L1740" s="9"/>
    </row>
    <row r="1741" spans="12:12" x14ac:dyDescent="0.2">
      <c r="L1741" s="9"/>
    </row>
    <row r="1742" spans="12:12" x14ac:dyDescent="0.2">
      <c r="L1742" s="9"/>
    </row>
    <row r="1743" spans="12:12" x14ac:dyDescent="0.2">
      <c r="L1743" s="9"/>
    </row>
    <row r="1744" spans="12:12" x14ac:dyDescent="0.2">
      <c r="L1744" s="9"/>
    </row>
    <row r="1745" spans="12:12" x14ac:dyDescent="0.2">
      <c r="L1745" s="9"/>
    </row>
    <row r="1746" spans="12:12" x14ac:dyDescent="0.2">
      <c r="L1746" s="9"/>
    </row>
    <row r="1747" spans="12:12" x14ac:dyDescent="0.2">
      <c r="L1747" s="9"/>
    </row>
    <row r="1748" spans="12:12" x14ac:dyDescent="0.2">
      <c r="L1748" s="9"/>
    </row>
    <row r="1749" spans="12:12" x14ac:dyDescent="0.2">
      <c r="L1749" s="9"/>
    </row>
    <row r="1750" spans="12:12" x14ac:dyDescent="0.2">
      <c r="L1750" s="9"/>
    </row>
    <row r="1751" spans="12:12" x14ac:dyDescent="0.2">
      <c r="L1751" s="9"/>
    </row>
    <row r="1752" spans="12:12" x14ac:dyDescent="0.2">
      <c r="L1752" s="9"/>
    </row>
    <row r="1753" spans="12:12" x14ac:dyDescent="0.2">
      <c r="L1753" s="9"/>
    </row>
    <row r="1754" spans="12:12" x14ac:dyDescent="0.2">
      <c r="L1754" s="9"/>
    </row>
    <row r="1755" spans="12:12" x14ac:dyDescent="0.2">
      <c r="L1755" s="9"/>
    </row>
    <row r="1756" spans="12:12" x14ac:dyDescent="0.2">
      <c r="L1756" s="9"/>
    </row>
    <row r="1757" spans="12:12" x14ac:dyDescent="0.2">
      <c r="L1757" s="9"/>
    </row>
    <row r="1758" spans="12:12" x14ac:dyDescent="0.2">
      <c r="L1758" s="9"/>
    </row>
    <row r="1759" spans="12:12" x14ac:dyDescent="0.2">
      <c r="L1759" s="9"/>
    </row>
    <row r="1760" spans="12:12" x14ac:dyDescent="0.2">
      <c r="L1760" s="9"/>
    </row>
    <row r="1761" spans="12:12" x14ac:dyDescent="0.2">
      <c r="L1761" s="9"/>
    </row>
    <row r="1762" spans="12:12" x14ac:dyDescent="0.2">
      <c r="L1762" s="9"/>
    </row>
    <row r="1763" spans="12:12" x14ac:dyDescent="0.2">
      <c r="L1763" s="9"/>
    </row>
    <row r="1764" spans="12:12" x14ac:dyDescent="0.2">
      <c r="L1764" s="9"/>
    </row>
    <row r="1765" spans="12:12" x14ac:dyDescent="0.2">
      <c r="L1765" s="9"/>
    </row>
    <row r="1766" spans="12:12" x14ac:dyDescent="0.2">
      <c r="L1766" s="9"/>
    </row>
    <row r="1767" spans="12:12" x14ac:dyDescent="0.2">
      <c r="L1767" s="9"/>
    </row>
    <row r="1768" spans="12:12" x14ac:dyDescent="0.2">
      <c r="L1768" s="9"/>
    </row>
    <row r="1769" spans="12:12" x14ac:dyDescent="0.2">
      <c r="L1769" s="9"/>
    </row>
    <row r="1770" spans="12:12" x14ac:dyDescent="0.2">
      <c r="L1770" s="9"/>
    </row>
    <row r="1771" spans="12:12" x14ac:dyDescent="0.2">
      <c r="L1771" s="9"/>
    </row>
    <row r="1772" spans="12:12" x14ac:dyDescent="0.2">
      <c r="L1772" s="9"/>
    </row>
    <row r="1773" spans="12:12" x14ac:dyDescent="0.2">
      <c r="L1773" s="9"/>
    </row>
    <row r="1774" spans="12:12" x14ac:dyDescent="0.2">
      <c r="L1774" s="9"/>
    </row>
    <row r="1775" spans="12:12" x14ac:dyDescent="0.2">
      <c r="L1775" s="9"/>
    </row>
    <row r="1776" spans="12:12" x14ac:dyDescent="0.2">
      <c r="L1776" s="9"/>
    </row>
    <row r="1777" spans="12:12" x14ac:dyDescent="0.2">
      <c r="L1777" s="9"/>
    </row>
    <row r="1778" spans="12:12" x14ac:dyDescent="0.2">
      <c r="L1778" s="9"/>
    </row>
    <row r="1779" spans="12:12" x14ac:dyDescent="0.2">
      <c r="L1779" s="9"/>
    </row>
    <row r="1780" spans="12:12" x14ac:dyDescent="0.2">
      <c r="L1780" s="9"/>
    </row>
    <row r="1781" spans="12:12" x14ac:dyDescent="0.2">
      <c r="L1781" s="9"/>
    </row>
    <row r="1782" spans="12:12" x14ac:dyDescent="0.2">
      <c r="L1782" s="9"/>
    </row>
    <row r="1783" spans="12:12" x14ac:dyDescent="0.2">
      <c r="L1783" s="9"/>
    </row>
    <row r="1784" spans="12:12" x14ac:dyDescent="0.2">
      <c r="L1784" s="9"/>
    </row>
    <row r="1785" spans="12:12" x14ac:dyDescent="0.2">
      <c r="L1785" s="9"/>
    </row>
    <row r="1786" spans="12:12" x14ac:dyDescent="0.2">
      <c r="L1786" s="9"/>
    </row>
    <row r="1787" spans="12:12" x14ac:dyDescent="0.2">
      <c r="L1787" s="9"/>
    </row>
    <row r="1788" spans="12:12" x14ac:dyDescent="0.2">
      <c r="L1788" s="9"/>
    </row>
    <row r="1789" spans="12:12" x14ac:dyDescent="0.2">
      <c r="L1789" s="9"/>
    </row>
    <row r="1790" spans="12:12" x14ac:dyDescent="0.2">
      <c r="L1790" s="9"/>
    </row>
    <row r="1791" spans="12:12" x14ac:dyDescent="0.2">
      <c r="L1791" s="9"/>
    </row>
    <row r="1792" spans="12:12" x14ac:dyDescent="0.2">
      <c r="L1792" s="9"/>
    </row>
    <row r="1793" spans="12:12" x14ac:dyDescent="0.2">
      <c r="L1793" s="9"/>
    </row>
    <row r="1794" spans="12:12" x14ac:dyDescent="0.2">
      <c r="L1794" s="9"/>
    </row>
    <row r="1795" spans="12:12" x14ac:dyDescent="0.2">
      <c r="L1795" s="9"/>
    </row>
    <row r="1796" spans="12:12" x14ac:dyDescent="0.2">
      <c r="L1796" s="9"/>
    </row>
    <row r="1797" spans="12:12" x14ac:dyDescent="0.2">
      <c r="L1797" s="9"/>
    </row>
    <row r="1798" spans="12:12" x14ac:dyDescent="0.2">
      <c r="L1798" s="9"/>
    </row>
    <row r="1799" spans="12:12" x14ac:dyDescent="0.2">
      <c r="L1799" s="9"/>
    </row>
    <row r="1800" spans="12:12" x14ac:dyDescent="0.2">
      <c r="L1800" s="9"/>
    </row>
    <row r="1801" spans="12:12" x14ac:dyDescent="0.2">
      <c r="L1801" s="9"/>
    </row>
    <row r="1802" spans="12:12" x14ac:dyDescent="0.2">
      <c r="L1802" s="9"/>
    </row>
    <row r="1803" spans="12:12" x14ac:dyDescent="0.2">
      <c r="L1803" s="9"/>
    </row>
    <row r="1804" spans="12:12" x14ac:dyDescent="0.2">
      <c r="L1804" s="9"/>
    </row>
    <row r="1805" spans="12:12" x14ac:dyDescent="0.2">
      <c r="L1805" s="9"/>
    </row>
    <row r="1806" spans="12:12" x14ac:dyDescent="0.2">
      <c r="L1806" s="9"/>
    </row>
    <row r="1807" spans="12:12" x14ac:dyDescent="0.2">
      <c r="L1807" s="9"/>
    </row>
    <row r="1808" spans="12:12" x14ac:dyDescent="0.2">
      <c r="L1808" s="9"/>
    </row>
    <row r="1809" spans="12:12" x14ac:dyDescent="0.2">
      <c r="L1809" s="9"/>
    </row>
    <row r="1810" spans="12:12" x14ac:dyDescent="0.2">
      <c r="L1810" s="9"/>
    </row>
    <row r="1811" spans="12:12" x14ac:dyDescent="0.2">
      <c r="L1811" s="9"/>
    </row>
    <row r="1812" spans="12:12" x14ac:dyDescent="0.2">
      <c r="L1812" s="9"/>
    </row>
    <row r="1813" spans="12:12" x14ac:dyDescent="0.2">
      <c r="L1813" s="9"/>
    </row>
    <row r="1814" spans="12:12" x14ac:dyDescent="0.2">
      <c r="L1814" s="9"/>
    </row>
    <row r="1815" spans="12:12" x14ac:dyDescent="0.2">
      <c r="L1815" s="9"/>
    </row>
    <row r="1816" spans="12:12" x14ac:dyDescent="0.2">
      <c r="L1816" s="9"/>
    </row>
    <row r="1817" spans="12:12" x14ac:dyDescent="0.2">
      <c r="L1817" s="9"/>
    </row>
    <row r="1818" spans="12:12" x14ac:dyDescent="0.2">
      <c r="L1818" s="9"/>
    </row>
    <row r="1819" spans="12:12" x14ac:dyDescent="0.2">
      <c r="L1819" s="9"/>
    </row>
    <row r="1820" spans="12:12" x14ac:dyDescent="0.2">
      <c r="L1820" s="9"/>
    </row>
    <row r="1821" spans="12:12" x14ac:dyDescent="0.2">
      <c r="L1821" s="9"/>
    </row>
    <row r="1822" spans="12:12" x14ac:dyDescent="0.2">
      <c r="L1822" s="9"/>
    </row>
    <row r="1823" spans="12:12" x14ac:dyDescent="0.2">
      <c r="L1823" s="9"/>
    </row>
    <row r="1824" spans="12:12" x14ac:dyDescent="0.2">
      <c r="L1824" s="9"/>
    </row>
    <row r="1825" spans="12:12" x14ac:dyDescent="0.2">
      <c r="L1825" s="9"/>
    </row>
    <row r="1826" spans="12:12" x14ac:dyDescent="0.2">
      <c r="L1826" s="9"/>
    </row>
    <row r="1827" spans="12:12" x14ac:dyDescent="0.2">
      <c r="L1827" s="9"/>
    </row>
    <row r="1828" spans="12:12" x14ac:dyDescent="0.2">
      <c r="L1828" s="9"/>
    </row>
    <row r="1829" spans="12:12" x14ac:dyDescent="0.2">
      <c r="L1829" s="9"/>
    </row>
    <row r="1830" spans="12:12" x14ac:dyDescent="0.2">
      <c r="L1830" s="9"/>
    </row>
    <row r="1831" spans="12:12" x14ac:dyDescent="0.2">
      <c r="L1831" s="9"/>
    </row>
    <row r="1832" spans="12:12" x14ac:dyDescent="0.2">
      <c r="L1832" s="9"/>
    </row>
    <row r="1833" spans="12:12" x14ac:dyDescent="0.2">
      <c r="L1833" s="9"/>
    </row>
    <row r="1834" spans="12:12" x14ac:dyDescent="0.2">
      <c r="L1834" s="9"/>
    </row>
    <row r="1835" spans="12:12" x14ac:dyDescent="0.2">
      <c r="L1835" s="9"/>
    </row>
    <row r="1836" spans="12:12" x14ac:dyDescent="0.2">
      <c r="L1836" s="9"/>
    </row>
    <row r="1837" spans="12:12" x14ac:dyDescent="0.2">
      <c r="L1837" s="9"/>
    </row>
    <row r="1838" spans="12:12" x14ac:dyDescent="0.2">
      <c r="L1838" s="9"/>
    </row>
    <row r="1839" spans="12:12" x14ac:dyDescent="0.2">
      <c r="L1839" s="9"/>
    </row>
    <row r="1840" spans="12:12" x14ac:dyDescent="0.2">
      <c r="L1840" s="9"/>
    </row>
    <row r="1841" spans="12:12" x14ac:dyDescent="0.2">
      <c r="L1841" s="9"/>
    </row>
    <row r="1842" spans="12:12" x14ac:dyDescent="0.2">
      <c r="L1842" s="9"/>
    </row>
    <row r="1843" spans="12:12" x14ac:dyDescent="0.2">
      <c r="L1843" s="9"/>
    </row>
    <row r="1844" spans="12:12" x14ac:dyDescent="0.2">
      <c r="L1844" s="9"/>
    </row>
    <row r="1845" spans="12:12" x14ac:dyDescent="0.2">
      <c r="L1845" s="9"/>
    </row>
    <row r="1846" spans="12:12" x14ac:dyDescent="0.2">
      <c r="L1846" s="9"/>
    </row>
    <row r="1847" spans="12:12" x14ac:dyDescent="0.2">
      <c r="L1847" s="9"/>
    </row>
    <row r="1848" spans="12:12" x14ac:dyDescent="0.2">
      <c r="L1848" s="9"/>
    </row>
    <row r="1849" spans="12:12" x14ac:dyDescent="0.2">
      <c r="L1849" s="9"/>
    </row>
    <row r="1850" spans="12:12" x14ac:dyDescent="0.2">
      <c r="L1850" s="9"/>
    </row>
    <row r="1851" spans="12:12" x14ac:dyDescent="0.2">
      <c r="L1851" s="9"/>
    </row>
    <row r="1852" spans="12:12" x14ac:dyDescent="0.2">
      <c r="L1852" s="9"/>
    </row>
    <row r="1853" spans="12:12" x14ac:dyDescent="0.2">
      <c r="L1853" s="9"/>
    </row>
    <row r="1854" spans="12:12" x14ac:dyDescent="0.2">
      <c r="L1854" s="9"/>
    </row>
    <row r="1855" spans="12:12" x14ac:dyDescent="0.2">
      <c r="L1855" s="9"/>
    </row>
    <row r="1856" spans="12:12" x14ac:dyDescent="0.2">
      <c r="L1856" s="9"/>
    </row>
    <row r="1857" spans="12:12" x14ac:dyDescent="0.2">
      <c r="L1857" s="9"/>
    </row>
    <row r="1858" spans="12:12" x14ac:dyDescent="0.2">
      <c r="L1858" s="9"/>
    </row>
    <row r="1859" spans="12:12" x14ac:dyDescent="0.2">
      <c r="L1859" s="9"/>
    </row>
    <row r="1860" spans="12:12" x14ac:dyDescent="0.2">
      <c r="L1860" s="9"/>
    </row>
    <row r="1861" spans="12:12" x14ac:dyDescent="0.2">
      <c r="L1861" s="9"/>
    </row>
    <row r="1862" spans="12:12" x14ac:dyDescent="0.2">
      <c r="L1862" s="9"/>
    </row>
    <row r="1863" spans="12:12" x14ac:dyDescent="0.2">
      <c r="L1863" s="9"/>
    </row>
    <row r="1864" spans="12:12" x14ac:dyDescent="0.2">
      <c r="L1864" s="9"/>
    </row>
    <row r="1865" spans="12:12" x14ac:dyDescent="0.2">
      <c r="L1865" s="9"/>
    </row>
    <row r="1866" spans="12:12" x14ac:dyDescent="0.2">
      <c r="L1866" s="9"/>
    </row>
    <row r="1867" spans="12:12" x14ac:dyDescent="0.2">
      <c r="L1867" s="9"/>
    </row>
    <row r="1868" spans="12:12" x14ac:dyDescent="0.2">
      <c r="L1868" s="9"/>
    </row>
    <row r="1869" spans="12:12" x14ac:dyDescent="0.2">
      <c r="L1869" s="9"/>
    </row>
    <row r="1870" spans="12:12" x14ac:dyDescent="0.2">
      <c r="L1870" s="9"/>
    </row>
    <row r="1871" spans="12:12" x14ac:dyDescent="0.2">
      <c r="L1871" s="9"/>
    </row>
    <row r="1872" spans="12:12" x14ac:dyDescent="0.2">
      <c r="L1872" s="9"/>
    </row>
    <row r="1873" spans="12:12" x14ac:dyDescent="0.2">
      <c r="L1873" s="9"/>
    </row>
    <row r="1874" spans="12:12" x14ac:dyDescent="0.2">
      <c r="L1874" s="9"/>
    </row>
    <row r="1875" spans="12:12" x14ac:dyDescent="0.2">
      <c r="L1875" s="9"/>
    </row>
    <row r="1876" spans="12:12" x14ac:dyDescent="0.2">
      <c r="L1876" s="9"/>
    </row>
    <row r="1877" spans="12:12" x14ac:dyDescent="0.2">
      <c r="L1877" s="9"/>
    </row>
    <row r="1878" spans="12:12" x14ac:dyDescent="0.2">
      <c r="L1878" s="9"/>
    </row>
    <row r="1879" spans="12:12" x14ac:dyDescent="0.2">
      <c r="L1879" s="9"/>
    </row>
    <row r="1880" spans="12:12" x14ac:dyDescent="0.2">
      <c r="L1880" s="9"/>
    </row>
    <row r="1881" spans="12:12" x14ac:dyDescent="0.2">
      <c r="L1881" s="9"/>
    </row>
    <row r="1882" spans="12:12" x14ac:dyDescent="0.2">
      <c r="L1882" s="9"/>
    </row>
    <row r="1883" spans="12:12" x14ac:dyDescent="0.2">
      <c r="L1883" s="9"/>
    </row>
    <row r="1884" spans="12:12" x14ac:dyDescent="0.2">
      <c r="L1884" s="9"/>
    </row>
    <row r="1885" spans="12:12" x14ac:dyDescent="0.2">
      <c r="L1885" s="9"/>
    </row>
    <row r="1886" spans="12:12" x14ac:dyDescent="0.2">
      <c r="L1886" s="9"/>
    </row>
    <row r="1887" spans="12:12" x14ac:dyDescent="0.2">
      <c r="L1887" s="9"/>
    </row>
    <row r="1888" spans="12:12" x14ac:dyDescent="0.2">
      <c r="L1888" s="9"/>
    </row>
    <row r="1889" spans="12:12" x14ac:dyDescent="0.2">
      <c r="L1889" s="9"/>
    </row>
    <row r="1890" spans="12:12" x14ac:dyDescent="0.2">
      <c r="L1890" s="9"/>
    </row>
    <row r="1891" spans="12:12" x14ac:dyDescent="0.2">
      <c r="L1891" s="9"/>
    </row>
    <row r="1892" spans="12:12" x14ac:dyDescent="0.2">
      <c r="L1892" s="9"/>
    </row>
    <row r="1893" spans="12:12" x14ac:dyDescent="0.2">
      <c r="L1893" s="9"/>
    </row>
    <row r="1894" spans="12:12" x14ac:dyDescent="0.2">
      <c r="L1894" s="9"/>
    </row>
    <row r="1895" spans="12:12" x14ac:dyDescent="0.2">
      <c r="L1895" s="9"/>
    </row>
    <row r="1896" spans="12:12" x14ac:dyDescent="0.2">
      <c r="L1896" s="9"/>
    </row>
    <row r="1897" spans="12:12" x14ac:dyDescent="0.2">
      <c r="L1897" s="9"/>
    </row>
    <row r="1898" spans="12:12" x14ac:dyDescent="0.2">
      <c r="L1898" s="9"/>
    </row>
    <row r="1899" spans="12:12" x14ac:dyDescent="0.2">
      <c r="L1899" s="9"/>
    </row>
    <row r="1900" spans="12:12" x14ac:dyDescent="0.2">
      <c r="L1900" s="9"/>
    </row>
    <row r="1901" spans="12:12" x14ac:dyDescent="0.2">
      <c r="L1901" s="9"/>
    </row>
    <row r="1902" spans="12:12" x14ac:dyDescent="0.2">
      <c r="L1902" s="9"/>
    </row>
    <row r="1903" spans="12:12" x14ac:dyDescent="0.2">
      <c r="L1903" s="9"/>
    </row>
    <row r="1904" spans="12:12" x14ac:dyDescent="0.2">
      <c r="L1904" s="9"/>
    </row>
    <row r="1905" spans="12:12" x14ac:dyDescent="0.2">
      <c r="L1905" s="9"/>
    </row>
    <row r="1906" spans="12:12" x14ac:dyDescent="0.2">
      <c r="L1906" s="9"/>
    </row>
    <row r="1907" spans="12:12" x14ac:dyDescent="0.2">
      <c r="L1907" s="9"/>
    </row>
    <row r="1908" spans="12:12" x14ac:dyDescent="0.2">
      <c r="L1908" s="9"/>
    </row>
    <row r="1909" spans="12:12" x14ac:dyDescent="0.2">
      <c r="L1909" s="9"/>
    </row>
    <row r="1910" spans="12:12" x14ac:dyDescent="0.2">
      <c r="L1910" s="9"/>
    </row>
    <row r="1911" spans="12:12" x14ac:dyDescent="0.2">
      <c r="L1911" s="9"/>
    </row>
    <row r="1912" spans="12:12" x14ac:dyDescent="0.2">
      <c r="L1912" s="9"/>
    </row>
    <row r="1913" spans="12:12" x14ac:dyDescent="0.2">
      <c r="L1913" s="9"/>
    </row>
    <row r="1914" spans="12:12" x14ac:dyDescent="0.2">
      <c r="L1914" s="9"/>
    </row>
    <row r="1915" spans="12:12" x14ac:dyDescent="0.2">
      <c r="L1915" s="9"/>
    </row>
    <row r="1916" spans="12:12" x14ac:dyDescent="0.2">
      <c r="L1916" s="9"/>
    </row>
    <row r="1917" spans="12:12" x14ac:dyDescent="0.2">
      <c r="L1917" s="9"/>
    </row>
    <row r="1918" spans="12:12" x14ac:dyDescent="0.2">
      <c r="L1918" s="9"/>
    </row>
    <row r="1919" spans="12:12" x14ac:dyDescent="0.2">
      <c r="L1919" s="9"/>
    </row>
    <row r="1920" spans="12:12" x14ac:dyDescent="0.2">
      <c r="L1920" s="9"/>
    </row>
    <row r="1921" spans="12:12" x14ac:dyDescent="0.2">
      <c r="L1921" s="9"/>
    </row>
    <row r="1922" spans="12:12" x14ac:dyDescent="0.2">
      <c r="L1922" s="9"/>
    </row>
    <row r="1923" spans="12:12" x14ac:dyDescent="0.2">
      <c r="L1923" s="9"/>
    </row>
    <row r="1924" spans="12:12" x14ac:dyDescent="0.2">
      <c r="L1924" s="9"/>
    </row>
    <row r="1925" spans="12:12" x14ac:dyDescent="0.2">
      <c r="L1925" s="9"/>
    </row>
    <row r="1926" spans="12:12" x14ac:dyDescent="0.2">
      <c r="L1926" s="9"/>
    </row>
    <row r="1927" spans="12:12" x14ac:dyDescent="0.2">
      <c r="L1927" s="9"/>
    </row>
    <row r="1928" spans="12:12" x14ac:dyDescent="0.2">
      <c r="L1928" s="9"/>
    </row>
    <row r="1929" spans="12:12" x14ac:dyDescent="0.2">
      <c r="L1929" s="9"/>
    </row>
    <row r="1930" spans="12:12" x14ac:dyDescent="0.2">
      <c r="L1930" s="9"/>
    </row>
    <row r="1931" spans="12:12" x14ac:dyDescent="0.2">
      <c r="L1931" s="9"/>
    </row>
    <row r="1932" spans="12:12" x14ac:dyDescent="0.2">
      <c r="L1932" s="9"/>
    </row>
    <row r="1933" spans="12:12" x14ac:dyDescent="0.2">
      <c r="L1933" s="9"/>
    </row>
    <row r="1934" spans="12:12" x14ac:dyDescent="0.2">
      <c r="L1934" s="9"/>
    </row>
    <row r="1935" spans="12:12" x14ac:dyDescent="0.2">
      <c r="L1935" s="9"/>
    </row>
    <row r="1936" spans="12:12" x14ac:dyDescent="0.2">
      <c r="L1936" s="9"/>
    </row>
    <row r="1937" spans="12:12" x14ac:dyDescent="0.2">
      <c r="L1937" s="9"/>
    </row>
    <row r="1938" spans="12:12" x14ac:dyDescent="0.2">
      <c r="L1938" s="9"/>
    </row>
    <row r="1939" spans="12:12" x14ac:dyDescent="0.2">
      <c r="L1939" s="9"/>
    </row>
    <row r="1940" spans="12:12" x14ac:dyDescent="0.2">
      <c r="L1940" s="9"/>
    </row>
    <row r="1941" spans="12:12" x14ac:dyDescent="0.2">
      <c r="L1941" s="9"/>
    </row>
    <row r="1942" spans="12:12" x14ac:dyDescent="0.2">
      <c r="L1942" s="9"/>
    </row>
    <row r="1943" spans="12:12" x14ac:dyDescent="0.2">
      <c r="L1943" s="9"/>
    </row>
    <row r="1944" spans="12:12" x14ac:dyDescent="0.2">
      <c r="L1944" s="9"/>
    </row>
    <row r="1945" spans="12:12" x14ac:dyDescent="0.2">
      <c r="L1945" s="9"/>
    </row>
    <row r="1946" spans="12:12" x14ac:dyDescent="0.2">
      <c r="L1946" s="9"/>
    </row>
    <row r="1947" spans="12:12" x14ac:dyDescent="0.2">
      <c r="L1947" s="9"/>
    </row>
    <row r="1948" spans="12:12" x14ac:dyDescent="0.2">
      <c r="L1948" s="9"/>
    </row>
    <row r="1949" spans="12:12" x14ac:dyDescent="0.2">
      <c r="L1949" s="9"/>
    </row>
    <row r="1950" spans="12:12" x14ac:dyDescent="0.2">
      <c r="L1950" s="9"/>
    </row>
    <row r="1951" spans="12:12" x14ac:dyDescent="0.2">
      <c r="L1951" s="9"/>
    </row>
    <row r="1952" spans="12:12" x14ac:dyDescent="0.2">
      <c r="L1952" s="9"/>
    </row>
    <row r="1953" spans="12:12" x14ac:dyDescent="0.2">
      <c r="L1953" s="9"/>
    </row>
    <row r="1954" spans="12:12" x14ac:dyDescent="0.2">
      <c r="L1954" s="9"/>
    </row>
    <row r="1955" spans="12:12" x14ac:dyDescent="0.2">
      <c r="L1955" s="9"/>
    </row>
    <row r="1956" spans="12:12" x14ac:dyDescent="0.2">
      <c r="L1956" s="9"/>
    </row>
    <row r="1957" spans="12:12" x14ac:dyDescent="0.2">
      <c r="L1957" s="9"/>
    </row>
    <row r="1958" spans="12:12" x14ac:dyDescent="0.2">
      <c r="L1958" s="9"/>
    </row>
    <row r="1959" spans="12:12" x14ac:dyDescent="0.2">
      <c r="L1959" s="9"/>
    </row>
    <row r="1960" spans="12:12" x14ac:dyDescent="0.2">
      <c r="L1960" s="9"/>
    </row>
    <row r="1961" spans="12:12" x14ac:dyDescent="0.2">
      <c r="L1961" s="9"/>
    </row>
    <row r="1962" spans="12:12" x14ac:dyDescent="0.2">
      <c r="L1962" s="9"/>
    </row>
    <row r="1963" spans="12:12" x14ac:dyDescent="0.2">
      <c r="L1963" s="9"/>
    </row>
    <row r="1964" spans="12:12" x14ac:dyDescent="0.2">
      <c r="L1964" s="9"/>
    </row>
    <row r="1965" spans="12:12" x14ac:dyDescent="0.2">
      <c r="L1965" s="9"/>
    </row>
    <row r="1966" spans="12:12" x14ac:dyDescent="0.2">
      <c r="L1966" s="9"/>
    </row>
    <row r="1967" spans="12:12" x14ac:dyDescent="0.2">
      <c r="L1967" s="9"/>
    </row>
    <row r="1968" spans="12:12" x14ac:dyDescent="0.2">
      <c r="L1968" s="9"/>
    </row>
    <row r="1969" spans="12:12" x14ac:dyDescent="0.2">
      <c r="L1969" s="9"/>
    </row>
    <row r="1970" spans="12:12" x14ac:dyDescent="0.2">
      <c r="L1970" s="9"/>
    </row>
    <row r="1971" spans="12:12" x14ac:dyDescent="0.2">
      <c r="L1971" s="9"/>
    </row>
    <row r="1972" spans="12:12" x14ac:dyDescent="0.2">
      <c r="L1972" s="9"/>
    </row>
    <row r="1973" spans="12:12" x14ac:dyDescent="0.2">
      <c r="L1973" s="9"/>
    </row>
    <row r="1974" spans="12:12" x14ac:dyDescent="0.2">
      <c r="L1974" s="9"/>
    </row>
    <row r="1975" spans="12:12" x14ac:dyDescent="0.2">
      <c r="L1975" s="9"/>
    </row>
    <row r="1976" spans="12:12" x14ac:dyDescent="0.2">
      <c r="L1976" s="9"/>
    </row>
    <row r="1977" spans="12:12" x14ac:dyDescent="0.2">
      <c r="L1977" s="9"/>
    </row>
    <row r="1978" spans="12:12" x14ac:dyDescent="0.2">
      <c r="L1978" s="9"/>
    </row>
    <row r="1979" spans="12:12" x14ac:dyDescent="0.2">
      <c r="L1979" s="9"/>
    </row>
    <row r="1980" spans="12:12" x14ac:dyDescent="0.2">
      <c r="L1980" s="9"/>
    </row>
    <row r="1981" spans="12:12" x14ac:dyDescent="0.2">
      <c r="L1981" s="9"/>
    </row>
    <row r="1982" spans="12:12" x14ac:dyDescent="0.2">
      <c r="L1982" s="9"/>
    </row>
    <row r="1983" spans="12:12" x14ac:dyDescent="0.2">
      <c r="L1983" s="9"/>
    </row>
    <row r="1984" spans="12:12" x14ac:dyDescent="0.2">
      <c r="L1984" s="9"/>
    </row>
    <row r="1985" spans="12:12" x14ac:dyDescent="0.2">
      <c r="L1985" s="9"/>
    </row>
    <row r="1986" spans="12:12" x14ac:dyDescent="0.2">
      <c r="L1986" s="9"/>
    </row>
    <row r="1987" spans="12:12" x14ac:dyDescent="0.2">
      <c r="L1987" s="9"/>
    </row>
    <row r="1988" spans="12:12" x14ac:dyDescent="0.2">
      <c r="L1988" s="9"/>
    </row>
    <row r="1989" spans="12:12" x14ac:dyDescent="0.2">
      <c r="L1989" s="9"/>
    </row>
    <row r="1990" spans="12:12" x14ac:dyDescent="0.2">
      <c r="L1990" s="9"/>
    </row>
    <row r="1991" spans="12:12" x14ac:dyDescent="0.2">
      <c r="L1991" s="9"/>
    </row>
    <row r="1992" spans="12:12" x14ac:dyDescent="0.2">
      <c r="L1992" s="9"/>
    </row>
    <row r="1993" spans="12:12" x14ac:dyDescent="0.2">
      <c r="L1993" s="9"/>
    </row>
    <row r="1994" spans="12:12" x14ac:dyDescent="0.2">
      <c r="L1994" s="9"/>
    </row>
    <row r="1995" spans="12:12" x14ac:dyDescent="0.2">
      <c r="L1995" s="9"/>
    </row>
    <row r="1996" spans="12:12" x14ac:dyDescent="0.2">
      <c r="L1996" s="9"/>
    </row>
    <row r="1997" spans="12:12" x14ac:dyDescent="0.2">
      <c r="L1997" s="9"/>
    </row>
    <row r="1998" spans="12:12" x14ac:dyDescent="0.2">
      <c r="L1998" s="9"/>
    </row>
    <row r="1999" spans="12:12" x14ac:dyDescent="0.2">
      <c r="L1999" s="9"/>
    </row>
    <row r="2000" spans="12:12" x14ac:dyDescent="0.2">
      <c r="L2000" s="9"/>
    </row>
    <row r="2001" spans="12:12" x14ac:dyDescent="0.2">
      <c r="L2001" s="9"/>
    </row>
    <row r="2002" spans="12:12" x14ac:dyDescent="0.2">
      <c r="L2002" s="9"/>
    </row>
    <row r="2003" spans="12:12" x14ac:dyDescent="0.2">
      <c r="L2003" s="9"/>
    </row>
    <row r="2004" spans="12:12" x14ac:dyDescent="0.2">
      <c r="L2004" s="9"/>
    </row>
    <row r="2005" spans="12:12" x14ac:dyDescent="0.2">
      <c r="L2005" s="9"/>
    </row>
    <row r="2006" spans="12:12" x14ac:dyDescent="0.2">
      <c r="L2006" s="9"/>
    </row>
    <row r="2007" spans="12:12" x14ac:dyDescent="0.2">
      <c r="L2007" s="9"/>
    </row>
    <row r="2008" spans="12:12" x14ac:dyDescent="0.2">
      <c r="L2008" s="9"/>
    </row>
    <row r="2009" spans="12:12" x14ac:dyDescent="0.2">
      <c r="L2009" s="9"/>
    </row>
    <row r="2010" spans="12:12" x14ac:dyDescent="0.2">
      <c r="L2010" s="9"/>
    </row>
    <row r="2011" spans="12:12" x14ac:dyDescent="0.2">
      <c r="L2011" s="9"/>
    </row>
    <row r="2012" spans="12:12" x14ac:dyDescent="0.2">
      <c r="L2012" s="9"/>
    </row>
    <row r="2013" spans="12:12" x14ac:dyDescent="0.2">
      <c r="L2013" s="9"/>
    </row>
    <row r="2014" spans="12:12" x14ac:dyDescent="0.2">
      <c r="L2014" s="9"/>
    </row>
    <row r="2015" spans="12:12" x14ac:dyDescent="0.2">
      <c r="L2015" s="9"/>
    </row>
    <row r="2016" spans="12:12" x14ac:dyDescent="0.2">
      <c r="L2016" s="9"/>
    </row>
    <row r="2017" spans="12:12" x14ac:dyDescent="0.2">
      <c r="L2017" s="9"/>
    </row>
    <row r="2018" spans="12:12" x14ac:dyDescent="0.2">
      <c r="L2018" s="9"/>
    </row>
    <row r="2019" spans="12:12" x14ac:dyDescent="0.2">
      <c r="L2019" s="9"/>
    </row>
    <row r="2020" spans="12:12" x14ac:dyDescent="0.2">
      <c r="L2020" s="9"/>
    </row>
    <row r="2021" spans="12:12" x14ac:dyDescent="0.2">
      <c r="L2021" s="9"/>
    </row>
    <row r="2022" spans="12:12" x14ac:dyDescent="0.2">
      <c r="L2022" s="9"/>
    </row>
    <row r="2023" spans="12:12" x14ac:dyDescent="0.2">
      <c r="L2023" s="9"/>
    </row>
    <row r="2024" spans="12:12" x14ac:dyDescent="0.2">
      <c r="L2024" s="9"/>
    </row>
    <row r="2025" spans="12:12" x14ac:dyDescent="0.2">
      <c r="L2025" s="9"/>
    </row>
    <row r="2026" spans="12:12" x14ac:dyDescent="0.2">
      <c r="L2026" s="9"/>
    </row>
    <row r="2027" spans="12:12" x14ac:dyDescent="0.2">
      <c r="L2027" s="9"/>
    </row>
    <row r="2028" spans="12:12" x14ac:dyDescent="0.2">
      <c r="L2028" s="9"/>
    </row>
    <row r="2029" spans="12:12" x14ac:dyDescent="0.2">
      <c r="L2029" s="9"/>
    </row>
    <row r="2030" spans="12:12" x14ac:dyDescent="0.2">
      <c r="L2030" s="9"/>
    </row>
    <row r="2031" spans="12:12" x14ac:dyDescent="0.2">
      <c r="L2031" s="9"/>
    </row>
    <row r="2032" spans="12:12" x14ac:dyDescent="0.2">
      <c r="L2032" s="9"/>
    </row>
    <row r="2033" spans="12:12" x14ac:dyDescent="0.2">
      <c r="L2033" s="9"/>
    </row>
    <row r="2034" spans="12:12" x14ac:dyDescent="0.2">
      <c r="L2034" s="9"/>
    </row>
    <row r="2035" spans="12:12" x14ac:dyDescent="0.2">
      <c r="L2035" s="9"/>
    </row>
    <row r="2036" spans="12:12" x14ac:dyDescent="0.2">
      <c r="L2036" s="9"/>
    </row>
    <row r="2037" spans="12:12" x14ac:dyDescent="0.2">
      <c r="L2037" s="9"/>
    </row>
    <row r="2038" spans="12:12" x14ac:dyDescent="0.2">
      <c r="L2038" s="9"/>
    </row>
    <row r="2039" spans="12:12" x14ac:dyDescent="0.2">
      <c r="L2039" s="9"/>
    </row>
    <row r="2040" spans="12:12" x14ac:dyDescent="0.2">
      <c r="L2040" s="9"/>
    </row>
    <row r="2041" spans="12:12" x14ac:dyDescent="0.2">
      <c r="L2041" s="9"/>
    </row>
    <row r="2042" spans="12:12" x14ac:dyDescent="0.2">
      <c r="L2042" s="9"/>
    </row>
    <row r="2043" spans="12:12" x14ac:dyDescent="0.2">
      <c r="L2043" s="9"/>
    </row>
    <row r="2044" spans="12:12" x14ac:dyDescent="0.2">
      <c r="L2044" s="9"/>
    </row>
    <row r="2045" spans="12:12" x14ac:dyDescent="0.2">
      <c r="L2045" s="9"/>
    </row>
    <row r="2046" spans="12:12" x14ac:dyDescent="0.2">
      <c r="L2046" s="9"/>
    </row>
    <row r="2047" spans="12:12" x14ac:dyDescent="0.2">
      <c r="L2047" s="9"/>
    </row>
    <row r="2048" spans="12:12" x14ac:dyDescent="0.2">
      <c r="L2048" s="9"/>
    </row>
    <row r="2049" spans="12:12" x14ac:dyDescent="0.2">
      <c r="L2049" s="9"/>
    </row>
    <row r="2050" spans="12:12" x14ac:dyDescent="0.2">
      <c r="L2050" s="9"/>
    </row>
    <row r="2051" spans="12:12" x14ac:dyDescent="0.2">
      <c r="L2051" s="9"/>
    </row>
    <row r="2052" spans="12:12" x14ac:dyDescent="0.2">
      <c r="L2052" s="9"/>
    </row>
    <row r="2053" spans="12:12" x14ac:dyDescent="0.2">
      <c r="L2053" s="9"/>
    </row>
    <row r="2054" spans="12:12" x14ac:dyDescent="0.2">
      <c r="L2054" s="9"/>
    </row>
    <row r="2055" spans="12:12" x14ac:dyDescent="0.2">
      <c r="L2055" s="9"/>
    </row>
    <row r="2056" spans="12:12" x14ac:dyDescent="0.2">
      <c r="L2056" s="9"/>
    </row>
    <row r="2057" spans="12:12" x14ac:dyDescent="0.2">
      <c r="L2057" s="9"/>
    </row>
    <row r="2058" spans="12:12" x14ac:dyDescent="0.2">
      <c r="L2058" s="9"/>
    </row>
    <row r="2059" spans="12:12" x14ac:dyDescent="0.2">
      <c r="L2059" s="9"/>
    </row>
    <row r="2060" spans="12:12" x14ac:dyDescent="0.2">
      <c r="L2060" s="9"/>
    </row>
    <row r="2061" spans="12:12" x14ac:dyDescent="0.2">
      <c r="L2061" s="9"/>
    </row>
    <row r="2062" spans="12:12" x14ac:dyDescent="0.2">
      <c r="L2062" s="9"/>
    </row>
    <row r="2063" spans="12:12" x14ac:dyDescent="0.2">
      <c r="L2063" s="9"/>
    </row>
    <row r="2064" spans="12:12" x14ac:dyDescent="0.2">
      <c r="L2064" s="9"/>
    </row>
    <row r="2065" spans="12:12" x14ac:dyDescent="0.2">
      <c r="L2065" s="9"/>
    </row>
    <row r="2066" spans="12:12" x14ac:dyDescent="0.2">
      <c r="L2066" s="9"/>
    </row>
    <row r="2067" spans="12:12" x14ac:dyDescent="0.2">
      <c r="L2067" s="9"/>
    </row>
    <row r="2068" spans="12:12" x14ac:dyDescent="0.2">
      <c r="L2068" s="9"/>
    </row>
    <row r="2069" spans="12:12" x14ac:dyDescent="0.2">
      <c r="L2069" s="9"/>
    </row>
    <row r="2070" spans="12:12" x14ac:dyDescent="0.2">
      <c r="L2070" s="9"/>
    </row>
    <row r="2071" spans="12:12" x14ac:dyDescent="0.2">
      <c r="L2071" s="9"/>
    </row>
    <row r="2072" spans="12:12" x14ac:dyDescent="0.2">
      <c r="L2072" s="9"/>
    </row>
    <row r="2073" spans="12:12" x14ac:dyDescent="0.2">
      <c r="L2073" s="9"/>
    </row>
    <row r="2074" spans="12:12" x14ac:dyDescent="0.2">
      <c r="L2074" s="9"/>
    </row>
    <row r="2075" spans="12:12" x14ac:dyDescent="0.2">
      <c r="L2075" s="9"/>
    </row>
    <row r="2076" spans="12:12" x14ac:dyDescent="0.2">
      <c r="L2076" s="9"/>
    </row>
    <row r="2077" spans="12:12" x14ac:dyDescent="0.2">
      <c r="L2077" s="9"/>
    </row>
    <row r="2078" spans="12:12" x14ac:dyDescent="0.2">
      <c r="L2078" s="9"/>
    </row>
    <row r="2079" spans="12:12" x14ac:dyDescent="0.2">
      <c r="L2079" s="9"/>
    </row>
    <row r="2080" spans="12:12" x14ac:dyDescent="0.2">
      <c r="L2080" s="9"/>
    </row>
    <row r="2081" spans="12:12" x14ac:dyDescent="0.2">
      <c r="L2081" s="9"/>
    </row>
    <row r="2082" spans="12:12" x14ac:dyDescent="0.2">
      <c r="L2082" s="9"/>
    </row>
    <row r="2083" spans="12:12" x14ac:dyDescent="0.2">
      <c r="L2083" s="9"/>
    </row>
    <row r="2084" spans="12:12" x14ac:dyDescent="0.2">
      <c r="L2084" s="9"/>
    </row>
    <row r="2085" spans="12:12" x14ac:dyDescent="0.2">
      <c r="L2085" s="9"/>
    </row>
    <row r="2086" spans="12:12" x14ac:dyDescent="0.2">
      <c r="L2086" s="9"/>
    </row>
    <row r="2087" spans="12:12" x14ac:dyDescent="0.2">
      <c r="L2087" s="9"/>
    </row>
    <row r="2088" spans="12:12" x14ac:dyDescent="0.2">
      <c r="L2088" s="9"/>
    </row>
    <row r="2089" spans="12:12" x14ac:dyDescent="0.2">
      <c r="L2089" s="9"/>
    </row>
    <row r="2090" spans="12:12" x14ac:dyDescent="0.2">
      <c r="L2090" s="9"/>
    </row>
    <row r="2091" spans="12:12" x14ac:dyDescent="0.2">
      <c r="L2091" s="9"/>
    </row>
    <row r="2092" spans="12:12" x14ac:dyDescent="0.2">
      <c r="L2092" s="9"/>
    </row>
    <row r="2093" spans="12:12" x14ac:dyDescent="0.2">
      <c r="L2093" s="9"/>
    </row>
    <row r="2094" spans="12:12" x14ac:dyDescent="0.2">
      <c r="L2094" s="9"/>
    </row>
    <row r="2095" spans="12:12" x14ac:dyDescent="0.2">
      <c r="L2095" s="9"/>
    </row>
    <row r="2096" spans="12:12" x14ac:dyDescent="0.2">
      <c r="L2096" s="9"/>
    </row>
    <row r="2097" spans="12:12" x14ac:dyDescent="0.2">
      <c r="L2097" s="9"/>
    </row>
    <row r="2098" spans="12:12" x14ac:dyDescent="0.2">
      <c r="L2098" s="9"/>
    </row>
    <row r="2099" spans="12:12" x14ac:dyDescent="0.2">
      <c r="L2099" s="9"/>
    </row>
    <row r="2100" spans="12:12" x14ac:dyDescent="0.2">
      <c r="L2100" s="9"/>
    </row>
    <row r="2101" spans="12:12" x14ac:dyDescent="0.2">
      <c r="L2101" s="9"/>
    </row>
    <row r="2102" spans="12:12" x14ac:dyDescent="0.2">
      <c r="L2102" s="9"/>
    </row>
    <row r="2103" spans="12:12" x14ac:dyDescent="0.2">
      <c r="L2103" s="9"/>
    </row>
    <row r="2104" spans="12:12" x14ac:dyDescent="0.2">
      <c r="L2104" s="9"/>
    </row>
    <row r="2105" spans="12:12" x14ac:dyDescent="0.2">
      <c r="L2105" s="9"/>
    </row>
    <row r="2106" spans="12:12" x14ac:dyDescent="0.2">
      <c r="L2106" s="9"/>
    </row>
    <row r="2107" spans="12:12" x14ac:dyDescent="0.2">
      <c r="L2107" s="9"/>
    </row>
    <row r="2108" spans="12:12" x14ac:dyDescent="0.2">
      <c r="L2108" s="9"/>
    </row>
    <row r="2109" spans="12:12" x14ac:dyDescent="0.2">
      <c r="L2109" s="9"/>
    </row>
    <row r="2110" spans="12:12" x14ac:dyDescent="0.2">
      <c r="L2110" s="9"/>
    </row>
    <row r="2111" spans="12:12" x14ac:dyDescent="0.2">
      <c r="L2111" s="9"/>
    </row>
    <row r="2112" spans="12:12" x14ac:dyDescent="0.2">
      <c r="L2112" s="9"/>
    </row>
    <row r="2113" spans="12:12" x14ac:dyDescent="0.2">
      <c r="L2113" s="9"/>
    </row>
    <row r="2114" spans="12:12" x14ac:dyDescent="0.2">
      <c r="L2114" s="9"/>
    </row>
    <row r="2115" spans="12:12" x14ac:dyDescent="0.2">
      <c r="L2115" s="9"/>
    </row>
    <row r="2116" spans="12:12" x14ac:dyDescent="0.2">
      <c r="L2116" s="9"/>
    </row>
    <row r="2117" spans="12:12" x14ac:dyDescent="0.2">
      <c r="L2117" s="9"/>
    </row>
    <row r="2118" spans="12:12" x14ac:dyDescent="0.2">
      <c r="L2118" s="9"/>
    </row>
    <row r="2119" spans="12:12" x14ac:dyDescent="0.2">
      <c r="L2119" s="9"/>
    </row>
    <row r="2120" spans="12:12" x14ac:dyDescent="0.2">
      <c r="L2120" s="9"/>
    </row>
    <row r="2121" spans="12:12" x14ac:dyDescent="0.2">
      <c r="L2121" s="9"/>
    </row>
    <row r="2122" spans="12:12" x14ac:dyDescent="0.2">
      <c r="L2122" s="9"/>
    </row>
    <row r="2123" spans="12:12" x14ac:dyDescent="0.2">
      <c r="L2123" s="9"/>
    </row>
    <row r="2124" spans="12:12" x14ac:dyDescent="0.2">
      <c r="L2124" s="9"/>
    </row>
    <row r="2125" spans="12:12" x14ac:dyDescent="0.2">
      <c r="L2125" s="9"/>
    </row>
    <row r="2126" spans="12:12" x14ac:dyDescent="0.2">
      <c r="L2126" s="9"/>
    </row>
    <row r="2127" spans="12:12" x14ac:dyDescent="0.2">
      <c r="L2127" s="9"/>
    </row>
    <row r="2128" spans="12:12" x14ac:dyDescent="0.2">
      <c r="L2128" s="9"/>
    </row>
    <row r="2129" spans="12:12" x14ac:dyDescent="0.2">
      <c r="L2129" s="9"/>
    </row>
    <row r="2130" spans="12:12" x14ac:dyDescent="0.2">
      <c r="L2130" s="9"/>
    </row>
    <row r="2131" spans="12:12" x14ac:dyDescent="0.2">
      <c r="L2131" s="9"/>
    </row>
    <row r="2132" spans="12:12" x14ac:dyDescent="0.2">
      <c r="L2132" s="9"/>
    </row>
    <row r="2133" spans="12:12" x14ac:dyDescent="0.2">
      <c r="L2133" s="9"/>
    </row>
    <row r="2134" spans="12:12" x14ac:dyDescent="0.2">
      <c r="L2134" s="9"/>
    </row>
    <row r="2135" spans="12:12" x14ac:dyDescent="0.2">
      <c r="L2135" s="9"/>
    </row>
    <row r="2136" spans="12:12" x14ac:dyDescent="0.2">
      <c r="L2136" s="9"/>
    </row>
    <row r="2137" spans="12:12" x14ac:dyDescent="0.2">
      <c r="L2137" s="9"/>
    </row>
    <row r="2138" spans="12:12" x14ac:dyDescent="0.2">
      <c r="L2138" s="9"/>
    </row>
    <row r="2139" spans="12:12" x14ac:dyDescent="0.2">
      <c r="L2139" s="9"/>
    </row>
    <row r="2140" spans="12:12" x14ac:dyDescent="0.2">
      <c r="L2140" s="9"/>
    </row>
    <row r="2141" spans="12:12" x14ac:dyDescent="0.2">
      <c r="L2141" s="9"/>
    </row>
    <row r="2142" spans="12:12" x14ac:dyDescent="0.2">
      <c r="L2142" s="9"/>
    </row>
    <row r="2143" spans="12:12" x14ac:dyDescent="0.2">
      <c r="L2143" s="9"/>
    </row>
    <row r="2144" spans="12:12" x14ac:dyDescent="0.2">
      <c r="L2144" s="9"/>
    </row>
    <row r="2145" spans="12:12" x14ac:dyDescent="0.2">
      <c r="L2145" s="9"/>
    </row>
    <row r="2146" spans="12:12" x14ac:dyDescent="0.2">
      <c r="L2146" s="9"/>
    </row>
    <row r="2147" spans="12:12" x14ac:dyDescent="0.2">
      <c r="L2147" s="9"/>
    </row>
    <row r="2148" spans="12:12" x14ac:dyDescent="0.2">
      <c r="L2148" s="9"/>
    </row>
    <row r="2149" spans="12:12" x14ac:dyDescent="0.2">
      <c r="L2149" s="9"/>
    </row>
    <row r="2150" spans="12:12" x14ac:dyDescent="0.2">
      <c r="L2150" s="9"/>
    </row>
    <row r="2151" spans="12:12" x14ac:dyDescent="0.2">
      <c r="L2151" s="9"/>
    </row>
    <row r="2152" spans="12:12" x14ac:dyDescent="0.2">
      <c r="L2152" s="9"/>
    </row>
    <row r="2153" spans="12:12" x14ac:dyDescent="0.2">
      <c r="L2153" s="9"/>
    </row>
    <row r="2154" spans="12:12" x14ac:dyDescent="0.2">
      <c r="L2154" s="9"/>
    </row>
    <row r="2155" spans="12:12" x14ac:dyDescent="0.2">
      <c r="L2155" s="9"/>
    </row>
    <row r="2156" spans="12:12" x14ac:dyDescent="0.2">
      <c r="L2156" s="9"/>
    </row>
    <row r="2157" spans="12:12" x14ac:dyDescent="0.2">
      <c r="L2157" s="9"/>
    </row>
    <row r="2158" spans="12:12" x14ac:dyDescent="0.2">
      <c r="L2158" s="9"/>
    </row>
    <row r="2159" spans="12:12" x14ac:dyDescent="0.2">
      <c r="L2159" s="9"/>
    </row>
    <row r="2160" spans="12:12" x14ac:dyDescent="0.2">
      <c r="L2160" s="9"/>
    </row>
    <row r="2161" spans="12:12" x14ac:dyDescent="0.2">
      <c r="L2161" s="9"/>
    </row>
    <row r="2162" spans="12:12" x14ac:dyDescent="0.2">
      <c r="L2162" s="9"/>
    </row>
    <row r="2163" spans="12:12" x14ac:dyDescent="0.2">
      <c r="L2163" s="9"/>
    </row>
    <row r="2164" spans="12:12" x14ac:dyDescent="0.2">
      <c r="L2164" s="9"/>
    </row>
    <row r="2165" spans="12:12" x14ac:dyDescent="0.2">
      <c r="L2165" s="9"/>
    </row>
    <row r="2166" spans="12:12" x14ac:dyDescent="0.2">
      <c r="L2166" s="9"/>
    </row>
    <row r="2167" spans="12:12" x14ac:dyDescent="0.2">
      <c r="L2167" s="9"/>
    </row>
    <row r="2168" spans="12:12" x14ac:dyDescent="0.2">
      <c r="L2168" s="9"/>
    </row>
    <row r="2169" spans="12:12" x14ac:dyDescent="0.2">
      <c r="L2169" s="9"/>
    </row>
    <row r="2170" spans="12:12" x14ac:dyDescent="0.2">
      <c r="L2170" s="9"/>
    </row>
    <row r="2171" spans="12:12" x14ac:dyDescent="0.2">
      <c r="L2171" s="9"/>
    </row>
    <row r="2172" spans="12:12" x14ac:dyDescent="0.2">
      <c r="L2172" s="9"/>
    </row>
    <row r="2173" spans="12:12" x14ac:dyDescent="0.2">
      <c r="L2173" s="9"/>
    </row>
    <row r="2174" spans="12:12" x14ac:dyDescent="0.2">
      <c r="L2174" s="9"/>
    </row>
    <row r="2175" spans="12:12" x14ac:dyDescent="0.2">
      <c r="L2175" s="9"/>
    </row>
    <row r="2176" spans="12:12" x14ac:dyDescent="0.2">
      <c r="L2176" s="9"/>
    </row>
    <row r="2177" spans="12:12" x14ac:dyDescent="0.2">
      <c r="L2177" s="9"/>
    </row>
    <row r="2178" spans="12:12" x14ac:dyDescent="0.2">
      <c r="L2178" s="9"/>
    </row>
    <row r="2179" spans="12:12" x14ac:dyDescent="0.2">
      <c r="L2179" s="9"/>
    </row>
    <row r="2180" spans="12:12" x14ac:dyDescent="0.2">
      <c r="L2180" s="9"/>
    </row>
    <row r="2181" spans="12:12" x14ac:dyDescent="0.2">
      <c r="L2181" s="9"/>
    </row>
    <row r="2182" spans="12:12" x14ac:dyDescent="0.2">
      <c r="L2182" s="9"/>
    </row>
    <row r="2183" spans="12:12" x14ac:dyDescent="0.2">
      <c r="L2183" s="9"/>
    </row>
    <row r="2184" spans="12:12" x14ac:dyDescent="0.2">
      <c r="L2184" s="9"/>
    </row>
    <row r="2185" spans="12:12" x14ac:dyDescent="0.2">
      <c r="L2185" s="9"/>
    </row>
    <row r="2186" spans="12:12" x14ac:dyDescent="0.2">
      <c r="L2186" s="9"/>
    </row>
    <row r="2187" spans="12:12" x14ac:dyDescent="0.2">
      <c r="L2187" s="9"/>
    </row>
    <row r="2188" spans="12:12" x14ac:dyDescent="0.2">
      <c r="L2188" s="9"/>
    </row>
    <row r="2189" spans="12:12" x14ac:dyDescent="0.2">
      <c r="L2189" s="9"/>
    </row>
    <row r="2190" spans="12:12" x14ac:dyDescent="0.2">
      <c r="L2190" s="9"/>
    </row>
    <row r="2191" spans="12:12" x14ac:dyDescent="0.2">
      <c r="L2191" s="9"/>
    </row>
    <row r="2192" spans="12:12" x14ac:dyDescent="0.2">
      <c r="L2192" s="9"/>
    </row>
    <row r="2193" spans="12:12" x14ac:dyDescent="0.2">
      <c r="L2193" s="9"/>
    </row>
    <row r="2194" spans="12:12" x14ac:dyDescent="0.2">
      <c r="L2194" s="9"/>
    </row>
    <row r="2195" spans="12:12" x14ac:dyDescent="0.2">
      <c r="L2195" s="9"/>
    </row>
    <row r="2196" spans="12:12" x14ac:dyDescent="0.2">
      <c r="L2196" s="9"/>
    </row>
    <row r="2197" spans="12:12" x14ac:dyDescent="0.2">
      <c r="L2197" s="9"/>
    </row>
    <row r="2198" spans="12:12" x14ac:dyDescent="0.2">
      <c r="L2198" s="9"/>
    </row>
    <row r="2199" spans="12:12" x14ac:dyDescent="0.2">
      <c r="L2199" s="9"/>
    </row>
    <row r="2200" spans="12:12" x14ac:dyDescent="0.2">
      <c r="L2200" s="9"/>
    </row>
    <row r="2201" spans="12:12" x14ac:dyDescent="0.2">
      <c r="L2201" s="9"/>
    </row>
    <row r="2202" spans="12:12" x14ac:dyDescent="0.2">
      <c r="L2202" s="9"/>
    </row>
    <row r="2203" spans="12:12" x14ac:dyDescent="0.2">
      <c r="L2203" s="9"/>
    </row>
    <row r="2204" spans="12:12" x14ac:dyDescent="0.2">
      <c r="L2204" s="9"/>
    </row>
    <row r="2205" spans="12:12" x14ac:dyDescent="0.2">
      <c r="L2205" s="9"/>
    </row>
    <row r="2206" spans="12:12" x14ac:dyDescent="0.2">
      <c r="L2206" s="9"/>
    </row>
    <row r="2207" spans="12:12" x14ac:dyDescent="0.2">
      <c r="L2207" s="9"/>
    </row>
    <row r="2208" spans="12:12" x14ac:dyDescent="0.2">
      <c r="L2208" s="9"/>
    </row>
    <row r="2209" spans="12:12" x14ac:dyDescent="0.2">
      <c r="L2209" s="9"/>
    </row>
    <row r="2210" spans="12:12" x14ac:dyDescent="0.2">
      <c r="L2210" s="9"/>
    </row>
    <row r="2211" spans="12:12" x14ac:dyDescent="0.2">
      <c r="L2211" s="9"/>
    </row>
    <row r="2212" spans="12:12" x14ac:dyDescent="0.2">
      <c r="L2212" s="9"/>
    </row>
    <row r="2213" spans="12:12" x14ac:dyDescent="0.2">
      <c r="L2213" s="9"/>
    </row>
    <row r="2214" spans="12:12" x14ac:dyDescent="0.2">
      <c r="L2214" s="9"/>
    </row>
    <row r="2215" spans="12:12" x14ac:dyDescent="0.2">
      <c r="L2215" s="9"/>
    </row>
    <row r="2216" spans="12:12" x14ac:dyDescent="0.2">
      <c r="L2216" s="9"/>
    </row>
    <row r="2217" spans="12:12" x14ac:dyDescent="0.2">
      <c r="L2217" s="9"/>
    </row>
    <row r="2218" spans="12:12" x14ac:dyDescent="0.2">
      <c r="L2218" s="9"/>
    </row>
    <row r="2219" spans="12:12" x14ac:dyDescent="0.2">
      <c r="L2219" s="9"/>
    </row>
    <row r="2220" spans="12:12" x14ac:dyDescent="0.2">
      <c r="L2220" s="9"/>
    </row>
    <row r="2221" spans="12:12" x14ac:dyDescent="0.2">
      <c r="L2221" s="9"/>
    </row>
    <row r="2222" spans="12:12" x14ac:dyDescent="0.2">
      <c r="L2222" s="9"/>
    </row>
    <row r="2223" spans="12:12" x14ac:dyDescent="0.2">
      <c r="L2223" s="9"/>
    </row>
    <row r="2224" spans="12:12" x14ac:dyDescent="0.2">
      <c r="L2224" s="9"/>
    </row>
    <row r="2225" spans="12:12" x14ac:dyDescent="0.2">
      <c r="L2225" s="9"/>
    </row>
    <row r="2226" spans="12:12" x14ac:dyDescent="0.2">
      <c r="L2226" s="9"/>
    </row>
    <row r="2227" spans="12:12" x14ac:dyDescent="0.2">
      <c r="L2227" s="9"/>
    </row>
    <row r="2228" spans="12:12" x14ac:dyDescent="0.2">
      <c r="L2228" s="9"/>
    </row>
    <row r="2229" spans="12:12" x14ac:dyDescent="0.2">
      <c r="L2229" s="9"/>
    </row>
    <row r="2230" spans="12:12" x14ac:dyDescent="0.2">
      <c r="L2230" s="9"/>
    </row>
    <row r="2231" spans="12:12" x14ac:dyDescent="0.2">
      <c r="L2231" s="9"/>
    </row>
    <row r="2232" spans="12:12" x14ac:dyDescent="0.2">
      <c r="L2232" s="9"/>
    </row>
    <row r="2233" spans="12:12" x14ac:dyDescent="0.2">
      <c r="L2233" s="9"/>
    </row>
    <row r="2234" spans="12:12" x14ac:dyDescent="0.2">
      <c r="L2234" s="9"/>
    </row>
    <row r="2235" spans="12:12" x14ac:dyDescent="0.2">
      <c r="L2235" s="9"/>
    </row>
    <row r="2236" spans="12:12" x14ac:dyDescent="0.2">
      <c r="L2236" s="9"/>
    </row>
    <row r="2237" spans="12:12" x14ac:dyDescent="0.2">
      <c r="L2237" s="9"/>
    </row>
    <row r="2238" spans="12:12" x14ac:dyDescent="0.2">
      <c r="L2238" s="9"/>
    </row>
    <row r="2239" spans="12:12" x14ac:dyDescent="0.2">
      <c r="L2239" s="9"/>
    </row>
    <row r="2240" spans="12:12" x14ac:dyDescent="0.2">
      <c r="L2240" s="9"/>
    </row>
    <row r="2241" spans="12:12" x14ac:dyDescent="0.2">
      <c r="L2241" s="9"/>
    </row>
    <row r="2242" spans="12:12" x14ac:dyDescent="0.2">
      <c r="L2242" s="9"/>
    </row>
    <row r="2243" spans="12:12" x14ac:dyDescent="0.2">
      <c r="L2243" s="9"/>
    </row>
    <row r="2244" spans="12:12" x14ac:dyDescent="0.2">
      <c r="L2244" s="9"/>
    </row>
    <row r="2245" spans="12:12" x14ac:dyDescent="0.2">
      <c r="L2245" s="9"/>
    </row>
    <row r="2246" spans="12:12" x14ac:dyDescent="0.2">
      <c r="L2246" s="9"/>
    </row>
    <row r="2247" spans="12:12" x14ac:dyDescent="0.2">
      <c r="L2247" s="9"/>
    </row>
    <row r="2248" spans="12:12" x14ac:dyDescent="0.2">
      <c r="L2248" s="9"/>
    </row>
    <row r="2249" spans="12:12" x14ac:dyDescent="0.2">
      <c r="L2249" s="9"/>
    </row>
    <row r="2250" spans="12:12" x14ac:dyDescent="0.2">
      <c r="L2250" s="9"/>
    </row>
    <row r="2251" spans="12:12" x14ac:dyDescent="0.2">
      <c r="L2251" s="9"/>
    </row>
    <row r="2252" spans="12:12" x14ac:dyDescent="0.2">
      <c r="L2252" s="9"/>
    </row>
    <row r="2253" spans="12:12" x14ac:dyDescent="0.2">
      <c r="L2253" s="9"/>
    </row>
    <row r="2254" spans="12:12" x14ac:dyDescent="0.2">
      <c r="L2254" s="9"/>
    </row>
    <row r="2255" spans="12:12" x14ac:dyDescent="0.2">
      <c r="L2255" s="9"/>
    </row>
    <row r="2256" spans="12:12" x14ac:dyDescent="0.2">
      <c r="L2256" s="9"/>
    </row>
    <row r="2257" spans="12:12" x14ac:dyDescent="0.2">
      <c r="L2257" s="9"/>
    </row>
    <row r="2258" spans="12:12" x14ac:dyDescent="0.2">
      <c r="L2258" s="9"/>
    </row>
    <row r="2259" spans="12:12" x14ac:dyDescent="0.2">
      <c r="L2259" s="9"/>
    </row>
    <row r="2260" spans="12:12" x14ac:dyDescent="0.2">
      <c r="L2260" s="9"/>
    </row>
    <row r="2261" spans="12:12" x14ac:dyDescent="0.2">
      <c r="L2261" s="9"/>
    </row>
    <row r="2262" spans="12:12" x14ac:dyDescent="0.2">
      <c r="L2262" s="9"/>
    </row>
    <row r="2263" spans="12:12" x14ac:dyDescent="0.2">
      <c r="L2263" s="9"/>
    </row>
    <row r="2264" spans="12:12" x14ac:dyDescent="0.2">
      <c r="L2264" s="9"/>
    </row>
    <row r="2265" spans="12:12" x14ac:dyDescent="0.2">
      <c r="L2265" s="9"/>
    </row>
    <row r="2266" spans="12:12" x14ac:dyDescent="0.2">
      <c r="L2266" s="9"/>
    </row>
    <row r="2267" spans="12:12" x14ac:dyDescent="0.2">
      <c r="L2267" s="9"/>
    </row>
    <row r="2268" spans="12:12" x14ac:dyDescent="0.2">
      <c r="L2268" s="9"/>
    </row>
    <row r="2269" spans="12:12" x14ac:dyDescent="0.2">
      <c r="L2269" s="9"/>
    </row>
    <row r="2270" spans="12:12" x14ac:dyDescent="0.2">
      <c r="L2270" s="9"/>
    </row>
    <row r="2271" spans="12:12" x14ac:dyDescent="0.2">
      <c r="L2271" s="9"/>
    </row>
    <row r="2272" spans="12:12" x14ac:dyDescent="0.2">
      <c r="L2272" s="9"/>
    </row>
    <row r="2273" spans="12:12" x14ac:dyDescent="0.2">
      <c r="L2273" s="9"/>
    </row>
    <row r="2274" spans="12:12" x14ac:dyDescent="0.2">
      <c r="L2274" s="9"/>
    </row>
    <row r="2275" spans="12:12" x14ac:dyDescent="0.2">
      <c r="L2275" s="9"/>
    </row>
    <row r="2276" spans="12:12" x14ac:dyDescent="0.2">
      <c r="L2276" s="9"/>
    </row>
    <row r="2277" spans="12:12" x14ac:dyDescent="0.2">
      <c r="L2277" s="9"/>
    </row>
    <row r="2278" spans="12:12" x14ac:dyDescent="0.2">
      <c r="L2278" s="9"/>
    </row>
    <row r="2279" spans="12:12" x14ac:dyDescent="0.2">
      <c r="L2279" s="9"/>
    </row>
    <row r="2280" spans="12:12" x14ac:dyDescent="0.2">
      <c r="L2280" s="9"/>
    </row>
    <row r="2281" spans="12:12" x14ac:dyDescent="0.2">
      <c r="L2281" s="9"/>
    </row>
    <row r="2282" spans="12:12" x14ac:dyDescent="0.2">
      <c r="L2282" s="9"/>
    </row>
    <row r="2283" spans="12:12" x14ac:dyDescent="0.2">
      <c r="L2283" s="9"/>
    </row>
    <row r="2284" spans="12:12" x14ac:dyDescent="0.2">
      <c r="L2284" s="9"/>
    </row>
    <row r="2285" spans="12:12" x14ac:dyDescent="0.2">
      <c r="L2285" s="9"/>
    </row>
    <row r="2286" spans="12:12" x14ac:dyDescent="0.2">
      <c r="L2286" s="9"/>
    </row>
    <row r="2287" spans="12:12" x14ac:dyDescent="0.2">
      <c r="L2287" s="9"/>
    </row>
    <row r="2288" spans="12:12" x14ac:dyDescent="0.2">
      <c r="L2288" s="9"/>
    </row>
    <row r="2289" spans="12:12" x14ac:dyDescent="0.2">
      <c r="L2289" s="9"/>
    </row>
    <row r="2290" spans="12:12" x14ac:dyDescent="0.2">
      <c r="L2290" s="9"/>
    </row>
    <row r="2291" spans="12:12" x14ac:dyDescent="0.2">
      <c r="L2291" s="9"/>
    </row>
    <row r="2292" spans="12:12" x14ac:dyDescent="0.2">
      <c r="L2292" s="9"/>
    </row>
    <row r="2293" spans="12:12" x14ac:dyDescent="0.2">
      <c r="L2293" s="9"/>
    </row>
    <row r="2294" spans="12:12" x14ac:dyDescent="0.2">
      <c r="L2294" s="9"/>
    </row>
    <row r="2295" spans="12:12" x14ac:dyDescent="0.2">
      <c r="L2295" s="9"/>
    </row>
    <row r="2296" spans="12:12" x14ac:dyDescent="0.2">
      <c r="L2296" s="9"/>
    </row>
    <row r="2297" spans="12:12" x14ac:dyDescent="0.2">
      <c r="L2297" s="9"/>
    </row>
    <row r="2298" spans="12:12" x14ac:dyDescent="0.2">
      <c r="L2298" s="9"/>
    </row>
    <row r="2299" spans="12:12" x14ac:dyDescent="0.2">
      <c r="L2299" s="9"/>
    </row>
    <row r="2300" spans="12:12" x14ac:dyDescent="0.2">
      <c r="L2300" s="9"/>
    </row>
    <row r="2301" spans="12:12" x14ac:dyDescent="0.2">
      <c r="L2301" s="9"/>
    </row>
    <row r="2302" spans="12:12" x14ac:dyDescent="0.2">
      <c r="L2302" s="9"/>
    </row>
    <row r="2303" spans="12:12" x14ac:dyDescent="0.2">
      <c r="L2303" s="9"/>
    </row>
    <row r="2304" spans="12:12" x14ac:dyDescent="0.2">
      <c r="L2304" s="9"/>
    </row>
    <row r="2305" spans="12:12" x14ac:dyDescent="0.2">
      <c r="L2305" s="9"/>
    </row>
    <row r="2306" spans="12:12" x14ac:dyDescent="0.2">
      <c r="L2306" s="9"/>
    </row>
    <row r="2307" spans="12:12" x14ac:dyDescent="0.2">
      <c r="L2307" s="9"/>
    </row>
    <row r="2308" spans="12:12" x14ac:dyDescent="0.2">
      <c r="L2308" s="9"/>
    </row>
    <row r="2309" spans="12:12" x14ac:dyDescent="0.2">
      <c r="L2309" s="9"/>
    </row>
    <row r="2310" spans="12:12" x14ac:dyDescent="0.2">
      <c r="L2310" s="9"/>
    </row>
    <row r="2311" spans="12:12" x14ac:dyDescent="0.2">
      <c r="L2311" s="9"/>
    </row>
    <row r="2312" spans="12:12" x14ac:dyDescent="0.2">
      <c r="L2312" s="9"/>
    </row>
    <row r="2313" spans="12:12" x14ac:dyDescent="0.2">
      <c r="L2313" s="9"/>
    </row>
    <row r="2314" spans="12:12" x14ac:dyDescent="0.2">
      <c r="L2314" s="9"/>
    </row>
    <row r="2315" spans="12:12" x14ac:dyDescent="0.2">
      <c r="L2315" s="9"/>
    </row>
    <row r="2316" spans="12:12" x14ac:dyDescent="0.2">
      <c r="L2316" s="9"/>
    </row>
    <row r="2317" spans="12:12" x14ac:dyDescent="0.2">
      <c r="L2317" s="9"/>
    </row>
    <row r="2318" spans="12:12" x14ac:dyDescent="0.2">
      <c r="L2318" s="9"/>
    </row>
    <row r="2319" spans="12:12" x14ac:dyDescent="0.2">
      <c r="L2319" s="9"/>
    </row>
    <row r="2320" spans="12:12" x14ac:dyDescent="0.2">
      <c r="L2320" s="9"/>
    </row>
    <row r="2321" spans="12:12" x14ac:dyDescent="0.2">
      <c r="L2321" s="9"/>
    </row>
    <row r="2322" spans="12:12" x14ac:dyDescent="0.2">
      <c r="L2322" s="9"/>
    </row>
    <row r="2323" spans="12:12" x14ac:dyDescent="0.2">
      <c r="L2323" s="9"/>
    </row>
    <row r="2324" spans="12:12" x14ac:dyDescent="0.2">
      <c r="L2324" s="9"/>
    </row>
    <row r="2325" spans="12:12" x14ac:dyDescent="0.2">
      <c r="L2325" s="9"/>
    </row>
    <row r="2326" spans="12:12" x14ac:dyDescent="0.2">
      <c r="L2326" s="9"/>
    </row>
    <row r="2327" spans="12:12" x14ac:dyDescent="0.2">
      <c r="L2327" s="9"/>
    </row>
    <row r="2328" spans="12:12" x14ac:dyDescent="0.2">
      <c r="L2328" s="9"/>
    </row>
    <row r="2329" spans="12:12" x14ac:dyDescent="0.2">
      <c r="L2329" s="9"/>
    </row>
    <row r="2330" spans="12:12" x14ac:dyDescent="0.2">
      <c r="L2330" s="9"/>
    </row>
    <row r="2331" spans="12:12" x14ac:dyDescent="0.2">
      <c r="L2331" s="9"/>
    </row>
    <row r="2332" spans="12:12" x14ac:dyDescent="0.2">
      <c r="L2332" s="9"/>
    </row>
    <row r="2333" spans="12:12" x14ac:dyDescent="0.2">
      <c r="L2333" s="9"/>
    </row>
    <row r="2334" spans="12:12" x14ac:dyDescent="0.2">
      <c r="L2334" s="9"/>
    </row>
    <row r="2335" spans="12:12" x14ac:dyDescent="0.2">
      <c r="L2335" s="9"/>
    </row>
    <row r="2336" spans="12:12" x14ac:dyDescent="0.2">
      <c r="L2336" s="9"/>
    </row>
    <row r="2337" spans="12:12" x14ac:dyDescent="0.2">
      <c r="L2337" s="9"/>
    </row>
    <row r="2338" spans="12:12" x14ac:dyDescent="0.2">
      <c r="L2338" s="9"/>
    </row>
    <row r="2339" spans="12:12" x14ac:dyDescent="0.2">
      <c r="L2339" s="9"/>
    </row>
    <row r="2340" spans="12:12" x14ac:dyDescent="0.2">
      <c r="L2340" s="9"/>
    </row>
    <row r="2341" spans="12:12" x14ac:dyDescent="0.2">
      <c r="L2341" s="9"/>
    </row>
    <row r="2342" spans="12:12" x14ac:dyDescent="0.2">
      <c r="L2342" s="9"/>
    </row>
    <row r="2343" spans="12:12" x14ac:dyDescent="0.2">
      <c r="L2343" s="9"/>
    </row>
    <row r="2344" spans="12:12" x14ac:dyDescent="0.2">
      <c r="L2344" s="9"/>
    </row>
    <row r="2345" spans="12:12" x14ac:dyDescent="0.2">
      <c r="L2345" s="9"/>
    </row>
    <row r="2346" spans="12:12" x14ac:dyDescent="0.2">
      <c r="L2346" s="9"/>
    </row>
    <row r="2347" spans="12:12" x14ac:dyDescent="0.2">
      <c r="L2347" s="9"/>
    </row>
    <row r="2348" spans="12:12" x14ac:dyDescent="0.2">
      <c r="L2348" s="9"/>
    </row>
    <row r="2349" spans="12:12" x14ac:dyDescent="0.2">
      <c r="L2349" s="9"/>
    </row>
    <row r="2350" spans="12:12" x14ac:dyDescent="0.2">
      <c r="L2350" s="9"/>
    </row>
    <row r="2351" spans="12:12" x14ac:dyDescent="0.2">
      <c r="L2351" s="9"/>
    </row>
    <row r="2352" spans="12:12" x14ac:dyDescent="0.2">
      <c r="L2352" s="9"/>
    </row>
    <row r="2353" spans="12:12" x14ac:dyDescent="0.2">
      <c r="L2353" s="9"/>
    </row>
    <row r="2354" spans="12:12" x14ac:dyDescent="0.2">
      <c r="L2354" s="9"/>
    </row>
    <row r="2355" spans="12:12" x14ac:dyDescent="0.2">
      <c r="L2355" s="9"/>
    </row>
    <row r="2356" spans="12:12" x14ac:dyDescent="0.2">
      <c r="L2356" s="9"/>
    </row>
    <row r="2357" spans="12:12" x14ac:dyDescent="0.2">
      <c r="L2357" s="9"/>
    </row>
    <row r="2358" spans="12:12" x14ac:dyDescent="0.2">
      <c r="L2358" s="9"/>
    </row>
    <row r="2359" spans="12:12" x14ac:dyDescent="0.2">
      <c r="L2359" s="9"/>
    </row>
    <row r="2360" spans="12:12" x14ac:dyDescent="0.2">
      <c r="L2360" s="9"/>
    </row>
    <row r="2361" spans="12:12" x14ac:dyDescent="0.2">
      <c r="L2361" s="9"/>
    </row>
    <row r="2362" spans="12:12" x14ac:dyDescent="0.2">
      <c r="L2362" s="9"/>
    </row>
    <row r="2363" spans="12:12" x14ac:dyDescent="0.2">
      <c r="L2363" s="9"/>
    </row>
    <row r="2364" spans="12:12" x14ac:dyDescent="0.2">
      <c r="L2364" s="9"/>
    </row>
    <row r="2365" spans="12:12" x14ac:dyDescent="0.2">
      <c r="L2365" s="9"/>
    </row>
    <row r="2366" spans="12:12" x14ac:dyDescent="0.2">
      <c r="L2366" s="9"/>
    </row>
    <row r="2367" spans="12:12" x14ac:dyDescent="0.2">
      <c r="L2367" s="9"/>
    </row>
    <row r="2368" spans="12:12" x14ac:dyDescent="0.2">
      <c r="L2368" s="9"/>
    </row>
    <row r="2369" spans="12:12" x14ac:dyDescent="0.2">
      <c r="L2369" s="9"/>
    </row>
    <row r="2370" spans="12:12" x14ac:dyDescent="0.2">
      <c r="L2370" s="9"/>
    </row>
    <row r="2371" spans="12:12" x14ac:dyDescent="0.2">
      <c r="L2371" s="9"/>
    </row>
    <row r="2372" spans="12:12" x14ac:dyDescent="0.2">
      <c r="L2372" s="9"/>
    </row>
    <row r="2373" spans="12:12" x14ac:dyDescent="0.2">
      <c r="L2373" s="9"/>
    </row>
    <row r="2374" spans="12:12" x14ac:dyDescent="0.2">
      <c r="L2374" s="9"/>
    </row>
    <row r="2375" spans="12:12" x14ac:dyDescent="0.2">
      <c r="L2375" s="9"/>
    </row>
    <row r="2376" spans="12:12" x14ac:dyDescent="0.2">
      <c r="L2376" s="9"/>
    </row>
    <row r="2377" spans="12:12" x14ac:dyDescent="0.2">
      <c r="L2377" s="9"/>
    </row>
    <row r="2378" spans="12:12" x14ac:dyDescent="0.2">
      <c r="L2378" s="9"/>
    </row>
    <row r="2379" spans="12:12" x14ac:dyDescent="0.2">
      <c r="L2379" s="9"/>
    </row>
    <row r="2380" spans="12:12" x14ac:dyDescent="0.2">
      <c r="L2380" s="9"/>
    </row>
    <row r="2381" spans="12:12" x14ac:dyDescent="0.2">
      <c r="L2381" s="9"/>
    </row>
    <row r="2382" spans="12:12" x14ac:dyDescent="0.2">
      <c r="L2382" s="9"/>
    </row>
    <row r="2383" spans="12:12" x14ac:dyDescent="0.2">
      <c r="L2383" s="9"/>
    </row>
    <row r="2384" spans="12:12" x14ac:dyDescent="0.2">
      <c r="L2384" s="9"/>
    </row>
    <row r="2385" spans="12:12" x14ac:dyDescent="0.2">
      <c r="L2385" s="9"/>
    </row>
    <row r="2386" spans="12:12" x14ac:dyDescent="0.2">
      <c r="L2386" s="9"/>
    </row>
    <row r="2387" spans="12:12" x14ac:dyDescent="0.2">
      <c r="L2387" s="9"/>
    </row>
    <row r="2388" spans="12:12" x14ac:dyDescent="0.2">
      <c r="L2388" s="9"/>
    </row>
    <row r="2389" spans="12:12" x14ac:dyDescent="0.2">
      <c r="L2389" s="9"/>
    </row>
    <row r="2390" spans="12:12" x14ac:dyDescent="0.2">
      <c r="L2390" s="9"/>
    </row>
    <row r="2391" spans="12:12" x14ac:dyDescent="0.2">
      <c r="L2391" s="9"/>
    </row>
    <row r="2392" spans="12:12" x14ac:dyDescent="0.2">
      <c r="L2392" s="9"/>
    </row>
    <row r="2393" spans="12:12" x14ac:dyDescent="0.2">
      <c r="L2393" s="9"/>
    </row>
    <row r="2394" spans="12:12" x14ac:dyDescent="0.2">
      <c r="L2394" s="9"/>
    </row>
    <row r="2395" spans="12:12" x14ac:dyDescent="0.2">
      <c r="L2395" s="9"/>
    </row>
    <row r="2396" spans="12:12" x14ac:dyDescent="0.2">
      <c r="L2396" s="9"/>
    </row>
    <row r="2397" spans="12:12" x14ac:dyDescent="0.2">
      <c r="L2397" s="9"/>
    </row>
    <row r="2398" spans="12:12" x14ac:dyDescent="0.2">
      <c r="L2398" s="9"/>
    </row>
    <row r="2399" spans="12:12" x14ac:dyDescent="0.2">
      <c r="L2399" s="9"/>
    </row>
    <row r="2400" spans="12:12" x14ac:dyDescent="0.2">
      <c r="L2400" s="9"/>
    </row>
    <row r="2401" spans="12:12" x14ac:dyDescent="0.2">
      <c r="L2401" s="9"/>
    </row>
    <row r="2402" spans="12:12" x14ac:dyDescent="0.2">
      <c r="L2402" s="9"/>
    </row>
    <row r="2403" spans="12:12" x14ac:dyDescent="0.2">
      <c r="L2403" s="9"/>
    </row>
    <row r="2404" spans="12:12" x14ac:dyDescent="0.2">
      <c r="L2404" s="9"/>
    </row>
    <row r="2405" spans="12:12" x14ac:dyDescent="0.2">
      <c r="L2405" s="9"/>
    </row>
    <row r="2406" spans="12:12" x14ac:dyDescent="0.2">
      <c r="L2406" s="9"/>
    </row>
    <row r="2407" spans="12:12" x14ac:dyDescent="0.2">
      <c r="L2407" s="9"/>
    </row>
    <row r="2408" spans="12:12" x14ac:dyDescent="0.2">
      <c r="L2408" s="9"/>
    </row>
    <row r="2409" spans="12:12" x14ac:dyDescent="0.2">
      <c r="L2409" s="9"/>
    </row>
    <row r="2410" spans="12:12" x14ac:dyDescent="0.2">
      <c r="L2410" s="9"/>
    </row>
    <row r="2411" spans="12:12" x14ac:dyDescent="0.2">
      <c r="L2411" s="9"/>
    </row>
    <row r="2412" spans="12:12" x14ac:dyDescent="0.2">
      <c r="L2412" s="9"/>
    </row>
    <row r="2413" spans="12:12" x14ac:dyDescent="0.2">
      <c r="L2413" s="9"/>
    </row>
    <row r="2414" spans="12:12" x14ac:dyDescent="0.2">
      <c r="L2414" s="9"/>
    </row>
    <row r="2415" spans="12:12" x14ac:dyDescent="0.2">
      <c r="L2415" s="9"/>
    </row>
    <row r="2416" spans="12:12" x14ac:dyDescent="0.2">
      <c r="L2416" s="9"/>
    </row>
    <row r="2417" spans="12:12" x14ac:dyDescent="0.2">
      <c r="L2417" s="9"/>
    </row>
    <row r="2418" spans="12:12" x14ac:dyDescent="0.2">
      <c r="L2418" s="9"/>
    </row>
    <row r="2419" spans="12:12" x14ac:dyDescent="0.2">
      <c r="L2419" s="9"/>
    </row>
    <row r="2420" spans="12:12" x14ac:dyDescent="0.2">
      <c r="L2420" s="9"/>
    </row>
    <row r="2421" spans="12:12" x14ac:dyDescent="0.2">
      <c r="L2421" s="9"/>
    </row>
    <row r="2422" spans="12:12" x14ac:dyDescent="0.2">
      <c r="L2422" s="9"/>
    </row>
    <row r="2423" spans="12:12" x14ac:dyDescent="0.2">
      <c r="L2423" s="9"/>
    </row>
    <row r="2424" spans="12:12" x14ac:dyDescent="0.2">
      <c r="L2424" s="9"/>
    </row>
    <row r="2425" spans="12:12" x14ac:dyDescent="0.2">
      <c r="L2425" s="9"/>
    </row>
    <row r="2426" spans="12:12" x14ac:dyDescent="0.2">
      <c r="L2426" s="9"/>
    </row>
    <row r="2427" spans="12:12" x14ac:dyDescent="0.2">
      <c r="L2427" s="9"/>
    </row>
    <row r="2428" spans="12:12" x14ac:dyDescent="0.2">
      <c r="L2428" s="9"/>
    </row>
    <row r="2429" spans="12:12" x14ac:dyDescent="0.2">
      <c r="L2429" s="9"/>
    </row>
    <row r="2430" spans="12:12" x14ac:dyDescent="0.2">
      <c r="L2430" s="9"/>
    </row>
    <row r="2431" spans="12:12" x14ac:dyDescent="0.2">
      <c r="L2431" s="9"/>
    </row>
    <row r="2432" spans="12:12" x14ac:dyDescent="0.2">
      <c r="L2432" s="9"/>
    </row>
    <row r="2433" spans="12:12" x14ac:dyDescent="0.2">
      <c r="L2433" s="9"/>
    </row>
    <row r="2434" spans="12:12" x14ac:dyDescent="0.2">
      <c r="L2434" s="9"/>
    </row>
    <row r="2435" spans="12:12" x14ac:dyDescent="0.2">
      <c r="L2435" s="9"/>
    </row>
    <row r="2436" spans="12:12" x14ac:dyDescent="0.2">
      <c r="L2436" s="9"/>
    </row>
    <row r="2437" spans="12:12" x14ac:dyDescent="0.2">
      <c r="L2437" s="9"/>
    </row>
    <row r="2438" spans="12:12" x14ac:dyDescent="0.2">
      <c r="L2438" s="9"/>
    </row>
    <row r="2439" spans="12:12" x14ac:dyDescent="0.2">
      <c r="L2439" s="9"/>
    </row>
    <row r="2440" spans="12:12" x14ac:dyDescent="0.2">
      <c r="L2440" s="9"/>
    </row>
    <row r="2441" spans="12:12" x14ac:dyDescent="0.2">
      <c r="L2441" s="9"/>
    </row>
    <row r="2442" spans="12:12" x14ac:dyDescent="0.2">
      <c r="L2442" s="9"/>
    </row>
    <row r="2443" spans="12:12" x14ac:dyDescent="0.2">
      <c r="L2443" s="9"/>
    </row>
    <row r="2444" spans="12:12" x14ac:dyDescent="0.2">
      <c r="L2444" s="9"/>
    </row>
    <row r="2445" spans="12:12" x14ac:dyDescent="0.2">
      <c r="L2445" s="9"/>
    </row>
    <row r="2446" spans="12:12" x14ac:dyDescent="0.2">
      <c r="L2446" s="9"/>
    </row>
    <row r="2447" spans="12:12" x14ac:dyDescent="0.2">
      <c r="L2447" s="9"/>
    </row>
    <row r="2448" spans="12:12" x14ac:dyDescent="0.2">
      <c r="L2448" s="9"/>
    </row>
    <row r="2449" spans="12:12" x14ac:dyDescent="0.2">
      <c r="L2449" s="9"/>
    </row>
    <row r="2450" spans="12:12" x14ac:dyDescent="0.2">
      <c r="L2450" s="9"/>
    </row>
    <row r="2451" spans="12:12" x14ac:dyDescent="0.2">
      <c r="L2451" s="9"/>
    </row>
    <row r="2452" spans="12:12" x14ac:dyDescent="0.2">
      <c r="L2452" s="9"/>
    </row>
    <row r="2453" spans="12:12" x14ac:dyDescent="0.2">
      <c r="L2453" s="9"/>
    </row>
    <row r="2454" spans="12:12" x14ac:dyDescent="0.2">
      <c r="L2454" s="9"/>
    </row>
    <row r="2455" spans="12:12" x14ac:dyDescent="0.2">
      <c r="L2455" s="9"/>
    </row>
    <row r="2456" spans="12:12" x14ac:dyDescent="0.2">
      <c r="L2456" s="9"/>
    </row>
    <row r="2457" spans="12:12" x14ac:dyDescent="0.2">
      <c r="L2457" s="9"/>
    </row>
    <row r="2458" spans="12:12" x14ac:dyDescent="0.2">
      <c r="L2458" s="9"/>
    </row>
    <row r="2459" spans="12:12" x14ac:dyDescent="0.2">
      <c r="L2459" s="9"/>
    </row>
    <row r="2460" spans="12:12" x14ac:dyDescent="0.2">
      <c r="L2460" s="9"/>
    </row>
    <row r="2461" spans="12:12" x14ac:dyDescent="0.2">
      <c r="L2461" s="9"/>
    </row>
    <row r="2462" spans="12:12" x14ac:dyDescent="0.2">
      <c r="L2462" s="9"/>
    </row>
    <row r="2463" spans="12:12" x14ac:dyDescent="0.2">
      <c r="L2463" s="9"/>
    </row>
    <row r="2464" spans="12:12" x14ac:dyDescent="0.2">
      <c r="L2464" s="9"/>
    </row>
    <row r="2465" spans="12:12" x14ac:dyDescent="0.2">
      <c r="L2465" s="9"/>
    </row>
    <row r="2466" spans="12:12" x14ac:dyDescent="0.2">
      <c r="L2466" s="9"/>
    </row>
    <row r="2467" spans="12:12" x14ac:dyDescent="0.2">
      <c r="L2467" s="9"/>
    </row>
    <row r="2468" spans="12:12" x14ac:dyDescent="0.2">
      <c r="L2468" s="9"/>
    </row>
    <row r="2469" spans="12:12" x14ac:dyDescent="0.2">
      <c r="L2469" s="9"/>
    </row>
    <row r="2470" spans="12:12" x14ac:dyDescent="0.2">
      <c r="L2470" s="9"/>
    </row>
    <row r="2471" spans="12:12" x14ac:dyDescent="0.2">
      <c r="L2471" s="9"/>
    </row>
    <row r="2472" spans="12:12" x14ac:dyDescent="0.2">
      <c r="L2472" s="9"/>
    </row>
    <row r="2473" spans="12:12" x14ac:dyDescent="0.2">
      <c r="L2473" s="9"/>
    </row>
    <row r="2474" spans="12:12" x14ac:dyDescent="0.2">
      <c r="L2474" s="9"/>
    </row>
    <row r="2475" spans="12:12" x14ac:dyDescent="0.2">
      <c r="L2475" s="9"/>
    </row>
    <row r="2476" spans="12:12" x14ac:dyDescent="0.2">
      <c r="L2476" s="9"/>
    </row>
    <row r="2477" spans="12:12" x14ac:dyDescent="0.2">
      <c r="L2477" s="9"/>
    </row>
    <row r="2478" spans="12:12" x14ac:dyDescent="0.2">
      <c r="L2478" s="9"/>
    </row>
    <row r="2479" spans="12:12" x14ac:dyDescent="0.2">
      <c r="L2479" s="9"/>
    </row>
    <row r="2480" spans="12:12" x14ac:dyDescent="0.2">
      <c r="L2480" s="9"/>
    </row>
    <row r="2481" spans="12:12" x14ac:dyDescent="0.2">
      <c r="L2481" s="9"/>
    </row>
    <row r="2482" spans="12:12" x14ac:dyDescent="0.2">
      <c r="L2482" s="9"/>
    </row>
    <row r="2483" spans="12:12" x14ac:dyDescent="0.2">
      <c r="L2483" s="9"/>
    </row>
    <row r="2484" spans="12:12" x14ac:dyDescent="0.2">
      <c r="L2484" s="9"/>
    </row>
    <row r="2485" spans="12:12" x14ac:dyDescent="0.2">
      <c r="L2485" s="9"/>
    </row>
    <row r="2486" spans="12:12" x14ac:dyDescent="0.2">
      <c r="L2486" s="9"/>
    </row>
    <row r="2487" spans="12:12" x14ac:dyDescent="0.2">
      <c r="L2487" s="9"/>
    </row>
    <row r="2488" spans="12:12" x14ac:dyDescent="0.2">
      <c r="L2488" s="9"/>
    </row>
    <row r="2489" spans="12:12" x14ac:dyDescent="0.2">
      <c r="L2489" s="9"/>
    </row>
    <row r="2490" spans="12:12" x14ac:dyDescent="0.2">
      <c r="L2490" s="9"/>
    </row>
    <row r="2491" spans="12:12" x14ac:dyDescent="0.2">
      <c r="L2491" s="9"/>
    </row>
    <row r="2492" spans="12:12" x14ac:dyDescent="0.2">
      <c r="L2492" s="9"/>
    </row>
    <row r="2493" spans="12:12" x14ac:dyDescent="0.2">
      <c r="L2493" s="9"/>
    </row>
    <row r="2494" spans="12:12" x14ac:dyDescent="0.2">
      <c r="L2494" s="9"/>
    </row>
    <row r="2495" spans="12:12" x14ac:dyDescent="0.2">
      <c r="L2495" s="9"/>
    </row>
    <row r="2496" spans="12:12" x14ac:dyDescent="0.2">
      <c r="L2496" s="9"/>
    </row>
    <row r="2497" spans="12:12" x14ac:dyDescent="0.2">
      <c r="L2497" s="9"/>
    </row>
    <row r="2498" spans="12:12" x14ac:dyDescent="0.2">
      <c r="L2498" s="9"/>
    </row>
    <row r="2499" spans="12:12" x14ac:dyDescent="0.2">
      <c r="L2499" s="9"/>
    </row>
    <row r="2500" spans="12:12" x14ac:dyDescent="0.2">
      <c r="L2500" s="9"/>
    </row>
    <row r="2501" spans="12:12" x14ac:dyDescent="0.2">
      <c r="L2501" s="9"/>
    </row>
    <row r="2502" spans="12:12" x14ac:dyDescent="0.2">
      <c r="L2502" s="9"/>
    </row>
    <row r="2503" spans="12:12" x14ac:dyDescent="0.2">
      <c r="L2503" s="9"/>
    </row>
    <row r="2504" spans="12:12" x14ac:dyDescent="0.2">
      <c r="L2504" s="9"/>
    </row>
    <row r="2505" spans="12:12" x14ac:dyDescent="0.2">
      <c r="L2505" s="9"/>
    </row>
    <row r="2506" spans="12:12" x14ac:dyDescent="0.2">
      <c r="L2506" s="9"/>
    </row>
    <row r="2507" spans="12:12" x14ac:dyDescent="0.2">
      <c r="L2507" s="9"/>
    </row>
    <row r="2508" spans="12:12" x14ac:dyDescent="0.2">
      <c r="L2508" s="9"/>
    </row>
    <row r="2509" spans="12:12" x14ac:dyDescent="0.2">
      <c r="L2509" s="9"/>
    </row>
    <row r="2510" spans="12:12" x14ac:dyDescent="0.2">
      <c r="L2510" s="9"/>
    </row>
    <row r="2511" spans="12:12" x14ac:dyDescent="0.2">
      <c r="L2511" s="9"/>
    </row>
    <row r="2512" spans="12:12" x14ac:dyDescent="0.2">
      <c r="L2512" s="9"/>
    </row>
    <row r="2513" spans="12:12" x14ac:dyDescent="0.2">
      <c r="L2513" s="9"/>
    </row>
    <row r="2514" spans="12:12" x14ac:dyDescent="0.2">
      <c r="L2514" s="9"/>
    </row>
    <row r="2515" spans="12:12" x14ac:dyDescent="0.2">
      <c r="L2515" s="9"/>
    </row>
    <row r="2516" spans="12:12" x14ac:dyDescent="0.2">
      <c r="L2516" s="9"/>
    </row>
    <row r="2517" spans="12:12" x14ac:dyDescent="0.2">
      <c r="L2517" s="9"/>
    </row>
    <row r="2518" spans="12:12" x14ac:dyDescent="0.2">
      <c r="L2518" s="9"/>
    </row>
    <row r="2519" spans="12:12" x14ac:dyDescent="0.2">
      <c r="L2519" s="9"/>
    </row>
    <row r="2520" spans="12:12" x14ac:dyDescent="0.2">
      <c r="L2520" s="9"/>
    </row>
    <row r="2521" spans="12:12" x14ac:dyDescent="0.2">
      <c r="L2521" s="9"/>
    </row>
    <row r="2522" spans="12:12" x14ac:dyDescent="0.2">
      <c r="L2522" s="9"/>
    </row>
    <row r="2523" spans="12:12" x14ac:dyDescent="0.2">
      <c r="L2523" s="9"/>
    </row>
    <row r="2524" spans="12:12" x14ac:dyDescent="0.2">
      <c r="L2524" s="9"/>
    </row>
    <row r="2525" spans="12:12" x14ac:dyDescent="0.2">
      <c r="L2525" s="9"/>
    </row>
    <row r="2526" spans="12:12" x14ac:dyDescent="0.2">
      <c r="L2526" s="9"/>
    </row>
    <row r="2527" spans="12:12" x14ac:dyDescent="0.2">
      <c r="L2527" s="9"/>
    </row>
    <row r="2528" spans="12:12" x14ac:dyDescent="0.2">
      <c r="L2528" s="9"/>
    </row>
    <row r="2529" spans="12:12" x14ac:dyDescent="0.2">
      <c r="L2529" s="9"/>
    </row>
    <row r="2530" spans="12:12" x14ac:dyDescent="0.2">
      <c r="L2530" s="9"/>
    </row>
    <row r="2531" spans="12:12" x14ac:dyDescent="0.2">
      <c r="L2531" s="9"/>
    </row>
    <row r="2532" spans="12:12" x14ac:dyDescent="0.2">
      <c r="L2532" s="9"/>
    </row>
    <row r="2533" spans="12:12" x14ac:dyDescent="0.2">
      <c r="L2533" s="9"/>
    </row>
    <row r="2534" spans="12:12" x14ac:dyDescent="0.2">
      <c r="L2534" s="9"/>
    </row>
    <row r="2535" spans="12:12" x14ac:dyDescent="0.2">
      <c r="L2535" s="9"/>
    </row>
    <row r="2536" spans="12:12" x14ac:dyDescent="0.2">
      <c r="L2536" s="9"/>
    </row>
    <row r="2537" spans="12:12" x14ac:dyDescent="0.2">
      <c r="L2537" s="9"/>
    </row>
    <row r="2538" spans="12:12" x14ac:dyDescent="0.2">
      <c r="L2538" s="9"/>
    </row>
    <row r="2539" spans="12:12" x14ac:dyDescent="0.2">
      <c r="L2539" s="9"/>
    </row>
    <row r="2540" spans="12:12" x14ac:dyDescent="0.2">
      <c r="L2540" s="9"/>
    </row>
    <row r="2541" spans="12:12" x14ac:dyDescent="0.2">
      <c r="L2541" s="9"/>
    </row>
    <row r="2542" spans="12:12" x14ac:dyDescent="0.2">
      <c r="L2542" s="9"/>
    </row>
    <row r="2543" spans="12:12" x14ac:dyDescent="0.2">
      <c r="L2543" s="9"/>
    </row>
    <row r="2544" spans="12:12" x14ac:dyDescent="0.2">
      <c r="L2544" s="9"/>
    </row>
    <row r="2545" spans="12:12" x14ac:dyDescent="0.2">
      <c r="L2545" s="9"/>
    </row>
    <row r="2546" spans="12:12" x14ac:dyDescent="0.2">
      <c r="L2546" s="9"/>
    </row>
    <row r="2547" spans="12:12" x14ac:dyDescent="0.2">
      <c r="L2547" s="9"/>
    </row>
    <row r="2548" spans="12:12" x14ac:dyDescent="0.2">
      <c r="L2548" s="9"/>
    </row>
    <row r="2549" spans="12:12" x14ac:dyDescent="0.2">
      <c r="L2549" s="9"/>
    </row>
    <row r="2550" spans="12:12" x14ac:dyDescent="0.2">
      <c r="L2550" s="9"/>
    </row>
    <row r="2551" spans="12:12" x14ac:dyDescent="0.2">
      <c r="L2551" s="9"/>
    </row>
    <row r="2552" spans="12:12" x14ac:dyDescent="0.2">
      <c r="L2552" s="9"/>
    </row>
    <row r="2553" spans="12:12" x14ac:dyDescent="0.2">
      <c r="L2553" s="9"/>
    </row>
    <row r="2554" spans="12:12" x14ac:dyDescent="0.2">
      <c r="L2554" s="9"/>
    </row>
    <row r="2555" spans="12:12" x14ac:dyDescent="0.2">
      <c r="L2555" s="9"/>
    </row>
    <row r="2556" spans="12:12" x14ac:dyDescent="0.2">
      <c r="L2556" s="9"/>
    </row>
    <row r="2557" spans="12:12" x14ac:dyDescent="0.2">
      <c r="L2557" s="9"/>
    </row>
    <row r="2558" spans="12:12" x14ac:dyDescent="0.2">
      <c r="L2558" s="9"/>
    </row>
    <row r="2559" spans="12:12" x14ac:dyDescent="0.2">
      <c r="L2559" s="9"/>
    </row>
    <row r="2560" spans="12:12" x14ac:dyDescent="0.2">
      <c r="L2560" s="9"/>
    </row>
    <row r="2561" spans="12:12" x14ac:dyDescent="0.2">
      <c r="L2561" s="9"/>
    </row>
    <row r="2562" spans="12:12" x14ac:dyDescent="0.2">
      <c r="L2562" s="9"/>
    </row>
    <row r="2563" spans="12:12" x14ac:dyDescent="0.2">
      <c r="L2563" s="9"/>
    </row>
    <row r="2564" spans="12:12" x14ac:dyDescent="0.2">
      <c r="L2564" s="9"/>
    </row>
    <row r="2565" spans="12:12" x14ac:dyDescent="0.2">
      <c r="L2565" s="9"/>
    </row>
    <row r="2566" spans="12:12" x14ac:dyDescent="0.2">
      <c r="L2566" s="9"/>
    </row>
    <row r="2567" spans="12:12" x14ac:dyDescent="0.2">
      <c r="L2567" s="9"/>
    </row>
    <row r="2568" spans="12:12" x14ac:dyDescent="0.2">
      <c r="L2568" s="9"/>
    </row>
    <row r="2569" spans="12:12" x14ac:dyDescent="0.2">
      <c r="L2569" s="9"/>
    </row>
    <row r="2570" spans="12:12" x14ac:dyDescent="0.2">
      <c r="L2570" s="9"/>
    </row>
    <row r="2571" spans="12:12" x14ac:dyDescent="0.2">
      <c r="L2571" s="9"/>
    </row>
    <row r="2572" spans="12:12" x14ac:dyDescent="0.2">
      <c r="L2572" s="9"/>
    </row>
    <row r="2573" spans="12:12" x14ac:dyDescent="0.2">
      <c r="L2573" s="9"/>
    </row>
    <row r="2574" spans="12:12" x14ac:dyDescent="0.2">
      <c r="L2574" s="9"/>
    </row>
    <row r="2575" spans="12:12" x14ac:dyDescent="0.2">
      <c r="L2575" s="9"/>
    </row>
    <row r="2576" spans="12:12" x14ac:dyDescent="0.2">
      <c r="L2576" s="9"/>
    </row>
    <row r="2577" spans="12:12" x14ac:dyDescent="0.2">
      <c r="L2577" s="9"/>
    </row>
    <row r="2578" spans="12:12" x14ac:dyDescent="0.2">
      <c r="L2578" s="9"/>
    </row>
    <row r="2579" spans="12:12" x14ac:dyDescent="0.2">
      <c r="L2579" s="9"/>
    </row>
    <row r="2580" spans="12:12" x14ac:dyDescent="0.2">
      <c r="L2580" s="9"/>
    </row>
    <row r="2581" spans="12:12" x14ac:dyDescent="0.2">
      <c r="L2581" s="9"/>
    </row>
    <row r="2582" spans="12:12" x14ac:dyDescent="0.2">
      <c r="L2582" s="9"/>
    </row>
    <row r="2583" spans="12:12" x14ac:dyDescent="0.2">
      <c r="L2583" s="9"/>
    </row>
    <row r="2584" spans="12:12" x14ac:dyDescent="0.2">
      <c r="L2584" s="9"/>
    </row>
    <row r="2585" spans="12:12" x14ac:dyDescent="0.2">
      <c r="L2585" s="9"/>
    </row>
    <row r="2586" spans="12:12" x14ac:dyDescent="0.2">
      <c r="L2586" s="9"/>
    </row>
    <row r="2587" spans="12:12" x14ac:dyDescent="0.2">
      <c r="L2587" s="9"/>
    </row>
    <row r="2588" spans="12:12" x14ac:dyDescent="0.2">
      <c r="L2588" s="9"/>
    </row>
    <row r="2589" spans="12:12" x14ac:dyDescent="0.2">
      <c r="L2589" s="9"/>
    </row>
    <row r="2590" spans="12:12" x14ac:dyDescent="0.2">
      <c r="L2590" s="9"/>
    </row>
    <row r="2591" spans="12:12" x14ac:dyDescent="0.2">
      <c r="L2591" s="9"/>
    </row>
    <row r="2592" spans="12:12" x14ac:dyDescent="0.2">
      <c r="L2592" s="9"/>
    </row>
    <row r="2593" spans="12:12" x14ac:dyDescent="0.2">
      <c r="L2593" s="9"/>
    </row>
    <row r="2594" spans="12:12" x14ac:dyDescent="0.2">
      <c r="L2594" s="9"/>
    </row>
    <row r="2595" spans="12:12" x14ac:dyDescent="0.2">
      <c r="L2595" s="9"/>
    </row>
    <row r="2596" spans="12:12" x14ac:dyDescent="0.2">
      <c r="L2596" s="9"/>
    </row>
    <row r="2597" spans="12:12" x14ac:dyDescent="0.2">
      <c r="L2597" s="9"/>
    </row>
    <row r="2598" spans="12:12" x14ac:dyDescent="0.2">
      <c r="L2598" s="9"/>
    </row>
    <row r="2599" spans="12:12" x14ac:dyDescent="0.2">
      <c r="L2599" s="9"/>
    </row>
    <row r="2600" spans="12:12" x14ac:dyDescent="0.2">
      <c r="L2600" s="9"/>
    </row>
    <row r="2601" spans="12:12" x14ac:dyDescent="0.2">
      <c r="L2601" s="9"/>
    </row>
    <row r="2602" spans="12:12" x14ac:dyDescent="0.2">
      <c r="L2602" s="9"/>
    </row>
    <row r="2603" spans="12:12" x14ac:dyDescent="0.2">
      <c r="L2603" s="9"/>
    </row>
    <row r="2604" spans="12:12" x14ac:dyDescent="0.2">
      <c r="L2604" s="9"/>
    </row>
    <row r="2605" spans="12:12" x14ac:dyDescent="0.2">
      <c r="L2605" s="9"/>
    </row>
    <row r="2606" spans="12:12" x14ac:dyDescent="0.2">
      <c r="L2606" s="9"/>
    </row>
    <row r="2607" spans="12:12" x14ac:dyDescent="0.2">
      <c r="L2607" s="9"/>
    </row>
    <row r="2608" spans="12:12" x14ac:dyDescent="0.2">
      <c r="L2608" s="9"/>
    </row>
    <row r="2609" spans="12:12" x14ac:dyDescent="0.2">
      <c r="L2609" s="9"/>
    </row>
    <row r="2610" spans="12:12" x14ac:dyDescent="0.2">
      <c r="L2610" s="9"/>
    </row>
    <row r="2611" spans="12:12" x14ac:dyDescent="0.2">
      <c r="L2611" s="9"/>
    </row>
    <row r="2612" spans="12:12" x14ac:dyDescent="0.2">
      <c r="L2612" s="9"/>
    </row>
    <row r="2613" spans="12:12" x14ac:dyDescent="0.2">
      <c r="L2613" s="9"/>
    </row>
    <row r="2614" spans="12:12" x14ac:dyDescent="0.2">
      <c r="L2614" s="9"/>
    </row>
    <row r="2615" spans="12:12" x14ac:dyDescent="0.2">
      <c r="L2615" s="9"/>
    </row>
    <row r="2616" spans="12:12" x14ac:dyDescent="0.2">
      <c r="L2616" s="9"/>
    </row>
    <row r="2617" spans="12:12" x14ac:dyDescent="0.2">
      <c r="L2617" s="9"/>
    </row>
    <row r="2618" spans="12:12" x14ac:dyDescent="0.2">
      <c r="L2618" s="9"/>
    </row>
    <row r="2619" spans="12:12" x14ac:dyDescent="0.2">
      <c r="L2619" s="9"/>
    </row>
    <row r="2620" spans="12:12" x14ac:dyDescent="0.2">
      <c r="L2620" s="9"/>
    </row>
    <row r="2621" spans="12:12" x14ac:dyDescent="0.2">
      <c r="L2621" s="9"/>
    </row>
    <row r="2622" spans="12:12" x14ac:dyDescent="0.2">
      <c r="L2622" s="9"/>
    </row>
    <row r="2623" spans="12:12" x14ac:dyDescent="0.2">
      <c r="L2623" s="9"/>
    </row>
    <row r="2624" spans="12:12" x14ac:dyDescent="0.2">
      <c r="L2624" s="9"/>
    </row>
    <row r="2625" spans="12:12" x14ac:dyDescent="0.2">
      <c r="L2625" s="9"/>
    </row>
    <row r="2626" spans="12:12" x14ac:dyDescent="0.2">
      <c r="L2626" s="9"/>
    </row>
    <row r="2627" spans="12:12" x14ac:dyDescent="0.2">
      <c r="L2627" s="9"/>
    </row>
    <row r="2628" spans="12:12" x14ac:dyDescent="0.2">
      <c r="L2628" s="9"/>
    </row>
    <row r="2629" spans="12:12" x14ac:dyDescent="0.2">
      <c r="L2629" s="9"/>
    </row>
    <row r="2630" spans="12:12" x14ac:dyDescent="0.2">
      <c r="L2630" s="9"/>
    </row>
    <row r="2631" spans="12:12" x14ac:dyDescent="0.2">
      <c r="L2631" s="9"/>
    </row>
    <row r="2632" spans="12:12" x14ac:dyDescent="0.2">
      <c r="L2632" s="9"/>
    </row>
    <row r="2633" spans="12:12" x14ac:dyDescent="0.2">
      <c r="L2633" s="9"/>
    </row>
    <row r="2634" spans="12:12" x14ac:dyDescent="0.2">
      <c r="L2634" s="9"/>
    </row>
    <row r="2635" spans="12:12" x14ac:dyDescent="0.2">
      <c r="L2635" s="9"/>
    </row>
    <row r="2636" spans="12:12" x14ac:dyDescent="0.2">
      <c r="L2636" s="9"/>
    </row>
    <row r="2637" spans="12:12" x14ac:dyDescent="0.2">
      <c r="L2637" s="9"/>
    </row>
    <row r="2638" spans="12:12" x14ac:dyDescent="0.2">
      <c r="L2638" s="9"/>
    </row>
    <row r="2639" spans="12:12" x14ac:dyDescent="0.2">
      <c r="L2639" s="9"/>
    </row>
    <row r="2640" spans="12:12" x14ac:dyDescent="0.2">
      <c r="L2640" s="9"/>
    </row>
    <row r="2641" spans="12:12" x14ac:dyDescent="0.2">
      <c r="L2641" s="9"/>
    </row>
    <row r="2642" spans="12:12" x14ac:dyDescent="0.2">
      <c r="L2642" s="9"/>
    </row>
    <row r="2643" spans="12:12" x14ac:dyDescent="0.2">
      <c r="L2643" s="9"/>
    </row>
    <row r="2644" spans="12:12" x14ac:dyDescent="0.2">
      <c r="L2644" s="9"/>
    </row>
    <row r="2645" spans="12:12" x14ac:dyDescent="0.2">
      <c r="L2645" s="9"/>
    </row>
    <row r="2646" spans="12:12" x14ac:dyDescent="0.2">
      <c r="L2646" s="9"/>
    </row>
    <row r="2647" spans="12:12" x14ac:dyDescent="0.2">
      <c r="L2647" s="9"/>
    </row>
    <row r="2648" spans="12:12" x14ac:dyDescent="0.2">
      <c r="L2648" s="9"/>
    </row>
    <row r="2649" spans="12:12" x14ac:dyDescent="0.2">
      <c r="L2649" s="9"/>
    </row>
    <row r="2650" spans="12:12" x14ac:dyDescent="0.2">
      <c r="L2650" s="9"/>
    </row>
    <row r="2651" spans="12:12" x14ac:dyDescent="0.2">
      <c r="L2651" s="9"/>
    </row>
    <row r="2652" spans="12:12" x14ac:dyDescent="0.2">
      <c r="L2652" s="9"/>
    </row>
    <row r="2653" spans="12:12" x14ac:dyDescent="0.2">
      <c r="L2653" s="9"/>
    </row>
    <row r="2654" spans="12:12" x14ac:dyDescent="0.2">
      <c r="L2654" s="9"/>
    </row>
    <row r="2655" spans="12:12" x14ac:dyDescent="0.2">
      <c r="L2655" s="9"/>
    </row>
    <row r="2656" spans="12:12" x14ac:dyDescent="0.2">
      <c r="L2656" s="9"/>
    </row>
    <row r="2657" spans="12:12" x14ac:dyDescent="0.2">
      <c r="L2657" s="9"/>
    </row>
    <row r="2658" spans="12:12" x14ac:dyDescent="0.2">
      <c r="L2658" s="9"/>
    </row>
    <row r="2659" spans="12:12" x14ac:dyDescent="0.2">
      <c r="L2659" s="9"/>
    </row>
    <row r="2660" spans="12:12" x14ac:dyDescent="0.2">
      <c r="L2660" s="9"/>
    </row>
    <row r="2661" spans="12:12" x14ac:dyDescent="0.2">
      <c r="L2661" s="9"/>
    </row>
    <row r="2662" spans="12:12" x14ac:dyDescent="0.2">
      <c r="L2662" s="9"/>
    </row>
    <row r="2663" spans="12:12" x14ac:dyDescent="0.2">
      <c r="L2663" s="9"/>
    </row>
    <row r="2664" spans="12:12" x14ac:dyDescent="0.2">
      <c r="L2664" s="9"/>
    </row>
    <row r="2665" spans="12:12" x14ac:dyDescent="0.2">
      <c r="L2665" s="9"/>
    </row>
    <row r="2666" spans="12:12" x14ac:dyDescent="0.2">
      <c r="L2666" s="9"/>
    </row>
    <row r="2667" spans="12:12" x14ac:dyDescent="0.2">
      <c r="L2667" s="9"/>
    </row>
    <row r="2668" spans="12:12" x14ac:dyDescent="0.2">
      <c r="L2668" s="9"/>
    </row>
    <row r="2669" spans="12:12" x14ac:dyDescent="0.2">
      <c r="L2669" s="9"/>
    </row>
    <row r="2670" spans="12:12" x14ac:dyDescent="0.2">
      <c r="L2670" s="9"/>
    </row>
    <row r="2671" spans="12:12" x14ac:dyDescent="0.2">
      <c r="L2671" s="9"/>
    </row>
    <row r="2672" spans="12:12" x14ac:dyDescent="0.2">
      <c r="L2672" s="9"/>
    </row>
    <row r="2673" spans="12:12" x14ac:dyDescent="0.2">
      <c r="L2673" s="9"/>
    </row>
    <row r="2674" spans="12:12" x14ac:dyDescent="0.2">
      <c r="L2674" s="9"/>
    </row>
    <row r="2675" spans="12:12" x14ac:dyDescent="0.2">
      <c r="L2675" s="9"/>
    </row>
    <row r="2676" spans="12:12" x14ac:dyDescent="0.2">
      <c r="L2676" s="9"/>
    </row>
    <row r="2677" spans="12:12" x14ac:dyDescent="0.2">
      <c r="L2677" s="9"/>
    </row>
    <row r="2678" spans="12:12" x14ac:dyDescent="0.2">
      <c r="L2678" s="9"/>
    </row>
    <row r="2679" spans="12:12" x14ac:dyDescent="0.2">
      <c r="L2679" s="9"/>
    </row>
    <row r="2680" spans="12:12" x14ac:dyDescent="0.2">
      <c r="L2680" s="9"/>
    </row>
    <row r="2681" spans="12:12" x14ac:dyDescent="0.2">
      <c r="L2681" s="9"/>
    </row>
    <row r="2682" spans="12:12" x14ac:dyDescent="0.2">
      <c r="L2682" s="9"/>
    </row>
    <row r="2683" spans="12:12" x14ac:dyDescent="0.2">
      <c r="L2683" s="9"/>
    </row>
    <row r="2684" spans="12:12" x14ac:dyDescent="0.2">
      <c r="L2684" s="9"/>
    </row>
    <row r="2685" spans="12:12" x14ac:dyDescent="0.2">
      <c r="L2685" s="9"/>
    </row>
    <row r="2686" spans="12:12" x14ac:dyDescent="0.2">
      <c r="L2686" s="9"/>
    </row>
    <row r="2687" spans="12:12" x14ac:dyDescent="0.2">
      <c r="L2687" s="9"/>
    </row>
    <row r="2688" spans="12:12" x14ac:dyDescent="0.2">
      <c r="L2688" s="9"/>
    </row>
    <row r="2689" spans="12:12" x14ac:dyDescent="0.2">
      <c r="L2689" s="9"/>
    </row>
    <row r="2690" spans="12:12" x14ac:dyDescent="0.2">
      <c r="L2690" s="9"/>
    </row>
    <row r="2691" spans="12:12" x14ac:dyDescent="0.2">
      <c r="L2691" s="9"/>
    </row>
    <row r="2692" spans="12:12" x14ac:dyDescent="0.2">
      <c r="L2692" s="9"/>
    </row>
    <row r="2693" spans="12:12" x14ac:dyDescent="0.2">
      <c r="L2693" s="9"/>
    </row>
    <row r="2694" spans="12:12" x14ac:dyDescent="0.2">
      <c r="L2694" s="9"/>
    </row>
    <row r="2695" spans="12:12" x14ac:dyDescent="0.2">
      <c r="L2695" s="9"/>
    </row>
    <row r="2696" spans="12:12" x14ac:dyDescent="0.2">
      <c r="L2696" s="9"/>
    </row>
    <row r="2697" spans="12:12" x14ac:dyDescent="0.2">
      <c r="L2697" s="9"/>
    </row>
    <row r="2698" spans="12:12" x14ac:dyDescent="0.2">
      <c r="L2698" s="9"/>
    </row>
    <row r="2699" spans="12:12" x14ac:dyDescent="0.2">
      <c r="L2699" s="9"/>
    </row>
    <row r="2700" spans="12:12" x14ac:dyDescent="0.2">
      <c r="L2700" s="9"/>
    </row>
    <row r="2701" spans="12:12" x14ac:dyDescent="0.2">
      <c r="L2701" s="9"/>
    </row>
    <row r="2702" spans="12:12" x14ac:dyDescent="0.2">
      <c r="L2702" s="9"/>
    </row>
    <row r="2703" spans="12:12" x14ac:dyDescent="0.2">
      <c r="L2703" s="9"/>
    </row>
    <row r="2704" spans="12:12" x14ac:dyDescent="0.2">
      <c r="L2704" s="9"/>
    </row>
    <row r="2705" spans="12:12" x14ac:dyDescent="0.2">
      <c r="L2705" s="9"/>
    </row>
    <row r="2706" spans="12:12" x14ac:dyDescent="0.2">
      <c r="L2706" s="9"/>
    </row>
    <row r="2707" spans="12:12" x14ac:dyDescent="0.2">
      <c r="L2707" s="9"/>
    </row>
    <row r="2708" spans="12:12" x14ac:dyDescent="0.2">
      <c r="L2708" s="9"/>
    </row>
    <row r="2709" spans="12:12" x14ac:dyDescent="0.2">
      <c r="L2709" s="9"/>
    </row>
    <row r="2710" spans="12:12" x14ac:dyDescent="0.2">
      <c r="L2710" s="9"/>
    </row>
    <row r="2711" spans="12:12" x14ac:dyDescent="0.2">
      <c r="L2711" s="9"/>
    </row>
    <row r="2712" spans="12:12" x14ac:dyDescent="0.2">
      <c r="L2712" s="9"/>
    </row>
    <row r="2713" spans="12:12" x14ac:dyDescent="0.2">
      <c r="L2713" s="9"/>
    </row>
    <row r="2714" spans="12:12" x14ac:dyDescent="0.2">
      <c r="L2714" s="9"/>
    </row>
    <row r="2715" spans="12:12" x14ac:dyDescent="0.2">
      <c r="L2715" s="9"/>
    </row>
    <row r="2716" spans="12:12" x14ac:dyDescent="0.2">
      <c r="L2716" s="9"/>
    </row>
    <row r="2717" spans="12:12" x14ac:dyDescent="0.2">
      <c r="L2717" s="9"/>
    </row>
    <row r="2718" spans="12:12" x14ac:dyDescent="0.2">
      <c r="L2718" s="9"/>
    </row>
    <row r="2719" spans="12:12" x14ac:dyDescent="0.2">
      <c r="L2719" s="9"/>
    </row>
    <row r="2720" spans="12:12" x14ac:dyDescent="0.2">
      <c r="L2720" s="9"/>
    </row>
    <row r="2721" spans="12:12" x14ac:dyDescent="0.2">
      <c r="L2721" s="9"/>
    </row>
    <row r="2722" spans="12:12" x14ac:dyDescent="0.2">
      <c r="L2722" s="9"/>
    </row>
    <row r="2723" spans="12:12" x14ac:dyDescent="0.2">
      <c r="L2723" s="9"/>
    </row>
    <row r="2724" spans="12:12" x14ac:dyDescent="0.2">
      <c r="L2724" s="9"/>
    </row>
    <row r="2725" spans="12:12" x14ac:dyDescent="0.2">
      <c r="L2725" s="9"/>
    </row>
    <row r="2726" spans="12:12" x14ac:dyDescent="0.2">
      <c r="L2726" s="9"/>
    </row>
    <row r="2727" spans="12:12" x14ac:dyDescent="0.2">
      <c r="L2727" s="9"/>
    </row>
    <row r="2728" spans="12:12" x14ac:dyDescent="0.2">
      <c r="L2728" s="9"/>
    </row>
    <row r="2729" spans="12:12" x14ac:dyDescent="0.2">
      <c r="L2729" s="9"/>
    </row>
    <row r="2730" spans="12:12" x14ac:dyDescent="0.2">
      <c r="L2730" s="9"/>
    </row>
    <row r="2731" spans="12:12" x14ac:dyDescent="0.2">
      <c r="L2731" s="9"/>
    </row>
    <row r="2732" spans="12:12" x14ac:dyDescent="0.2">
      <c r="L2732" s="9"/>
    </row>
    <row r="2733" spans="12:12" x14ac:dyDescent="0.2">
      <c r="L2733" s="9"/>
    </row>
    <row r="2734" spans="12:12" x14ac:dyDescent="0.2">
      <c r="L2734" s="9"/>
    </row>
    <row r="2735" spans="12:12" x14ac:dyDescent="0.2">
      <c r="L2735" s="9"/>
    </row>
    <row r="2736" spans="12:12" x14ac:dyDescent="0.2">
      <c r="L2736" s="9"/>
    </row>
    <row r="2737" spans="12:12" x14ac:dyDescent="0.2">
      <c r="L2737" s="9"/>
    </row>
    <row r="2738" spans="12:12" x14ac:dyDescent="0.2">
      <c r="L2738" s="9"/>
    </row>
    <row r="2739" spans="12:12" x14ac:dyDescent="0.2">
      <c r="L2739" s="9"/>
    </row>
    <row r="2740" spans="12:12" x14ac:dyDescent="0.2">
      <c r="L2740" s="9"/>
    </row>
    <row r="2741" spans="12:12" x14ac:dyDescent="0.2">
      <c r="L2741" s="9"/>
    </row>
    <row r="2742" spans="12:12" x14ac:dyDescent="0.2">
      <c r="L2742" s="9"/>
    </row>
    <row r="2743" spans="12:12" x14ac:dyDescent="0.2">
      <c r="L2743" s="9"/>
    </row>
    <row r="2744" spans="12:12" x14ac:dyDescent="0.2">
      <c r="L2744" s="9"/>
    </row>
    <row r="2745" spans="12:12" x14ac:dyDescent="0.2">
      <c r="L2745" s="9"/>
    </row>
    <row r="2746" spans="12:12" x14ac:dyDescent="0.2">
      <c r="L2746" s="9"/>
    </row>
    <row r="2747" spans="12:12" x14ac:dyDescent="0.2">
      <c r="L2747" s="9"/>
    </row>
    <row r="2748" spans="12:12" x14ac:dyDescent="0.2">
      <c r="L2748" s="9"/>
    </row>
    <row r="2749" spans="12:12" x14ac:dyDescent="0.2">
      <c r="L2749" s="9"/>
    </row>
    <row r="2750" spans="12:12" x14ac:dyDescent="0.2">
      <c r="L2750" s="9"/>
    </row>
    <row r="2751" spans="12:12" x14ac:dyDescent="0.2">
      <c r="L2751" s="9"/>
    </row>
    <row r="2752" spans="12:12" x14ac:dyDescent="0.2">
      <c r="L2752" s="9"/>
    </row>
    <row r="2753" spans="12:12" x14ac:dyDescent="0.2">
      <c r="L2753" s="9"/>
    </row>
    <row r="2754" spans="12:12" x14ac:dyDescent="0.2">
      <c r="L2754" s="9"/>
    </row>
    <row r="2755" spans="12:12" x14ac:dyDescent="0.2">
      <c r="L2755" s="9"/>
    </row>
    <row r="2756" spans="12:12" x14ac:dyDescent="0.2">
      <c r="L2756" s="9"/>
    </row>
    <row r="2757" spans="12:12" x14ac:dyDescent="0.2">
      <c r="L2757" s="9"/>
    </row>
    <row r="2758" spans="12:12" x14ac:dyDescent="0.2">
      <c r="L2758" s="9"/>
    </row>
    <row r="2759" spans="12:12" x14ac:dyDescent="0.2">
      <c r="L2759" s="9"/>
    </row>
    <row r="2760" spans="12:12" x14ac:dyDescent="0.2">
      <c r="L2760" s="9"/>
    </row>
    <row r="2761" spans="12:12" x14ac:dyDescent="0.2">
      <c r="L2761" s="9"/>
    </row>
    <row r="2762" spans="12:12" x14ac:dyDescent="0.2">
      <c r="L2762" s="9"/>
    </row>
    <row r="2763" spans="12:12" x14ac:dyDescent="0.2">
      <c r="L2763" s="9"/>
    </row>
    <row r="2764" spans="12:12" x14ac:dyDescent="0.2">
      <c r="L2764" s="9"/>
    </row>
    <row r="2765" spans="12:12" x14ac:dyDescent="0.2">
      <c r="L2765" s="9"/>
    </row>
    <row r="2766" spans="12:12" x14ac:dyDescent="0.2">
      <c r="L2766" s="9"/>
    </row>
    <row r="2767" spans="12:12" x14ac:dyDescent="0.2">
      <c r="L2767" s="9"/>
    </row>
    <row r="2768" spans="12:12" x14ac:dyDescent="0.2">
      <c r="L2768" s="9"/>
    </row>
    <row r="2769" spans="12:12" x14ac:dyDescent="0.2">
      <c r="L2769" s="9"/>
    </row>
    <row r="2770" spans="12:12" x14ac:dyDescent="0.2">
      <c r="L2770" s="9"/>
    </row>
    <row r="2771" spans="12:12" x14ac:dyDescent="0.2">
      <c r="L2771" s="9"/>
    </row>
    <row r="2772" spans="12:12" x14ac:dyDescent="0.2">
      <c r="L2772" s="9"/>
    </row>
    <row r="2773" spans="12:12" x14ac:dyDescent="0.2">
      <c r="L2773" s="9"/>
    </row>
    <row r="2774" spans="12:12" x14ac:dyDescent="0.2">
      <c r="L2774" s="9"/>
    </row>
    <row r="2775" spans="12:12" x14ac:dyDescent="0.2">
      <c r="L2775" s="9"/>
    </row>
    <row r="2776" spans="12:12" x14ac:dyDescent="0.2">
      <c r="L2776" s="9"/>
    </row>
    <row r="2777" spans="12:12" x14ac:dyDescent="0.2">
      <c r="L2777" s="9"/>
    </row>
    <row r="2778" spans="12:12" x14ac:dyDescent="0.2">
      <c r="L2778" s="9"/>
    </row>
    <row r="2779" spans="12:12" x14ac:dyDescent="0.2">
      <c r="L2779" s="9"/>
    </row>
    <row r="2780" spans="12:12" x14ac:dyDescent="0.2">
      <c r="L2780" s="9"/>
    </row>
    <row r="2781" spans="12:12" x14ac:dyDescent="0.2">
      <c r="L2781" s="9"/>
    </row>
    <row r="2782" spans="12:12" x14ac:dyDescent="0.2">
      <c r="L2782" s="9"/>
    </row>
    <row r="2783" spans="12:12" x14ac:dyDescent="0.2">
      <c r="L2783" s="9"/>
    </row>
    <row r="2784" spans="12:12" x14ac:dyDescent="0.2">
      <c r="L2784" s="9"/>
    </row>
    <row r="2785" spans="12:12" x14ac:dyDescent="0.2">
      <c r="L2785" s="9"/>
    </row>
    <row r="2786" spans="12:12" x14ac:dyDescent="0.2">
      <c r="L2786" s="9"/>
    </row>
    <row r="2787" spans="12:12" x14ac:dyDescent="0.2">
      <c r="L2787" s="9"/>
    </row>
    <row r="2788" spans="12:12" x14ac:dyDescent="0.2">
      <c r="L2788" s="9"/>
    </row>
    <row r="2789" spans="12:12" x14ac:dyDescent="0.2">
      <c r="L2789" s="9"/>
    </row>
    <row r="2790" spans="12:12" x14ac:dyDescent="0.2">
      <c r="L2790" s="9"/>
    </row>
    <row r="2791" spans="12:12" x14ac:dyDescent="0.2">
      <c r="L2791" s="9"/>
    </row>
    <row r="2792" spans="12:12" x14ac:dyDescent="0.2">
      <c r="L2792" s="9"/>
    </row>
    <row r="2793" spans="12:12" x14ac:dyDescent="0.2">
      <c r="L2793" s="9"/>
    </row>
    <row r="2794" spans="12:12" x14ac:dyDescent="0.2">
      <c r="L2794" s="9"/>
    </row>
    <row r="2795" spans="12:12" x14ac:dyDescent="0.2">
      <c r="L2795" s="9"/>
    </row>
    <row r="2796" spans="12:12" x14ac:dyDescent="0.2">
      <c r="L2796" s="9"/>
    </row>
    <row r="2797" spans="12:12" x14ac:dyDescent="0.2">
      <c r="L2797" s="9"/>
    </row>
    <row r="2798" spans="12:12" x14ac:dyDescent="0.2">
      <c r="L2798" s="9"/>
    </row>
    <row r="2799" spans="12:12" x14ac:dyDescent="0.2">
      <c r="L2799" s="9"/>
    </row>
    <row r="2800" spans="12:12" x14ac:dyDescent="0.2">
      <c r="L2800" s="9"/>
    </row>
    <row r="2801" spans="12:12" x14ac:dyDescent="0.2">
      <c r="L2801" s="9"/>
    </row>
    <row r="2802" spans="12:12" x14ac:dyDescent="0.2">
      <c r="L2802" s="9"/>
    </row>
    <row r="2803" spans="12:12" x14ac:dyDescent="0.2">
      <c r="L2803" s="9"/>
    </row>
    <row r="2804" spans="12:12" x14ac:dyDescent="0.2">
      <c r="L2804" s="9"/>
    </row>
    <row r="2805" spans="12:12" x14ac:dyDescent="0.2">
      <c r="L2805" s="9"/>
    </row>
    <row r="2806" spans="12:12" x14ac:dyDescent="0.2">
      <c r="L2806" s="9"/>
    </row>
    <row r="2807" spans="12:12" x14ac:dyDescent="0.2">
      <c r="L2807" s="9"/>
    </row>
    <row r="2808" spans="12:12" x14ac:dyDescent="0.2">
      <c r="L2808" s="9"/>
    </row>
    <row r="2809" spans="12:12" x14ac:dyDescent="0.2">
      <c r="L2809" s="9"/>
    </row>
    <row r="2810" spans="12:12" x14ac:dyDescent="0.2">
      <c r="L2810" s="9"/>
    </row>
    <row r="2811" spans="12:12" x14ac:dyDescent="0.2">
      <c r="L2811" s="9"/>
    </row>
    <row r="2812" spans="12:12" x14ac:dyDescent="0.2">
      <c r="L2812" s="9"/>
    </row>
    <row r="2813" spans="12:12" x14ac:dyDescent="0.2">
      <c r="L2813" s="9"/>
    </row>
    <row r="2814" spans="12:12" x14ac:dyDescent="0.2">
      <c r="L2814" s="9"/>
    </row>
    <row r="2815" spans="12:12" x14ac:dyDescent="0.2">
      <c r="L2815" s="9"/>
    </row>
    <row r="2816" spans="12:12" x14ac:dyDescent="0.2">
      <c r="L2816" s="9"/>
    </row>
    <row r="2817" spans="12:12" x14ac:dyDescent="0.2">
      <c r="L2817" s="9"/>
    </row>
    <row r="2818" spans="12:12" x14ac:dyDescent="0.2">
      <c r="L2818" s="9"/>
    </row>
    <row r="2819" spans="12:12" x14ac:dyDescent="0.2">
      <c r="L2819" s="9"/>
    </row>
    <row r="2820" spans="12:12" x14ac:dyDescent="0.2">
      <c r="L2820" s="9"/>
    </row>
    <row r="2821" spans="12:12" x14ac:dyDescent="0.2">
      <c r="L2821" s="9"/>
    </row>
    <row r="2822" spans="12:12" x14ac:dyDescent="0.2">
      <c r="L2822" s="9"/>
    </row>
    <row r="2823" spans="12:12" x14ac:dyDescent="0.2">
      <c r="L2823" s="9"/>
    </row>
    <row r="2824" spans="12:12" x14ac:dyDescent="0.2">
      <c r="L2824" s="9"/>
    </row>
    <row r="2825" spans="12:12" x14ac:dyDescent="0.2">
      <c r="L2825" s="9"/>
    </row>
    <row r="2826" spans="12:12" x14ac:dyDescent="0.2">
      <c r="L2826" s="9"/>
    </row>
    <row r="2827" spans="12:12" x14ac:dyDescent="0.2">
      <c r="L2827" s="9"/>
    </row>
    <row r="2828" spans="12:12" x14ac:dyDescent="0.2">
      <c r="L2828" s="9"/>
    </row>
    <row r="2829" spans="12:12" x14ac:dyDescent="0.2">
      <c r="L2829" s="9"/>
    </row>
    <row r="2830" spans="12:12" x14ac:dyDescent="0.2">
      <c r="L2830" s="9"/>
    </row>
    <row r="2831" spans="12:12" x14ac:dyDescent="0.2">
      <c r="L2831" s="9"/>
    </row>
    <row r="2832" spans="12:12" x14ac:dyDescent="0.2">
      <c r="L2832" s="9"/>
    </row>
    <row r="2833" spans="12:12" x14ac:dyDescent="0.2">
      <c r="L2833" s="9"/>
    </row>
    <row r="2834" spans="12:12" x14ac:dyDescent="0.2">
      <c r="L2834" s="9"/>
    </row>
    <row r="2835" spans="12:12" x14ac:dyDescent="0.2">
      <c r="L2835" s="9"/>
    </row>
    <row r="2836" spans="12:12" x14ac:dyDescent="0.2">
      <c r="L2836" s="9"/>
    </row>
    <row r="2837" spans="12:12" x14ac:dyDescent="0.2">
      <c r="L2837" s="9"/>
    </row>
    <row r="2838" spans="12:12" x14ac:dyDescent="0.2">
      <c r="L2838" s="9"/>
    </row>
    <row r="2839" spans="12:12" x14ac:dyDescent="0.2">
      <c r="L2839" s="9"/>
    </row>
    <row r="2840" spans="12:12" x14ac:dyDescent="0.2">
      <c r="L2840" s="9"/>
    </row>
    <row r="2841" spans="12:12" x14ac:dyDescent="0.2">
      <c r="L2841" s="9"/>
    </row>
    <row r="2842" spans="12:12" x14ac:dyDescent="0.2">
      <c r="L2842" s="9"/>
    </row>
    <row r="2843" spans="12:12" x14ac:dyDescent="0.2">
      <c r="L2843" s="9"/>
    </row>
    <row r="2844" spans="12:12" x14ac:dyDescent="0.2">
      <c r="L2844" s="9"/>
    </row>
    <row r="2845" spans="12:12" x14ac:dyDescent="0.2">
      <c r="L2845" s="9"/>
    </row>
    <row r="2846" spans="12:12" x14ac:dyDescent="0.2">
      <c r="L2846" s="9"/>
    </row>
    <row r="2847" spans="12:12" x14ac:dyDescent="0.2">
      <c r="L2847" s="9"/>
    </row>
    <row r="2848" spans="12:12" x14ac:dyDescent="0.2">
      <c r="L2848" s="9"/>
    </row>
    <row r="2849" spans="12:12" x14ac:dyDescent="0.2">
      <c r="L2849" s="9"/>
    </row>
    <row r="2850" spans="12:12" x14ac:dyDescent="0.2">
      <c r="L2850" s="9"/>
    </row>
    <row r="2851" spans="12:12" x14ac:dyDescent="0.2">
      <c r="L2851" s="9"/>
    </row>
    <row r="2852" spans="12:12" x14ac:dyDescent="0.2">
      <c r="L2852" s="9"/>
    </row>
    <row r="2853" spans="12:12" x14ac:dyDescent="0.2">
      <c r="L2853" s="9"/>
    </row>
    <row r="2854" spans="12:12" x14ac:dyDescent="0.2">
      <c r="L2854" s="9"/>
    </row>
    <row r="2855" spans="12:12" x14ac:dyDescent="0.2">
      <c r="L2855" s="9"/>
    </row>
    <row r="2856" spans="12:12" x14ac:dyDescent="0.2">
      <c r="L2856" s="9"/>
    </row>
    <row r="2857" spans="12:12" x14ac:dyDescent="0.2">
      <c r="L2857" s="9"/>
    </row>
    <row r="2858" spans="12:12" x14ac:dyDescent="0.2">
      <c r="L2858" s="9"/>
    </row>
    <row r="2859" spans="12:12" x14ac:dyDescent="0.2">
      <c r="L2859" s="9"/>
    </row>
    <row r="2860" spans="12:12" x14ac:dyDescent="0.2">
      <c r="L2860" s="9"/>
    </row>
    <row r="2861" spans="12:12" x14ac:dyDescent="0.2">
      <c r="L2861" s="9"/>
    </row>
    <row r="2862" spans="12:12" x14ac:dyDescent="0.2">
      <c r="L2862" s="9"/>
    </row>
    <row r="2863" spans="12:12" x14ac:dyDescent="0.2">
      <c r="L2863" s="9"/>
    </row>
    <row r="2864" spans="12:12" x14ac:dyDescent="0.2">
      <c r="L2864" s="9"/>
    </row>
    <row r="2865" spans="5:12" x14ac:dyDescent="0.2">
      <c r="L2865" s="9"/>
    </row>
    <row r="2866" spans="5:12" x14ac:dyDescent="0.2">
      <c r="L2866" s="9"/>
    </row>
    <row r="2867" spans="5:12" x14ac:dyDescent="0.2">
      <c r="L2867" s="9"/>
    </row>
    <row r="2868" spans="5:12" x14ac:dyDescent="0.2">
      <c r="E2868" s="7" t="s">
        <v>0</v>
      </c>
      <c r="L2868" s="9"/>
    </row>
    <row r="2869" spans="5:12" x14ac:dyDescent="0.2">
      <c r="E2869" s="7" t="s">
        <v>0</v>
      </c>
      <c r="L2869" s="9"/>
    </row>
  </sheetData>
  <sheetProtection formatCells="0" formatColumns="0" formatRows="0" insertRows="0" deleteRows="0" selectLockedCells="1"/>
  <autoFilter ref="A10:P941"/>
  <mergeCells count="12">
    <mergeCell ref="Y1:Z1"/>
    <mergeCell ref="J3:K3"/>
    <mergeCell ref="I1:J1"/>
    <mergeCell ref="P6:P8"/>
    <mergeCell ref="M6:M8"/>
    <mergeCell ref="N6:N8"/>
    <mergeCell ref="H6:K6"/>
    <mergeCell ref="J7:K7"/>
    <mergeCell ref="O6:O8"/>
    <mergeCell ref="M5:O5"/>
    <mergeCell ref="W1:X1"/>
    <mergeCell ref="U1:V1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rowBreaks count="10" manualBreakCount="10">
    <brk id="15" max="15" man="1"/>
    <brk id="24" max="15" man="1"/>
    <brk id="32" max="15" man="1"/>
    <brk id="46" max="15" man="1"/>
    <brk id="54" max="15" man="1"/>
    <brk id="60" max="15" man="1"/>
    <brk id="68" max="15" man="1"/>
    <brk id="80" max="15" man="1"/>
    <brk id="89" max="15" man="1"/>
    <brk id="96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Button 12">
              <controlPr defaultSize="0" print="0" autoFill="0" autoPict="0" macro="[0]!Makro4">
                <anchor moveWithCells="1" sizeWithCells="1">
                  <from>
                    <xdr:col>2</xdr:col>
                    <xdr:colOff>1638300</xdr:colOff>
                    <xdr:row>0</xdr:row>
                    <xdr:rowOff>28575</xdr:rowOff>
                  </from>
                  <to>
                    <xdr:col>2</xdr:col>
                    <xdr:colOff>2181225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Y2879"/>
  <sheetViews>
    <sheetView showGridLines="0" tabSelected="1" view="pageBreakPreview" zoomScaleNormal="100" zoomScaleSheetLayoutView="100" workbookViewId="0">
      <pane xSplit="2" ySplit="10" topLeftCell="C11" activePane="bottomRight" state="frozen"/>
      <selection activeCell="O52" sqref="O52"/>
      <selection pane="topRight" activeCell="O52" sqref="O52"/>
      <selection pane="bottomLeft" activeCell="O52" sqref="O52"/>
      <selection pane="bottomRight" activeCell="O52" sqref="O52"/>
    </sheetView>
  </sheetViews>
  <sheetFormatPr defaultColWidth="9.140625" defaultRowHeight="12.75" x14ac:dyDescent="0.2"/>
  <cols>
    <col min="1" max="1" width="4.28515625" style="1" customWidth="1"/>
    <col min="2" max="2" width="16.140625" style="8" customWidth="1"/>
    <col min="3" max="3" width="57.7109375" style="8" customWidth="1"/>
    <col min="4" max="4" width="7.85546875" style="1" customWidth="1"/>
    <col min="5" max="5" width="11.7109375" style="7" customWidth="1"/>
    <col min="6" max="6" width="9.5703125" style="158" customWidth="1"/>
    <col min="7" max="7" width="8.5703125" style="1" customWidth="1"/>
    <col min="8" max="8" width="9.7109375" style="1" customWidth="1"/>
    <col min="9" max="9" width="11.85546875" style="1" customWidth="1"/>
    <col min="10" max="10" width="11.5703125" style="5" customWidth="1"/>
    <col min="11" max="11" width="18.7109375" style="5" customWidth="1"/>
    <col min="12" max="12" width="5.85546875" style="3" customWidth="1"/>
    <col min="13" max="13" width="8.85546875" style="1" customWidth="1"/>
    <col min="14" max="14" width="43.28515625" style="157" customWidth="1"/>
    <col min="15" max="15" width="40.5703125" style="1" customWidth="1"/>
    <col min="16" max="16" width="4.5703125" style="1" customWidth="1"/>
    <col min="17" max="17" width="3.7109375" style="1" customWidth="1"/>
    <col min="18" max="18" width="3.42578125" style="1" customWidth="1"/>
    <col min="19" max="19" width="7.85546875" style="1" customWidth="1"/>
    <col min="20" max="20" width="8.42578125" style="1" customWidth="1"/>
    <col min="21" max="16384" width="9.140625" style="1"/>
  </cols>
  <sheetData>
    <row r="1" spans="1:25" ht="30" customHeight="1" thickTop="1" thickBot="1" x14ac:dyDescent="0.35">
      <c r="A1" s="156" t="s">
        <v>338</v>
      </c>
      <c r="B1" s="132"/>
      <c r="C1" s="132"/>
      <c r="D1" s="155"/>
      <c r="H1" s="199" t="s">
        <v>337</v>
      </c>
      <c r="I1" s="589" t="s">
        <v>335</v>
      </c>
      <c r="J1" s="590"/>
      <c r="K1" s="198">
        <f>K26+K48+K80</f>
        <v>0</v>
      </c>
      <c r="L1" s="197"/>
      <c r="M1" s="196" t="s">
        <v>36</v>
      </c>
      <c r="N1" s="195">
        <v>1</v>
      </c>
      <c r="O1" s="194">
        <f>K1/N1</f>
        <v>0</v>
      </c>
      <c r="P1" s="75" t="s">
        <v>336</v>
      </c>
      <c r="T1" s="589" t="s">
        <v>335</v>
      </c>
      <c r="U1" s="590"/>
      <c r="V1" s="589" t="s">
        <v>334</v>
      </c>
      <c r="W1" s="590"/>
      <c r="X1" s="589" t="s">
        <v>333</v>
      </c>
      <c r="Y1" s="590"/>
    </row>
    <row r="2" spans="1:25" ht="25.5" customHeight="1" thickTop="1" thickBot="1" x14ac:dyDescent="0.25">
      <c r="A2" s="147"/>
      <c r="B2" s="146"/>
      <c r="C2" s="145" t="s">
        <v>332</v>
      </c>
      <c r="D2" s="144"/>
      <c r="E2" s="143"/>
      <c r="F2" s="193"/>
      <c r="G2" s="141"/>
      <c r="H2" s="141"/>
      <c r="I2" s="141"/>
      <c r="J2" s="140"/>
      <c r="K2" s="139" t="s">
        <v>331</v>
      </c>
      <c r="L2" s="137"/>
      <c r="M2" s="136" t="s">
        <v>330</v>
      </c>
      <c r="N2" s="192" t="s">
        <v>329</v>
      </c>
      <c r="O2" s="134" t="s">
        <v>328</v>
      </c>
      <c r="P2" s="74"/>
    </row>
    <row r="3" spans="1:25" ht="13.5" thickTop="1" x14ac:dyDescent="0.2">
      <c r="A3" s="133" t="s">
        <v>327</v>
      </c>
      <c r="B3" s="132"/>
      <c r="C3" s="131" t="s">
        <v>409</v>
      </c>
      <c r="D3" s="130"/>
      <c r="I3" s="129" t="s">
        <v>325</v>
      </c>
      <c r="J3" s="569"/>
      <c r="K3" s="569"/>
      <c r="M3" s="60"/>
      <c r="P3" s="104" t="s">
        <v>323</v>
      </c>
      <c r="Q3" s="60"/>
      <c r="R3" s="60"/>
    </row>
    <row r="4" spans="1:25" ht="45.95" customHeight="1" x14ac:dyDescent="0.2">
      <c r="A4" s="128" t="s">
        <v>322</v>
      </c>
      <c r="B4" s="127"/>
      <c r="C4" s="126" t="s">
        <v>408</v>
      </c>
      <c r="D4" s="125" t="s">
        <v>320</v>
      </c>
      <c r="E4" s="124" t="str">
        <f>RIGHT(Z4,7)</f>
        <v/>
      </c>
      <c r="F4" s="191"/>
      <c r="G4" s="74"/>
      <c r="H4" s="74"/>
      <c r="I4" s="122" t="s">
        <v>319</v>
      </c>
      <c r="J4" s="121" t="s">
        <v>407</v>
      </c>
      <c r="K4" s="190"/>
      <c r="L4" s="119"/>
      <c r="M4" s="74"/>
      <c r="N4" s="189"/>
      <c r="O4" s="74"/>
      <c r="P4" s="104" t="s">
        <v>317</v>
      </c>
      <c r="Q4" s="60"/>
      <c r="R4" s="60"/>
      <c r="T4" s="117"/>
    </row>
    <row r="5" spans="1:25" ht="13.5" thickBot="1" x14ac:dyDescent="0.25">
      <c r="A5" s="116" t="s">
        <v>315</v>
      </c>
      <c r="B5" s="115"/>
      <c r="C5" s="188">
        <v>43049</v>
      </c>
      <c r="I5" s="114" t="s">
        <v>314</v>
      </c>
      <c r="J5" s="113"/>
      <c r="K5" s="112">
        <v>43131</v>
      </c>
      <c r="L5" s="583"/>
      <c r="M5" s="583"/>
      <c r="N5" s="583"/>
      <c r="P5" s="104" t="s">
        <v>313</v>
      </c>
      <c r="Q5" s="60"/>
      <c r="R5" s="60"/>
    </row>
    <row r="6" spans="1:25" ht="32.25" customHeight="1" x14ac:dyDescent="0.2">
      <c r="A6" s="110" t="s">
        <v>312</v>
      </c>
      <c r="B6" s="109"/>
      <c r="C6" s="109"/>
      <c r="D6" s="106"/>
      <c r="E6" s="108"/>
      <c r="F6" s="187"/>
      <c r="G6" s="106"/>
      <c r="H6" s="575" t="s">
        <v>311</v>
      </c>
      <c r="I6" s="576"/>
      <c r="J6" s="576"/>
      <c r="K6" s="577"/>
      <c r="L6" s="573" t="s">
        <v>310</v>
      </c>
      <c r="M6" s="573" t="s">
        <v>309</v>
      </c>
      <c r="N6" s="570" t="s">
        <v>308</v>
      </c>
      <c r="O6" s="570" t="s">
        <v>307</v>
      </c>
      <c r="P6" s="104" t="s">
        <v>292</v>
      </c>
      <c r="Q6" s="103"/>
      <c r="R6" s="60"/>
    </row>
    <row r="7" spans="1:25" x14ac:dyDescent="0.2">
      <c r="A7" s="102" t="s">
        <v>306</v>
      </c>
      <c r="B7" s="101" t="s">
        <v>305</v>
      </c>
      <c r="C7" s="100"/>
      <c r="D7" s="97" t="s">
        <v>304</v>
      </c>
      <c r="E7" s="99"/>
      <c r="F7" s="186" t="s">
        <v>294</v>
      </c>
      <c r="G7" s="97" t="s">
        <v>303</v>
      </c>
      <c r="H7" s="96" t="s">
        <v>302</v>
      </c>
      <c r="I7" s="95"/>
      <c r="J7" s="578" t="s">
        <v>301</v>
      </c>
      <c r="K7" s="579"/>
      <c r="L7" s="586"/>
      <c r="M7" s="586"/>
      <c r="N7" s="587"/>
      <c r="O7" s="584"/>
      <c r="P7" s="75" t="s">
        <v>292</v>
      </c>
      <c r="Q7" s="74"/>
    </row>
    <row r="8" spans="1:25" ht="13.5" customHeight="1" x14ac:dyDescent="0.2">
      <c r="A8" s="93" t="s">
        <v>300</v>
      </c>
      <c r="B8" s="92" t="s">
        <v>299</v>
      </c>
      <c r="C8" s="92" t="s">
        <v>298</v>
      </c>
      <c r="D8" s="89" t="s">
        <v>297</v>
      </c>
      <c r="E8" s="91" t="s">
        <v>296</v>
      </c>
      <c r="F8" s="185" t="s">
        <v>295</v>
      </c>
      <c r="G8" s="89" t="s">
        <v>295</v>
      </c>
      <c r="H8" s="88" t="s">
        <v>294</v>
      </c>
      <c r="I8" s="89" t="s">
        <v>293</v>
      </c>
      <c r="J8" s="88" t="s">
        <v>294</v>
      </c>
      <c r="K8" s="87" t="s">
        <v>293</v>
      </c>
      <c r="L8" s="586"/>
      <c r="M8" s="586"/>
      <c r="N8" s="588"/>
      <c r="O8" s="585"/>
      <c r="P8" s="75" t="s">
        <v>292</v>
      </c>
      <c r="Q8" s="74"/>
    </row>
    <row r="9" spans="1:25" x14ac:dyDescent="0.2">
      <c r="A9" s="85"/>
      <c r="B9" s="84">
        <v>1</v>
      </c>
      <c r="C9" s="84">
        <v>2</v>
      </c>
      <c r="D9" s="82">
        <v>3</v>
      </c>
      <c r="E9" s="83">
        <v>4</v>
      </c>
      <c r="F9" s="184">
        <v>5</v>
      </c>
      <c r="G9" s="82">
        <v>6</v>
      </c>
      <c r="H9" s="82">
        <v>7</v>
      </c>
      <c r="I9" s="82">
        <v>8</v>
      </c>
      <c r="J9" s="81">
        <v>9</v>
      </c>
      <c r="K9" s="80">
        <v>10</v>
      </c>
      <c r="L9" s="78">
        <v>12</v>
      </c>
      <c r="M9" s="78">
        <v>13</v>
      </c>
      <c r="N9" s="76">
        <v>14</v>
      </c>
      <c r="O9" s="76">
        <v>15</v>
      </c>
      <c r="P9" s="75" t="s">
        <v>292</v>
      </c>
      <c r="Q9" s="74"/>
    </row>
    <row r="10" spans="1:25" x14ac:dyDescent="0.2">
      <c r="A10" s="73"/>
      <c r="B10" s="72"/>
      <c r="C10" s="72"/>
      <c r="D10" s="70"/>
      <c r="E10" s="71"/>
      <c r="F10" s="183"/>
      <c r="G10" s="70"/>
      <c r="H10" s="70"/>
      <c r="I10" s="70"/>
      <c r="J10" s="69"/>
      <c r="K10" s="68"/>
      <c r="L10" s="66"/>
      <c r="M10" s="65"/>
      <c r="N10" s="63"/>
      <c r="O10" s="63"/>
      <c r="P10" s="62" t="s">
        <v>291</v>
      </c>
      <c r="Q10" s="61"/>
      <c r="R10" s="61"/>
      <c r="S10" s="60"/>
    </row>
    <row r="11" spans="1:25" x14ac:dyDescent="0.2">
      <c r="A11" s="28"/>
      <c r="B11" s="27"/>
      <c r="C11" s="27"/>
      <c r="D11" s="26"/>
      <c r="E11" s="25"/>
      <c r="F11" s="160"/>
      <c r="G11" s="23"/>
      <c r="H11" s="22"/>
      <c r="I11" s="22"/>
      <c r="J11" s="21"/>
      <c r="K11" s="21"/>
      <c r="L11" s="19"/>
      <c r="M11" s="18"/>
      <c r="N11" s="159"/>
      <c r="O11" s="16"/>
      <c r="P11" s="15"/>
      <c r="Q11" s="61"/>
      <c r="R11" s="60"/>
    </row>
    <row r="12" spans="1:25" ht="23.45" customHeight="1" x14ac:dyDescent="0.2">
      <c r="A12" s="161"/>
      <c r="B12" s="174" t="s">
        <v>406</v>
      </c>
      <c r="C12" s="174" t="s">
        <v>405</v>
      </c>
      <c r="D12" s="26"/>
      <c r="E12" s="25"/>
      <c r="F12" s="160"/>
      <c r="G12" s="23"/>
      <c r="H12" s="22"/>
      <c r="I12" s="22"/>
      <c r="J12" s="21"/>
      <c r="K12" s="21"/>
      <c r="L12" s="19"/>
      <c r="M12" s="18"/>
      <c r="N12" s="17"/>
      <c r="O12" s="16"/>
      <c r="P12" s="15"/>
      <c r="Q12" s="61"/>
      <c r="R12" s="60"/>
    </row>
    <row r="13" spans="1:25" x14ac:dyDescent="0.2">
      <c r="A13" s="161"/>
      <c r="B13" s="177"/>
      <c r="C13" s="177"/>
      <c r="D13" s="176"/>
      <c r="E13" s="25"/>
      <c r="F13" s="160"/>
      <c r="G13" s="23"/>
      <c r="H13" s="22"/>
      <c r="I13" s="22"/>
      <c r="J13" s="21"/>
      <c r="K13" s="21"/>
      <c r="L13" s="19"/>
      <c r="M13" s="18"/>
      <c r="N13" s="159"/>
      <c r="O13" s="16"/>
      <c r="P13" s="15"/>
      <c r="Q13" s="61"/>
      <c r="R13" s="60"/>
    </row>
    <row r="14" spans="1:25" x14ac:dyDescent="0.2">
      <c r="A14" s="161">
        <v>1</v>
      </c>
      <c r="B14" s="177" t="s">
        <v>404</v>
      </c>
      <c r="C14" s="177" t="s">
        <v>403</v>
      </c>
      <c r="D14" s="176" t="s">
        <v>36</v>
      </c>
      <c r="E14" s="21">
        <v>25</v>
      </c>
      <c r="F14" s="160">
        <v>2.9E-4</v>
      </c>
      <c r="G14" s="23">
        <f>E14*F14</f>
        <v>7.2500000000000004E-3</v>
      </c>
      <c r="H14" s="22"/>
      <c r="I14" s="22"/>
      <c r="J14" s="181"/>
      <c r="K14" s="21">
        <f>E14*J14</f>
        <v>0</v>
      </c>
      <c r="L14" s="19"/>
      <c r="M14" s="18"/>
      <c r="N14" s="159"/>
      <c r="O14" s="16"/>
      <c r="P14" s="15"/>
      <c r="Q14" s="61"/>
      <c r="R14" s="60"/>
    </row>
    <row r="15" spans="1:25" x14ac:dyDescent="0.2">
      <c r="A15" s="161"/>
      <c r="B15" s="177"/>
      <c r="C15" s="177"/>
      <c r="D15" s="176"/>
      <c r="E15" s="25"/>
      <c r="F15" s="160"/>
      <c r="G15" s="23"/>
      <c r="H15" s="22"/>
      <c r="I15" s="22"/>
      <c r="J15" s="21"/>
      <c r="K15" s="21"/>
      <c r="L15" s="19"/>
      <c r="M15" s="18"/>
      <c r="N15" s="159"/>
      <c r="O15" s="16"/>
      <c r="P15" s="15"/>
      <c r="Q15" s="61"/>
      <c r="R15" s="60"/>
    </row>
    <row r="16" spans="1:25" x14ac:dyDescent="0.2">
      <c r="A16" s="161">
        <v>2</v>
      </c>
      <c r="B16" s="177" t="s">
        <v>402</v>
      </c>
      <c r="C16" s="177" t="s">
        <v>401</v>
      </c>
      <c r="D16" s="176" t="s">
        <v>36</v>
      </c>
      <c r="E16" s="21">
        <v>15</v>
      </c>
      <c r="F16" s="160">
        <v>3.5E-4</v>
      </c>
      <c r="G16" s="23">
        <f>E16*F16</f>
        <v>5.2500000000000003E-3</v>
      </c>
      <c r="H16" s="22"/>
      <c r="I16" s="22"/>
      <c r="J16" s="181"/>
      <c r="K16" s="21">
        <f>E16*J16</f>
        <v>0</v>
      </c>
      <c r="L16" s="19"/>
      <c r="M16" s="18"/>
      <c r="N16" s="159"/>
      <c r="O16" s="16"/>
      <c r="P16" s="15"/>
      <c r="Q16" s="61"/>
      <c r="R16" s="60"/>
    </row>
    <row r="17" spans="1:18" x14ac:dyDescent="0.2">
      <c r="A17" s="161"/>
      <c r="B17" s="177"/>
      <c r="C17" s="177"/>
      <c r="D17" s="176"/>
      <c r="E17" s="25"/>
      <c r="F17" s="160"/>
      <c r="G17" s="23"/>
      <c r="H17" s="22"/>
      <c r="I17" s="22"/>
      <c r="J17" s="21"/>
      <c r="K17" s="21"/>
      <c r="L17" s="19"/>
      <c r="M17" s="18"/>
      <c r="N17" s="159"/>
      <c r="O17" s="16"/>
      <c r="P17" s="15"/>
      <c r="Q17" s="61"/>
      <c r="R17" s="60"/>
    </row>
    <row r="18" spans="1:18" x14ac:dyDescent="0.2">
      <c r="A18" s="161">
        <v>3</v>
      </c>
      <c r="B18" s="177" t="s">
        <v>400</v>
      </c>
      <c r="C18" s="177" t="s">
        <v>399</v>
      </c>
      <c r="D18" s="176" t="s">
        <v>36</v>
      </c>
      <c r="E18" s="21">
        <v>33</v>
      </c>
      <c r="F18" s="160">
        <v>1.14E-3</v>
      </c>
      <c r="G18" s="23">
        <f>E18*F18</f>
        <v>3.7620000000000001E-2</v>
      </c>
      <c r="H18" s="22"/>
      <c r="I18" s="22"/>
      <c r="J18" s="181"/>
      <c r="K18" s="21">
        <f>E18*J18</f>
        <v>0</v>
      </c>
      <c r="L18" s="19"/>
      <c r="M18" s="18"/>
      <c r="N18" s="159"/>
      <c r="O18" s="16"/>
      <c r="P18" s="15"/>
      <c r="Q18" s="61"/>
      <c r="R18" s="60"/>
    </row>
    <row r="19" spans="1:18" x14ac:dyDescent="0.2">
      <c r="A19" s="161"/>
      <c r="B19" s="177"/>
      <c r="C19" s="177"/>
      <c r="D19" s="176"/>
      <c r="E19" s="25"/>
      <c r="F19" s="160"/>
      <c r="G19" s="23"/>
      <c r="H19" s="22"/>
      <c r="I19" s="22"/>
      <c r="J19" s="21"/>
      <c r="K19" s="21"/>
      <c r="L19" s="19"/>
      <c r="M19" s="18"/>
      <c r="N19" s="159"/>
      <c r="O19" s="16"/>
      <c r="P19" s="15"/>
      <c r="Q19" s="61"/>
      <c r="R19" s="60"/>
    </row>
    <row r="20" spans="1:18" x14ac:dyDescent="0.2">
      <c r="A20" s="161">
        <v>4</v>
      </c>
      <c r="B20" s="177" t="s">
        <v>398</v>
      </c>
      <c r="C20" s="177" t="s">
        <v>397</v>
      </c>
      <c r="D20" s="176" t="s">
        <v>36</v>
      </c>
      <c r="E20" s="21">
        <v>26</v>
      </c>
      <c r="F20" s="160">
        <v>1.9E-3</v>
      </c>
      <c r="G20" s="23">
        <f>E20*F20</f>
        <v>4.9399999999999999E-2</v>
      </c>
      <c r="H20" s="22"/>
      <c r="I20" s="22"/>
      <c r="J20" s="181"/>
      <c r="K20" s="21">
        <f>E20*J20</f>
        <v>0</v>
      </c>
      <c r="L20" s="19"/>
      <c r="M20" s="18"/>
      <c r="N20" s="159"/>
      <c r="O20" s="16"/>
      <c r="P20" s="15"/>
      <c r="Q20" s="61"/>
      <c r="R20" s="60"/>
    </row>
    <row r="21" spans="1:18" x14ac:dyDescent="0.2">
      <c r="A21" s="161"/>
      <c r="B21" s="27"/>
      <c r="C21" s="27"/>
      <c r="D21" s="26"/>
      <c r="E21" s="25"/>
      <c r="F21" s="160"/>
      <c r="G21" s="23"/>
      <c r="H21" s="22"/>
      <c r="I21" s="22"/>
      <c r="J21" s="21"/>
      <c r="K21" s="21"/>
      <c r="L21" s="19"/>
      <c r="M21" s="18"/>
      <c r="N21" s="159"/>
      <c r="O21" s="16"/>
      <c r="P21" s="15"/>
      <c r="Q21" s="61"/>
      <c r="R21" s="60"/>
    </row>
    <row r="22" spans="1:18" x14ac:dyDescent="0.2">
      <c r="A22" s="161">
        <v>5</v>
      </c>
      <c r="B22" s="177" t="s">
        <v>396</v>
      </c>
      <c r="C22" s="177" t="s">
        <v>395</v>
      </c>
      <c r="D22" s="176" t="s">
        <v>36</v>
      </c>
      <c r="E22" s="21">
        <v>74</v>
      </c>
      <c r="F22" s="160"/>
      <c r="G22" s="23"/>
      <c r="H22" s="22"/>
      <c r="I22" s="22"/>
      <c r="J22" s="181"/>
      <c r="K22" s="21">
        <f>E22*J22</f>
        <v>0</v>
      </c>
      <c r="L22" s="19"/>
      <c r="M22" s="18"/>
      <c r="N22" s="159"/>
      <c r="O22" s="16"/>
      <c r="P22" s="15"/>
      <c r="Q22" s="61"/>
      <c r="R22" s="60"/>
    </row>
    <row r="23" spans="1:18" x14ac:dyDescent="0.2">
      <c r="A23" s="161"/>
      <c r="B23" s="27"/>
      <c r="C23" s="27"/>
      <c r="D23" s="26"/>
      <c r="E23" s="25"/>
      <c r="F23" s="160"/>
      <c r="G23" s="23"/>
      <c r="H23" s="22"/>
      <c r="I23" s="22"/>
      <c r="J23" s="21"/>
      <c r="K23" s="21"/>
      <c r="L23" s="19"/>
      <c r="M23" s="18"/>
      <c r="N23" s="159"/>
      <c r="O23" s="16"/>
      <c r="P23" s="15"/>
      <c r="Q23" s="61"/>
      <c r="R23" s="60"/>
    </row>
    <row r="24" spans="1:18" x14ac:dyDescent="0.2">
      <c r="A24" s="161">
        <v>6</v>
      </c>
      <c r="B24" s="177" t="s">
        <v>394</v>
      </c>
      <c r="C24" s="177" t="s">
        <v>393</v>
      </c>
      <c r="D24" s="176" t="s">
        <v>7</v>
      </c>
      <c r="E24" s="21">
        <f>SUM(G13:G23)</f>
        <v>9.9519999999999997E-2</v>
      </c>
      <c r="F24" s="160"/>
      <c r="G24" s="23"/>
      <c r="H24" s="22"/>
      <c r="I24" s="22"/>
      <c r="J24" s="181"/>
      <c r="K24" s="21">
        <f>E24*J24</f>
        <v>0</v>
      </c>
      <c r="L24" s="19"/>
      <c r="M24" s="18"/>
      <c r="N24" s="159"/>
      <c r="O24" s="16"/>
      <c r="P24" s="15"/>
      <c r="Q24" s="61"/>
      <c r="R24" s="60"/>
    </row>
    <row r="25" spans="1:18" x14ac:dyDescent="0.2">
      <c r="A25" s="161"/>
      <c r="B25" s="177"/>
      <c r="C25" s="177"/>
      <c r="D25" s="176"/>
      <c r="E25" s="25"/>
      <c r="F25" s="160"/>
      <c r="G25" s="23"/>
      <c r="H25" s="22"/>
      <c r="I25" s="22"/>
      <c r="J25" s="21"/>
      <c r="K25" s="21"/>
      <c r="L25" s="19"/>
      <c r="M25" s="18"/>
      <c r="N25" s="159"/>
      <c r="O25" s="16"/>
      <c r="P25" s="15"/>
      <c r="Q25" s="61"/>
      <c r="R25" s="60"/>
    </row>
    <row r="26" spans="1:18" s="162" customFormat="1" x14ac:dyDescent="0.2">
      <c r="A26" s="175"/>
      <c r="B26" s="174"/>
      <c r="C26" s="174" t="s">
        <v>392</v>
      </c>
      <c r="D26" s="173"/>
      <c r="E26" s="172"/>
      <c r="F26" s="171"/>
      <c r="G26" s="170"/>
      <c r="H26" s="169"/>
      <c r="I26" s="169"/>
      <c r="J26" s="168"/>
      <c r="K26" s="168">
        <f>SUM(K13:K25)</f>
        <v>0</v>
      </c>
      <c r="L26" s="167"/>
      <c r="M26" s="166"/>
      <c r="N26" s="165"/>
      <c r="O26" s="164"/>
      <c r="P26" s="163"/>
      <c r="Q26" s="180"/>
      <c r="R26" s="179"/>
    </row>
    <row r="27" spans="1:18" x14ac:dyDescent="0.2">
      <c r="A27" s="161"/>
      <c r="B27" s="174"/>
      <c r="C27" s="174"/>
      <c r="D27" s="26"/>
      <c r="E27" s="25"/>
      <c r="F27" s="160"/>
      <c r="G27" s="23"/>
      <c r="H27" s="22"/>
      <c r="I27" s="22"/>
      <c r="J27" s="21"/>
      <c r="K27" s="21"/>
      <c r="L27" s="19"/>
      <c r="M27" s="18"/>
      <c r="N27" s="159"/>
      <c r="O27" s="16"/>
      <c r="P27" s="15"/>
      <c r="Q27" s="61"/>
      <c r="R27" s="60"/>
    </row>
    <row r="28" spans="1:18" x14ac:dyDescent="0.2">
      <c r="A28" s="161"/>
      <c r="B28" s="174" t="s">
        <v>391</v>
      </c>
      <c r="C28" s="174" t="s">
        <v>390</v>
      </c>
      <c r="D28" s="26"/>
      <c r="E28" s="25"/>
      <c r="F28" s="160"/>
      <c r="G28" s="23"/>
      <c r="H28" s="22"/>
      <c r="I28" s="22"/>
      <c r="J28" s="21"/>
      <c r="K28" s="21"/>
      <c r="L28" s="19"/>
      <c r="M28" s="18"/>
      <c r="N28" s="159"/>
      <c r="O28" s="16"/>
      <c r="P28" s="15"/>
      <c r="Q28" s="61"/>
      <c r="R28" s="60"/>
    </row>
    <row r="29" spans="1:18" x14ac:dyDescent="0.2">
      <c r="A29" s="161"/>
      <c r="B29" s="27"/>
      <c r="C29" s="27"/>
      <c r="D29" s="26"/>
      <c r="E29" s="25"/>
      <c r="F29" s="160"/>
      <c r="G29" s="23"/>
      <c r="H29" s="22"/>
      <c r="I29" s="22"/>
      <c r="J29" s="21"/>
      <c r="K29" s="21"/>
      <c r="L29" s="19"/>
      <c r="M29" s="18"/>
      <c r="N29" s="159"/>
      <c r="O29" s="16"/>
      <c r="P29" s="15"/>
      <c r="Q29" s="61"/>
      <c r="R29" s="60"/>
    </row>
    <row r="30" spans="1:18" x14ac:dyDescent="0.2">
      <c r="A30" s="161">
        <v>7</v>
      </c>
      <c r="B30" s="27" t="s">
        <v>389</v>
      </c>
      <c r="C30" s="27" t="s">
        <v>388</v>
      </c>
      <c r="D30" s="26" t="s">
        <v>36</v>
      </c>
      <c r="E30" s="21">
        <v>215.5</v>
      </c>
      <c r="F30" s="160">
        <v>6.6E-4</v>
      </c>
      <c r="G30" s="23">
        <f>E30*F30</f>
        <v>0.14223</v>
      </c>
      <c r="H30" s="22"/>
      <c r="I30" s="22"/>
      <c r="J30" s="21"/>
      <c r="K30" s="21">
        <f>E30*J30</f>
        <v>0</v>
      </c>
      <c r="L30" s="19"/>
      <c r="M30" s="18"/>
      <c r="N30" s="159"/>
      <c r="O30" s="16"/>
      <c r="P30" s="15"/>
      <c r="Q30" s="61"/>
      <c r="R30" s="60"/>
    </row>
    <row r="31" spans="1:18" x14ac:dyDescent="0.2">
      <c r="A31" s="161"/>
      <c r="B31" s="27"/>
      <c r="C31" s="27"/>
      <c r="D31" s="26"/>
      <c r="E31" s="25"/>
      <c r="F31" s="160"/>
      <c r="G31" s="23"/>
      <c r="H31" s="22"/>
      <c r="I31" s="22"/>
      <c r="J31" s="21"/>
      <c r="K31" s="21"/>
      <c r="L31" s="19"/>
      <c r="M31" s="18"/>
      <c r="N31" s="159"/>
      <c r="O31" s="16"/>
      <c r="P31" s="15"/>
      <c r="Q31" s="61"/>
      <c r="R31" s="60"/>
    </row>
    <row r="32" spans="1:18" x14ac:dyDescent="0.2">
      <c r="A32" s="161">
        <v>8</v>
      </c>
      <c r="B32" s="27" t="s">
        <v>387</v>
      </c>
      <c r="C32" s="27" t="s">
        <v>386</v>
      </c>
      <c r="D32" s="26" t="s">
        <v>36</v>
      </c>
      <c r="E32" s="21">
        <v>51</v>
      </c>
      <c r="F32" s="160">
        <v>9.1E-4</v>
      </c>
      <c r="G32" s="23">
        <f>E32*F32</f>
        <v>4.641E-2</v>
      </c>
      <c r="H32" s="22"/>
      <c r="I32" s="22"/>
      <c r="J32" s="21"/>
      <c r="K32" s="21">
        <f>E32*J32</f>
        <v>0</v>
      </c>
      <c r="L32" s="19"/>
      <c r="M32" s="18"/>
      <c r="N32" s="159"/>
      <c r="O32" s="16"/>
      <c r="P32" s="15"/>
      <c r="Q32" s="61"/>
      <c r="R32" s="60"/>
    </row>
    <row r="33" spans="1:18" x14ac:dyDescent="0.2">
      <c r="A33" s="161"/>
      <c r="B33" s="27"/>
      <c r="C33" s="27"/>
      <c r="D33" s="26"/>
      <c r="E33" s="25"/>
      <c r="F33" s="160"/>
      <c r="G33" s="23"/>
      <c r="H33" s="22"/>
      <c r="I33" s="22"/>
      <c r="J33" s="21"/>
      <c r="K33" s="21"/>
      <c r="L33" s="19"/>
      <c r="M33" s="18"/>
      <c r="N33" s="159"/>
      <c r="O33" s="16"/>
      <c r="P33" s="15"/>
      <c r="Q33" s="61"/>
      <c r="R33" s="60"/>
    </row>
    <row r="34" spans="1:18" x14ac:dyDescent="0.2">
      <c r="A34" s="161">
        <v>9</v>
      </c>
      <c r="B34" s="27" t="s">
        <v>385</v>
      </c>
      <c r="C34" s="27" t="s">
        <v>384</v>
      </c>
      <c r="D34" s="26" t="s">
        <v>36</v>
      </c>
      <c r="E34" s="21">
        <v>74</v>
      </c>
      <c r="F34" s="160">
        <v>1.1900000000000001E-3</v>
      </c>
      <c r="G34" s="23">
        <f>E34*F34</f>
        <v>8.8059999999999999E-2</v>
      </c>
      <c r="H34" s="22"/>
      <c r="I34" s="22"/>
      <c r="J34" s="21"/>
      <c r="K34" s="21">
        <f>E34*J34</f>
        <v>0</v>
      </c>
      <c r="L34" s="19"/>
      <c r="M34" s="18"/>
      <c r="N34" s="159"/>
      <c r="O34" s="16"/>
      <c r="P34" s="15"/>
      <c r="Q34" s="61"/>
      <c r="R34" s="60"/>
    </row>
    <row r="35" spans="1:18" x14ac:dyDescent="0.2">
      <c r="A35" s="161"/>
      <c r="B35" s="27"/>
      <c r="C35" s="27"/>
      <c r="D35" s="26"/>
      <c r="E35" s="21"/>
      <c r="F35" s="160"/>
      <c r="G35" s="23"/>
      <c r="H35" s="22"/>
      <c r="I35" s="22"/>
      <c r="J35" s="181"/>
      <c r="K35" s="21"/>
      <c r="L35" s="19"/>
      <c r="M35" s="18"/>
      <c r="N35" s="159"/>
      <c r="O35" s="16"/>
      <c r="P35" s="15"/>
      <c r="Q35" s="61"/>
      <c r="R35" s="60"/>
    </row>
    <row r="36" spans="1:18" x14ac:dyDescent="0.2">
      <c r="A36" s="161">
        <v>10</v>
      </c>
      <c r="B36" s="27" t="s">
        <v>383</v>
      </c>
      <c r="C36" s="27" t="s">
        <v>382</v>
      </c>
      <c r="D36" s="26" t="s">
        <v>36</v>
      </c>
      <c r="E36" s="21">
        <v>16</v>
      </c>
      <c r="F36" s="160">
        <v>2.5200000000000001E-3</v>
      </c>
      <c r="G36" s="23">
        <f>E36*F36</f>
        <v>4.0320000000000002E-2</v>
      </c>
      <c r="H36" s="22"/>
      <c r="I36" s="22"/>
      <c r="J36" s="21"/>
      <c r="K36" s="21">
        <f>E36*J36</f>
        <v>0</v>
      </c>
      <c r="L36" s="19"/>
      <c r="M36" s="18"/>
      <c r="N36" s="159"/>
      <c r="O36" s="16"/>
      <c r="P36" s="15"/>
      <c r="Q36" s="61"/>
      <c r="R36" s="60"/>
    </row>
    <row r="37" spans="1:18" x14ac:dyDescent="0.2">
      <c r="A37" s="161"/>
      <c r="B37" s="27"/>
      <c r="C37" s="27"/>
      <c r="D37" s="26"/>
      <c r="E37" s="25"/>
      <c r="F37" s="160"/>
      <c r="G37" s="23"/>
      <c r="H37" s="22"/>
      <c r="I37" s="22"/>
      <c r="J37" s="21"/>
      <c r="K37" s="21"/>
      <c r="L37" s="19"/>
      <c r="M37" s="18"/>
      <c r="N37" s="159"/>
      <c r="O37" s="16"/>
      <c r="P37" s="15"/>
      <c r="Q37" s="61"/>
      <c r="R37" s="60"/>
    </row>
    <row r="38" spans="1:18" ht="22.5" x14ac:dyDescent="0.2">
      <c r="A38" s="161">
        <v>11</v>
      </c>
      <c r="B38" s="27" t="s">
        <v>381</v>
      </c>
      <c r="C38" s="182" t="s">
        <v>380</v>
      </c>
      <c r="D38" s="26" t="s">
        <v>36</v>
      </c>
      <c r="E38" s="21">
        <f>SUM(E30,E32,E34,E36)</f>
        <v>356.5</v>
      </c>
      <c r="F38" s="160">
        <v>1.6000000000000001E-4</v>
      </c>
      <c r="G38" s="23">
        <f>E38*F38</f>
        <v>5.7040000000000007E-2</v>
      </c>
      <c r="H38" s="22"/>
      <c r="I38" s="22"/>
      <c r="J38" s="181"/>
      <c r="K38" s="21">
        <f>E38*J38</f>
        <v>0</v>
      </c>
      <c r="L38" s="19"/>
      <c r="M38" s="18"/>
      <c r="N38" s="159"/>
      <c r="O38" s="16"/>
      <c r="P38" s="15"/>
      <c r="Q38" s="61"/>
      <c r="R38" s="60"/>
    </row>
    <row r="39" spans="1:18" x14ac:dyDescent="0.2">
      <c r="A39" s="161"/>
      <c r="B39" s="27"/>
      <c r="C39" s="27"/>
      <c r="D39" s="26"/>
      <c r="E39" s="25"/>
      <c r="F39" s="160"/>
      <c r="G39" s="23"/>
      <c r="H39" s="22"/>
      <c r="I39" s="22"/>
      <c r="J39" s="21"/>
      <c r="K39" s="21"/>
      <c r="L39" s="19"/>
      <c r="M39" s="18"/>
      <c r="N39" s="159"/>
      <c r="O39" s="16"/>
      <c r="P39" s="15"/>
      <c r="Q39" s="61"/>
      <c r="R39" s="60"/>
    </row>
    <row r="40" spans="1:18" x14ac:dyDescent="0.2">
      <c r="A40" s="161">
        <v>12</v>
      </c>
      <c r="B40" s="177" t="s">
        <v>379</v>
      </c>
      <c r="C40" s="177" t="s">
        <v>378</v>
      </c>
      <c r="D40" s="176" t="s">
        <v>36</v>
      </c>
      <c r="E40" s="21">
        <f>SUM(E30,E32,E34,E36)</f>
        <v>356.5</v>
      </c>
      <c r="F40" s="160">
        <v>1.0000000000000001E-5</v>
      </c>
      <c r="G40" s="23">
        <f>E40*F40</f>
        <v>3.5650000000000005E-3</v>
      </c>
      <c r="H40" s="22"/>
      <c r="I40" s="22"/>
      <c r="J40" s="181"/>
      <c r="K40" s="21">
        <f>E40*J40</f>
        <v>0</v>
      </c>
      <c r="L40" s="19"/>
      <c r="M40" s="18"/>
      <c r="N40" s="159"/>
      <c r="O40" s="16"/>
      <c r="P40" s="15"/>
      <c r="Q40" s="61"/>
      <c r="R40" s="60"/>
    </row>
    <row r="41" spans="1:18" x14ac:dyDescent="0.2">
      <c r="A41" s="161"/>
      <c r="B41" s="27"/>
      <c r="C41" s="27"/>
      <c r="D41" s="26"/>
      <c r="E41" s="25"/>
      <c r="F41" s="160"/>
      <c r="G41" s="23"/>
      <c r="H41" s="22"/>
      <c r="I41" s="22"/>
      <c r="J41" s="21"/>
      <c r="K41" s="21"/>
      <c r="L41" s="19"/>
      <c r="M41" s="18"/>
      <c r="N41" s="159"/>
      <c r="O41" s="16"/>
      <c r="P41" s="15"/>
      <c r="Q41" s="61"/>
      <c r="R41" s="60"/>
    </row>
    <row r="42" spans="1:18" x14ac:dyDescent="0.2">
      <c r="A42" s="161">
        <v>13</v>
      </c>
      <c r="B42" s="177" t="s">
        <v>377</v>
      </c>
      <c r="C42" s="177" t="s">
        <v>376</v>
      </c>
      <c r="D42" s="176" t="s">
        <v>36</v>
      </c>
      <c r="E42" s="21">
        <f>SUM(E30,E32,E34,E36)</f>
        <v>356.5</v>
      </c>
      <c r="F42" s="160">
        <v>1.9000000000000001E-4</v>
      </c>
      <c r="G42" s="23">
        <f>E42*F42</f>
        <v>6.7735000000000004E-2</v>
      </c>
      <c r="H42" s="22"/>
      <c r="I42" s="22"/>
      <c r="J42" s="181"/>
      <c r="K42" s="21">
        <f>E42*J42</f>
        <v>0</v>
      </c>
      <c r="L42" s="19"/>
      <c r="M42" s="18"/>
      <c r="N42" s="159"/>
      <c r="O42" s="16"/>
      <c r="P42" s="15"/>
      <c r="Q42" s="61"/>
      <c r="R42" s="60"/>
    </row>
    <row r="43" spans="1:18" x14ac:dyDescent="0.2">
      <c r="A43" s="161"/>
      <c r="B43" s="27"/>
      <c r="C43" s="27"/>
      <c r="D43" s="26"/>
      <c r="E43" s="25"/>
      <c r="F43" s="160"/>
      <c r="G43" s="23"/>
      <c r="H43" s="22"/>
      <c r="I43" s="22"/>
      <c r="J43" s="21"/>
      <c r="K43" s="21"/>
      <c r="L43" s="19"/>
      <c r="M43" s="18"/>
      <c r="N43" s="159"/>
      <c r="O43" s="16"/>
      <c r="P43" s="15"/>
      <c r="Q43" s="61"/>
      <c r="R43" s="60"/>
    </row>
    <row r="44" spans="1:18" ht="22.5" x14ac:dyDescent="0.2">
      <c r="A44" s="161">
        <v>14</v>
      </c>
      <c r="B44" s="177" t="s">
        <v>375</v>
      </c>
      <c r="C44" s="178" t="s">
        <v>374</v>
      </c>
      <c r="D44" s="176" t="s">
        <v>373</v>
      </c>
      <c r="E44" s="21">
        <v>1</v>
      </c>
      <c r="F44" s="160"/>
      <c r="G44" s="23"/>
      <c r="H44" s="22"/>
      <c r="I44" s="22"/>
      <c r="J44" s="181"/>
      <c r="K44" s="21">
        <f>E44*J44</f>
        <v>0</v>
      </c>
      <c r="L44" s="19"/>
      <c r="M44" s="18"/>
      <c r="N44" s="159"/>
      <c r="O44" s="16"/>
      <c r="P44" s="15"/>
      <c r="Q44" s="61"/>
      <c r="R44" s="60"/>
    </row>
    <row r="45" spans="1:18" x14ac:dyDescent="0.2">
      <c r="A45" s="161"/>
      <c r="B45" s="27"/>
      <c r="C45" s="27"/>
      <c r="D45" s="26"/>
      <c r="E45" s="25"/>
      <c r="F45" s="160"/>
      <c r="G45" s="23"/>
      <c r="H45" s="22"/>
      <c r="I45" s="22"/>
      <c r="J45" s="21"/>
      <c r="K45" s="21"/>
      <c r="L45" s="19"/>
      <c r="M45" s="18"/>
      <c r="N45" s="159"/>
      <c r="O45" s="16"/>
      <c r="P45" s="15"/>
      <c r="Q45" s="61"/>
      <c r="R45" s="60"/>
    </row>
    <row r="46" spans="1:18" x14ac:dyDescent="0.2">
      <c r="A46" s="161">
        <v>15</v>
      </c>
      <c r="B46" s="177" t="s">
        <v>372</v>
      </c>
      <c r="C46" s="177" t="s">
        <v>371</v>
      </c>
      <c r="D46" s="176" t="s">
        <v>7</v>
      </c>
      <c r="E46" s="21">
        <f>SUM(G28:G45)</f>
        <v>0.44536000000000003</v>
      </c>
      <c r="F46" s="160"/>
      <c r="G46" s="23"/>
      <c r="H46" s="22"/>
      <c r="I46" s="22"/>
      <c r="J46" s="181"/>
      <c r="K46" s="21">
        <f>E46*J46</f>
        <v>0</v>
      </c>
      <c r="L46" s="19"/>
      <c r="M46" s="18"/>
      <c r="N46" s="159"/>
      <c r="O46" s="16"/>
      <c r="P46" s="15"/>
      <c r="Q46" s="61"/>
      <c r="R46" s="60"/>
    </row>
    <row r="47" spans="1:18" x14ac:dyDescent="0.2">
      <c r="A47" s="161"/>
      <c r="B47" s="177"/>
      <c r="C47" s="177"/>
      <c r="D47" s="176"/>
      <c r="E47" s="25"/>
      <c r="F47" s="160"/>
      <c r="G47" s="23"/>
      <c r="H47" s="22"/>
      <c r="I47" s="22"/>
      <c r="J47" s="21"/>
      <c r="K47" s="21"/>
      <c r="L47" s="19"/>
      <c r="M47" s="18"/>
      <c r="N47" s="159"/>
      <c r="O47" s="16"/>
      <c r="P47" s="15"/>
      <c r="Q47" s="61"/>
      <c r="R47" s="60"/>
    </row>
    <row r="48" spans="1:18" s="162" customFormat="1" x14ac:dyDescent="0.2">
      <c r="A48" s="175"/>
      <c r="B48" s="174"/>
      <c r="C48" s="174" t="s">
        <v>370</v>
      </c>
      <c r="D48" s="173"/>
      <c r="E48" s="172"/>
      <c r="F48" s="171"/>
      <c r="G48" s="170"/>
      <c r="H48" s="169"/>
      <c r="I48" s="169"/>
      <c r="J48" s="168"/>
      <c r="K48" s="168">
        <f>SUM(K30:K47)</f>
        <v>0</v>
      </c>
      <c r="L48" s="167"/>
      <c r="M48" s="166"/>
      <c r="N48" s="165"/>
      <c r="O48" s="164"/>
      <c r="P48" s="163"/>
      <c r="Q48" s="180"/>
      <c r="R48" s="179"/>
    </row>
    <row r="49" spans="1:18" x14ac:dyDescent="0.2">
      <c r="A49" s="161"/>
      <c r="B49" s="27"/>
      <c r="C49" s="27"/>
      <c r="D49" s="26"/>
      <c r="E49" s="25"/>
      <c r="F49" s="160"/>
      <c r="G49" s="23"/>
      <c r="H49" s="22"/>
      <c r="I49" s="22"/>
      <c r="J49" s="21"/>
      <c r="K49" s="21"/>
      <c r="L49" s="19"/>
      <c r="M49" s="18"/>
      <c r="N49" s="159"/>
      <c r="O49" s="16"/>
      <c r="P49" s="15"/>
      <c r="Q49" s="61"/>
      <c r="R49" s="60"/>
    </row>
    <row r="50" spans="1:18" x14ac:dyDescent="0.2">
      <c r="A50" s="161"/>
      <c r="B50" s="174" t="s">
        <v>369</v>
      </c>
      <c r="C50" s="174" t="s">
        <v>368</v>
      </c>
      <c r="D50" s="26"/>
      <c r="E50" s="25"/>
      <c r="F50" s="160"/>
      <c r="G50" s="23"/>
      <c r="H50" s="22"/>
      <c r="I50" s="22"/>
      <c r="J50" s="21"/>
      <c r="K50" s="21"/>
      <c r="L50" s="19"/>
      <c r="M50" s="18"/>
      <c r="N50" s="159"/>
      <c r="O50" s="16"/>
      <c r="P50" s="15"/>
      <c r="Q50" s="61"/>
      <c r="R50" s="60"/>
    </row>
    <row r="51" spans="1:18" x14ac:dyDescent="0.2">
      <c r="A51" s="161"/>
      <c r="B51" s="27"/>
      <c r="C51" s="27"/>
      <c r="D51" s="26"/>
      <c r="E51" s="25"/>
      <c r="F51" s="160"/>
      <c r="G51" s="23"/>
      <c r="H51" s="22"/>
      <c r="I51" s="22"/>
      <c r="J51" s="21"/>
      <c r="K51" s="21"/>
      <c r="L51" s="19"/>
      <c r="M51" s="18"/>
      <c r="N51" s="159"/>
      <c r="O51" s="16"/>
      <c r="P51" s="15"/>
    </row>
    <row r="52" spans="1:18" ht="33.75" x14ac:dyDescent="0.2">
      <c r="A52" s="161">
        <v>16</v>
      </c>
      <c r="B52" s="177" t="s">
        <v>367</v>
      </c>
      <c r="C52" s="178" t="s">
        <v>366</v>
      </c>
      <c r="D52" s="176" t="s">
        <v>345</v>
      </c>
      <c r="E52" s="25">
        <v>5</v>
      </c>
      <c r="F52" s="160">
        <v>2.2749999999999999E-2</v>
      </c>
      <c r="G52" s="23">
        <f>E52*F52</f>
        <v>0.11374999999999999</v>
      </c>
      <c r="H52" s="22"/>
      <c r="I52" s="22"/>
      <c r="J52" s="21"/>
      <c r="K52" s="21">
        <f>E52*J52</f>
        <v>0</v>
      </c>
      <c r="L52" s="19"/>
      <c r="M52" s="18"/>
      <c r="N52" s="159"/>
      <c r="O52" s="16"/>
      <c r="P52" s="15"/>
    </row>
    <row r="53" spans="1:18" x14ac:dyDescent="0.2">
      <c r="A53" s="161"/>
      <c r="B53" s="27"/>
      <c r="C53" s="177"/>
      <c r="D53" s="26"/>
      <c r="E53" s="25"/>
      <c r="F53" s="160"/>
      <c r="G53" s="23">
        <f>E53*F53</f>
        <v>0</v>
      </c>
      <c r="H53" s="22"/>
      <c r="I53" s="22"/>
      <c r="J53" s="21"/>
      <c r="K53" s="21">
        <f>E53*J53</f>
        <v>0</v>
      </c>
      <c r="L53" s="19"/>
      <c r="M53" s="18"/>
      <c r="N53" s="159"/>
      <c r="O53" s="16"/>
      <c r="P53" s="15"/>
    </row>
    <row r="54" spans="1:18" ht="22.5" x14ac:dyDescent="0.2">
      <c r="A54" s="161">
        <v>17</v>
      </c>
      <c r="B54" s="177" t="s">
        <v>365</v>
      </c>
      <c r="C54" s="178" t="s">
        <v>364</v>
      </c>
      <c r="D54" s="176" t="s">
        <v>345</v>
      </c>
      <c r="E54" s="25">
        <v>2</v>
      </c>
      <c r="F54" s="160">
        <v>2.4510000000000001E-2</v>
      </c>
      <c r="G54" s="23">
        <f>E54*F54</f>
        <v>4.9020000000000001E-2</v>
      </c>
      <c r="H54" s="22"/>
      <c r="I54" s="22"/>
      <c r="J54" s="21"/>
      <c r="K54" s="21">
        <f>E54*J54</f>
        <v>0</v>
      </c>
      <c r="L54" s="19"/>
      <c r="M54" s="18"/>
      <c r="N54" s="159"/>
      <c r="O54" s="16"/>
      <c r="P54" s="15"/>
    </row>
    <row r="55" spans="1:18" x14ac:dyDescent="0.2">
      <c r="A55" s="161"/>
      <c r="B55" s="27"/>
      <c r="C55" s="27"/>
      <c r="D55" s="26"/>
      <c r="E55" s="25"/>
      <c r="F55" s="160"/>
      <c r="G55" s="23"/>
      <c r="H55" s="22"/>
      <c r="I55" s="22"/>
      <c r="J55" s="21"/>
      <c r="K55" s="21"/>
      <c r="L55" s="19"/>
      <c r="M55" s="18"/>
      <c r="N55" s="159"/>
      <c r="O55" s="16"/>
      <c r="P55" s="15"/>
    </row>
    <row r="56" spans="1:18" ht="22.5" x14ac:dyDescent="0.2">
      <c r="A56" s="161">
        <v>18</v>
      </c>
      <c r="B56" s="177" t="s">
        <v>363</v>
      </c>
      <c r="C56" s="178" t="s">
        <v>362</v>
      </c>
      <c r="D56" s="176" t="s">
        <v>345</v>
      </c>
      <c r="E56" s="25">
        <v>1</v>
      </c>
      <c r="F56" s="160">
        <v>2.351E-2</v>
      </c>
      <c r="G56" s="23">
        <f>E56*F56</f>
        <v>2.351E-2</v>
      </c>
      <c r="H56" s="22"/>
      <c r="I56" s="22"/>
      <c r="J56" s="21"/>
      <c r="K56" s="21">
        <f>E56*J56</f>
        <v>0</v>
      </c>
      <c r="L56" s="19"/>
      <c r="M56" s="18"/>
      <c r="N56" s="159"/>
      <c r="O56" s="16"/>
      <c r="P56" s="15"/>
    </row>
    <row r="57" spans="1:18" x14ac:dyDescent="0.2">
      <c r="A57" s="161"/>
      <c r="B57" s="27"/>
      <c r="C57" s="27"/>
      <c r="D57" s="26"/>
      <c r="E57" s="25"/>
      <c r="F57" s="160"/>
      <c r="G57" s="23"/>
      <c r="H57" s="22"/>
      <c r="I57" s="22"/>
      <c r="J57" s="21"/>
      <c r="K57" s="21"/>
      <c r="L57" s="19"/>
      <c r="M57" s="18"/>
      <c r="N57" s="159"/>
      <c r="O57" s="16"/>
      <c r="P57" s="15"/>
    </row>
    <row r="58" spans="1:18" x14ac:dyDescent="0.2">
      <c r="A58" s="161">
        <v>19</v>
      </c>
      <c r="B58" s="177" t="s">
        <v>361</v>
      </c>
      <c r="C58" s="177" t="s">
        <v>360</v>
      </c>
      <c r="D58" s="176" t="s">
        <v>345</v>
      </c>
      <c r="E58" s="25">
        <v>3</v>
      </c>
      <c r="F58" s="160">
        <v>1.8079999999999999E-2</v>
      </c>
      <c r="G58" s="23"/>
      <c r="H58" s="22"/>
      <c r="I58" s="22"/>
      <c r="J58" s="21"/>
      <c r="K58" s="21">
        <f>E58*J58</f>
        <v>0</v>
      </c>
      <c r="L58" s="19"/>
      <c r="M58" s="18"/>
      <c r="N58" s="159"/>
      <c r="O58" s="16"/>
      <c r="P58" s="15"/>
    </row>
    <row r="59" spans="1:18" x14ac:dyDescent="0.2">
      <c r="A59" s="161"/>
      <c r="B59" s="27"/>
      <c r="C59" s="27"/>
      <c r="D59" s="26"/>
      <c r="E59" s="25"/>
      <c r="F59" s="160"/>
      <c r="G59" s="23"/>
      <c r="H59" s="22"/>
      <c r="I59" s="22"/>
      <c r="J59" s="21"/>
      <c r="K59" s="21"/>
      <c r="L59" s="19"/>
      <c r="M59" s="18"/>
      <c r="N59" s="159"/>
      <c r="O59" s="16"/>
      <c r="P59" s="15"/>
    </row>
    <row r="60" spans="1:18" x14ac:dyDescent="0.2">
      <c r="A60" s="161">
        <v>20</v>
      </c>
      <c r="B60" s="177" t="s">
        <v>357</v>
      </c>
      <c r="C60" s="177" t="s">
        <v>359</v>
      </c>
      <c r="D60" s="176" t="s">
        <v>345</v>
      </c>
      <c r="E60" s="25">
        <v>5</v>
      </c>
      <c r="F60" s="160">
        <v>1.6289999999999999E-2</v>
      </c>
      <c r="G60" s="23">
        <f>E60*F60</f>
        <v>8.1449999999999995E-2</v>
      </c>
      <c r="H60" s="22"/>
      <c r="I60" s="22"/>
      <c r="J60" s="21"/>
      <c r="K60" s="21">
        <f>E60*J60</f>
        <v>0</v>
      </c>
      <c r="L60" s="19"/>
      <c r="M60" s="18"/>
      <c r="N60" s="159"/>
      <c r="O60" s="16"/>
      <c r="P60" s="15"/>
    </row>
    <row r="61" spans="1:18" x14ac:dyDescent="0.2">
      <c r="A61" s="161"/>
      <c r="B61" s="27"/>
      <c r="C61" s="27"/>
      <c r="D61" s="26"/>
      <c r="E61" s="25"/>
      <c r="F61" s="160"/>
      <c r="G61" s="23"/>
      <c r="H61" s="22"/>
      <c r="I61" s="22"/>
      <c r="J61" s="21"/>
      <c r="K61" s="21"/>
      <c r="L61" s="19"/>
      <c r="M61" s="18"/>
      <c r="N61" s="159"/>
      <c r="O61" s="16"/>
      <c r="P61" s="15"/>
    </row>
    <row r="62" spans="1:18" x14ac:dyDescent="0.2">
      <c r="A62" s="161">
        <v>21</v>
      </c>
      <c r="B62" s="177" t="s">
        <v>357</v>
      </c>
      <c r="C62" s="177" t="s">
        <v>358</v>
      </c>
      <c r="D62" s="176" t="s">
        <v>345</v>
      </c>
      <c r="E62" s="25">
        <v>1</v>
      </c>
      <c r="F62" s="160">
        <v>1.6289999999999999E-2</v>
      </c>
      <c r="G62" s="23">
        <f>E62*F62</f>
        <v>1.6289999999999999E-2</v>
      </c>
      <c r="H62" s="22"/>
      <c r="I62" s="22"/>
      <c r="J62" s="21"/>
      <c r="K62" s="21">
        <f>E62*J62</f>
        <v>0</v>
      </c>
      <c r="L62" s="19"/>
      <c r="M62" s="18"/>
      <c r="N62" s="159"/>
      <c r="O62" s="16"/>
      <c r="P62" s="15"/>
    </row>
    <row r="63" spans="1:18" x14ac:dyDescent="0.2">
      <c r="A63" s="161"/>
      <c r="B63" s="27"/>
      <c r="C63" s="27"/>
      <c r="D63" s="26"/>
      <c r="E63" s="25"/>
      <c r="F63" s="160"/>
      <c r="G63" s="23"/>
      <c r="H63" s="22"/>
      <c r="I63" s="22"/>
      <c r="J63" s="21"/>
      <c r="K63" s="21"/>
      <c r="L63" s="19"/>
      <c r="M63" s="18"/>
      <c r="N63" s="159"/>
      <c r="O63" s="16"/>
      <c r="P63" s="15"/>
    </row>
    <row r="64" spans="1:18" ht="22.5" x14ac:dyDescent="0.2">
      <c r="A64" s="161">
        <v>22</v>
      </c>
      <c r="B64" s="177" t="s">
        <v>357</v>
      </c>
      <c r="C64" s="178" t="s">
        <v>356</v>
      </c>
      <c r="D64" s="176" t="s">
        <v>345</v>
      </c>
      <c r="E64" s="25">
        <v>1</v>
      </c>
      <c r="F64" s="160">
        <v>1.6289999999999999E-2</v>
      </c>
      <c r="G64" s="23">
        <f>E64*F64</f>
        <v>1.6289999999999999E-2</v>
      </c>
      <c r="H64" s="22"/>
      <c r="I64" s="22"/>
      <c r="J64" s="21"/>
      <c r="K64" s="21">
        <f>E64*J64</f>
        <v>0</v>
      </c>
      <c r="L64" s="19"/>
      <c r="M64" s="18"/>
      <c r="N64" s="159"/>
      <c r="O64" s="16"/>
      <c r="P64" s="15"/>
    </row>
    <row r="65" spans="1:16" x14ac:dyDescent="0.2">
      <c r="A65" s="161"/>
      <c r="B65" s="27"/>
      <c r="C65" s="27"/>
      <c r="D65" s="26"/>
      <c r="E65" s="25"/>
      <c r="F65" s="160"/>
      <c r="G65" s="23"/>
      <c r="H65" s="22"/>
      <c r="I65" s="22"/>
      <c r="J65" s="21"/>
      <c r="K65" s="21"/>
      <c r="L65" s="19"/>
      <c r="M65" s="18"/>
      <c r="N65" s="159"/>
      <c r="O65" s="16"/>
      <c r="P65" s="15"/>
    </row>
    <row r="66" spans="1:16" x14ac:dyDescent="0.2">
      <c r="A66" s="161">
        <v>23</v>
      </c>
      <c r="B66" s="177" t="s">
        <v>355</v>
      </c>
      <c r="C66" s="178" t="s">
        <v>354</v>
      </c>
      <c r="D66" s="176" t="s">
        <v>345</v>
      </c>
      <c r="E66" s="25">
        <v>3</v>
      </c>
      <c r="F66" s="160">
        <v>7.9699999999999997E-3</v>
      </c>
      <c r="G66" s="23">
        <f>E66*F66</f>
        <v>2.3910000000000001E-2</v>
      </c>
      <c r="H66" s="22"/>
      <c r="I66" s="22"/>
      <c r="J66" s="21"/>
      <c r="K66" s="21">
        <f>E66*J66</f>
        <v>0</v>
      </c>
      <c r="L66" s="19"/>
      <c r="M66" s="18"/>
      <c r="N66" s="159"/>
      <c r="O66" s="16"/>
      <c r="P66" s="15"/>
    </row>
    <row r="67" spans="1:16" x14ac:dyDescent="0.2">
      <c r="A67" s="161"/>
      <c r="B67" s="27"/>
      <c r="C67" s="27"/>
      <c r="D67" s="26"/>
      <c r="E67" s="25"/>
      <c r="F67" s="160"/>
      <c r="G67" s="23"/>
      <c r="H67" s="22"/>
      <c r="I67" s="22"/>
      <c r="J67" s="21"/>
      <c r="K67" s="21"/>
      <c r="L67" s="19"/>
      <c r="M67" s="18"/>
      <c r="N67" s="159"/>
      <c r="O67" s="16"/>
      <c r="P67" s="15"/>
    </row>
    <row r="68" spans="1:16" ht="22.5" x14ac:dyDescent="0.2">
      <c r="A68" s="161">
        <v>24</v>
      </c>
      <c r="B68" s="177" t="s">
        <v>353</v>
      </c>
      <c r="C68" s="178" t="s">
        <v>352</v>
      </c>
      <c r="D68" s="176" t="s">
        <v>345</v>
      </c>
      <c r="E68" s="25">
        <v>1</v>
      </c>
      <c r="F68" s="160">
        <v>2.3699999999999999E-2</v>
      </c>
      <c r="G68" s="23">
        <f>E68*F68</f>
        <v>2.3699999999999999E-2</v>
      </c>
      <c r="H68" s="22"/>
      <c r="I68" s="22"/>
      <c r="J68" s="21"/>
      <c r="K68" s="21">
        <f>E68*J68</f>
        <v>0</v>
      </c>
      <c r="L68" s="19"/>
      <c r="M68" s="18"/>
      <c r="N68" s="159"/>
      <c r="O68" s="16"/>
      <c r="P68" s="15"/>
    </row>
    <row r="69" spans="1:16" x14ac:dyDescent="0.2">
      <c r="A69" s="161"/>
      <c r="B69" s="27"/>
      <c r="C69" s="27"/>
      <c r="D69" s="26"/>
      <c r="E69" s="25"/>
      <c r="F69" s="160"/>
      <c r="G69" s="23"/>
      <c r="H69" s="22"/>
      <c r="I69" s="22"/>
      <c r="J69" s="21"/>
      <c r="K69" s="21"/>
      <c r="L69" s="19"/>
      <c r="M69" s="18"/>
      <c r="N69" s="159"/>
      <c r="O69" s="16"/>
      <c r="P69" s="15"/>
    </row>
    <row r="70" spans="1:16" x14ac:dyDescent="0.2">
      <c r="A70" s="161">
        <v>25</v>
      </c>
      <c r="B70" s="177" t="s">
        <v>351</v>
      </c>
      <c r="C70" s="177" t="s">
        <v>350</v>
      </c>
      <c r="D70" s="176" t="s">
        <v>345</v>
      </c>
      <c r="E70" s="25">
        <v>4</v>
      </c>
      <c r="F70" s="160">
        <v>1.7000000000000001E-4</v>
      </c>
      <c r="G70" s="23">
        <f>E70*F70</f>
        <v>6.8000000000000005E-4</v>
      </c>
      <c r="H70" s="22"/>
      <c r="I70" s="22"/>
      <c r="J70" s="21"/>
      <c r="K70" s="21">
        <f>E70*J70</f>
        <v>0</v>
      </c>
      <c r="L70" s="19"/>
      <c r="M70" s="18"/>
      <c r="N70" s="159"/>
      <c r="O70" s="16"/>
      <c r="P70" s="15"/>
    </row>
    <row r="71" spans="1:16" x14ac:dyDescent="0.2">
      <c r="A71" s="161"/>
      <c r="B71" s="27"/>
      <c r="C71" s="27"/>
      <c r="D71" s="26"/>
      <c r="E71" s="25"/>
      <c r="F71" s="160"/>
      <c r="G71" s="23"/>
      <c r="H71" s="22"/>
      <c r="I71" s="22"/>
      <c r="J71" s="21"/>
      <c r="K71" s="21"/>
      <c r="L71" s="19"/>
      <c r="M71" s="18"/>
      <c r="N71" s="159"/>
      <c r="O71" s="16"/>
      <c r="P71" s="15"/>
    </row>
    <row r="72" spans="1:16" ht="22.5" x14ac:dyDescent="0.2">
      <c r="A72" s="161">
        <v>26</v>
      </c>
      <c r="B72" s="177" t="s">
        <v>349</v>
      </c>
      <c r="C72" s="178" t="s">
        <v>348</v>
      </c>
      <c r="D72" s="176" t="s">
        <v>345</v>
      </c>
      <c r="E72" s="25">
        <v>4</v>
      </c>
      <c r="F72" s="160">
        <v>0.2011</v>
      </c>
      <c r="G72" s="23">
        <f>E72*F72</f>
        <v>0.8044</v>
      </c>
      <c r="H72" s="22"/>
      <c r="I72" s="22"/>
      <c r="J72" s="21"/>
      <c r="K72" s="21">
        <f>E72*J72</f>
        <v>0</v>
      </c>
      <c r="L72" s="19"/>
      <c r="M72" s="18"/>
      <c r="N72" s="159"/>
      <c r="O72" s="16"/>
      <c r="P72" s="15"/>
    </row>
    <row r="73" spans="1:16" x14ac:dyDescent="0.2">
      <c r="A73" s="161"/>
      <c r="B73" s="27"/>
      <c r="C73" s="27"/>
      <c r="D73" s="26"/>
      <c r="E73" s="25"/>
      <c r="F73" s="160"/>
      <c r="G73" s="23"/>
      <c r="H73" s="22"/>
      <c r="I73" s="22"/>
      <c r="J73" s="21"/>
      <c r="K73" s="21"/>
      <c r="L73" s="19"/>
      <c r="M73" s="18"/>
      <c r="N73" s="159"/>
      <c r="O73" s="16"/>
      <c r="P73" s="15"/>
    </row>
    <row r="74" spans="1:16" x14ac:dyDescent="0.2">
      <c r="A74" s="161">
        <v>27</v>
      </c>
      <c r="B74" s="27" t="s">
        <v>347</v>
      </c>
      <c r="C74" s="27" t="s">
        <v>346</v>
      </c>
      <c r="D74" s="26" t="s">
        <v>345</v>
      </c>
      <c r="E74" s="25">
        <v>1</v>
      </c>
      <c r="F74" s="160">
        <v>5.0000000000000001E-4</v>
      </c>
      <c r="G74" s="23"/>
      <c r="H74" s="22"/>
      <c r="I74" s="22"/>
      <c r="J74" s="21"/>
      <c r="K74" s="21">
        <f>E74*J74</f>
        <v>0</v>
      </c>
      <c r="L74" s="19"/>
      <c r="M74" s="18"/>
      <c r="N74" s="159"/>
      <c r="O74" s="16"/>
      <c r="P74" s="15"/>
    </row>
    <row r="75" spans="1:16" x14ac:dyDescent="0.2">
      <c r="A75" s="161"/>
      <c r="B75" s="27"/>
      <c r="C75" s="27"/>
      <c r="D75" s="26"/>
      <c r="E75" s="25"/>
      <c r="F75" s="160"/>
      <c r="G75" s="23"/>
      <c r="H75" s="22"/>
      <c r="I75" s="22"/>
      <c r="J75" s="21"/>
      <c r="K75" s="21"/>
      <c r="L75" s="19"/>
      <c r="M75" s="18"/>
      <c r="N75" s="159"/>
      <c r="O75" s="16"/>
      <c r="P75" s="15"/>
    </row>
    <row r="76" spans="1:16" x14ac:dyDescent="0.2">
      <c r="A76" s="161">
        <v>28</v>
      </c>
      <c r="B76" s="177" t="s">
        <v>344</v>
      </c>
      <c r="C76" s="177" t="s">
        <v>343</v>
      </c>
      <c r="D76" s="176" t="s">
        <v>7</v>
      </c>
      <c r="E76" s="25">
        <v>1.173</v>
      </c>
      <c r="F76" s="160"/>
      <c r="G76" s="23"/>
      <c r="H76" s="22"/>
      <c r="I76" s="22"/>
      <c r="J76" s="21"/>
      <c r="K76" s="21">
        <f>E76*J76</f>
        <v>0</v>
      </c>
      <c r="L76" s="19"/>
      <c r="M76" s="18"/>
      <c r="N76" s="159"/>
      <c r="O76" s="16"/>
      <c r="P76" s="15"/>
    </row>
    <row r="77" spans="1:16" x14ac:dyDescent="0.2">
      <c r="A77" s="161"/>
      <c r="B77" s="27"/>
      <c r="C77" s="27"/>
      <c r="D77" s="26"/>
      <c r="E77" s="25"/>
      <c r="F77" s="160"/>
      <c r="G77" s="23"/>
      <c r="H77" s="22"/>
      <c r="I77" s="22"/>
      <c r="J77" s="21"/>
      <c r="K77" s="21"/>
      <c r="L77" s="19"/>
      <c r="M77" s="18"/>
      <c r="N77" s="159"/>
      <c r="O77" s="16"/>
      <c r="P77" s="15"/>
    </row>
    <row r="78" spans="1:16" x14ac:dyDescent="0.2">
      <c r="A78" s="161">
        <v>29</v>
      </c>
      <c r="B78" s="177" t="s">
        <v>342</v>
      </c>
      <c r="C78" s="177" t="s">
        <v>341</v>
      </c>
      <c r="D78" s="176" t="s">
        <v>340</v>
      </c>
      <c r="E78" s="25">
        <v>210</v>
      </c>
      <c r="F78" s="160"/>
      <c r="G78" s="23"/>
      <c r="H78" s="22"/>
      <c r="I78" s="22"/>
      <c r="J78" s="21"/>
      <c r="K78" s="21">
        <f>E78*J78</f>
        <v>0</v>
      </c>
      <c r="L78" s="19"/>
      <c r="M78" s="18"/>
      <c r="N78" s="159"/>
      <c r="O78" s="16"/>
      <c r="P78" s="15"/>
    </row>
    <row r="79" spans="1:16" x14ac:dyDescent="0.2">
      <c r="A79" s="161"/>
      <c r="B79" s="27"/>
      <c r="C79" s="27"/>
      <c r="D79" s="26"/>
      <c r="E79" s="25"/>
      <c r="F79" s="160"/>
      <c r="G79" s="23"/>
      <c r="H79" s="22"/>
      <c r="I79" s="22"/>
      <c r="J79" s="21"/>
      <c r="K79" s="21"/>
      <c r="L79" s="19"/>
      <c r="M79" s="18"/>
      <c r="N79" s="159"/>
      <c r="O79" s="16"/>
      <c r="P79" s="15"/>
    </row>
    <row r="80" spans="1:16" s="162" customFormat="1" x14ac:dyDescent="0.2">
      <c r="A80" s="175"/>
      <c r="B80" s="174"/>
      <c r="C80" s="174" t="s">
        <v>339</v>
      </c>
      <c r="D80" s="173"/>
      <c r="E80" s="172"/>
      <c r="F80" s="171"/>
      <c r="G80" s="170"/>
      <c r="H80" s="169"/>
      <c r="I80" s="169"/>
      <c r="J80" s="168"/>
      <c r="K80" s="168">
        <f>SUM(K52:K79)</f>
        <v>0</v>
      </c>
      <c r="L80" s="167"/>
      <c r="M80" s="166"/>
      <c r="N80" s="165"/>
      <c r="O80" s="164"/>
      <c r="P80" s="163"/>
    </row>
    <row r="81" spans="1:16" x14ac:dyDescent="0.2">
      <c r="A81" s="161"/>
      <c r="B81" s="27"/>
      <c r="C81" s="27"/>
      <c r="D81" s="26"/>
      <c r="E81" s="25"/>
      <c r="F81" s="160"/>
      <c r="G81" s="23"/>
      <c r="H81" s="22"/>
      <c r="I81" s="22"/>
      <c r="J81" s="21"/>
      <c r="K81" s="21"/>
      <c r="L81" s="19"/>
      <c r="M81" s="18"/>
      <c r="N81" s="159"/>
      <c r="O81" s="16"/>
      <c r="P81" s="15"/>
    </row>
    <row r="82" spans="1:16" x14ac:dyDescent="0.2">
      <c r="A82" s="161"/>
      <c r="B82" s="27"/>
      <c r="C82" s="27"/>
      <c r="D82" s="26"/>
      <c r="E82" s="25"/>
      <c r="F82" s="160"/>
      <c r="G82" s="23"/>
      <c r="H82" s="22"/>
      <c r="I82" s="22"/>
      <c r="J82" s="21"/>
      <c r="K82" s="21"/>
      <c r="L82" s="19"/>
      <c r="M82" s="18"/>
      <c r="N82" s="159"/>
      <c r="O82" s="16"/>
      <c r="P82" s="15"/>
    </row>
    <row r="83" spans="1:16" x14ac:dyDescent="0.2">
      <c r="A83" s="161"/>
      <c r="B83" s="27"/>
      <c r="C83" s="27"/>
      <c r="D83" s="26"/>
      <c r="E83" s="25"/>
      <c r="F83" s="160"/>
      <c r="G83" s="23"/>
      <c r="H83" s="22"/>
      <c r="I83" s="22"/>
      <c r="J83" s="21"/>
      <c r="K83" s="21"/>
      <c r="L83" s="19"/>
      <c r="M83" s="18"/>
      <c r="N83" s="159"/>
      <c r="O83" s="16"/>
      <c r="P83" s="15"/>
    </row>
    <row r="84" spans="1:16" x14ac:dyDescent="0.2">
      <c r="A84" s="161"/>
      <c r="B84" s="27"/>
      <c r="C84" s="27"/>
      <c r="D84" s="26"/>
      <c r="E84" s="25"/>
      <c r="F84" s="160"/>
      <c r="G84" s="23"/>
      <c r="H84" s="22"/>
      <c r="I84" s="22"/>
      <c r="J84" s="21"/>
      <c r="K84" s="21"/>
      <c r="L84" s="19"/>
      <c r="M84" s="18"/>
      <c r="N84" s="159"/>
      <c r="O84" s="16"/>
      <c r="P84" s="15"/>
    </row>
    <row r="85" spans="1:16" x14ac:dyDescent="0.2">
      <c r="A85" s="161"/>
      <c r="B85" s="27"/>
      <c r="C85" s="27"/>
      <c r="D85" s="26"/>
      <c r="E85" s="25"/>
      <c r="F85" s="160"/>
      <c r="G85" s="23"/>
      <c r="H85" s="22"/>
      <c r="I85" s="22"/>
      <c r="J85" s="21"/>
      <c r="K85" s="21"/>
      <c r="L85" s="19"/>
      <c r="M85" s="18"/>
      <c r="N85" s="159"/>
      <c r="O85" s="16"/>
      <c r="P85" s="15"/>
    </row>
    <row r="86" spans="1:16" x14ac:dyDescent="0.2">
      <c r="A86" s="161"/>
      <c r="B86" s="27"/>
      <c r="C86" s="27"/>
      <c r="D86" s="26"/>
      <c r="E86" s="25"/>
      <c r="F86" s="160"/>
      <c r="G86" s="23"/>
      <c r="H86" s="22"/>
      <c r="I86" s="22"/>
      <c r="J86" s="21"/>
      <c r="K86" s="21"/>
      <c r="L86" s="19"/>
      <c r="M86" s="18"/>
      <c r="N86" s="159"/>
      <c r="O86" s="16"/>
      <c r="P86" s="15"/>
    </row>
    <row r="87" spans="1:16" x14ac:dyDescent="0.2">
      <c r="A87" s="161"/>
      <c r="B87" s="27"/>
      <c r="C87" s="27"/>
      <c r="D87" s="26"/>
      <c r="E87" s="25"/>
      <c r="F87" s="160"/>
      <c r="G87" s="23"/>
      <c r="H87" s="22"/>
      <c r="I87" s="22"/>
      <c r="J87" s="21"/>
      <c r="K87" s="21"/>
      <c r="L87" s="19"/>
      <c r="M87" s="18"/>
      <c r="N87" s="159"/>
      <c r="O87" s="16"/>
      <c r="P87" s="15"/>
    </row>
    <row r="88" spans="1:16" x14ac:dyDescent="0.2">
      <c r="A88" s="161"/>
      <c r="B88" s="27"/>
      <c r="C88" s="27"/>
      <c r="D88" s="26"/>
      <c r="E88" s="25"/>
      <c r="F88" s="160"/>
      <c r="G88" s="23"/>
      <c r="H88" s="22"/>
      <c r="I88" s="22"/>
      <c r="J88" s="21"/>
      <c r="K88" s="21"/>
      <c r="L88" s="19"/>
      <c r="M88" s="18"/>
      <c r="N88" s="159"/>
      <c r="O88" s="16"/>
      <c r="P88" s="15"/>
    </row>
    <row r="89" spans="1:16" x14ac:dyDescent="0.2">
      <c r="A89" s="161"/>
      <c r="B89" s="27"/>
      <c r="C89" s="27"/>
      <c r="D89" s="26"/>
      <c r="E89" s="25"/>
      <c r="F89" s="160"/>
      <c r="G89" s="23"/>
      <c r="H89" s="22"/>
      <c r="I89" s="22"/>
      <c r="J89" s="21"/>
      <c r="K89" s="21"/>
      <c r="L89" s="19"/>
      <c r="M89" s="18"/>
      <c r="N89" s="159"/>
      <c r="O89" s="16"/>
      <c r="P89" s="15"/>
    </row>
    <row r="90" spans="1:16" x14ac:dyDescent="0.2">
      <c r="A90" s="161"/>
      <c r="B90" s="27"/>
      <c r="C90" s="27"/>
      <c r="D90" s="26"/>
      <c r="E90" s="25"/>
      <c r="F90" s="160"/>
      <c r="G90" s="23"/>
      <c r="H90" s="22"/>
      <c r="I90" s="22"/>
      <c r="J90" s="21"/>
      <c r="K90" s="21"/>
      <c r="L90" s="19"/>
      <c r="M90" s="18"/>
      <c r="N90" s="159"/>
      <c r="O90" s="16"/>
      <c r="P90" s="15"/>
    </row>
    <row r="91" spans="1:16" x14ac:dyDescent="0.2">
      <c r="A91" s="161"/>
      <c r="B91" s="27"/>
      <c r="C91" s="27"/>
      <c r="D91" s="26"/>
      <c r="E91" s="25"/>
      <c r="F91" s="160"/>
      <c r="G91" s="23"/>
      <c r="H91" s="22"/>
      <c r="I91" s="22"/>
      <c r="J91" s="21"/>
      <c r="K91" s="21"/>
      <c r="L91" s="19"/>
      <c r="M91" s="18"/>
      <c r="N91" s="159"/>
      <c r="O91" s="16"/>
      <c r="P91" s="15"/>
    </row>
    <row r="92" spans="1:16" x14ac:dyDescent="0.2">
      <c r="A92" s="161"/>
      <c r="B92" s="27"/>
      <c r="C92" s="27"/>
      <c r="D92" s="26"/>
      <c r="E92" s="25"/>
      <c r="F92" s="160"/>
      <c r="G92" s="23"/>
      <c r="H92" s="22"/>
      <c r="I92" s="22"/>
      <c r="J92" s="21"/>
      <c r="K92" s="21"/>
      <c r="L92" s="19"/>
      <c r="M92" s="18"/>
      <c r="N92" s="159"/>
      <c r="O92" s="16"/>
      <c r="P92" s="15"/>
    </row>
    <row r="93" spans="1:16" x14ac:dyDescent="0.2">
      <c r="A93" s="161"/>
      <c r="B93" s="27"/>
      <c r="C93" s="27"/>
      <c r="D93" s="26"/>
      <c r="E93" s="25"/>
      <c r="F93" s="160"/>
      <c r="G93" s="23"/>
      <c r="H93" s="22"/>
      <c r="I93" s="22"/>
      <c r="J93" s="21"/>
      <c r="K93" s="21"/>
      <c r="L93" s="19"/>
      <c r="M93" s="18"/>
      <c r="N93" s="159"/>
      <c r="O93" s="16"/>
      <c r="P93" s="15"/>
    </row>
    <row r="94" spans="1:16" x14ac:dyDescent="0.2">
      <c r="A94" s="161"/>
      <c r="B94" s="27"/>
      <c r="C94" s="27"/>
      <c r="D94" s="26"/>
      <c r="E94" s="25"/>
      <c r="F94" s="160"/>
      <c r="G94" s="23"/>
      <c r="H94" s="22"/>
      <c r="I94" s="22"/>
      <c r="J94" s="21"/>
      <c r="K94" s="21"/>
      <c r="L94" s="19"/>
      <c r="M94" s="18"/>
      <c r="N94" s="159"/>
      <c r="O94" s="16"/>
      <c r="P94" s="15"/>
    </row>
    <row r="95" spans="1:16" x14ac:dyDescent="0.2">
      <c r="A95" s="161"/>
      <c r="B95" s="27"/>
      <c r="C95" s="27"/>
      <c r="D95" s="26"/>
      <c r="E95" s="25"/>
      <c r="F95" s="160"/>
      <c r="G95" s="23"/>
      <c r="H95" s="22"/>
      <c r="I95" s="22"/>
      <c r="J95" s="21"/>
      <c r="K95" s="21"/>
      <c r="L95" s="19"/>
      <c r="M95" s="18"/>
      <c r="N95" s="159"/>
      <c r="O95" s="16"/>
      <c r="P95" s="15"/>
    </row>
    <row r="96" spans="1:16" x14ac:dyDescent="0.2">
      <c r="A96" s="161"/>
      <c r="B96" s="27"/>
      <c r="C96" s="27"/>
      <c r="D96" s="26"/>
      <c r="E96" s="25"/>
      <c r="F96" s="160"/>
      <c r="G96" s="23"/>
      <c r="H96" s="22"/>
      <c r="I96" s="22"/>
      <c r="J96" s="21"/>
      <c r="K96" s="21"/>
      <c r="L96" s="19"/>
      <c r="M96" s="18"/>
      <c r="N96" s="159"/>
      <c r="O96" s="16"/>
      <c r="P96" s="15"/>
    </row>
    <row r="97" spans="1:16" x14ac:dyDescent="0.2">
      <c r="A97" s="161"/>
      <c r="B97" s="27"/>
      <c r="C97" s="27"/>
      <c r="D97" s="26"/>
      <c r="E97" s="25"/>
      <c r="F97" s="160"/>
      <c r="G97" s="23"/>
      <c r="H97" s="22"/>
      <c r="I97" s="22"/>
      <c r="J97" s="21"/>
      <c r="K97" s="21"/>
      <c r="L97" s="19"/>
      <c r="M97" s="18"/>
      <c r="N97" s="159"/>
      <c r="O97" s="16"/>
      <c r="P97" s="15"/>
    </row>
    <row r="98" spans="1:16" x14ac:dyDescent="0.2">
      <c r="A98" s="161"/>
      <c r="B98" s="27"/>
      <c r="C98" s="27"/>
      <c r="D98" s="26"/>
      <c r="E98" s="25"/>
      <c r="F98" s="160"/>
      <c r="G98" s="23"/>
      <c r="H98" s="22"/>
      <c r="I98" s="22"/>
      <c r="J98" s="21"/>
      <c r="K98" s="21"/>
      <c r="L98" s="19"/>
      <c r="M98" s="18"/>
      <c r="N98" s="159"/>
      <c r="O98" s="16"/>
      <c r="P98" s="15"/>
    </row>
    <row r="99" spans="1:16" x14ac:dyDescent="0.2">
      <c r="A99" s="161"/>
      <c r="B99" s="27"/>
      <c r="C99" s="27"/>
      <c r="D99" s="26"/>
      <c r="E99" s="25"/>
      <c r="F99" s="160"/>
      <c r="G99" s="23"/>
      <c r="H99" s="22"/>
      <c r="I99" s="22"/>
      <c r="J99" s="21"/>
      <c r="K99" s="21"/>
      <c r="L99" s="19"/>
      <c r="M99" s="18"/>
      <c r="N99" s="159"/>
      <c r="O99" s="16"/>
      <c r="P99" s="15"/>
    </row>
    <row r="100" spans="1:16" x14ac:dyDescent="0.2">
      <c r="A100" s="161"/>
      <c r="B100" s="27"/>
      <c r="C100" s="27"/>
      <c r="D100" s="26"/>
      <c r="E100" s="25"/>
      <c r="F100" s="160"/>
      <c r="G100" s="23"/>
      <c r="H100" s="22"/>
      <c r="I100" s="22"/>
      <c r="J100" s="21"/>
      <c r="K100" s="21"/>
      <c r="L100" s="19"/>
      <c r="M100" s="18"/>
      <c r="N100" s="159"/>
      <c r="O100" s="16"/>
      <c r="P100" s="15"/>
    </row>
    <row r="101" spans="1:16" x14ac:dyDescent="0.2">
      <c r="A101" s="161"/>
      <c r="B101" s="27"/>
      <c r="C101" s="27"/>
      <c r="D101" s="26"/>
      <c r="E101" s="25"/>
      <c r="F101" s="160"/>
      <c r="G101" s="23"/>
      <c r="H101" s="22"/>
      <c r="I101" s="22"/>
      <c r="J101" s="21"/>
      <c r="K101" s="21"/>
      <c r="L101" s="19"/>
      <c r="M101" s="18"/>
      <c r="N101" s="159"/>
      <c r="O101" s="16"/>
      <c r="P101" s="15"/>
    </row>
    <row r="102" spans="1:16" x14ac:dyDescent="0.2">
      <c r="A102" s="161"/>
      <c r="B102" s="27"/>
      <c r="C102" s="27"/>
      <c r="D102" s="26"/>
      <c r="E102" s="25"/>
      <c r="F102" s="160"/>
      <c r="G102" s="23"/>
      <c r="H102" s="22"/>
      <c r="I102" s="22"/>
      <c r="J102" s="21"/>
      <c r="K102" s="21"/>
      <c r="L102" s="19"/>
      <c r="M102" s="18"/>
      <c r="N102" s="159"/>
      <c r="O102" s="16"/>
      <c r="P102" s="15"/>
    </row>
    <row r="103" spans="1:16" x14ac:dyDescent="0.2">
      <c r="A103" s="161"/>
      <c r="B103" s="27"/>
      <c r="C103" s="27"/>
      <c r="D103" s="26"/>
      <c r="E103" s="25"/>
      <c r="F103" s="160"/>
      <c r="G103" s="23"/>
      <c r="H103" s="22"/>
      <c r="I103" s="22"/>
      <c r="J103" s="21"/>
      <c r="K103" s="21"/>
      <c r="L103" s="19"/>
      <c r="M103" s="18"/>
      <c r="N103" s="159"/>
      <c r="O103" s="16"/>
      <c r="P103" s="15"/>
    </row>
    <row r="104" spans="1:16" x14ac:dyDescent="0.2">
      <c r="A104" s="161"/>
      <c r="B104" s="27"/>
      <c r="C104" s="27"/>
      <c r="D104" s="26"/>
      <c r="E104" s="25"/>
      <c r="F104" s="160"/>
      <c r="G104" s="23"/>
      <c r="H104" s="22"/>
      <c r="I104" s="22"/>
      <c r="J104" s="21"/>
      <c r="K104" s="21"/>
      <c r="L104" s="19"/>
      <c r="M104" s="18"/>
      <c r="N104" s="159"/>
      <c r="O104" s="16"/>
      <c r="P104" s="15"/>
    </row>
    <row r="105" spans="1:16" x14ac:dyDescent="0.2">
      <c r="A105" s="161"/>
      <c r="B105" s="27"/>
      <c r="C105" s="27"/>
      <c r="D105" s="26"/>
      <c r="E105" s="25"/>
      <c r="F105" s="160"/>
      <c r="G105" s="23"/>
      <c r="H105" s="22"/>
      <c r="I105" s="22"/>
      <c r="J105" s="21"/>
      <c r="K105" s="21"/>
      <c r="L105" s="19"/>
      <c r="M105" s="18"/>
      <c r="N105" s="159"/>
      <c r="O105" s="16"/>
      <c r="P105" s="15"/>
    </row>
    <row r="106" spans="1:16" x14ac:dyDescent="0.2">
      <c r="A106" s="161"/>
      <c r="B106" s="27"/>
      <c r="C106" s="27"/>
      <c r="D106" s="26"/>
      <c r="E106" s="25"/>
      <c r="F106" s="160"/>
      <c r="G106" s="23"/>
      <c r="H106" s="22"/>
      <c r="I106" s="22"/>
      <c r="J106" s="21"/>
      <c r="K106" s="21"/>
      <c r="L106" s="19"/>
      <c r="M106" s="18"/>
      <c r="N106" s="159"/>
      <c r="O106" s="16"/>
      <c r="P106" s="15"/>
    </row>
    <row r="107" spans="1:16" x14ac:dyDescent="0.2">
      <c r="A107" s="161"/>
      <c r="B107" s="27"/>
      <c r="C107" s="27"/>
      <c r="D107" s="26"/>
      <c r="E107" s="25"/>
      <c r="F107" s="160"/>
      <c r="G107" s="23"/>
      <c r="H107" s="22"/>
      <c r="I107" s="22"/>
      <c r="J107" s="21"/>
      <c r="K107" s="21"/>
      <c r="L107" s="19"/>
      <c r="M107" s="18"/>
      <c r="N107" s="159"/>
      <c r="O107" s="16"/>
      <c r="P107" s="15"/>
    </row>
    <row r="108" spans="1:16" x14ac:dyDescent="0.2">
      <c r="A108" s="161"/>
      <c r="B108" s="27"/>
      <c r="C108" s="27"/>
      <c r="D108" s="26"/>
      <c r="E108" s="25"/>
      <c r="F108" s="160"/>
      <c r="G108" s="23"/>
      <c r="H108" s="22"/>
      <c r="I108" s="22"/>
      <c r="J108" s="21"/>
      <c r="K108" s="21"/>
      <c r="L108" s="19"/>
      <c r="M108" s="18"/>
      <c r="N108" s="159"/>
      <c r="O108" s="16"/>
      <c r="P108" s="15"/>
    </row>
    <row r="109" spans="1:16" x14ac:dyDescent="0.2">
      <c r="A109" s="161"/>
      <c r="B109" s="27"/>
      <c r="C109" s="27"/>
      <c r="D109" s="26"/>
      <c r="E109" s="25"/>
      <c r="F109" s="160"/>
      <c r="G109" s="23"/>
      <c r="H109" s="22"/>
      <c r="I109" s="22"/>
      <c r="J109" s="21"/>
      <c r="K109" s="21"/>
      <c r="L109" s="19"/>
      <c r="M109" s="18"/>
      <c r="N109" s="159"/>
      <c r="O109" s="16"/>
      <c r="P109" s="15"/>
    </row>
    <row r="110" spans="1:16" x14ac:dyDescent="0.2">
      <c r="A110" s="161"/>
      <c r="B110" s="27"/>
      <c r="C110" s="27"/>
      <c r="D110" s="26"/>
      <c r="E110" s="25"/>
      <c r="F110" s="160"/>
      <c r="G110" s="23"/>
      <c r="H110" s="22"/>
      <c r="I110" s="22"/>
      <c r="J110" s="21"/>
      <c r="K110" s="21"/>
      <c r="L110" s="19"/>
      <c r="M110" s="18"/>
      <c r="N110" s="159"/>
      <c r="O110" s="16"/>
      <c r="P110" s="15"/>
    </row>
    <row r="111" spans="1:16" x14ac:dyDescent="0.2">
      <c r="A111" s="161"/>
      <c r="B111" s="27"/>
      <c r="C111" s="27"/>
      <c r="D111" s="26"/>
      <c r="E111" s="25"/>
      <c r="F111" s="160"/>
      <c r="G111" s="23"/>
      <c r="H111" s="22"/>
      <c r="I111" s="22"/>
      <c r="J111" s="21"/>
      <c r="K111" s="21"/>
      <c r="L111" s="19"/>
      <c r="M111" s="18"/>
      <c r="N111" s="159"/>
      <c r="O111" s="16"/>
      <c r="P111" s="15"/>
    </row>
    <row r="112" spans="1:16" x14ac:dyDescent="0.2">
      <c r="A112" s="161"/>
      <c r="B112" s="27"/>
      <c r="C112" s="27"/>
      <c r="D112" s="26"/>
      <c r="E112" s="25"/>
      <c r="F112" s="160"/>
      <c r="G112" s="23"/>
      <c r="H112" s="22"/>
      <c r="I112" s="22"/>
      <c r="J112" s="21"/>
      <c r="K112" s="21"/>
      <c r="L112" s="19"/>
      <c r="M112" s="18"/>
      <c r="N112" s="159"/>
      <c r="O112" s="16"/>
      <c r="P112" s="15"/>
    </row>
    <row r="113" spans="1:16" x14ac:dyDescent="0.2">
      <c r="A113" s="161"/>
      <c r="B113" s="27"/>
      <c r="C113" s="27"/>
      <c r="D113" s="26"/>
      <c r="E113" s="25"/>
      <c r="F113" s="160"/>
      <c r="G113" s="23"/>
      <c r="H113" s="22"/>
      <c r="I113" s="22"/>
      <c r="J113" s="21"/>
      <c r="K113" s="21"/>
      <c r="L113" s="19"/>
      <c r="M113" s="18"/>
      <c r="N113" s="159"/>
      <c r="O113" s="16"/>
      <c r="P113" s="15"/>
    </row>
    <row r="114" spans="1:16" x14ac:dyDescent="0.2">
      <c r="A114" s="161"/>
      <c r="B114" s="27"/>
      <c r="C114" s="27"/>
      <c r="D114" s="26"/>
      <c r="E114" s="25"/>
      <c r="F114" s="160"/>
      <c r="G114" s="23"/>
      <c r="H114" s="22"/>
      <c r="I114" s="22"/>
      <c r="J114" s="21"/>
      <c r="K114" s="21"/>
      <c r="L114" s="19"/>
      <c r="M114" s="18"/>
      <c r="N114" s="159"/>
      <c r="O114" s="16"/>
      <c r="P114" s="15"/>
    </row>
    <row r="115" spans="1:16" x14ac:dyDescent="0.2">
      <c r="A115" s="161"/>
      <c r="B115" s="27"/>
      <c r="C115" s="27"/>
      <c r="D115" s="26"/>
      <c r="E115" s="25"/>
      <c r="F115" s="160"/>
      <c r="G115" s="23"/>
      <c r="H115" s="22"/>
      <c r="I115" s="22"/>
      <c r="J115" s="21"/>
      <c r="K115" s="21"/>
      <c r="L115" s="19"/>
      <c r="M115" s="18"/>
      <c r="N115" s="159"/>
      <c r="O115" s="16"/>
      <c r="P115" s="15"/>
    </row>
    <row r="116" spans="1:16" x14ac:dyDescent="0.2">
      <c r="A116" s="161"/>
      <c r="B116" s="27"/>
      <c r="C116" s="27"/>
      <c r="D116" s="26"/>
      <c r="E116" s="25"/>
      <c r="F116" s="160"/>
      <c r="G116" s="23"/>
      <c r="H116" s="22"/>
      <c r="I116" s="22"/>
      <c r="J116" s="21"/>
      <c r="K116" s="21"/>
      <c r="L116" s="19"/>
      <c r="M116" s="18"/>
      <c r="N116" s="159"/>
      <c r="O116" s="16"/>
      <c r="P116" s="15"/>
    </row>
    <row r="117" spans="1:16" x14ac:dyDescent="0.2">
      <c r="A117" s="161"/>
      <c r="B117" s="27"/>
      <c r="C117" s="27"/>
      <c r="D117" s="26"/>
      <c r="E117" s="25"/>
      <c r="F117" s="160"/>
      <c r="G117" s="23"/>
      <c r="H117" s="22"/>
      <c r="I117" s="22"/>
      <c r="J117" s="21"/>
      <c r="K117" s="21"/>
      <c r="L117" s="19"/>
      <c r="M117" s="18"/>
      <c r="N117" s="159"/>
      <c r="O117" s="16"/>
      <c r="P117" s="15"/>
    </row>
    <row r="118" spans="1:16" x14ac:dyDescent="0.2">
      <c r="A118" s="161"/>
      <c r="B118" s="27"/>
      <c r="C118" s="27"/>
      <c r="D118" s="26"/>
      <c r="E118" s="25"/>
      <c r="F118" s="160"/>
      <c r="G118" s="23"/>
      <c r="H118" s="22"/>
      <c r="I118" s="22"/>
      <c r="J118" s="21"/>
      <c r="K118" s="21"/>
      <c r="L118" s="19"/>
      <c r="M118" s="18"/>
      <c r="N118" s="159"/>
      <c r="O118" s="16"/>
      <c r="P118" s="15"/>
    </row>
    <row r="119" spans="1:16" x14ac:dyDescent="0.2">
      <c r="A119" s="161"/>
      <c r="B119" s="27"/>
      <c r="C119" s="27"/>
      <c r="D119" s="26"/>
      <c r="E119" s="25"/>
      <c r="F119" s="160"/>
      <c r="G119" s="23"/>
      <c r="H119" s="22"/>
      <c r="I119" s="22"/>
      <c r="J119" s="21"/>
      <c r="K119" s="21"/>
      <c r="L119" s="19"/>
      <c r="M119" s="18"/>
      <c r="N119" s="159"/>
      <c r="O119" s="16"/>
      <c r="P119" s="15"/>
    </row>
    <row r="120" spans="1:16" x14ac:dyDescent="0.2">
      <c r="A120" s="161"/>
      <c r="B120" s="27"/>
      <c r="C120" s="27"/>
      <c r="D120" s="26"/>
      <c r="E120" s="25"/>
      <c r="F120" s="160"/>
      <c r="G120" s="23"/>
      <c r="H120" s="22"/>
      <c r="I120" s="22"/>
      <c r="J120" s="21"/>
      <c r="K120" s="21"/>
      <c r="L120" s="19"/>
      <c r="M120" s="18"/>
      <c r="N120" s="159"/>
      <c r="O120" s="16"/>
      <c r="P120" s="15"/>
    </row>
    <row r="121" spans="1:16" x14ac:dyDescent="0.2">
      <c r="A121" s="161"/>
      <c r="B121" s="27"/>
      <c r="C121" s="27"/>
      <c r="D121" s="26"/>
      <c r="E121" s="25"/>
      <c r="F121" s="160"/>
      <c r="G121" s="23"/>
      <c r="H121" s="22"/>
      <c r="I121" s="22"/>
      <c r="J121" s="21"/>
      <c r="K121" s="21"/>
      <c r="L121" s="19"/>
      <c r="M121" s="18"/>
      <c r="N121" s="159"/>
      <c r="O121" s="16"/>
      <c r="P121" s="15"/>
    </row>
    <row r="122" spans="1:16" x14ac:dyDescent="0.2">
      <c r="A122" s="161"/>
      <c r="B122" s="27"/>
      <c r="C122" s="27"/>
      <c r="D122" s="26"/>
      <c r="E122" s="25"/>
      <c r="F122" s="160"/>
      <c r="G122" s="23"/>
      <c r="H122" s="22"/>
      <c r="I122" s="22"/>
      <c r="J122" s="21"/>
      <c r="K122" s="21"/>
      <c r="L122" s="19"/>
      <c r="M122" s="18"/>
      <c r="N122" s="159"/>
      <c r="O122" s="16"/>
      <c r="P122" s="15"/>
    </row>
    <row r="123" spans="1:16" x14ac:dyDescent="0.2">
      <c r="A123" s="161"/>
      <c r="B123" s="27"/>
      <c r="C123" s="27"/>
      <c r="D123" s="26"/>
      <c r="E123" s="25"/>
      <c r="F123" s="160"/>
      <c r="G123" s="23"/>
      <c r="H123" s="22"/>
      <c r="I123" s="22"/>
      <c r="J123" s="21"/>
      <c r="K123" s="21"/>
      <c r="L123" s="19"/>
      <c r="M123" s="18"/>
      <c r="N123" s="159"/>
      <c r="O123" s="16"/>
      <c r="P123" s="15"/>
    </row>
    <row r="124" spans="1:16" x14ac:dyDescent="0.2">
      <c r="A124" s="161"/>
      <c r="B124" s="27"/>
      <c r="C124" s="27"/>
      <c r="D124" s="26"/>
      <c r="E124" s="25"/>
      <c r="F124" s="160"/>
      <c r="G124" s="23"/>
      <c r="H124" s="22"/>
      <c r="I124" s="22"/>
      <c r="J124" s="21"/>
      <c r="K124" s="21"/>
      <c r="L124" s="19"/>
      <c r="M124" s="18"/>
      <c r="N124" s="159"/>
      <c r="O124" s="16"/>
      <c r="P124" s="15"/>
    </row>
    <row r="125" spans="1:16" x14ac:dyDescent="0.2">
      <c r="A125" s="161"/>
      <c r="B125" s="27"/>
      <c r="C125" s="27"/>
      <c r="D125" s="26"/>
      <c r="E125" s="25"/>
      <c r="F125" s="160"/>
      <c r="G125" s="23"/>
      <c r="H125" s="22"/>
      <c r="I125" s="22"/>
      <c r="J125" s="21"/>
      <c r="K125" s="21"/>
      <c r="L125" s="19"/>
      <c r="M125" s="18"/>
      <c r="N125" s="159"/>
      <c r="O125" s="16"/>
      <c r="P125" s="15"/>
    </row>
    <row r="126" spans="1:16" x14ac:dyDescent="0.2">
      <c r="A126" s="161"/>
      <c r="B126" s="27"/>
      <c r="C126" s="27"/>
      <c r="D126" s="26"/>
      <c r="E126" s="25"/>
      <c r="F126" s="160"/>
      <c r="G126" s="23"/>
      <c r="H126" s="22"/>
      <c r="I126" s="22"/>
      <c r="J126" s="21"/>
      <c r="K126" s="21"/>
      <c r="L126" s="19"/>
      <c r="M126" s="18"/>
      <c r="N126" s="159"/>
      <c r="O126" s="16"/>
      <c r="P126" s="15"/>
    </row>
    <row r="127" spans="1:16" x14ac:dyDescent="0.2">
      <c r="A127" s="161"/>
      <c r="B127" s="27"/>
      <c r="C127" s="27"/>
      <c r="D127" s="26"/>
      <c r="E127" s="25"/>
      <c r="F127" s="160"/>
      <c r="G127" s="23"/>
      <c r="H127" s="22"/>
      <c r="I127" s="22"/>
      <c r="J127" s="21"/>
      <c r="K127" s="21"/>
      <c r="L127" s="19"/>
      <c r="M127" s="18"/>
      <c r="N127" s="159"/>
      <c r="O127" s="16"/>
      <c r="P127" s="15"/>
    </row>
    <row r="128" spans="1:16" x14ac:dyDescent="0.2">
      <c r="A128" s="161"/>
      <c r="B128" s="27"/>
      <c r="C128" s="27"/>
      <c r="D128" s="26"/>
      <c r="E128" s="25"/>
      <c r="F128" s="160"/>
      <c r="G128" s="23"/>
      <c r="H128" s="22"/>
      <c r="I128" s="22"/>
      <c r="J128" s="21"/>
      <c r="K128" s="21"/>
      <c r="L128" s="19"/>
      <c r="M128" s="18"/>
      <c r="N128" s="159"/>
      <c r="O128" s="16"/>
      <c r="P128" s="15"/>
    </row>
    <row r="129" spans="1:16" x14ac:dyDescent="0.2">
      <c r="A129" s="161"/>
      <c r="B129" s="27"/>
      <c r="C129" s="27"/>
      <c r="D129" s="26"/>
      <c r="E129" s="25"/>
      <c r="F129" s="160"/>
      <c r="G129" s="23"/>
      <c r="H129" s="22"/>
      <c r="I129" s="22"/>
      <c r="J129" s="21"/>
      <c r="K129" s="21"/>
      <c r="L129" s="19"/>
      <c r="M129" s="18"/>
      <c r="N129" s="159"/>
      <c r="O129" s="16"/>
      <c r="P129" s="15"/>
    </row>
    <row r="130" spans="1:16" x14ac:dyDescent="0.2">
      <c r="A130" s="161"/>
      <c r="B130" s="27"/>
      <c r="C130" s="27"/>
      <c r="D130" s="26"/>
      <c r="E130" s="25"/>
      <c r="F130" s="160"/>
      <c r="G130" s="23"/>
      <c r="H130" s="22"/>
      <c r="I130" s="22"/>
      <c r="J130" s="21"/>
      <c r="K130" s="21"/>
      <c r="L130" s="19"/>
      <c r="M130" s="18"/>
      <c r="N130" s="159"/>
      <c r="O130" s="16"/>
      <c r="P130" s="15"/>
    </row>
    <row r="131" spans="1:16" x14ac:dyDescent="0.2">
      <c r="A131" s="161"/>
      <c r="B131" s="27"/>
      <c r="C131" s="27"/>
      <c r="D131" s="26"/>
      <c r="E131" s="25"/>
      <c r="F131" s="160"/>
      <c r="G131" s="23"/>
      <c r="H131" s="22"/>
      <c r="I131" s="22"/>
      <c r="J131" s="21"/>
      <c r="K131" s="21"/>
      <c r="L131" s="19"/>
      <c r="M131" s="18"/>
      <c r="N131" s="159"/>
      <c r="O131" s="16"/>
      <c r="P131" s="15"/>
    </row>
    <row r="132" spans="1:16" x14ac:dyDescent="0.2">
      <c r="A132" s="161"/>
      <c r="B132" s="27"/>
      <c r="C132" s="27"/>
      <c r="D132" s="26"/>
      <c r="E132" s="25"/>
      <c r="F132" s="160"/>
      <c r="G132" s="23"/>
      <c r="H132" s="22"/>
      <c r="I132" s="22"/>
      <c r="J132" s="21"/>
      <c r="K132" s="21"/>
      <c r="L132" s="19"/>
      <c r="M132" s="18"/>
      <c r="N132" s="159"/>
      <c r="O132" s="16"/>
      <c r="P132" s="15"/>
    </row>
    <row r="133" spans="1:16" x14ac:dyDescent="0.2">
      <c r="A133" s="161"/>
      <c r="B133" s="27"/>
      <c r="C133" s="27"/>
      <c r="D133" s="26"/>
      <c r="E133" s="25"/>
      <c r="F133" s="160"/>
      <c r="G133" s="23"/>
      <c r="H133" s="22"/>
      <c r="I133" s="22"/>
      <c r="J133" s="21"/>
      <c r="K133" s="21"/>
      <c r="L133" s="19"/>
      <c r="M133" s="18"/>
      <c r="N133" s="159"/>
      <c r="O133" s="16"/>
      <c r="P133" s="15"/>
    </row>
    <row r="134" spans="1:16" x14ac:dyDescent="0.2">
      <c r="A134" s="28"/>
      <c r="B134" s="27"/>
      <c r="C134" s="27"/>
      <c r="D134" s="26"/>
      <c r="E134" s="25"/>
      <c r="F134" s="160"/>
      <c r="G134" s="23"/>
      <c r="H134" s="22"/>
      <c r="I134" s="22"/>
      <c r="J134" s="21"/>
      <c r="K134" s="21"/>
      <c r="L134" s="19"/>
      <c r="M134" s="18"/>
      <c r="N134" s="159"/>
      <c r="O134" s="16"/>
      <c r="P134" s="15"/>
    </row>
    <row r="135" spans="1:16" x14ac:dyDescent="0.2">
      <c r="A135" s="28"/>
      <c r="B135" s="27"/>
      <c r="C135" s="27"/>
      <c r="D135" s="26"/>
      <c r="E135" s="25"/>
      <c r="F135" s="160"/>
      <c r="G135" s="23"/>
      <c r="H135" s="22"/>
      <c r="I135" s="22"/>
      <c r="J135" s="21"/>
      <c r="K135" s="21"/>
      <c r="L135" s="19"/>
      <c r="M135" s="18"/>
      <c r="N135" s="159"/>
      <c r="O135" s="16"/>
      <c r="P135" s="15"/>
    </row>
    <row r="136" spans="1:16" x14ac:dyDescent="0.2">
      <c r="A136" s="28"/>
      <c r="B136" s="27"/>
      <c r="C136" s="27"/>
      <c r="D136" s="26"/>
      <c r="E136" s="25"/>
      <c r="F136" s="160"/>
      <c r="G136" s="23"/>
      <c r="H136" s="22"/>
      <c r="I136" s="22"/>
      <c r="J136" s="21"/>
      <c r="K136" s="21"/>
      <c r="L136" s="19"/>
      <c r="M136" s="18"/>
      <c r="N136" s="159"/>
      <c r="O136" s="16"/>
      <c r="P136" s="15"/>
    </row>
    <row r="137" spans="1:16" x14ac:dyDescent="0.2">
      <c r="A137" s="28"/>
      <c r="B137" s="27"/>
      <c r="C137" s="27"/>
      <c r="D137" s="26"/>
      <c r="E137" s="25"/>
      <c r="F137" s="160"/>
      <c r="G137" s="23"/>
      <c r="H137" s="22"/>
      <c r="I137" s="22"/>
      <c r="J137" s="21"/>
      <c r="K137" s="21"/>
      <c r="L137" s="19"/>
      <c r="M137" s="18"/>
      <c r="N137" s="159"/>
      <c r="O137" s="16"/>
      <c r="P137" s="15"/>
    </row>
    <row r="138" spans="1:16" x14ac:dyDescent="0.2">
      <c r="A138" s="28"/>
      <c r="B138" s="27"/>
      <c r="C138" s="27"/>
      <c r="D138" s="26"/>
      <c r="E138" s="25"/>
      <c r="F138" s="160"/>
      <c r="G138" s="23"/>
      <c r="H138" s="22"/>
      <c r="I138" s="22"/>
      <c r="J138" s="21"/>
      <c r="K138" s="21"/>
      <c r="L138" s="19"/>
      <c r="M138" s="18"/>
      <c r="N138" s="159"/>
      <c r="O138" s="16"/>
      <c r="P138" s="15"/>
    </row>
    <row r="139" spans="1:16" x14ac:dyDescent="0.2">
      <c r="A139" s="28"/>
      <c r="B139" s="27"/>
      <c r="C139" s="27"/>
      <c r="D139" s="26"/>
      <c r="E139" s="25"/>
      <c r="F139" s="160"/>
      <c r="G139" s="23"/>
      <c r="H139" s="22"/>
      <c r="I139" s="22"/>
      <c r="J139" s="21"/>
      <c r="K139" s="21"/>
      <c r="L139" s="19"/>
      <c r="M139" s="18"/>
      <c r="N139" s="159"/>
      <c r="O139" s="16"/>
      <c r="P139" s="15"/>
    </row>
    <row r="140" spans="1:16" x14ac:dyDescent="0.2">
      <c r="A140" s="28"/>
      <c r="B140" s="27"/>
      <c r="C140" s="27"/>
      <c r="D140" s="26"/>
      <c r="E140" s="25"/>
      <c r="F140" s="160"/>
      <c r="G140" s="23"/>
      <c r="H140" s="22"/>
      <c r="I140" s="22"/>
      <c r="J140" s="21"/>
      <c r="K140" s="21"/>
      <c r="L140" s="19"/>
      <c r="M140" s="18"/>
      <c r="N140" s="159"/>
      <c r="O140" s="16"/>
      <c r="P140" s="15"/>
    </row>
    <row r="141" spans="1:16" x14ac:dyDescent="0.2">
      <c r="A141" s="28"/>
      <c r="B141" s="27"/>
      <c r="C141" s="27"/>
      <c r="D141" s="26"/>
      <c r="E141" s="25"/>
      <c r="F141" s="160"/>
      <c r="G141" s="23"/>
      <c r="H141" s="22"/>
      <c r="I141" s="22"/>
      <c r="J141" s="21"/>
      <c r="K141" s="21"/>
      <c r="L141" s="19"/>
      <c r="M141" s="18"/>
      <c r="N141" s="159"/>
      <c r="O141" s="16"/>
      <c r="P141" s="15"/>
    </row>
    <row r="142" spans="1:16" x14ac:dyDescent="0.2">
      <c r="A142" s="28"/>
      <c r="B142" s="27"/>
      <c r="C142" s="27"/>
      <c r="D142" s="26"/>
      <c r="E142" s="25"/>
      <c r="F142" s="160"/>
      <c r="G142" s="23"/>
      <c r="H142" s="22"/>
      <c r="I142" s="22"/>
      <c r="J142" s="21"/>
      <c r="K142" s="21"/>
      <c r="L142" s="19"/>
      <c r="M142" s="18"/>
      <c r="N142" s="159"/>
      <c r="O142" s="16"/>
      <c r="P142" s="15"/>
    </row>
    <row r="143" spans="1:16" x14ac:dyDescent="0.2">
      <c r="A143" s="28"/>
      <c r="B143" s="27"/>
      <c r="C143" s="27"/>
      <c r="D143" s="26"/>
      <c r="E143" s="25"/>
      <c r="F143" s="160"/>
      <c r="G143" s="23"/>
      <c r="H143" s="22"/>
      <c r="I143" s="22"/>
      <c r="J143" s="21"/>
      <c r="K143" s="21"/>
      <c r="L143" s="19"/>
      <c r="M143" s="18"/>
      <c r="N143" s="159"/>
      <c r="O143" s="16"/>
      <c r="P143" s="15"/>
    </row>
    <row r="144" spans="1:16" x14ac:dyDescent="0.2">
      <c r="A144" s="28"/>
      <c r="B144" s="27"/>
      <c r="C144" s="27"/>
      <c r="D144" s="26"/>
      <c r="E144" s="25"/>
      <c r="F144" s="160"/>
      <c r="G144" s="23"/>
      <c r="H144" s="22"/>
      <c r="I144" s="22"/>
      <c r="J144" s="21"/>
      <c r="K144" s="21"/>
      <c r="L144" s="19"/>
      <c r="M144" s="18"/>
      <c r="N144" s="159"/>
      <c r="O144" s="16"/>
      <c r="P144" s="15"/>
    </row>
    <row r="145" spans="1:16" x14ac:dyDescent="0.2">
      <c r="A145" s="28"/>
      <c r="B145" s="27"/>
      <c r="C145" s="27"/>
      <c r="D145" s="26"/>
      <c r="E145" s="25"/>
      <c r="F145" s="160"/>
      <c r="G145" s="23"/>
      <c r="H145" s="22"/>
      <c r="I145" s="22"/>
      <c r="J145" s="21"/>
      <c r="K145" s="21"/>
      <c r="L145" s="19"/>
      <c r="M145" s="18"/>
      <c r="N145" s="159"/>
      <c r="O145" s="16"/>
      <c r="P145" s="15"/>
    </row>
    <row r="146" spans="1:16" x14ac:dyDescent="0.2">
      <c r="A146" s="28"/>
      <c r="B146" s="27"/>
      <c r="C146" s="27"/>
      <c r="D146" s="26"/>
      <c r="E146" s="25"/>
      <c r="F146" s="160"/>
      <c r="G146" s="23"/>
      <c r="H146" s="22"/>
      <c r="I146" s="22"/>
      <c r="J146" s="21"/>
      <c r="K146" s="21"/>
      <c r="L146" s="19"/>
      <c r="M146" s="18"/>
      <c r="N146" s="159"/>
      <c r="O146" s="16"/>
      <c r="P146" s="15"/>
    </row>
    <row r="147" spans="1:16" x14ac:dyDescent="0.2">
      <c r="A147" s="28"/>
      <c r="B147" s="27"/>
      <c r="C147" s="27"/>
      <c r="D147" s="26"/>
      <c r="E147" s="25"/>
      <c r="F147" s="160"/>
      <c r="G147" s="23"/>
      <c r="H147" s="22"/>
      <c r="I147" s="22"/>
      <c r="J147" s="21"/>
      <c r="K147" s="21"/>
      <c r="L147" s="19"/>
      <c r="M147" s="18"/>
      <c r="N147" s="159"/>
      <c r="O147" s="16"/>
      <c r="P147" s="15"/>
    </row>
    <row r="148" spans="1:16" x14ac:dyDescent="0.2">
      <c r="A148" s="28"/>
      <c r="B148" s="27"/>
      <c r="C148" s="27"/>
      <c r="D148" s="26"/>
      <c r="E148" s="25"/>
      <c r="F148" s="160"/>
      <c r="G148" s="23"/>
      <c r="H148" s="22"/>
      <c r="I148" s="22"/>
      <c r="J148" s="21"/>
      <c r="K148" s="21"/>
      <c r="L148" s="19"/>
      <c r="M148" s="18"/>
      <c r="N148" s="159"/>
      <c r="O148" s="16"/>
      <c r="P148" s="15"/>
    </row>
    <row r="149" spans="1:16" x14ac:dyDescent="0.2">
      <c r="A149" s="28"/>
      <c r="B149" s="27"/>
      <c r="C149" s="27"/>
      <c r="D149" s="26"/>
      <c r="E149" s="25"/>
      <c r="F149" s="160"/>
      <c r="G149" s="23"/>
      <c r="H149" s="22"/>
      <c r="I149" s="22"/>
      <c r="J149" s="21"/>
      <c r="K149" s="21"/>
      <c r="L149" s="19"/>
      <c r="M149" s="18"/>
      <c r="N149" s="159"/>
      <c r="O149" s="16"/>
      <c r="P149" s="15"/>
    </row>
    <row r="150" spans="1:16" x14ac:dyDescent="0.2">
      <c r="A150" s="28"/>
      <c r="B150" s="27"/>
      <c r="C150" s="27"/>
      <c r="D150" s="26"/>
      <c r="E150" s="25"/>
      <c r="F150" s="160"/>
      <c r="G150" s="23"/>
      <c r="H150" s="22"/>
      <c r="I150" s="22"/>
      <c r="J150" s="21"/>
      <c r="K150" s="21"/>
      <c r="L150" s="19"/>
      <c r="M150" s="18"/>
      <c r="N150" s="159"/>
      <c r="O150" s="16"/>
      <c r="P150" s="15"/>
    </row>
    <row r="151" spans="1:16" x14ac:dyDescent="0.2">
      <c r="A151" s="28"/>
      <c r="B151" s="27"/>
      <c r="C151" s="27"/>
      <c r="D151" s="26"/>
      <c r="E151" s="25"/>
      <c r="F151" s="160"/>
      <c r="G151" s="23"/>
      <c r="H151" s="22"/>
      <c r="I151" s="22"/>
      <c r="J151" s="21"/>
      <c r="K151" s="21"/>
      <c r="L151" s="19"/>
      <c r="M151" s="18"/>
      <c r="N151" s="159"/>
      <c r="O151" s="16"/>
      <c r="P151" s="15"/>
    </row>
    <row r="152" spans="1:16" x14ac:dyDescent="0.2">
      <c r="A152" s="28"/>
      <c r="B152" s="27"/>
      <c r="C152" s="27"/>
      <c r="D152" s="26"/>
      <c r="E152" s="25"/>
      <c r="F152" s="160"/>
      <c r="G152" s="23"/>
      <c r="H152" s="22"/>
      <c r="I152" s="22"/>
      <c r="J152" s="21"/>
      <c r="K152" s="21"/>
      <c r="L152" s="19"/>
      <c r="M152" s="18"/>
      <c r="N152" s="159"/>
      <c r="O152" s="16"/>
      <c r="P152" s="15"/>
    </row>
    <row r="153" spans="1:16" x14ac:dyDescent="0.2">
      <c r="A153" s="28"/>
      <c r="B153" s="27"/>
      <c r="C153" s="27"/>
      <c r="D153" s="26"/>
      <c r="E153" s="25"/>
      <c r="F153" s="160"/>
      <c r="G153" s="23"/>
      <c r="H153" s="22"/>
      <c r="I153" s="22"/>
      <c r="J153" s="21"/>
      <c r="K153" s="21"/>
      <c r="L153" s="19"/>
      <c r="M153" s="18"/>
      <c r="N153" s="159"/>
      <c r="O153" s="16"/>
      <c r="P153" s="15"/>
    </row>
    <row r="154" spans="1:16" x14ac:dyDescent="0.2">
      <c r="A154" s="28"/>
      <c r="B154" s="27"/>
      <c r="C154" s="27"/>
      <c r="D154" s="26"/>
      <c r="E154" s="25"/>
      <c r="F154" s="160"/>
      <c r="G154" s="23"/>
      <c r="H154" s="22"/>
      <c r="I154" s="22"/>
      <c r="J154" s="21"/>
      <c r="K154" s="21"/>
      <c r="L154" s="19"/>
      <c r="M154" s="18"/>
      <c r="N154" s="159"/>
      <c r="O154" s="16"/>
      <c r="P154" s="15"/>
    </row>
    <row r="155" spans="1:16" x14ac:dyDescent="0.2">
      <c r="A155" s="28"/>
      <c r="B155" s="27"/>
      <c r="C155" s="27"/>
      <c r="D155" s="26"/>
      <c r="E155" s="25"/>
      <c r="F155" s="160"/>
      <c r="G155" s="23"/>
      <c r="H155" s="22"/>
      <c r="I155" s="22"/>
      <c r="J155" s="21"/>
      <c r="K155" s="21"/>
      <c r="L155" s="19"/>
      <c r="M155" s="18"/>
      <c r="N155" s="159"/>
      <c r="O155" s="16"/>
      <c r="P155" s="15"/>
    </row>
    <row r="156" spans="1:16" x14ac:dyDescent="0.2">
      <c r="A156" s="28"/>
      <c r="B156" s="27"/>
      <c r="C156" s="27"/>
      <c r="D156" s="26"/>
      <c r="E156" s="25"/>
      <c r="F156" s="160"/>
      <c r="G156" s="23"/>
      <c r="H156" s="22"/>
      <c r="I156" s="22"/>
      <c r="J156" s="21"/>
      <c r="K156" s="21"/>
      <c r="L156" s="19"/>
      <c r="M156" s="18"/>
      <c r="N156" s="159"/>
      <c r="O156" s="16"/>
      <c r="P156" s="15"/>
    </row>
    <row r="157" spans="1:16" x14ac:dyDescent="0.2">
      <c r="A157" s="28"/>
      <c r="B157" s="27"/>
      <c r="C157" s="27"/>
      <c r="D157" s="26"/>
      <c r="E157" s="25"/>
      <c r="F157" s="160"/>
      <c r="G157" s="23"/>
      <c r="H157" s="22"/>
      <c r="I157" s="22"/>
      <c r="J157" s="21"/>
      <c r="K157" s="21"/>
      <c r="L157" s="19"/>
      <c r="M157" s="18"/>
      <c r="N157" s="159"/>
      <c r="O157" s="16"/>
      <c r="P157" s="15"/>
    </row>
    <row r="158" spans="1:16" x14ac:dyDescent="0.2">
      <c r="A158" s="28"/>
      <c r="B158" s="27"/>
      <c r="C158" s="27"/>
      <c r="D158" s="26"/>
      <c r="E158" s="25"/>
      <c r="F158" s="160"/>
      <c r="G158" s="23"/>
      <c r="H158" s="22"/>
      <c r="I158" s="22"/>
      <c r="J158" s="21"/>
      <c r="K158" s="21"/>
      <c r="L158" s="19"/>
      <c r="M158" s="18"/>
      <c r="N158" s="159"/>
      <c r="O158" s="16"/>
      <c r="P158" s="15"/>
    </row>
    <row r="159" spans="1:16" x14ac:dyDescent="0.2">
      <c r="A159" s="28"/>
      <c r="B159" s="27"/>
      <c r="C159" s="27"/>
      <c r="D159" s="26"/>
      <c r="E159" s="25"/>
      <c r="F159" s="160"/>
      <c r="G159" s="23"/>
      <c r="H159" s="22"/>
      <c r="I159" s="22"/>
      <c r="J159" s="21"/>
      <c r="K159" s="21"/>
      <c r="L159" s="19"/>
      <c r="M159" s="18"/>
      <c r="N159" s="159"/>
      <c r="O159" s="16"/>
      <c r="P159" s="15"/>
    </row>
    <row r="160" spans="1:16" x14ac:dyDescent="0.2">
      <c r="A160" s="28"/>
      <c r="B160" s="27"/>
      <c r="C160" s="27"/>
      <c r="D160" s="26"/>
      <c r="E160" s="25"/>
      <c r="F160" s="160"/>
      <c r="G160" s="23"/>
      <c r="H160" s="22"/>
      <c r="I160" s="22"/>
      <c r="J160" s="21"/>
      <c r="K160" s="21"/>
      <c r="L160" s="19"/>
      <c r="M160" s="18"/>
      <c r="N160" s="159"/>
      <c r="O160" s="16"/>
      <c r="P160" s="15"/>
    </row>
    <row r="161" spans="1:16" x14ac:dyDescent="0.2">
      <c r="A161" s="28"/>
      <c r="B161" s="27"/>
      <c r="C161" s="27"/>
      <c r="D161" s="26"/>
      <c r="E161" s="25"/>
      <c r="F161" s="160"/>
      <c r="G161" s="23"/>
      <c r="H161" s="22"/>
      <c r="I161" s="22"/>
      <c r="J161" s="21"/>
      <c r="K161" s="21"/>
      <c r="L161" s="19"/>
      <c r="M161" s="18"/>
      <c r="N161" s="159"/>
      <c r="O161" s="16"/>
      <c r="P161" s="15"/>
    </row>
    <row r="162" spans="1:16" x14ac:dyDescent="0.2">
      <c r="A162" s="28"/>
      <c r="B162" s="27"/>
      <c r="C162" s="27"/>
      <c r="D162" s="26"/>
      <c r="E162" s="25"/>
      <c r="F162" s="160"/>
      <c r="G162" s="23"/>
      <c r="H162" s="22"/>
      <c r="I162" s="22"/>
      <c r="J162" s="21"/>
      <c r="K162" s="21"/>
      <c r="L162" s="19"/>
      <c r="M162" s="18"/>
      <c r="N162" s="159"/>
      <c r="O162" s="16"/>
      <c r="P162" s="15"/>
    </row>
    <row r="163" spans="1:16" x14ac:dyDescent="0.2">
      <c r="A163" s="28"/>
      <c r="B163" s="27"/>
      <c r="C163" s="27"/>
      <c r="D163" s="26"/>
      <c r="E163" s="25"/>
      <c r="F163" s="160"/>
      <c r="G163" s="23"/>
      <c r="H163" s="22"/>
      <c r="I163" s="22"/>
      <c r="J163" s="21"/>
      <c r="K163" s="21"/>
      <c r="L163" s="19"/>
      <c r="M163" s="18"/>
      <c r="N163" s="159"/>
      <c r="O163" s="16"/>
      <c r="P163" s="15"/>
    </row>
    <row r="164" spans="1:16" x14ac:dyDescent="0.2">
      <c r="A164" s="28"/>
      <c r="B164" s="27"/>
      <c r="C164" s="27"/>
      <c r="D164" s="26"/>
      <c r="E164" s="25"/>
      <c r="F164" s="160"/>
      <c r="G164" s="23"/>
      <c r="H164" s="22"/>
      <c r="I164" s="22"/>
      <c r="J164" s="21"/>
      <c r="K164" s="21"/>
      <c r="L164" s="19"/>
      <c r="M164" s="18"/>
      <c r="N164" s="159"/>
      <c r="O164" s="16"/>
      <c r="P164" s="15"/>
    </row>
    <row r="165" spans="1:16" x14ac:dyDescent="0.2">
      <c r="A165" s="28"/>
      <c r="B165" s="27"/>
      <c r="C165" s="27"/>
      <c r="D165" s="26"/>
      <c r="E165" s="25"/>
      <c r="F165" s="160"/>
      <c r="G165" s="23"/>
      <c r="H165" s="22"/>
      <c r="I165" s="22"/>
      <c r="J165" s="21"/>
      <c r="K165" s="21"/>
      <c r="L165" s="19"/>
      <c r="M165" s="18"/>
      <c r="N165" s="159"/>
      <c r="O165" s="16"/>
      <c r="P165" s="15"/>
    </row>
    <row r="166" spans="1:16" x14ac:dyDescent="0.2">
      <c r="A166" s="28"/>
      <c r="B166" s="27"/>
      <c r="C166" s="27"/>
      <c r="D166" s="26"/>
      <c r="E166" s="25"/>
      <c r="F166" s="160"/>
      <c r="G166" s="23"/>
      <c r="H166" s="22"/>
      <c r="I166" s="22"/>
      <c r="J166" s="21"/>
      <c r="K166" s="21"/>
      <c r="L166" s="19"/>
      <c r="M166" s="18"/>
      <c r="N166" s="159"/>
      <c r="O166" s="16"/>
      <c r="P166" s="15"/>
    </row>
    <row r="167" spans="1:16" x14ac:dyDescent="0.2">
      <c r="A167" s="28"/>
      <c r="B167" s="27"/>
      <c r="C167" s="27"/>
      <c r="D167" s="26"/>
      <c r="E167" s="25"/>
      <c r="F167" s="160"/>
      <c r="G167" s="23"/>
      <c r="H167" s="22"/>
      <c r="I167" s="22"/>
      <c r="J167" s="21"/>
      <c r="K167" s="21"/>
      <c r="L167" s="19"/>
      <c r="M167" s="18"/>
      <c r="N167" s="159"/>
      <c r="O167" s="16"/>
      <c r="P167" s="15"/>
    </row>
    <row r="168" spans="1:16" x14ac:dyDescent="0.2">
      <c r="A168" s="28"/>
      <c r="B168" s="27"/>
      <c r="C168" s="27"/>
      <c r="D168" s="26"/>
      <c r="E168" s="25"/>
      <c r="F168" s="160"/>
      <c r="G168" s="23"/>
      <c r="H168" s="22"/>
      <c r="I168" s="22"/>
      <c r="J168" s="21"/>
      <c r="K168" s="21"/>
      <c r="L168" s="19"/>
      <c r="M168" s="18"/>
      <c r="N168" s="159"/>
      <c r="O168" s="16"/>
      <c r="P168" s="15"/>
    </row>
    <row r="169" spans="1:16" x14ac:dyDescent="0.2">
      <c r="A169" s="28"/>
      <c r="B169" s="27"/>
      <c r="C169" s="27"/>
      <c r="D169" s="26"/>
      <c r="E169" s="25"/>
      <c r="F169" s="160"/>
      <c r="G169" s="23"/>
      <c r="H169" s="22"/>
      <c r="I169" s="22"/>
      <c r="J169" s="21"/>
      <c r="K169" s="21"/>
      <c r="L169" s="19"/>
      <c r="M169" s="18"/>
      <c r="N169" s="159"/>
      <c r="O169" s="16"/>
      <c r="P169" s="15"/>
    </row>
    <row r="170" spans="1:16" x14ac:dyDescent="0.2">
      <c r="A170" s="28"/>
      <c r="B170" s="27"/>
      <c r="C170" s="27"/>
      <c r="D170" s="26"/>
      <c r="E170" s="25"/>
      <c r="F170" s="160"/>
      <c r="G170" s="23"/>
      <c r="H170" s="22"/>
      <c r="I170" s="22"/>
      <c r="J170" s="21"/>
      <c r="K170" s="21"/>
      <c r="L170" s="19"/>
      <c r="M170" s="18"/>
      <c r="N170" s="159"/>
      <c r="O170" s="16"/>
      <c r="P170" s="15"/>
    </row>
    <row r="171" spans="1:16" x14ac:dyDescent="0.2">
      <c r="A171" s="28"/>
      <c r="B171" s="27"/>
      <c r="C171" s="27"/>
      <c r="D171" s="26"/>
      <c r="E171" s="25"/>
      <c r="F171" s="160"/>
      <c r="G171" s="23"/>
      <c r="H171" s="22"/>
      <c r="I171" s="22"/>
      <c r="J171" s="21"/>
      <c r="K171" s="21"/>
      <c r="L171" s="19"/>
      <c r="M171" s="18"/>
      <c r="N171" s="159"/>
      <c r="O171" s="16"/>
      <c r="P171" s="15"/>
    </row>
    <row r="172" spans="1:16" x14ac:dyDescent="0.2">
      <c r="A172" s="28"/>
      <c r="B172" s="27"/>
      <c r="C172" s="27"/>
      <c r="D172" s="26"/>
      <c r="E172" s="25"/>
      <c r="F172" s="160"/>
      <c r="G172" s="23"/>
      <c r="H172" s="22"/>
      <c r="I172" s="22"/>
      <c r="J172" s="21"/>
      <c r="K172" s="21"/>
      <c r="L172" s="19"/>
      <c r="M172" s="18"/>
      <c r="N172" s="159"/>
      <c r="O172" s="16"/>
      <c r="P172" s="15"/>
    </row>
    <row r="173" spans="1:16" x14ac:dyDescent="0.2">
      <c r="A173" s="28"/>
      <c r="B173" s="27"/>
      <c r="C173" s="27"/>
      <c r="D173" s="26"/>
      <c r="E173" s="25"/>
      <c r="F173" s="160"/>
      <c r="G173" s="23"/>
      <c r="H173" s="22"/>
      <c r="I173" s="22"/>
      <c r="J173" s="21"/>
      <c r="K173" s="21"/>
      <c r="L173" s="19"/>
      <c r="M173" s="18"/>
      <c r="N173" s="159"/>
      <c r="O173" s="16"/>
      <c r="P173" s="15"/>
    </row>
    <row r="174" spans="1:16" x14ac:dyDescent="0.2">
      <c r="A174" s="28"/>
      <c r="B174" s="27"/>
      <c r="C174" s="27"/>
      <c r="D174" s="26"/>
      <c r="E174" s="25"/>
      <c r="F174" s="160"/>
      <c r="G174" s="23"/>
      <c r="H174" s="22"/>
      <c r="I174" s="22"/>
      <c r="J174" s="21"/>
      <c r="K174" s="21"/>
      <c r="L174" s="19"/>
      <c r="M174" s="18"/>
      <c r="N174" s="159"/>
      <c r="O174" s="16"/>
      <c r="P174" s="15"/>
    </row>
    <row r="175" spans="1:16" x14ac:dyDescent="0.2">
      <c r="A175" s="28"/>
      <c r="B175" s="27"/>
      <c r="C175" s="27"/>
      <c r="D175" s="26"/>
      <c r="E175" s="25"/>
      <c r="F175" s="160"/>
      <c r="G175" s="23"/>
      <c r="H175" s="22"/>
      <c r="I175" s="22"/>
      <c r="J175" s="21"/>
      <c r="K175" s="21"/>
      <c r="L175" s="19"/>
      <c r="M175" s="18"/>
      <c r="N175" s="159"/>
      <c r="O175" s="16"/>
      <c r="P175" s="15"/>
    </row>
    <row r="176" spans="1:16" x14ac:dyDescent="0.2">
      <c r="A176" s="28"/>
      <c r="B176" s="27"/>
      <c r="C176" s="27"/>
      <c r="D176" s="26"/>
      <c r="E176" s="25"/>
      <c r="F176" s="160"/>
      <c r="G176" s="23"/>
      <c r="H176" s="22"/>
      <c r="I176" s="22"/>
      <c r="J176" s="21"/>
      <c r="K176" s="21"/>
      <c r="L176" s="19"/>
      <c r="M176" s="18"/>
      <c r="N176" s="159"/>
      <c r="O176" s="16"/>
      <c r="P176" s="15"/>
    </row>
    <row r="177" spans="1:16" x14ac:dyDescent="0.2">
      <c r="A177" s="28"/>
      <c r="B177" s="27"/>
      <c r="C177" s="27"/>
      <c r="D177" s="26"/>
      <c r="E177" s="25"/>
      <c r="F177" s="160"/>
      <c r="G177" s="23"/>
      <c r="H177" s="22"/>
      <c r="I177" s="22"/>
      <c r="J177" s="21"/>
      <c r="K177" s="21"/>
      <c r="L177" s="19"/>
      <c r="M177" s="18"/>
      <c r="N177" s="159"/>
      <c r="O177" s="16"/>
      <c r="P177" s="15"/>
    </row>
    <row r="178" spans="1:16" x14ac:dyDescent="0.2">
      <c r="A178" s="28"/>
      <c r="B178" s="27"/>
      <c r="C178" s="27"/>
      <c r="D178" s="26"/>
      <c r="E178" s="25"/>
      <c r="F178" s="160"/>
      <c r="G178" s="23"/>
      <c r="H178" s="22"/>
      <c r="I178" s="22"/>
      <c r="J178" s="21"/>
      <c r="K178" s="21"/>
      <c r="L178" s="19"/>
      <c r="M178" s="18"/>
      <c r="N178" s="159"/>
      <c r="O178" s="16"/>
      <c r="P178" s="15"/>
    </row>
    <row r="179" spans="1:16" x14ac:dyDescent="0.2">
      <c r="A179" s="28"/>
      <c r="B179" s="27"/>
      <c r="C179" s="27"/>
      <c r="D179" s="26"/>
      <c r="E179" s="25"/>
      <c r="F179" s="160"/>
      <c r="G179" s="23"/>
      <c r="H179" s="22"/>
      <c r="I179" s="22"/>
      <c r="J179" s="21"/>
      <c r="K179" s="21"/>
      <c r="L179" s="19"/>
      <c r="M179" s="18"/>
      <c r="N179" s="159"/>
      <c r="O179" s="16"/>
      <c r="P179" s="15"/>
    </row>
    <row r="180" spans="1:16" x14ac:dyDescent="0.2">
      <c r="A180" s="28"/>
      <c r="B180" s="27"/>
      <c r="C180" s="27"/>
      <c r="D180" s="26"/>
      <c r="E180" s="25"/>
      <c r="F180" s="160"/>
      <c r="G180" s="23"/>
      <c r="H180" s="22"/>
      <c r="I180" s="22"/>
      <c r="J180" s="21"/>
      <c r="K180" s="21"/>
      <c r="L180" s="19"/>
      <c r="M180" s="18"/>
      <c r="N180" s="159"/>
      <c r="O180" s="16"/>
      <c r="P180" s="15"/>
    </row>
    <row r="181" spans="1:16" x14ac:dyDescent="0.2">
      <c r="A181" s="28"/>
      <c r="B181" s="27"/>
      <c r="C181" s="27"/>
      <c r="D181" s="26"/>
      <c r="E181" s="25"/>
      <c r="F181" s="160"/>
      <c r="G181" s="23"/>
      <c r="H181" s="22"/>
      <c r="I181" s="22"/>
      <c r="J181" s="21"/>
      <c r="K181" s="21"/>
      <c r="L181" s="19"/>
      <c r="M181" s="18"/>
      <c r="N181" s="159"/>
      <c r="O181" s="16"/>
      <c r="P181" s="15"/>
    </row>
    <row r="182" spans="1:16" x14ac:dyDescent="0.2">
      <c r="A182" s="28"/>
      <c r="B182" s="27"/>
      <c r="C182" s="27"/>
      <c r="D182" s="26"/>
      <c r="E182" s="25"/>
      <c r="F182" s="160"/>
      <c r="G182" s="23"/>
      <c r="H182" s="22"/>
      <c r="I182" s="22"/>
      <c r="J182" s="21"/>
      <c r="K182" s="21"/>
      <c r="L182" s="19"/>
      <c r="M182" s="18"/>
      <c r="N182" s="159"/>
      <c r="O182" s="16"/>
      <c r="P182" s="15"/>
    </row>
    <row r="183" spans="1:16" x14ac:dyDescent="0.2">
      <c r="A183" s="28"/>
      <c r="B183" s="27"/>
      <c r="C183" s="27"/>
      <c r="D183" s="26"/>
      <c r="E183" s="25"/>
      <c r="F183" s="160"/>
      <c r="G183" s="23"/>
      <c r="H183" s="22"/>
      <c r="I183" s="22"/>
      <c r="J183" s="21"/>
      <c r="K183" s="21"/>
      <c r="L183" s="19"/>
      <c r="M183" s="18"/>
      <c r="N183" s="159"/>
      <c r="O183" s="16"/>
      <c r="P183" s="15"/>
    </row>
    <row r="184" spans="1:16" x14ac:dyDescent="0.2">
      <c r="A184" s="28"/>
      <c r="B184" s="27"/>
      <c r="C184" s="27"/>
      <c r="D184" s="26"/>
      <c r="E184" s="25"/>
      <c r="F184" s="160"/>
      <c r="G184" s="23"/>
      <c r="H184" s="22"/>
      <c r="I184" s="22"/>
      <c r="J184" s="21"/>
      <c r="K184" s="21"/>
      <c r="L184" s="19"/>
      <c r="M184" s="18"/>
      <c r="N184" s="159"/>
      <c r="O184" s="16"/>
      <c r="P184" s="15"/>
    </row>
    <row r="185" spans="1:16" x14ac:dyDescent="0.2">
      <c r="A185" s="28"/>
      <c r="B185" s="27"/>
      <c r="C185" s="27"/>
      <c r="D185" s="26"/>
      <c r="E185" s="25"/>
      <c r="F185" s="160"/>
      <c r="G185" s="23"/>
      <c r="H185" s="22"/>
      <c r="I185" s="22"/>
      <c r="J185" s="21"/>
      <c r="K185" s="21"/>
      <c r="L185" s="19"/>
      <c r="M185" s="18"/>
      <c r="N185" s="159"/>
      <c r="O185" s="16"/>
      <c r="P185" s="15"/>
    </row>
    <row r="186" spans="1:16" x14ac:dyDescent="0.2">
      <c r="A186" s="28"/>
      <c r="B186" s="27"/>
      <c r="C186" s="27"/>
      <c r="D186" s="26"/>
      <c r="E186" s="25"/>
      <c r="F186" s="160"/>
      <c r="G186" s="23"/>
      <c r="H186" s="22"/>
      <c r="I186" s="22"/>
      <c r="J186" s="21"/>
      <c r="K186" s="21"/>
      <c r="L186" s="19"/>
      <c r="M186" s="18"/>
      <c r="N186" s="159"/>
      <c r="O186" s="16"/>
      <c r="P186" s="15"/>
    </row>
    <row r="187" spans="1:16" x14ac:dyDescent="0.2">
      <c r="A187" s="28"/>
      <c r="B187" s="27"/>
      <c r="C187" s="27"/>
      <c r="D187" s="26"/>
      <c r="E187" s="25"/>
      <c r="F187" s="160"/>
      <c r="G187" s="23"/>
      <c r="H187" s="22"/>
      <c r="I187" s="22"/>
      <c r="J187" s="21"/>
      <c r="K187" s="21"/>
      <c r="L187" s="19"/>
      <c r="M187" s="18"/>
      <c r="N187" s="159"/>
      <c r="O187" s="16"/>
      <c r="P187" s="15"/>
    </row>
    <row r="188" spans="1:16" x14ac:dyDescent="0.2">
      <c r="A188" s="28"/>
      <c r="B188" s="27"/>
      <c r="C188" s="27"/>
      <c r="D188" s="26"/>
      <c r="E188" s="25"/>
      <c r="F188" s="160"/>
      <c r="G188" s="23"/>
      <c r="H188" s="22"/>
      <c r="I188" s="22"/>
      <c r="J188" s="21"/>
      <c r="K188" s="21"/>
      <c r="L188" s="19"/>
      <c r="M188" s="18"/>
      <c r="N188" s="159"/>
      <c r="O188" s="16"/>
      <c r="P188" s="15"/>
    </row>
    <row r="189" spans="1:16" x14ac:dyDescent="0.2">
      <c r="A189" s="28"/>
      <c r="B189" s="27"/>
      <c r="C189" s="27"/>
      <c r="D189" s="26"/>
      <c r="E189" s="25"/>
      <c r="F189" s="160"/>
      <c r="G189" s="23"/>
      <c r="H189" s="22"/>
      <c r="I189" s="22"/>
      <c r="J189" s="21"/>
      <c r="K189" s="21"/>
      <c r="L189" s="19"/>
      <c r="M189" s="18"/>
      <c r="N189" s="159"/>
      <c r="O189" s="16"/>
      <c r="P189" s="15"/>
    </row>
    <row r="190" spans="1:16" x14ac:dyDescent="0.2">
      <c r="A190" s="28"/>
      <c r="B190" s="27"/>
      <c r="C190" s="27"/>
      <c r="D190" s="26"/>
      <c r="E190" s="25"/>
      <c r="F190" s="160"/>
      <c r="G190" s="23"/>
      <c r="H190" s="22"/>
      <c r="I190" s="22"/>
      <c r="J190" s="21"/>
      <c r="K190" s="21"/>
      <c r="L190" s="19"/>
      <c r="M190" s="18"/>
      <c r="N190" s="159"/>
      <c r="O190" s="16"/>
      <c r="P190" s="15"/>
    </row>
    <row r="191" spans="1:16" x14ac:dyDescent="0.2">
      <c r="A191" s="28"/>
      <c r="B191" s="27"/>
      <c r="C191" s="27"/>
      <c r="D191" s="26"/>
      <c r="E191" s="25"/>
      <c r="F191" s="160"/>
      <c r="G191" s="23"/>
      <c r="H191" s="22"/>
      <c r="I191" s="22"/>
      <c r="J191" s="21"/>
      <c r="K191" s="21"/>
      <c r="L191" s="19"/>
      <c r="M191" s="18"/>
      <c r="N191" s="159"/>
      <c r="O191" s="16"/>
      <c r="P191" s="15"/>
    </row>
    <row r="192" spans="1:16" x14ac:dyDescent="0.2">
      <c r="A192" s="28"/>
      <c r="B192" s="27"/>
      <c r="C192" s="27"/>
      <c r="D192" s="26"/>
      <c r="E192" s="25"/>
      <c r="F192" s="160"/>
      <c r="G192" s="23"/>
      <c r="H192" s="22"/>
      <c r="I192" s="22"/>
      <c r="J192" s="21"/>
      <c r="K192" s="21"/>
      <c r="L192" s="19"/>
      <c r="M192" s="18"/>
      <c r="N192" s="159"/>
      <c r="O192" s="16"/>
      <c r="P192" s="15"/>
    </row>
    <row r="193" spans="1:16" x14ac:dyDescent="0.2">
      <c r="A193" s="28"/>
      <c r="B193" s="27"/>
      <c r="C193" s="27"/>
      <c r="D193" s="26"/>
      <c r="E193" s="25"/>
      <c r="F193" s="160"/>
      <c r="G193" s="23"/>
      <c r="H193" s="22"/>
      <c r="I193" s="22"/>
      <c r="J193" s="21"/>
      <c r="K193" s="21"/>
      <c r="L193" s="19"/>
      <c r="M193" s="18"/>
      <c r="N193" s="159"/>
      <c r="O193" s="16"/>
      <c r="P193" s="15"/>
    </row>
    <row r="194" spans="1:16" x14ac:dyDescent="0.2">
      <c r="A194" s="28"/>
      <c r="B194" s="27"/>
      <c r="C194" s="27"/>
      <c r="D194" s="26"/>
      <c r="E194" s="25"/>
      <c r="F194" s="160"/>
      <c r="G194" s="23"/>
      <c r="H194" s="22"/>
      <c r="I194" s="22"/>
      <c r="J194" s="21"/>
      <c r="K194" s="21"/>
      <c r="L194" s="19"/>
      <c r="M194" s="18"/>
      <c r="N194" s="159"/>
      <c r="O194" s="16"/>
      <c r="P194" s="15"/>
    </row>
    <row r="195" spans="1:16" x14ac:dyDescent="0.2">
      <c r="A195" s="28"/>
      <c r="B195" s="27"/>
      <c r="C195" s="27"/>
      <c r="D195" s="26"/>
      <c r="E195" s="25"/>
      <c r="F195" s="160"/>
      <c r="G195" s="23"/>
      <c r="H195" s="22"/>
      <c r="I195" s="22"/>
      <c r="J195" s="21"/>
      <c r="K195" s="21"/>
      <c r="L195" s="19"/>
      <c r="M195" s="18"/>
      <c r="N195" s="159"/>
      <c r="O195" s="16"/>
      <c r="P195" s="15"/>
    </row>
    <row r="196" spans="1:16" x14ac:dyDescent="0.2">
      <c r="A196" s="28"/>
      <c r="B196" s="27"/>
      <c r="C196" s="27"/>
      <c r="D196" s="26"/>
      <c r="E196" s="25"/>
      <c r="F196" s="160"/>
      <c r="G196" s="23"/>
      <c r="H196" s="22"/>
      <c r="I196" s="22"/>
      <c r="J196" s="21"/>
      <c r="K196" s="21"/>
      <c r="L196" s="19"/>
      <c r="M196" s="18"/>
      <c r="N196" s="159"/>
      <c r="O196" s="16"/>
      <c r="P196" s="15"/>
    </row>
    <row r="197" spans="1:16" x14ac:dyDescent="0.2">
      <c r="A197" s="28"/>
      <c r="B197" s="27"/>
      <c r="C197" s="27"/>
      <c r="D197" s="26"/>
      <c r="E197" s="25"/>
      <c r="F197" s="160"/>
      <c r="G197" s="23"/>
      <c r="H197" s="22"/>
      <c r="I197" s="22"/>
      <c r="J197" s="21"/>
      <c r="K197" s="21"/>
      <c r="L197" s="19"/>
      <c r="M197" s="18"/>
      <c r="N197" s="159"/>
      <c r="O197" s="16"/>
      <c r="P197" s="15"/>
    </row>
    <row r="198" spans="1:16" x14ac:dyDescent="0.2">
      <c r="A198" s="28"/>
      <c r="B198" s="27"/>
      <c r="C198" s="27"/>
      <c r="D198" s="26"/>
      <c r="E198" s="25"/>
      <c r="F198" s="160"/>
      <c r="G198" s="23"/>
      <c r="H198" s="22"/>
      <c r="I198" s="22"/>
      <c r="J198" s="21"/>
      <c r="K198" s="21"/>
      <c r="L198" s="19"/>
      <c r="M198" s="18"/>
      <c r="N198" s="159"/>
      <c r="O198" s="16"/>
      <c r="P198" s="15"/>
    </row>
    <row r="199" spans="1:16" x14ac:dyDescent="0.2">
      <c r="A199" s="28"/>
      <c r="B199" s="27"/>
      <c r="C199" s="27"/>
      <c r="D199" s="26"/>
      <c r="E199" s="25"/>
      <c r="F199" s="160"/>
      <c r="G199" s="23"/>
      <c r="H199" s="22"/>
      <c r="I199" s="22"/>
      <c r="J199" s="21"/>
      <c r="K199" s="21"/>
      <c r="L199" s="19"/>
      <c r="M199" s="18"/>
      <c r="N199" s="159"/>
      <c r="O199" s="16"/>
      <c r="P199" s="15"/>
    </row>
    <row r="200" spans="1:16" x14ac:dyDescent="0.2">
      <c r="A200" s="28"/>
      <c r="B200" s="27"/>
      <c r="C200" s="27"/>
      <c r="D200" s="26"/>
      <c r="E200" s="25"/>
      <c r="F200" s="160"/>
      <c r="G200" s="23"/>
      <c r="H200" s="22"/>
      <c r="I200" s="22"/>
      <c r="J200" s="21"/>
      <c r="K200" s="21"/>
      <c r="L200" s="19"/>
      <c r="M200" s="18"/>
      <c r="N200" s="159"/>
      <c r="O200" s="16"/>
      <c r="P200" s="15"/>
    </row>
    <row r="201" spans="1:16" x14ac:dyDescent="0.2">
      <c r="A201" s="28"/>
      <c r="B201" s="27"/>
      <c r="C201" s="27"/>
      <c r="D201" s="26"/>
      <c r="E201" s="25"/>
      <c r="F201" s="160"/>
      <c r="G201" s="23"/>
      <c r="H201" s="22"/>
      <c r="I201" s="22"/>
      <c r="J201" s="21"/>
      <c r="K201" s="21"/>
      <c r="L201" s="19"/>
      <c r="M201" s="18"/>
      <c r="N201" s="159"/>
      <c r="O201" s="16"/>
      <c r="P201" s="15"/>
    </row>
    <row r="202" spans="1:16" x14ac:dyDescent="0.2">
      <c r="A202" s="28"/>
      <c r="B202" s="27"/>
      <c r="C202" s="27"/>
      <c r="D202" s="26"/>
      <c r="E202" s="25"/>
      <c r="F202" s="160"/>
      <c r="G202" s="23"/>
      <c r="H202" s="22"/>
      <c r="I202" s="22"/>
      <c r="J202" s="21"/>
      <c r="K202" s="21"/>
      <c r="L202" s="19"/>
      <c r="M202" s="18"/>
      <c r="N202" s="159"/>
      <c r="O202" s="16"/>
      <c r="P202" s="15"/>
    </row>
    <row r="203" spans="1:16" x14ac:dyDescent="0.2">
      <c r="A203" s="28"/>
      <c r="B203" s="27"/>
      <c r="C203" s="27"/>
      <c r="D203" s="26"/>
      <c r="E203" s="25"/>
      <c r="F203" s="160"/>
      <c r="G203" s="23"/>
      <c r="H203" s="22"/>
      <c r="I203" s="22"/>
      <c r="J203" s="21"/>
      <c r="K203" s="21"/>
      <c r="L203" s="19"/>
      <c r="M203" s="18"/>
      <c r="N203" s="159"/>
      <c r="O203" s="16"/>
      <c r="P203" s="15"/>
    </row>
    <row r="204" spans="1:16" x14ac:dyDescent="0.2">
      <c r="A204" s="28"/>
      <c r="B204" s="27"/>
      <c r="C204" s="27"/>
      <c r="D204" s="26"/>
      <c r="E204" s="25"/>
      <c r="F204" s="160"/>
      <c r="G204" s="23"/>
      <c r="H204" s="22"/>
      <c r="I204" s="22"/>
      <c r="J204" s="21"/>
      <c r="K204" s="21"/>
      <c r="L204" s="19"/>
      <c r="M204" s="18"/>
      <c r="N204" s="159"/>
      <c r="O204" s="16"/>
      <c r="P204" s="15"/>
    </row>
    <row r="205" spans="1:16" x14ac:dyDescent="0.2">
      <c r="A205" s="28"/>
      <c r="B205" s="27"/>
      <c r="C205" s="27"/>
      <c r="D205" s="26"/>
      <c r="E205" s="25"/>
      <c r="F205" s="160"/>
      <c r="G205" s="23"/>
      <c r="H205" s="22"/>
      <c r="I205" s="22"/>
      <c r="J205" s="21"/>
      <c r="K205" s="21"/>
      <c r="L205" s="19"/>
      <c r="M205" s="18"/>
      <c r="N205" s="159"/>
      <c r="O205" s="16"/>
      <c r="P205" s="15"/>
    </row>
    <row r="206" spans="1:16" x14ac:dyDescent="0.2">
      <c r="A206" s="28"/>
      <c r="B206" s="27"/>
      <c r="C206" s="27"/>
      <c r="D206" s="26"/>
      <c r="E206" s="25"/>
      <c r="F206" s="160"/>
      <c r="G206" s="23"/>
      <c r="H206" s="22"/>
      <c r="I206" s="22"/>
      <c r="J206" s="21"/>
      <c r="K206" s="21"/>
      <c r="L206" s="19"/>
      <c r="M206" s="18"/>
      <c r="N206" s="159"/>
      <c r="O206" s="16"/>
      <c r="P206" s="15"/>
    </row>
    <row r="207" spans="1:16" x14ac:dyDescent="0.2">
      <c r="A207" s="28"/>
      <c r="B207" s="27"/>
      <c r="C207" s="27"/>
      <c r="D207" s="26"/>
      <c r="E207" s="25"/>
      <c r="F207" s="160"/>
      <c r="G207" s="23"/>
      <c r="H207" s="22"/>
      <c r="I207" s="22"/>
      <c r="J207" s="21"/>
      <c r="K207" s="21"/>
      <c r="L207" s="19"/>
      <c r="M207" s="18"/>
      <c r="N207" s="159"/>
      <c r="O207" s="16"/>
      <c r="P207" s="15"/>
    </row>
    <row r="208" spans="1:16" x14ac:dyDescent="0.2">
      <c r="A208" s="28"/>
      <c r="B208" s="27"/>
      <c r="C208" s="27"/>
      <c r="D208" s="26"/>
      <c r="E208" s="25"/>
      <c r="F208" s="160"/>
      <c r="G208" s="23"/>
      <c r="H208" s="22"/>
      <c r="I208" s="22"/>
      <c r="J208" s="21"/>
      <c r="K208" s="21"/>
      <c r="L208" s="19"/>
      <c r="M208" s="18"/>
      <c r="N208" s="159"/>
      <c r="O208" s="16"/>
      <c r="P208" s="15"/>
    </row>
    <row r="209" spans="1:16" x14ac:dyDescent="0.2">
      <c r="A209" s="28"/>
      <c r="B209" s="27"/>
      <c r="C209" s="27"/>
      <c r="D209" s="26"/>
      <c r="E209" s="25"/>
      <c r="F209" s="160"/>
      <c r="G209" s="23"/>
      <c r="H209" s="22"/>
      <c r="I209" s="22"/>
      <c r="J209" s="21"/>
      <c r="K209" s="21"/>
      <c r="L209" s="19"/>
      <c r="M209" s="18"/>
      <c r="N209" s="159"/>
      <c r="O209" s="16"/>
      <c r="P209" s="15"/>
    </row>
    <row r="210" spans="1:16" x14ac:dyDescent="0.2">
      <c r="A210" s="28"/>
      <c r="B210" s="27"/>
      <c r="C210" s="27"/>
      <c r="D210" s="26"/>
      <c r="E210" s="25"/>
      <c r="F210" s="160"/>
      <c r="G210" s="23"/>
      <c r="H210" s="22"/>
      <c r="I210" s="22"/>
      <c r="J210" s="21"/>
      <c r="K210" s="21"/>
      <c r="L210" s="19"/>
      <c r="M210" s="18"/>
      <c r="N210" s="159"/>
      <c r="O210" s="16"/>
      <c r="P210" s="15"/>
    </row>
    <row r="211" spans="1:16" x14ac:dyDescent="0.2">
      <c r="A211" s="28"/>
      <c r="B211" s="27"/>
      <c r="C211" s="27"/>
      <c r="D211" s="26"/>
      <c r="E211" s="25"/>
      <c r="F211" s="160"/>
      <c r="G211" s="23"/>
      <c r="H211" s="22"/>
      <c r="I211" s="22"/>
      <c r="J211" s="21"/>
      <c r="K211" s="21"/>
      <c r="L211" s="19"/>
      <c r="M211" s="18"/>
      <c r="N211" s="159"/>
      <c r="O211" s="16"/>
      <c r="P211" s="15"/>
    </row>
    <row r="212" spans="1:16" x14ac:dyDescent="0.2">
      <c r="A212" s="28"/>
      <c r="B212" s="27"/>
      <c r="C212" s="27"/>
      <c r="D212" s="26"/>
      <c r="E212" s="25"/>
      <c r="F212" s="160"/>
      <c r="G212" s="23"/>
      <c r="H212" s="22"/>
      <c r="I212" s="22"/>
      <c r="J212" s="21"/>
      <c r="K212" s="21"/>
      <c r="L212" s="19"/>
      <c r="M212" s="18"/>
      <c r="N212" s="159"/>
      <c r="O212" s="16"/>
      <c r="P212" s="15"/>
    </row>
    <row r="213" spans="1:16" x14ac:dyDescent="0.2">
      <c r="A213" s="28"/>
      <c r="B213" s="27"/>
      <c r="C213" s="27"/>
      <c r="D213" s="26"/>
      <c r="E213" s="25"/>
      <c r="F213" s="160"/>
      <c r="G213" s="23"/>
      <c r="H213" s="22"/>
      <c r="I213" s="22"/>
      <c r="J213" s="21"/>
      <c r="K213" s="21"/>
      <c r="L213" s="19"/>
      <c r="M213" s="18"/>
      <c r="N213" s="159"/>
      <c r="O213" s="16"/>
      <c r="P213" s="15"/>
    </row>
    <row r="214" spans="1:16" x14ac:dyDescent="0.2">
      <c r="A214" s="28"/>
      <c r="B214" s="27"/>
      <c r="C214" s="27"/>
      <c r="D214" s="26"/>
      <c r="E214" s="25"/>
      <c r="F214" s="160"/>
      <c r="G214" s="23"/>
      <c r="H214" s="22"/>
      <c r="I214" s="22"/>
      <c r="J214" s="21"/>
      <c r="K214" s="21"/>
      <c r="L214" s="19"/>
      <c r="M214" s="18"/>
      <c r="N214" s="159"/>
      <c r="O214" s="16"/>
      <c r="P214" s="15"/>
    </row>
    <row r="215" spans="1:16" x14ac:dyDescent="0.2">
      <c r="A215" s="28"/>
      <c r="B215" s="27"/>
      <c r="C215" s="27"/>
      <c r="D215" s="26"/>
      <c r="E215" s="25"/>
      <c r="F215" s="160"/>
      <c r="G215" s="23"/>
      <c r="H215" s="22"/>
      <c r="I215" s="22"/>
      <c r="J215" s="21"/>
      <c r="K215" s="21"/>
      <c r="L215" s="19"/>
      <c r="M215" s="18"/>
      <c r="N215" s="159"/>
      <c r="O215" s="16"/>
      <c r="P215" s="15"/>
    </row>
    <row r="216" spans="1:16" x14ac:dyDescent="0.2">
      <c r="A216" s="28"/>
      <c r="B216" s="27"/>
      <c r="C216" s="27"/>
      <c r="D216" s="26"/>
      <c r="E216" s="25"/>
      <c r="F216" s="160"/>
      <c r="G216" s="23"/>
      <c r="H216" s="22"/>
      <c r="I216" s="22"/>
      <c r="J216" s="21"/>
      <c r="K216" s="21"/>
      <c r="L216" s="19"/>
      <c r="M216" s="18"/>
      <c r="N216" s="159"/>
      <c r="O216" s="16"/>
      <c r="P216" s="15"/>
    </row>
    <row r="217" spans="1:16" x14ac:dyDescent="0.2">
      <c r="A217" s="28"/>
      <c r="B217" s="27"/>
      <c r="C217" s="27"/>
      <c r="D217" s="26"/>
      <c r="E217" s="25"/>
      <c r="F217" s="160"/>
      <c r="G217" s="23"/>
      <c r="H217" s="22"/>
      <c r="I217" s="22"/>
      <c r="J217" s="21"/>
      <c r="K217" s="21"/>
      <c r="L217" s="19"/>
      <c r="M217" s="18"/>
      <c r="N217" s="159"/>
      <c r="O217" s="16"/>
      <c r="P217" s="15"/>
    </row>
    <row r="218" spans="1:16" x14ac:dyDescent="0.2">
      <c r="A218" s="28"/>
      <c r="B218" s="27"/>
      <c r="C218" s="27"/>
      <c r="D218" s="26"/>
      <c r="E218" s="25"/>
      <c r="F218" s="160"/>
      <c r="G218" s="23"/>
      <c r="H218" s="22"/>
      <c r="I218" s="22"/>
      <c r="J218" s="21"/>
      <c r="K218" s="21"/>
      <c r="L218" s="19"/>
      <c r="M218" s="18"/>
      <c r="N218" s="159"/>
      <c r="O218" s="16"/>
      <c r="P218" s="15"/>
    </row>
    <row r="219" spans="1:16" x14ac:dyDescent="0.2">
      <c r="A219" s="28"/>
      <c r="B219" s="27"/>
      <c r="C219" s="27"/>
      <c r="D219" s="26"/>
      <c r="E219" s="25"/>
      <c r="F219" s="160"/>
      <c r="G219" s="23"/>
      <c r="H219" s="22"/>
      <c r="I219" s="22"/>
      <c r="J219" s="21"/>
      <c r="K219" s="21"/>
      <c r="L219" s="19"/>
      <c r="M219" s="18"/>
      <c r="N219" s="159"/>
      <c r="O219" s="16"/>
      <c r="P219" s="15"/>
    </row>
    <row r="220" spans="1:16" x14ac:dyDescent="0.2">
      <c r="A220" s="28"/>
      <c r="B220" s="27"/>
      <c r="C220" s="27"/>
      <c r="D220" s="26"/>
      <c r="E220" s="25"/>
      <c r="F220" s="160"/>
      <c r="G220" s="23"/>
      <c r="H220" s="22"/>
      <c r="I220" s="22"/>
      <c r="J220" s="21"/>
      <c r="K220" s="21"/>
      <c r="L220" s="19"/>
      <c r="M220" s="18"/>
      <c r="N220" s="159"/>
      <c r="O220" s="16"/>
      <c r="P220" s="15"/>
    </row>
    <row r="221" spans="1:16" x14ac:dyDescent="0.2">
      <c r="A221" s="28"/>
      <c r="B221" s="27"/>
      <c r="C221" s="27"/>
      <c r="D221" s="26"/>
      <c r="E221" s="25"/>
      <c r="F221" s="160"/>
      <c r="G221" s="23"/>
      <c r="H221" s="22"/>
      <c r="I221" s="22"/>
      <c r="J221" s="21"/>
      <c r="K221" s="21"/>
      <c r="L221" s="19"/>
      <c r="M221" s="18"/>
      <c r="N221" s="159"/>
      <c r="O221" s="16"/>
      <c r="P221" s="15"/>
    </row>
    <row r="222" spans="1:16" x14ac:dyDescent="0.2">
      <c r="A222" s="28"/>
      <c r="B222" s="27"/>
      <c r="C222" s="27"/>
      <c r="D222" s="26"/>
      <c r="E222" s="25"/>
      <c r="F222" s="160"/>
      <c r="G222" s="23"/>
      <c r="H222" s="22"/>
      <c r="I222" s="22"/>
      <c r="J222" s="21"/>
      <c r="K222" s="21"/>
      <c r="L222" s="19"/>
      <c r="M222" s="18"/>
      <c r="N222" s="159"/>
      <c r="O222" s="16"/>
      <c r="P222" s="15"/>
    </row>
    <row r="223" spans="1:16" x14ac:dyDescent="0.2">
      <c r="A223" s="28"/>
      <c r="B223" s="27"/>
      <c r="C223" s="27"/>
      <c r="D223" s="26"/>
      <c r="E223" s="25"/>
      <c r="F223" s="160"/>
      <c r="G223" s="23"/>
      <c r="H223" s="22"/>
      <c r="I223" s="22"/>
      <c r="J223" s="21"/>
      <c r="K223" s="21"/>
      <c r="L223" s="19"/>
      <c r="M223" s="18"/>
      <c r="N223" s="159"/>
      <c r="O223" s="16"/>
      <c r="P223" s="15"/>
    </row>
    <row r="224" spans="1:16" x14ac:dyDescent="0.2">
      <c r="A224" s="28"/>
      <c r="B224" s="27"/>
      <c r="C224" s="27"/>
      <c r="D224" s="26"/>
      <c r="E224" s="25"/>
      <c r="F224" s="160"/>
      <c r="G224" s="23"/>
      <c r="H224" s="22"/>
      <c r="I224" s="22"/>
      <c r="J224" s="21"/>
      <c r="K224" s="21"/>
      <c r="L224" s="19"/>
      <c r="M224" s="18"/>
      <c r="N224" s="159"/>
      <c r="O224" s="16"/>
      <c r="P224" s="15"/>
    </row>
    <row r="225" spans="1:16" x14ac:dyDescent="0.2">
      <c r="A225" s="28"/>
      <c r="B225" s="27"/>
      <c r="C225" s="27"/>
      <c r="D225" s="26"/>
      <c r="E225" s="25"/>
      <c r="F225" s="160"/>
      <c r="G225" s="23"/>
      <c r="H225" s="22"/>
      <c r="I225" s="22"/>
      <c r="J225" s="21"/>
      <c r="K225" s="21"/>
      <c r="L225" s="19"/>
      <c r="M225" s="18"/>
      <c r="N225" s="159"/>
      <c r="O225" s="16"/>
      <c r="P225" s="15"/>
    </row>
    <row r="226" spans="1:16" x14ac:dyDescent="0.2">
      <c r="A226" s="28"/>
      <c r="B226" s="27"/>
      <c r="C226" s="27"/>
      <c r="D226" s="26"/>
      <c r="E226" s="25"/>
      <c r="F226" s="160"/>
      <c r="G226" s="23"/>
      <c r="H226" s="22"/>
      <c r="I226" s="22"/>
      <c r="J226" s="21"/>
      <c r="K226" s="21"/>
      <c r="L226" s="19"/>
      <c r="M226" s="18"/>
      <c r="N226" s="159"/>
      <c r="O226" s="16"/>
      <c r="P226" s="15"/>
    </row>
    <row r="227" spans="1:16" x14ac:dyDescent="0.2">
      <c r="A227" s="28"/>
      <c r="B227" s="27"/>
      <c r="C227" s="27"/>
      <c r="D227" s="26"/>
      <c r="E227" s="25"/>
      <c r="F227" s="160"/>
      <c r="G227" s="23"/>
      <c r="H227" s="22"/>
      <c r="I227" s="22"/>
      <c r="J227" s="21"/>
      <c r="K227" s="21"/>
      <c r="L227" s="19"/>
      <c r="M227" s="18"/>
      <c r="N227" s="159"/>
      <c r="O227" s="16"/>
      <c r="P227" s="15"/>
    </row>
    <row r="228" spans="1:16" x14ac:dyDescent="0.2">
      <c r="A228" s="28"/>
      <c r="B228" s="27"/>
      <c r="C228" s="27"/>
      <c r="D228" s="26"/>
      <c r="E228" s="25"/>
      <c r="F228" s="160"/>
      <c r="G228" s="23"/>
      <c r="H228" s="22"/>
      <c r="I228" s="22"/>
      <c r="J228" s="21"/>
      <c r="K228" s="21"/>
      <c r="L228" s="19"/>
      <c r="M228" s="18"/>
      <c r="N228" s="159"/>
      <c r="O228" s="16"/>
      <c r="P228" s="15"/>
    </row>
    <row r="229" spans="1:16" x14ac:dyDescent="0.2">
      <c r="A229" s="28"/>
      <c r="B229" s="27"/>
      <c r="C229" s="27"/>
      <c r="D229" s="26"/>
      <c r="E229" s="25"/>
      <c r="F229" s="160"/>
      <c r="G229" s="23"/>
      <c r="H229" s="22"/>
      <c r="I229" s="22"/>
      <c r="J229" s="21"/>
      <c r="K229" s="21"/>
      <c r="L229" s="19"/>
      <c r="M229" s="18"/>
      <c r="N229" s="159"/>
      <c r="O229" s="16"/>
      <c r="P229" s="15"/>
    </row>
    <row r="230" spans="1:16" x14ac:dyDescent="0.2">
      <c r="A230" s="28"/>
      <c r="B230" s="27"/>
      <c r="C230" s="27"/>
      <c r="D230" s="26"/>
      <c r="E230" s="25"/>
      <c r="F230" s="160"/>
      <c r="G230" s="23"/>
      <c r="H230" s="22"/>
      <c r="I230" s="22"/>
      <c r="J230" s="21"/>
      <c r="K230" s="21"/>
      <c r="L230" s="19"/>
      <c r="M230" s="18"/>
      <c r="N230" s="159"/>
      <c r="O230" s="16"/>
      <c r="P230" s="15"/>
    </row>
    <row r="231" spans="1:16" x14ac:dyDescent="0.2">
      <c r="A231" s="28"/>
      <c r="B231" s="27"/>
      <c r="C231" s="27"/>
      <c r="D231" s="26"/>
      <c r="E231" s="25"/>
      <c r="F231" s="160"/>
      <c r="G231" s="23"/>
      <c r="H231" s="22"/>
      <c r="I231" s="22"/>
      <c r="J231" s="21"/>
      <c r="K231" s="21"/>
      <c r="L231" s="19"/>
      <c r="M231" s="18"/>
      <c r="N231" s="159"/>
      <c r="O231" s="16"/>
      <c r="P231" s="15"/>
    </row>
    <row r="232" spans="1:16" x14ac:dyDescent="0.2">
      <c r="A232" s="28"/>
      <c r="B232" s="27"/>
      <c r="C232" s="27"/>
      <c r="D232" s="26"/>
      <c r="E232" s="25"/>
      <c r="F232" s="160"/>
      <c r="G232" s="23"/>
      <c r="H232" s="22"/>
      <c r="I232" s="22"/>
      <c r="J232" s="21"/>
      <c r="K232" s="21"/>
      <c r="L232" s="19"/>
      <c r="M232" s="18"/>
      <c r="N232" s="159"/>
      <c r="O232" s="16"/>
      <c r="P232" s="15"/>
    </row>
    <row r="233" spans="1:16" x14ac:dyDescent="0.2">
      <c r="A233" s="28"/>
      <c r="B233" s="27"/>
      <c r="C233" s="27"/>
      <c r="D233" s="26"/>
      <c r="E233" s="25"/>
      <c r="F233" s="160"/>
      <c r="G233" s="23"/>
      <c r="H233" s="22"/>
      <c r="I233" s="22"/>
      <c r="J233" s="21"/>
      <c r="K233" s="21"/>
      <c r="L233" s="19"/>
      <c r="M233" s="18"/>
      <c r="N233" s="159"/>
      <c r="O233" s="16"/>
      <c r="P233" s="15"/>
    </row>
    <row r="234" spans="1:16" x14ac:dyDescent="0.2">
      <c r="A234" s="28"/>
      <c r="B234" s="27"/>
      <c r="C234" s="27"/>
      <c r="D234" s="26"/>
      <c r="E234" s="25"/>
      <c r="F234" s="160"/>
      <c r="G234" s="23"/>
      <c r="H234" s="22"/>
      <c r="I234" s="22"/>
      <c r="J234" s="21"/>
      <c r="K234" s="21"/>
      <c r="L234" s="19"/>
      <c r="M234" s="18"/>
      <c r="N234" s="159"/>
      <c r="O234" s="16"/>
      <c r="P234" s="15"/>
    </row>
    <row r="235" spans="1:16" x14ac:dyDescent="0.2">
      <c r="A235" s="28"/>
      <c r="B235" s="27"/>
      <c r="C235" s="27"/>
      <c r="D235" s="26"/>
      <c r="E235" s="25"/>
      <c r="F235" s="160"/>
      <c r="G235" s="23"/>
      <c r="H235" s="22"/>
      <c r="I235" s="22"/>
      <c r="J235" s="21"/>
      <c r="K235" s="21"/>
      <c r="L235" s="19"/>
      <c r="M235" s="18"/>
      <c r="N235" s="159"/>
      <c r="O235" s="16"/>
      <c r="P235" s="15"/>
    </row>
    <row r="236" spans="1:16" x14ac:dyDescent="0.2">
      <c r="A236" s="28"/>
      <c r="B236" s="27"/>
      <c r="C236" s="27"/>
      <c r="D236" s="26"/>
      <c r="E236" s="25"/>
      <c r="F236" s="160"/>
      <c r="G236" s="23"/>
      <c r="H236" s="22"/>
      <c r="I236" s="22"/>
      <c r="J236" s="21"/>
      <c r="K236" s="21"/>
      <c r="L236" s="19"/>
      <c r="M236" s="18"/>
      <c r="N236" s="159"/>
      <c r="O236" s="16"/>
      <c r="P236" s="15"/>
    </row>
    <row r="237" spans="1:16" x14ac:dyDescent="0.2">
      <c r="A237" s="28"/>
      <c r="B237" s="27"/>
      <c r="C237" s="27"/>
      <c r="D237" s="26"/>
      <c r="E237" s="25"/>
      <c r="F237" s="160"/>
      <c r="G237" s="23"/>
      <c r="H237" s="22"/>
      <c r="I237" s="22"/>
      <c r="J237" s="21"/>
      <c r="K237" s="21"/>
      <c r="L237" s="19"/>
      <c r="M237" s="18"/>
      <c r="N237" s="159"/>
      <c r="O237" s="16"/>
      <c r="P237" s="15"/>
    </row>
    <row r="238" spans="1:16" x14ac:dyDescent="0.2">
      <c r="A238" s="28"/>
      <c r="B238" s="27"/>
      <c r="C238" s="27"/>
      <c r="D238" s="26"/>
      <c r="E238" s="25"/>
      <c r="F238" s="160"/>
      <c r="G238" s="23"/>
      <c r="H238" s="22"/>
      <c r="I238" s="22"/>
      <c r="J238" s="21"/>
      <c r="K238" s="21"/>
      <c r="L238" s="19"/>
      <c r="M238" s="18"/>
      <c r="N238" s="159"/>
      <c r="O238" s="16"/>
      <c r="P238" s="15"/>
    </row>
    <row r="239" spans="1:16" x14ac:dyDescent="0.2">
      <c r="A239" s="28"/>
      <c r="B239" s="27"/>
      <c r="C239" s="27"/>
      <c r="D239" s="26"/>
      <c r="E239" s="25"/>
      <c r="F239" s="160"/>
      <c r="G239" s="23"/>
      <c r="H239" s="22"/>
      <c r="I239" s="22"/>
      <c r="J239" s="21"/>
      <c r="K239" s="21"/>
      <c r="L239" s="19"/>
      <c r="M239" s="18"/>
      <c r="N239" s="159"/>
      <c r="O239" s="16"/>
      <c r="P239" s="15"/>
    </row>
    <row r="240" spans="1:16" x14ac:dyDescent="0.2">
      <c r="A240" s="28"/>
      <c r="B240" s="27"/>
      <c r="C240" s="27"/>
      <c r="D240" s="26"/>
      <c r="E240" s="25"/>
      <c r="F240" s="160"/>
      <c r="G240" s="23"/>
      <c r="H240" s="22"/>
      <c r="I240" s="22"/>
      <c r="J240" s="21"/>
      <c r="K240" s="21"/>
      <c r="L240" s="19"/>
      <c r="M240" s="18"/>
      <c r="N240" s="159"/>
      <c r="O240" s="16"/>
      <c r="P240" s="15"/>
    </row>
    <row r="241" spans="1:16" x14ac:dyDescent="0.2">
      <c r="A241" s="28"/>
      <c r="B241" s="27"/>
      <c r="C241" s="27"/>
      <c r="D241" s="26"/>
      <c r="E241" s="25"/>
      <c r="F241" s="160"/>
      <c r="G241" s="23"/>
      <c r="H241" s="22"/>
      <c r="I241" s="22"/>
      <c r="J241" s="21"/>
      <c r="K241" s="21"/>
      <c r="L241" s="19"/>
      <c r="M241" s="18"/>
      <c r="N241" s="159"/>
      <c r="O241" s="16"/>
      <c r="P241" s="15"/>
    </row>
    <row r="242" spans="1:16" x14ac:dyDescent="0.2">
      <c r="A242" s="28"/>
      <c r="B242" s="27"/>
      <c r="C242" s="27"/>
      <c r="D242" s="26"/>
      <c r="E242" s="25"/>
      <c r="F242" s="160"/>
      <c r="G242" s="23"/>
      <c r="H242" s="22"/>
      <c r="I242" s="22"/>
      <c r="J242" s="21"/>
      <c r="K242" s="21"/>
      <c r="L242" s="19"/>
      <c r="M242" s="18"/>
      <c r="N242" s="159"/>
      <c r="O242" s="16"/>
      <c r="P242" s="15"/>
    </row>
    <row r="243" spans="1:16" x14ac:dyDescent="0.2">
      <c r="A243" s="28"/>
      <c r="B243" s="27"/>
      <c r="C243" s="27"/>
      <c r="D243" s="26"/>
      <c r="E243" s="25"/>
      <c r="F243" s="160"/>
      <c r="G243" s="23"/>
      <c r="H243" s="22"/>
      <c r="I243" s="22"/>
      <c r="J243" s="21"/>
      <c r="K243" s="21"/>
      <c r="L243" s="19"/>
      <c r="M243" s="18"/>
      <c r="N243" s="159"/>
      <c r="O243" s="16"/>
      <c r="P243" s="15"/>
    </row>
    <row r="244" spans="1:16" x14ac:dyDescent="0.2">
      <c r="A244" s="28"/>
      <c r="B244" s="27"/>
      <c r="C244" s="27"/>
      <c r="D244" s="26"/>
      <c r="E244" s="25"/>
      <c r="F244" s="160"/>
      <c r="G244" s="23"/>
      <c r="H244" s="22"/>
      <c r="I244" s="22"/>
      <c r="J244" s="21"/>
      <c r="K244" s="21"/>
      <c r="L244" s="19"/>
      <c r="M244" s="18"/>
      <c r="N244" s="159"/>
      <c r="O244" s="16"/>
      <c r="P244" s="15"/>
    </row>
    <row r="245" spans="1:16" x14ac:dyDescent="0.2">
      <c r="A245" s="28"/>
      <c r="B245" s="27"/>
      <c r="C245" s="27"/>
      <c r="D245" s="26"/>
      <c r="E245" s="25"/>
      <c r="F245" s="160"/>
      <c r="G245" s="23"/>
      <c r="H245" s="22"/>
      <c r="I245" s="22"/>
      <c r="J245" s="21"/>
      <c r="K245" s="21"/>
      <c r="L245" s="19"/>
      <c r="M245" s="18"/>
      <c r="N245" s="159"/>
      <c r="O245" s="16"/>
      <c r="P245" s="15"/>
    </row>
    <row r="246" spans="1:16" x14ac:dyDescent="0.2">
      <c r="A246" s="28"/>
      <c r="B246" s="27"/>
      <c r="C246" s="27"/>
      <c r="D246" s="26"/>
      <c r="E246" s="25"/>
      <c r="F246" s="160"/>
      <c r="G246" s="23"/>
      <c r="H246" s="22"/>
      <c r="I246" s="22"/>
      <c r="J246" s="21"/>
      <c r="K246" s="21"/>
      <c r="L246" s="19"/>
      <c r="M246" s="18"/>
      <c r="N246" s="159"/>
      <c r="O246" s="16"/>
      <c r="P246" s="15"/>
    </row>
    <row r="247" spans="1:16" x14ac:dyDescent="0.2">
      <c r="A247" s="28"/>
      <c r="B247" s="27"/>
      <c r="C247" s="27"/>
      <c r="D247" s="26"/>
      <c r="E247" s="25"/>
      <c r="F247" s="160"/>
      <c r="G247" s="23"/>
      <c r="H247" s="22"/>
      <c r="I247" s="22"/>
      <c r="J247" s="21"/>
      <c r="K247" s="21"/>
      <c r="L247" s="19"/>
      <c r="M247" s="18"/>
      <c r="N247" s="159"/>
      <c r="O247" s="16"/>
      <c r="P247" s="15"/>
    </row>
    <row r="248" spans="1:16" x14ac:dyDescent="0.2">
      <c r="A248" s="28"/>
      <c r="B248" s="27"/>
      <c r="C248" s="27"/>
      <c r="D248" s="26"/>
      <c r="E248" s="25"/>
      <c r="F248" s="160"/>
      <c r="G248" s="23"/>
      <c r="H248" s="22"/>
      <c r="I248" s="22"/>
      <c r="J248" s="21"/>
      <c r="K248" s="21"/>
      <c r="L248" s="19"/>
      <c r="M248" s="18"/>
      <c r="N248" s="159"/>
      <c r="O248" s="16"/>
      <c r="P248" s="15"/>
    </row>
    <row r="249" spans="1:16" x14ac:dyDescent="0.2">
      <c r="A249" s="28"/>
      <c r="B249" s="27"/>
      <c r="C249" s="27"/>
      <c r="D249" s="26"/>
      <c r="E249" s="25"/>
      <c r="F249" s="160"/>
      <c r="G249" s="23"/>
      <c r="H249" s="22"/>
      <c r="I249" s="22"/>
      <c r="J249" s="21"/>
      <c r="K249" s="21"/>
      <c r="L249" s="19"/>
      <c r="M249" s="18"/>
      <c r="N249" s="159"/>
      <c r="O249" s="16"/>
      <c r="P249" s="15"/>
    </row>
    <row r="250" spans="1:16" x14ac:dyDescent="0.2">
      <c r="A250" s="28"/>
      <c r="B250" s="27"/>
      <c r="C250" s="27"/>
      <c r="D250" s="26"/>
      <c r="E250" s="25"/>
      <c r="F250" s="160"/>
      <c r="G250" s="23"/>
      <c r="H250" s="22"/>
      <c r="I250" s="22"/>
      <c r="J250" s="21"/>
      <c r="K250" s="21"/>
      <c r="L250" s="19"/>
      <c r="M250" s="18"/>
      <c r="N250" s="159"/>
      <c r="O250" s="16"/>
      <c r="P250" s="15"/>
    </row>
    <row r="251" spans="1:16" x14ac:dyDescent="0.2">
      <c r="A251" s="28"/>
      <c r="B251" s="27"/>
      <c r="C251" s="27"/>
      <c r="D251" s="26"/>
      <c r="E251" s="25"/>
      <c r="F251" s="160"/>
      <c r="G251" s="23"/>
      <c r="H251" s="22"/>
      <c r="I251" s="22"/>
      <c r="J251" s="21"/>
      <c r="K251" s="21"/>
      <c r="L251" s="19"/>
      <c r="M251" s="18"/>
      <c r="N251" s="159"/>
      <c r="O251" s="16"/>
      <c r="P251" s="15"/>
    </row>
    <row r="252" spans="1:16" x14ac:dyDescent="0.2">
      <c r="A252" s="28"/>
      <c r="B252" s="27"/>
      <c r="C252" s="27"/>
      <c r="D252" s="26"/>
      <c r="E252" s="25"/>
      <c r="F252" s="160"/>
      <c r="G252" s="23"/>
      <c r="H252" s="22"/>
      <c r="I252" s="22"/>
      <c r="J252" s="21"/>
      <c r="K252" s="21"/>
      <c r="L252" s="19"/>
      <c r="M252" s="18"/>
      <c r="N252" s="159"/>
      <c r="O252" s="16"/>
      <c r="P252" s="15"/>
    </row>
    <row r="253" spans="1:16" x14ac:dyDescent="0.2">
      <c r="A253" s="28"/>
      <c r="B253" s="27"/>
      <c r="C253" s="27"/>
      <c r="D253" s="26"/>
      <c r="E253" s="25"/>
      <c r="F253" s="160"/>
      <c r="G253" s="23"/>
      <c r="H253" s="22"/>
      <c r="I253" s="22"/>
      <c r="J253" s="21"/>
      <c r="K253" s="21"/>
      <c r="L253" s="19"/>
      <c r="M253" s="18"/>
      <c r="N253" s="159"/>
      <c r="O253" s="16"/>
      <c r="P253" s="15"/>
    </row>
    <row r="254" spans="1:16" x14ac:dyDescent="0.2">
      <c r="A254" s="28"/>
      <c r="B254" s="27"/>
      <c r="C254" s="27"/>
      <c r="D254" s="26"/>
      <c r="E254" s="25"/>
      <c r="F254" s="160"/>
      <c r="G254" s="23"/>
      <c r="H254" s="22"/>
      <c r="I254" s="22"/>
      <c r="J254" s="21"/>
      <c r="K254" s="21"/>
      <c r="L254" s="19"/>
      <c r="M254" s="18"/>
      <c r="N254" s="159"/>
      <c r="O254" s="16"/>
      <c r="P254" s="15"/>
    </row>
    <row r="255" spans="1:16" x14ac:dyDescent="0.2">
      <c r="A255" s="28"/>
      <c r="B255" s="27"/>
      <c r="C255" s="27"/>
      <c r="D255" s="26"/>
      <c r="E255" s="25"/>
      <c r="F255" s="160"/>
      <c r="G255" s="23"/>
      <c r="H255" s="22"/>
      <c r="I255" s="22"/>
      <c r="J255" s="21"/>
      <c r="K255" s="21"/>
      <c r="L255" s="19"/>
      <c r="M255" s="18"/>
      <c r="N255" s="159"/>
      <c r="O255" s="16"/>
      <c r="P255" s="15"/>
    </row>
    <row r="256" spans="1:16" x14ac:dyDescent="0.2">
      <c r="A256" s="28"/>
      <c r="B256" s="27"/>
      <c r="C256" s="27"/>
      <c r="D256" s="26"/>
      <c r="E256" s="25"/>
      <c r="F256" s="160"/>
      <c r="G256" s="23"/>
      <c r="H256" s="22"/>
      <c r="I256" s="22"/>
      <c r="J256" s="21"/>
      <c r="K256" s="21"/>
      <c r="L256" s="19"/>
      <c r="M256" s="18"/>
      <c r="N256" s="159"/>
      <c r="O256" s="16"/>
      <c r="P256" s="15"/>
    </row>
    <row r="257" spans="1:16" x14ac:dyDescent="0.2">
      <c r="A257" s="28"/>
      <c r="B257" s="27"/>
      <c r="C257" s="27"/>
      <c r="D257" s="26"/>
      <c r="E257" s="25"/>
      <c r="F257" s="160"/>
      <c r="G257" s="23"/>
      <c r="H257" s="22"/>
      <c r="I257" s="22"/>
      <c r="J257" s="21"/>
      <c r="K257" s="21"/>
      <c r="L257" s="19"/>
      <c r="M257" s="18"/>
      <c r="N257" s="159"/>
      <c r="O257" s="16"/>
      <c r="P257" s="15"/>
    </row>
    <row r="258" spans="1:16" x14ac:dyDescent="0.2">
      <c r="A258" s="28"/>
      <c r="B258" s="27"/>
      <c r="C258" s="27"/>
      <c r="D258" s="26"/>
      <c r="E258" s="25"/>
      <c r="F258" s="160"/>
      <c r="G258" s="23"/>
      <c r="H258" s="22"/>
      <c r="I258" s="22"/>
      <c r="J258" s="21"/>
      <c r="K258" s="21"/>
      <c r="L258" s="19"/>
      <c r="M258" s="18"/>
      <c r="N258" s="159"/>
      <c r="O258" s="16"/>
      <c r="P258" s="15"/>
    </row>
    <row r="259" spans="1:16" x14ac:dyDescent="0.2">
      <c r="A259" s="28"/>
      <c r="B259" s="27"/>
      <c r="C259" s="27"/>
      <c r="D259" s="26"/>
      <c r="E259" s="25"/>
      <c r="F259" s="160"/>
      <c r="G259" s="23"/>
      <c r="H259" s="22"/>
      <c r="I259" s="22"/>
      <c r="J259" s="21"/>
      <c r="K259" s="21"/>
      <c r="L259" s="19"/>
      <c r="M259" s="18"/>
      <c r="N259" s="159"/>
      <c r="O259" s="16"/>
      <c r="P259" s="15"/>
    </row>
    <row r="260" spans="1:16" x14ac:dyDescent="0.2">
      <c r="A260" s="28"/>
      <c r="B260" s="27"/>
      <c r="C260" s="27"/>
      <c r="D260" s="26"/>
      <c r="E260" s="25"/>
      <c r="F260" s="160"/>
      <c r="G260" s="23"/>
      <c r="H260" s="22"/>
      <c r="I260" s="22"/>
      <c r="J260" s="21"/>
      <c r="K260" s="21"/>
      <c r="L260" s="19"/>
      <c r="M260" s="18"/>
      <c r="N260" s="159"/>
      <c r="O260" s="16"/>
      <c r="P260" s="15"/>
    </row>
    <row r="261" spans="1:16" x14ac:dyDescent="0.2">
      <c r="A261" s="28"/>
      <c r="B261" s="27"/>
      <c r="C261" s="27"/>
      <c r="D261" s="26"/>
      <c r="E261" s="25"/>
      <c r="F261" s="160"/>
      <c r="G261" s="23"/>
      <c r="H261" s="22"/>
      <c r="I261" s="22"/>
      <c r="J261" s="21"/>
      <c r="K261" s="21"/>
      <c r="L261" s="19"/>
      <c r="M261" s="18"/>
      <c r="N261" s="159"/>
      <c r="O261" s="16"/>
      <c r="P261" s="15"/>
    </row>
    <row r="262" spans="1:16" x14ac:dyDescent="0.2">
      <c r="A262" s="28"/>
      <c r="B262" s="27"/>
      <c r="C262" s="27"/>
      <c r="D262" s="26"/>
      <c r="E262" s="25"/>
      <c r="F262" s="160"/>
      <c r="G262" s="23"/>
      <c r="H262" s="22"/>
      <c r="I262" s="22"/>
      <c r="J262" s="21"/>
      <c r="K262" s="21"/>
      <c r="L262" s="19"/>
      <c r="M262" s="18"/>
      <c r="N262" s="159"/>
      <c r="O262" s="16"/>
      <c r="P262" s="15"/>
    </row>
    <row r="263" spans="1:16" x14ac:dyDescent="0.2">
      <c r="A263" s="28"/>
      <c r="B263" s="27"/>
      <c r="C263" s="27"/>
      <c r="D263" s="26"/>
      <c r="E263" s="25"/>
      <c r="F263" s="160"/>
      <c r="G263" s="23"/>
      <c r="H263" s="22"/>
      <c r="I263" s="22"/>
      <c r="J263" s="21"/>
      <c r="K263" s="21"/>
      <c r="L263" s="19"/>
      <c r="M263" s="18"/>
      <c r="N263" s="159"/>
      <c r="O263" s="16"/>
      <c r="P263" s="15"/>
    </row>
    <row r="264" spans="1:16" x14ac:dyDescent="0.2">
      <c r="A264" s="28"/>
      <c r="B264" s="27"/>
      <c r="C264" s="27"/>
      <c r="D264" s="26"/>
      <c r="E264" s="25"/>
      <c r="F264" s="160"/>
      <c r="G264" s="23"/>
      <c r="H264" s="22"/>
      <c r="I264" s="22"/>
      <c r="J264" s="21"/>
      <c r="K264" s="21"/>
      <c r="L264" s="19"/>
      <c r="M264" s="18"/>
      <c r="N264" s="159"/>
      <c r="O264" s="16"/>
      <c r="P264" s="15"/>
    </row>
    <row r="265" spans="1:16" x14ac:dyDescent="0.2">
      <c r="A265" s="28"/>
      <c r="B265" s="27"/>
      <c r="C265" s="27"/>
      <c r="D265" s="26"/>
      <c r="E265" s="25"/>
      <c r="F265" s="160"/>
      <c r="G265" s="23"/>
      <c r="H265" s="22"/>
      <c r="I265" s="22"/>
      <c r="J265" s="21"/>
      <c r="K265" s="21"/>
      <c r="L265" s="19"/>
      <c r="M265" s="18"/>
      <c r="N265" s="159"/>
      <c r="O265" s="16"/>
      <c r="P265" s="15"/>
    </row>
    <row r="266" spans="1:16" x14ac:dyDescent="0.2">
      <c r="A266" s="28"/>
      <c r="B266" s="27"/>
      <c r="C266" s="27"/>
      <c r="D266" s="26"/>
      <c r="E266" s="25"/>
      <c r="F266" s="160"/>
      <c r="G266" s="23"/>
      <c r="H266" s="22"/>
      <c r="I266" s="22"/>
      <c r="J266" s="21"/>
      <c r="K266" s="21"/>
      <c r="L266" s="19"/>
      <c r="M266" s="18"/>
      <c r="N266" s="159"/>
      <c r="O266" s="16"/>
      <c r="P266" s="15"/>
    </row>
    <row r="267" spans="1:16" x14ac:dyDescent="0.2">
      <c r="A267" s="28"/>
      <c r="B267" s="27"/>
      <c r="C267" s="27"/>
      <c r="D267" s="26"/>
      <c r="E267" s="25"/>
      <c r="F267" s="160"/>
      <c r="G267" s="23"/>
      <c r="H267" s="22"/>
      <c r="I267" s="22"/>
      <c r="J267" s="21"/>
      <c r="K267" s="21"/>
      <c r="L267" s="19"/>
      <c r="M267" s="18"/>
      <c r="N267" s="159"/>
      <c r="O267" s="16"/>
      <c r="P267" s="15"/>
    </row>
    <row r="268" spans="1:16" x14ac:dyDescent="0.2">
      <c r="A268" s="28"/>
      <c r="B268" s="27"/>
      <c r="C268" s="27"/>
      <c r="D268" s="26"/>
      <c r="E268" s="25"/>
      <c r="F268" s="160"/>
      <c r="G268" s="23"/>
      <c r="H268" s="22"/>
      <c r="I268" s="22"/>
      <c r="J268" s="21"/>
      <c r="K268" s="21"/>
      <c r="L268" s="19"/>
      <c r="M268" s="18"/>
      <c r="N268" s="159"/>
      <c r="O268" s="16"/>
      <c r="P268" s="15"/>
    </row>
    <row r="269" spans="1:16" x14ac:dyDescent="0.2">
      <c r="A269" s="28"/>
      <c r="B269" s="27"/>
      <c r="C269" s="27"/>
      <c r="D269" s="26"/>
      <c r="E269" s="25"/>
      <c r="F269" s="160"/>
      <c r="G269" s="23"/>
      <c r="H269" s="22"/>
      <c r="I269" s="22"/>
      <c r="J269" s="21"/>
      <c r="K269" s="21"/>
      <c r="L269" s="19"/>
      <c r="M269" s="18"/>
      <c r="N269" s="159"/>
      <c r="O269" s="16"/>
      <c r="P269" s="15"/>
    </row>
    <row r="270" spans="1:16" x14ac:dyDescent="0.2">
      <c r="A270" s="28"/>
      <c r="B270" s="27"/>
      <c r="C270" s="27"/>
      <c r="D270" s="26"/>
      <c r="E270" s="25"/>
      <c r="F270" s="160"/>
      <c r="G270" s="23"/>
      <c r="H270" s="22"/>
      <c r="I270" s="22"/>
      <c r="J270" s="21"/>
      <c r="K270" s="21"/>
      <c r="L270" s="19"/>
      <c r="M270" s="18"/>
      <c r="N270" s="159"/>
      <c r="O270" s="16"/>
      <c r="P270" s="15"/>
    </row>
    <row r="271" spans="1:16" x14ac:dyDescent="0.2">
      <c r="A271" s="28"/>
      <c r="B271" s="27"/>
      <c r="C271" s="27"/>
      <c r="D271" s="26"/>
      <c r="E271" s="25"/>
      <c r="F271" s="160"/>
      <c r="G271" s="23"/>
      <c r="H271" s="22"/>
      <c r="I271" s="22"/>
      <c r="J271" s="21"/>
      <c r="K271" s="21"/>
      <c r="L271" s="19"/>
      <c r="M271" s="18"/>
      <c r="N271" s="159"/>
      <c r="O271" s="16"/>
      <c r="P271" s="15"/>
    </row>
    <row r="272" spans="1:16" x14ac:dyDescent="0.2">
      <c r="A272" s="28"/>
      <c r="B272" s="27"/>
      <c r="C272" s="27"/>
      <c r="D272" s="26"/>
      <c r="E272" s="25"/>
      <c r="F272" s="160"/>
      <c r="G272" s="23"/>
      <c r="H272" s="22"/>
      <c r="I272" s="22"/>
      <c r="J272" s="21"/>
      <c r="K272" s="21"/>
      <c r="L272" s="19"/>
      <c r="M272" s="18"/>
      <c r="N272" s="159"/>
      <c r="O272" s="16"/>
      <c r="P272" s="15"/>
    </row>
    <row r="273" spans="1:16" x14ac:dyDescent="0.2">
      <c r="A273" s="28"/>
      <c r="B273" s="27"/>
      <c r="C273" s="27"/>
      <c r="D273" s="26"/>
      <c r="E273" s="25"/>
      <c r="F273" s="160"/>
      <c r="G273" s="23"/>
      <c r="H273" s="22"/>
      <c r="I273" s="22"/>
      <c r="J273" s="21"/>
      <c r="K273" s="21"/>
      <c r="L273" s="19"/>
      <c r="M273" s="18"/>
      <c r="N273" s="159"/>
      <c r="O273" s="16"/>
      <c r="P273" s="15"/>
    </row>
    <row r="274" spans="1:16" x14ac:dyDescent="0.2">
      <c r="A274" s="28"/>
      <c r="B274" s="27"/>
      <c r="C274" s="27"/>
      <c r="D274" s="26"/>
      <c r="E274" s="25"/>
      <c r="F274" s="160"/>
      <c r="G274" s="23"/>
      <c r="H274" s="22"/>
      <c r="I274" s="22"/>
      <c r="J274" s="21"/>
      <c r="K274" s="21"/>
      <c r="L274" s="19"/>
      <c r="M274" s="18"/>
      <c r="N274" s="159"/>
      <c r="O274" s="16"/>
      <c r="P274" s="15"/>
    </row>
    <row r="275" spans="1:16" x14ac:dyDescent="0.2">
      <c r="A275" s="28"/>
      <c r="B275" s="27"/>
      <c r="C275" s="27"/>
      <c r="D275" s="26"/>
      <c r="E275" s="25"/>
      <c r="F275" s="160"/>
      <c r="G275" s="23"/>
      <c r="H275" s="22"/>
      <c r="I275" s="22"/>
      <c r="J275" s="21"/>
      <c r="K275" s="21"/>
      <c r="L275" s="19"/>
      <c r="M275" s="18"/>
      <c r="N275" s="159"/>
      <c r="O275" s="16"/>
      <c r="P275" s="15"/>
    </row>
    <row r="276" spans="1:16" x14ac:dyDescent="0.2">
      <c r="A276" s="28"/>
      <c r="B276" s="27"/>
      <c r="C276" s="27"/>
      <c r="D276" s="26"/>
      <c r="E276" s="25"/>
      <c r="F276" s="160"/>
      <c r="G276" s="23"/>
      <c r="H276" s="22"/>
      <c r="I276" s="22"/>
      <c r="J276" s="21"/>
      <c r="K276" s="21"/>
      <c r="L276" s="19"/>
      <c r="M276" s="18"/>
      <c r="N276" s="159"/>
      <c r="O276" s="16"/>
      <c r="P276" s="15"/>
    </row>
    <row r="277" spans="1:16" x14ac:dyDescent="0.2">
      <c r="A277" s="28"/>
      <c r="B277" s="27"/>
      <c r="C277" s="27"/>
      <c r="D277" s="26"/>
      <c r="E277" s="25"/>
      <c r="F277" s="160"/>
      <c r="G277" s="23"/>
      <c r="H277" s="22"/>
      <c r="I277" s="22"/>
      <c r="J277" s="21"/>
      <c r="K277" s="21"/>
      <c r="L277" s="19"/>
      <c r="M277" s="18"/>
      <c r="N277" s="159"/>
      <c r="O277" s="16"/>
      <c r="P277" s="15"/>
    </row>
    <row r="278" spans="1:16" x14ac:dyDescent="0.2">
      <c r="A278" s="28"/>
      <c r="B278" s="27"/>
      <c r="C278" s="27"/>
      <c r="D278" s="26"/>
      <c r="E278" s="25"/>
      <c r="F278" s="160"/>
      <c r="G278" s="23"/>
      <c r="H278" s="22"/>
      <c r="I278" s="22"/>
      <c r="J278" s="21"/>
      <c r="K278" s="21"/>
      <c r="L278" s="19"/>
      <c r="M278" s="18"/>
      <c r="N278" s="159"/>
      <c r="O278" s="16"/>
      <c r="P278" s="15"/>
    </row>
    <row r="279" spans="1:16" x14ac:dyDescent="0.2">
      <c r="A279" s="28"/>
      <c r="B279" s="27"/>
      <c r="C279" s="27"/>
      <c r="D279" s="26"/>
      <c r="E279" s="25"/>
      <c r="F279" s="160"/>
      <c r="G279" s="23"/>
      <c r="H279" s="22"/>
      <c r="I279" s="22"/>
      <c r="J279" s="21"/>
      <c r="K279" s="21"/>
      <c r="L279" s="19"/>
      <c r="M279" s="18"/>
      <c r="N279" s="159"/>
      <c r="O279" s="16"/>
      <c r="P279" s="15"/>
    </row>
    <row r="280" spans="1:16" x14ac:dyDescent="0.2">
      <c r="A280" s="28"/>
      <c r="B280" s="27"/>
      <c r="C280" s="27"/>
      <c r="D280" s="26"/>
      <c r="E280" s="25"/>
      <c r="F280" s="160"/>
      <c r="G280" s="23"/>
      <c r="H280" s="22"/>
      <c r="I280" s="22"/>
      <c r="J280" s="21"/>
      <c r="K280" s="21"/>
      <c r="L280" s="19"/>
      <c r="M280" s="18"/>
      <c r="N280" s="159"/>
      <c r="O280" s="16"/>
      <c r="P280" s="15"/>
    </row>
    <row r="281" spans="1:16" x14ac:dyDescent="0.2">
      <c r="A281" s="28"/>
      <c r="B281" s="27"/>
      <c r="C281" s="27"/>
      <c r="D281" s="26"/>
      <c r="E281" s="25"/>
      <c r="F281" s="160"/>
      <c r="G281" s="23"/>
      <c r="H281" s="22"/>
      <c r="I281" s="22"/>
      <c r="J281" s="21"/>
      <c r="K281" s="21"/>
      <c r="L281" s="19"/>
      <c r="M281" s="18"/>
      <c r="N281" s="159"/>
      <c r="O281" s="16"/>
      <c r="P281" s="15"/>
    </row>
    <row r="282" spans="1:16" x14ac:dyDescent="0.2">
      <c r="A282" s="28"/>
      <c r="B282" s="27"/>
      <c r="C282" s="27"/>
      <c r="D282" s="26"/>
      <c r="E282" s="25"/>
      <c r="F282" s="160"/>
      <c r="G282" s="23"/>
      <c r="H282" s="22"/>
      <c r="I282" s="22"/>
      <c r="J282" s="21"/>
      <c r="K282" s="21"/>
      <c r="L282" s="19"/>
      <c r="M282" s="18"/>
      <c r="N282" s="159"/>
      <c r="O282" s="16"/>
      <c r="P282" s="15"/>
    </row>
    <row r="283" spans="1:16" x14ac:dyDescent="0.2">
      <c r="A283" s="28"/>
      <c r="B283" s="27"/>
      <c r="C283" s="27"/>
      <c r="D283" s="26"/>
      <c r="E283" s="25"/>
      <c r="F283" s="160"/>
      <c r="G283" s="23"/>
      <c r="H283" s="22"/>
      <c r="I283" s="22"/>
      <c r="J283" s="21"/>
      <c r="K283" s="21"/>
      <c r="L283" s="19"/>
      <c r="M283" s="18"/>
      <c r="N283" s="159"/>
      <c r="O283" s="16"/>
      <c r="P283" s="15"/>
    </row>
    <row r="284" spans="1:16" x14ac:dyDescent="0.2">
      <c r="A284" s="28"/>
      <c r="B284" s="27"/>
      <c r="C284" s="27"/>
      <c r="D284" s="26"/>
      <c r="E284" s="25"/>
      <c r="F284" s="160"/>
      <c r="G284" s="23"/>
      <c r="H284" s="22"/>
      <c r="I284" s="22"/>
      <c r="J284" s="21"/>
      <c r="K284" s="21"/>
      <c r="L284" s="19"/>
      <c r="M284" s="18"/>
      <c r="N284" s="159"/>
      <c r="O284" s="16"/>
      <c r="P284" s="15"/>
    </row>
    <row r="285" spans="1:16" x14ac:dyDescent="0.2">
      <c r="A285" s="28"/>
      <c r="B285" s="27"/>
      <c r="C285" s="27"/>
      <c r="D285" s="26"/>
      <c r="E285" s="25"/>
      <c r="F285" s="160"/>
      <c r="G285" s="23"/>
      <c r="H285" s="22"/>
      <c r="I285" s="22"/>
      <c r="J285" s="21"/>
      <c r="K285" s="21"/>
      <c r="L285" s="19"/>
      <c r="M285" s="18"/>
      <c r="N285" s="159"/>
      <c r="O285" s="16"/>
      <c r="P285" s="15"/>
    </row>
    <row r="286" spans="1:16" x14ac:dyDescent="0.2">
      <c r="A286" s="28"/>
      <c r="B286" s="27"/>
      <c r="C286" s="27"/>
      <c r="D286" s="26"/>
      <c r="E286" s="25"/>
      <c r="F286" s="160"/>
      <c r="G286" s="23"/>
      <c r="H286" s="22"/>
      <c r="I286" s="22"/>
      <c r="J286" s="21"/>
      <c r="K286" s="21"/>
      <c r="L286" s="19"/>
      <c r="M286" s="18"/>
      <c r="N286" s="159"/>
      <c r="O286" s="16"/>
      <c r="P286" s="15"/>
    </row>
    <row r="287" spans="1:16" x14ac:dyDescent="0.2">
      <c r="A287" s="28"/>
      <c r="B287" s="27"/>
      <c r="C287" s="27"/>
      <c r="D287" s="26"/>
      <c r="E287" s="25"/>
      <c r="F287" s="160"/>
      <c r="G287" s="23"/>
      <c r="H287" s="22"/>
      <c r="I287" s="22"/>
      <c r="J287" s="21"/>
      <c r="K287" s="21"/>
      <c r="L287" s="19"/>
      <c r="M287" s="18"/>
      <c r="N287" s="159"/>
      <c r="O287" s="16"/>
      <c r="P287" s="15"/>
    </row>
    <row r="288" spans="1:16" x14ac:dyDescent="0.2">
      <c r="A288" s="28"/>
      <c r="B288" s="27"/>
      <c r="C288" s="27"/>
      <c r="D288" s="26"/>
      <c r="E288" s="25"/>
      <c r="F288" s="160"/>
      <c r="G288" s="23"/>
      <c r="H288" s="22"/>
      <c r="I288" s="22"/>
      <c r="J288" s="21"/>
      <c r="K288" s="21"/>
      <c r="L288" s="19"/>
      <c r="M288" s="18"/>
      <c r="N288" s="159"/>
      <c r="O288" s="16"/>
      <c r="P288" s="15"/>
    </row>
    <row r="289" spans="1:16" x14ac:dyDescent="0.2">
      <c r="A289" s="28"/>
      <c r="B289" s="27"/>
      <c r="C289" s="27"/>
      <c r="D289" s="26"/>
      <c r="E289" s="25"/>
      <c r="F289" s="160"/>
      <c r="G289" s="23"/>
      <c r="H289" s="22"/>
      <c r="I289" s="22"/>
      <c r="J289" s="21"/>
      <c r="K289" s="21"/>
      <c r="L289" s="19"/>
      <c r="M289" s="18"/>
      <c r="N289" s="159"/>
      <c r="O289" s="16"/>
      <c r="P289" s="15"/>
    </row>
    <row r="290" spans="1:16" x14ac:dyDescent="0.2">
      <c r="A290" s="28"/>
      <c r="B290" s="27"/>
      <c r="C290" s="27"/>
      <c r="D290" s="26"/>
      <c r="E290" s="25"/>
      <c r="F290" s="160"/>
      <c r="G290" s="23"/>
      <c r="H290" s="22"/>
      <c r="I290" s="22"/>
      <c r="J290" s="21"/>
      <c r="K290" s="21"/>
      <c r="L290" s="19"/>
      <c r="M290" s="18"/>
      <c r="N290" s="159"/>
      <c r="O290" s="16"/>
      <c r="P290" s="15"/>
    </row>
    <row r="291" spans="1:16" x14ac:dyDescent="0.2">
      <c r="A291" s="28"/>
      <c r="B291" s="27"/>
      <c r="C291" s="27"/>
      <c r="D291" s="26"/>
      <c r="E291" s="25"/>
      <c r="F291" s="160"/>
      <c r="G291" s="23"/>
      <c r="H291" s="22"/>
      <c r="I291" s="22"/>
      <c r="J291" s="21"/>
      <c r="K291" s="21"/>
      <c r="L291" s="19"/>
      <c r="M291" s="18"/>
      <c r="N291" s="159"/>
      <c r="O291" s="16"/>
      <c r="P291" s="15"/>
    </row>
    <row r="292" spans="1:16" x14ac:dyDescent="0.2">
      <c r="A292" s="28"/>
      <c r="B292" s="27"/>
      <c r="C292" s="27"/>
      <c r="D292" s="26"/>
      <c r="E292" s="25"/>
      <c r="F292" s="160"/>
      <c r="G292" s="23"/>
      <c r="H292" s="22"/>
      <c r="I292" s="22"/>
      <c r="J292" s="21"/>
      <c r="K292" s="21"/>
      <c r="L292" s="19"/>
      <c r="M292" s="18"/>
      <c r="N292" s="159"/>
      <c r="O292" s="16"/>
      <c r="P292" s="15"/>
    </row>
    <row r="293" spans="1:16" x14ac:dyDescent="0.2">
      <c r="A293" s="28"/>
      <c r="B293" s="27"/>
      <c r="C293" s="27"/>
      <c r="D293" s="26"/>
      <c r="E293" s="25"/>
      <c r="F293" s="160"/>
      <c r="G293" s="23"/>
      <c r="H293" s="22"/>
      <c r="I293" s="22"/>
      <c r="J293" s="21"/>
      <c r="K293" s="21"/>
      <c r="L293" s="19"/>
      <c r="M293" s="18"/>
      <c r="N293" s="159"/>
      <c r="O293" s="16"/>
      <c r="P293" s="15"/>
    </row>
    <row r="294" spans="1:16" x14ac:dyDescent="0.2">
      <c r="A294" s="28"/>
      <c r="B294" s="27"/>
      <c r="C294" s="27"/>
      <c r="D294" s="26"/>
      <c r="E294" s="25"/>
      <c r="F294" s="160"/>
      <c r="G294" s="23"/>
      <c r="H294" s="22"/>
      <c r="I294" s="22"/>
      <c r="J294" s="21"/>
      <c r="K294" s="21"/>
      <c r="L294" s="19"/>
      <c r="M294" s="18"/>
      <c r="N294" s="159"/>
      <c r="O294" s="16"/>
      <c r="P294" s="15"/>
    </row>
    <row r="295" spans="1:16" x14ac:dyDescent="0.2">
      <c r="A295" s="28"/>
      <c r="B295" s="27"/>
      <c r="C295" s="27"/>
      <c r="D295" s="26"/>
      <c r="E295" s="25"/>
      <c r="F295" s="160"/>
      <c r="G295" s="23"/>
      <c r="H295" s="22"/>
      <c r="I295" s="22"/>
      <c r="J295" s="21"/>
      <c r="K295" s="21"/>
      <c r="L295" s="19"/>
      <c r="M295" s="18"/>
      <c r="N295" s="159"/>
      <c r="O295" s="16"/>
      <c r="P295" s="15"/>
    </row>
    <row r="296" spans="1:16" x14ac:dyDescent="0.2">
      <c r="A296" s="28"/>
      <c r="B296" s="27"/>
      <c r="C296" s="27"/>
      <c r="D296" s="26"/>
      <c r="E296" s="25"/>
      <c r="F296" s="160"/>
      <c r="G296" s="23"/>
      <c r="H296" s="22"/>
      <c r="I296" s="22"/>
      <c r="J296" s="21"/>
      <c r="K296" s="21"/>
      <c r="L296" s="19"/>
      <c r="M296" s="18"/>
      <c r="N296" s="159"/>
      <c r="O296" s="16"/>
      <c r="P296" s="15"/>
    </row>
    <row r="297" spans="1:16" x14ac:dyDescent="0.2">
      <c r="A297" s="28"/>
      <c r="B297" s="27"/>
      <c r="C297" s="27"/>
      <c r="D297" s="26"/>
      <c r="E297" s="25"/>
      <c r="F297" s="160"/>
      <c r="G297" s="23"/>
      <c r="H297" s="22"/>
      <c r="I297" s="22"/>
      <c r="J297" s="21"/>
      <c r="K297" s="21"/>
      <c r="L297" s="19"/>
      <c r="M297" s="18"/>
      <c r="N297" s="159"/>
      <c r="O297" s="16"/>
      <c r="P297" s="15"/>
    </row>
    <row r="298" spans="1:16" x14ac:dyDescent="0.2">
      <c r="A298" s="28"/>
      <c r="B298" s="27"/>
      <c r="C298" s="27"/>
      <c r="D298" s="26"/>
      <c r="E298" s="25"/>
      <c r="F298" s="160"/>
      <c r="G298" s="23"/>
      <c r="H298" s="22"/>
      <c r="I298" s="22"/>
      <c r="J298" s="21"/>
      <c r="K298" s="21"/>
      <c r="L298" s="19"/>
      <c r="M298" s="18"/>
      <c r="N298" s="159"/>
      <c r="O298" s="16"/>
      <c r="P298" s="15"/>
    </row>
    <row r="299" spans="1:16" x14ac:dyDescent="0.2">
      <c r="A299" s="28"/>
      <c r="B299" s="27"/>
      <c r="C299" s="27"/>
      <c r="D299" s="26"/>
      <c r="E299" s="25"/>
      <c r="F299" s="160"/>
      <c r="G299" s="23"/>
      <c r="H299" s="22"/>
      <c r="I299" s="22"/>
      <c r="J299" s="21"/>
      <c r="K299" s="21"/>
      <c r="L299" s="19"/>
      <c r="M299" s="18"/>
      <c r="N299" s="159"/>
      <c r="O299" s="16"/>
      <c r="P299" s="15"/>
    </row>
    <row r="300" spans="1:16" x14ac:dyDescent="0.2">
      <c r="A300" s="28"/>
      <c r="B300" s="27"/>
      <c r="C300" s="27"/>
      <c r="D300" s="26"/>
      <c r="E300" s="25"/>
      <c r="F300" s="160"/>
      <c r="G300" s="23"/>
      <c r="H300" s="22"/>
      <c r="I300" s="22"/>
      <c r="J300" s="21"/>
      <c r="K300" s="21"/>
      <c r="L300" s="19"/>
      <c r="M300" s="18"/>
      <c r="N300" s="159"/>
      <c r="O300" s="16"/>
      <c r="P300" s="15"/>
    </row>
    <row r="301" spans="1:16" x14ac:dyDescent="0.2">
      <c r="A301" s="28"/>
      <c r="B301" s="27"/>
      <c r="C301" s="27"/>
      <c r="D301" s="26"/>
      <c r="E301" s="25"/>
      <c r="F301" s="160"/>
      <c r="G301" s="23"/>
      <c r="H301" s="22"/>
      <c r="I301" s="22"/>
      <c r="J301" s="21"/>
      <c r="K301" s="21"/>
      <c r="L301" s="19"/>
      <c r="M301" s="18"/>
      <c r="N301" s="159"/>
      <c r="O301" s="16"/>
      <c r="P301" s="15"/>
    </row>
    <row r="302" spans="1:16" x14ac:dyDescent="0.2">
      <c r="A302" s="28"/>
      <c r="B302" s="27"/>
      <c r="C302" s="27"/>
      <c r="D302" s="26"/>
      <c r="E302" s="25"/>
      <c r="F302" s="160"/>
      <c r="G302" s="23"/>
      <c r="H302" s="22"/>
      <c r="I302" s="22"/>
      <c r="J302" s="21"/>
      <c r="K302" s="21"/>
      <c r="L302" s="19"/>
      <c r="M302" s="18"/>
      <c r="N302" s="159"/>
      <c r="O302" s="16"/>
      <c r="P302" s="15"/>
    </row>
    <row r="303" spans="1:16" x14ac:dyDescent="0.2">
      <c r="A303" s="28"/>
      <c r="B303" s="27"/>
      <c r="C303" s="27"/>
      <c r="D303" s="26"/>
      <c r="E303" s="25"/>
      <c r="F303" s="160"/>
      <c r="G303" s="23"/>
      <c r="H303" s="22"/>
      <c r="I303" s="22"/>
      <c r="J303" s="21"/>
      <c r="K303" s="21"/>
      <c r="L303" s="19"/>
      <c r="M303" s="18"/>
      <c r="N303" s="159"/>
      <c r="O303" s="16"/>
      <c r="P303" s="15"/>
    </row>
    <row r="304" spans="1:16" x14ac:dyDescent="0.2">
      <c r="A304" s="28"/>
      <c r="B304" s="27"/>
      <c r="C304" s="27"/>
      <c r="D304" s="26"/>
      <c r="E304" s="25"/>
      <c r="F304" s="160"/>
      <c r="G304" s="23"/>
      <c r="H304" s="22"/>
      <c r="I304" s="22"/>
      <c r="J304" s="21"/>
      <c r="K304" s="21"/>
      <c r="L304" s="19"/>
      <c r="M304" s="18"/>
      <c r="N304" s="159"/>
      <c r="O304" s="16"/>
      <c r="P304" s="15"/>
    </row>
    <row r="305" spans="1:16" x14ac:dyDescent="0.2">
      <c r="A305" s="28"/>
      <c r="B305" s="27"/>
      <c r="C305" s="27"/>
      <c r="D305" s="26"/>
      <c r="E305" s="25"/>
      <c r="F305" s="160"/>
      <c r="G305" s="23"/>
      <c r="H305" s="22"/>
      <c r="I305" s="22"/>
      <c r="J305" s="21"/>
      <c r="K305" s="21"/>
      <c r="L305" s="19"/>
      <c r="M305" s="18"/>
      <c r="N305" s="159"/>
      <c r="O305" s="16"/>
      <c r="P305" s="15"/>
    </row>
    <row r="306" spans="1:16" x14ac:dyDescent="0.2">
      <c r="A306" s="28"/>
      <c r="B306" s="27"/>
      <c r="C306" s="27"/>
      <c r="D306" s="26"/>
      <c r="E306" s="25"/>
      <c r="F306" s="160"/>
      <c r="G306" s="23"/>
      <c r="H306" s="22"/>
      <c r="I306" s="22"/>
      <c r="J306" s="21"/>
      <c r="K306" s="21"/>
      <c r="L306" s="19"/>
      <c r="M306" s="18"/>
      <c r="N306" s="159"/>
      <c r="O306" s="16"/>
      <c r="P306" s="15"/>
    </row>
    <row r="307" spans="1:16" x14ac:dyDescent="0.2">
      <c r="A307" s="28"/>
      <c r="B307" s="27"/>
      <c r="C307" s="27"/>
      <c r="D307" s="26"/>
      <c r="E307" s="25"/>
      <c r="F307" s="160"/>
      <c r="G307" s="23"/>
      <c r="H307" s="22"/>
      <c r="I307" s="22"/>
      <c r="J307" s="21"/>
      <c r="K307" s="21"/>
      <c r="L307" s="19"/>
      <c r="M307" s="18"/>
      <c r="N307" s="159"/>
      <c r="O307" s="16"/>
      <c r="P307" s="15"/>
    </row>
    <row r="308" spans="1:16" x14ac:dyDescent="0.2">
      <c r="A308" s="28"/>
      <c r="B308" s="27"/>
      <c r="C308" s="27"/>
      <c r="D308" s="26"/>
      <c r="E308" s="25"/>
      <c r="F308" s="160"/>
      <c r="G308" s="23"/>
      <c r="H308" s="22"/>
      <c r="I308" s="22"/>
      <c r="J308" s="21"/>
      <c r="K308" s="21"/>
      <c r="L308" s="19"/>
      <c r="M308" s="18"/>
      <c r="N308" s="159"/>
      <c r="O308" s="16"/>
      <c r="P308" s="15"/>
    </row>
    <row r="309" spans="1:16" x14ac:dyDescent="0.2">
      <c r="A309" s="28"/>
      <c r="B309" s="27"/>
      <c r="C309" s="27"/>
      <c r="D309" s="26"/>
      <c r="E309" s="25"/>
      <c r="F309" s="160"/>
      <c r="G309" s="23"/>
      <c r="H309" s="22"/>
      <c r="I309" s="22"/>
      <c r="J309" s="21"/>
      <c r="K309" s="21"/>
      <c r="L309" s="19"/>
      <c r="M309" s="18"/>
      <c r="N309" s="159"/>
      <c r="O309" s="16"/>
      <c r="P309" s="15"/>
    </row>
    <row r="310" spans="1:16" x14ac:dyDescent="0.2">
      <c r="A310" s="28"/>
      <c r="B310" s="27"/>
      <c r="C310" s="27"/>
      <c r="D310" s="26"/>
      <c r="E310" s="25"/>
      <c r="F310" s="160"/>
      <c r="G310" s="23"/>
      <c r="H310" s="22"/>
      <c r="I310" s="22"/>
      <c r="J310" s="21"/>
      <c r="K310" s="21"/>
      <c r="L310" s="19"/>
      <c r="M310" s="18"/>
      <c r="N310" s="159"/>
      <c r="O310" s="16"/>
      <c r="P310" s="15"/>
    </row>
    <row r="311" spans="1:16" x14ac:dyDescent="0.2">
      <c r="A311" s="28"/>
      <c r="B311" s="27"/>
      <c r="C311" s="27"/>
      <c r="D311" s="26"/>
      <c r="E311" s="25"/>
      <c r="F311" s="160"/>
      <c r="G311" s="23"/>
      <c r="H311" s="22"/>
      <c r="I311" s="22"/>
      <c r="J311" s="21"/>
      <c r="K311" s="21"/>
      <c r="L311" s="19"/>
      <c r="M311" s="18"/>
      <c r="N311" s="159"/>
      <c r="O311" s="16"/>
      <c r="P311" s="15"/>
    </row>
    <row r="312" spans="1:16" x14ac:dyDescent="0.2">
      <c r="A312" s="28"/>
      <c r="B312" s="27"/>
      <c r="C312" s="27"/>
      <c r="D312" s="26"/>
      <c r="E312" s="25"/>
      <c r="F312" s="160"/>
      <c r="G312" s="23"/>
      <c r="H312" s="22"/>
      <c r="I312" s="22"/>
      <c r="J312" s="21"/>
      <c r="K312" s="21"/>
      <c r="L312" s="19"/>
      <c r="M312" s="18"/>
      <c r="N312" s="159"/>
      <c r="O312" s="16"/>
      <c r="P312" s="15"/>
    </row>
    <row r="313" spans="1:16" x14ac:dyDescent="0.2">
      <c r="A313" s="28"/>
      <c r="B313" s="27"/>
      <c r="C313" s="27"/>
      <c r="D313" s="26"/>
      <c r="E313" s="25"/>
      <c r="F313" s="160"/>
      <c r="G313" s="23"/>
      <c r="H313" s="22"/>
      <c r="I313" s="22"/>
      <c r="J313" s="21"/>
      <c r="K313" s="21"/>
      <c r="L313" s="19"/>
      <c r="M313" s="18"/>
      <c r="N313" s="159"/>
      <c r="O313" s="16"/>
      <c r="P313" s="15"/>
    </row>
    <row r="314" spans="1:16" x14ac:dyDescent="0.2">
      <c r="A314" s="28"/>
      <c r="B314" s="27"/>
      <c r="C314" s="27"/>
      <c r="D314" s="26"/>
      <c r="E314" s="25"/>
      <c r="F314" s="160"/>
      <c r="G314" s="23"/>
      <c r="H314" s="22"/>
      <c r="I314" s="22"/>
      <c r="J314" s="21"/>
      <c r="K314" s="21"/>
      <c r="L314" s="19"/>
      <c r="M314" s="18"/>
      <c r="N314" s="159"/>
      <c r="O314" s="16"/>
      <c r="P314" s="15"/>
    </row>
    <row r="315" spans="1:16" x14ac:dyDescent="0.2">
      <c r="A315" s="28"/>
      <c r="B315" s="27"/>
      <c r="C315" s="27"/>
      <c r="D315" s="26"/>
      <c r="E315" s="25"/>
      <c r="F315" s="160"/>
      <c r="G315" s="23"/>
      <c r="H315" s="22"/>
      <c r="I315" s="22"/>
      <c r="J315" s="21"/>
      <c r="K315" s="21"/>
      <c r="L315" s="19"/>
      <c r="M315" s="18"/>
      <c r="N315" s="159"/>
      <c r="O315" s="16"/>
      <c r="P315" s="15"/>
    </row>
    <row r="316" spans="1:16" x14ac:dyDescent="0.2">
      <c r="A316" s="28"/>
      <c r="B316" s="27"/>
      <c r="C316" s="27"/>
      <c r="D316" s="26"/>
      <c r="E316" s="25"/>
      <c r="F316" s="160"/>
      <c r="G316" s="23"/>
      <c r="H316" s="22"/>
      <c r="I316" s="22"/>
      <c r="J316" s="21"/>
      <c r="K316" s="21"/>
      <c r="L316" s="19"/>
      <c r="M316" s="18"/>
      <c r="N316" s="159"/>
      <c r="O316" s="16"/>
      <c r="P316" s="15"/>
    </row>
    <row r="317" spans="1:16" x14ac:dyDescent="0.2">
      <c r="A317" s="28"/>
      <c r="B317" s="27"/>
      <c r="C317" s="27"/>
      <c r="D317" s="26"/>
      <c r="E317" s="25"/>
      <c r="F317" s="160"/>
      <c r="G317" s="23"/>
      <c r="H317" s="22"/>
      <c r="I317" s="22"/>
      <c r="J317" s="21"/>
      <c r="K317" s="21"/>
      <c r="L317" s="19"/>
      <c r="M317" s="18"/>
      <c r="N317" s="159"/>
      <c r="O317" s="16"/>
      <c r="P317" s="15"/>
    </row>
    <row r="318" spans="1:16" x14ac:dyDescent="0.2">
      <c r="A318" s="28"/>
      <c r="B318" s="27"/>
      <c r="C318" s="27"/>
      <c r="D318" s="26"/>
      <c r="E318" s="25"/>
      <c r="F318" s="160"/>
      <c r="G318" s="23"/>
      <c r="H318" s="22"/>
      <c r="I318" s="22"/>
      <c r="J318" s="21"/>
      <c r="K318" s="21"/>
      <c r="L318" s="19"/>
      <c r="M318" s="18"/>
      <c r="N318" s="159"/>
      <c r="O318" s="16"/>
      <c r="P318" s="15"/>
    </row>
    <row r="319" spans="1:16" x14ac:dyDescent="0.2">
      <c r="A319" s="28"/>
      <c r="B319" s="27"/>
      <c r="C319" s="27"/>
      <c r="D319" s="26"/>
      <c r="E319" s="25"/>
      <c r="F319" s="160"/>
      <c r="G319" s="23"/>
      <c r="H319" s="22"/>
      <c r="I319" s="22"/>
      <c r="J319" s="21"/>
      <c r="K319" s="21"/>
      <c r="L319" s="19"/>
      <c r="M319" s="18"/>
      <c r="N319" s="159"/>
      <c r="O319" s="16"/>
      <c r="P319" s="15"/>
    </row>
    <row r="320" spans="1:16" x14ac:dyDescent="0.2">
      <c r="A320" s="28"/>
      <c r="B320" s="27"/>
      <c r="C320" s="27"/>
      <c r="D320" s="26"/>
      <c r="E320" s="25"/>
      <c r="F320" s="160"/>
      <c r="G320" s="23"/>
      <c r="H320" s="22"/>
      <c r="I320" s="22"/>
      <c r="J320" s="21"/>
      <c r="K320" s="21"/>
      <c r="L320" s="19"/>
      <c r="M320" s="18"/>
      <c r="N320" s="159"/>
      <c r="O320" s="16"/>
      <c r="P320" s="15"/>
    </row>
    <row r="321" spans="1:16" x14ac:dyDescent="0.2">
      <c r="A321" s="28"/>
      <c r="B321" s="27"/>
      <c r="C321" s="27"/>
      <c r="D321" s="26"/>
      <c r="E321" s="25"/>
      <c r="F321" s="160"/>
      <c r="G321" s="23"/>
      <c r="H321" s="22"/>
      <c r="I321" s="22"/>
      <c r="J321" s="21"/>
      <c r="K321" s="21"/>
      <c r="L321" s="19"/>
      <c r="M321" s="18"/>
      <c r="N321" s="159"/>
      <c r="O321" s="16"/>
      <c r="P321" s="15"/>
    </row>
    <row r="322" spans="1:16" x14ac:dyDescent="0.2">
      <c r="A322" s="28"/>
      <c r="B322" s="27"/>
      <c r="C322" s="27"/>
      <c r="D322" s="26"/>
      <c r="E322" s="25"/>
      <c r="F322" s="160"/>
      <c r="G322" s="23"/>
      <c r="H322" s="22"/>
      <c r="I322" s="22"/>
      <c r="J322" s="21"/>
      <c r="K322" s="21"/>
      <c r="L322" s="19"/>
      <c r="M322" s="18"/>
      <c r="N322" s="159"/>
      <c r="O322" s="16"/>
      <c r="P322" s="15"/>
    </row>
    <row r="323" spans="1:16" x14ac:dyDescent="0.2">
      <c r="A323" s="28"/>
      <c r="B323" s="27"/>
      <c r="C323" s="27"/>
      <c r="D323" s="26"/>
      <c r="E323" s="25"/>
      <c r="F323" s="160"/>
      <c r="G323" s="23"/>
      <c r="H323" s="22"/>
      <c r="I323" s="22"/>
      <c r="J323" s="21"/>
      <c r="K323" s="21"/>
      <c r="L323" s="19"/>
      <c r="M323" s="18"/>
      <c r="N323" s="159"/>
      <c r="O323" s="16"/>
      <c r="P323" s="15"/>
    </row>
    <row r="324" spans="1:16" x14ac:dyDescent="0.2">
      <c r="A324" s="28"/>
      <c r="B324" s="27"/>
      <c r="C324" s="27"/>
      <c r="D324" s="26"/>
      <c r="E324" s="25"/>
      <c r="F324" s="160"/>
      <c r="G324" s="23"/>
      <c r="H324" s="22"/>
      <c r="I324" s="22"/>
      <c r="J324" s="21"/>
      <c r="K324" s="21"/>
      <c r="L324" s="19"/>
      <c r="M324" s="18"/>
      <c r="N324" s="159"/>
      <c r="O324" s="16"/>
      <c r="P324" s="15"/>
    </row>
    <row r="325" spans="1:16" x14ac:dyDescent="0.2">
      <c r="A325" s="28"/>
      <c r="B325" s="27"/>
      <c r="C325" s="27"/>
      <c r="D325" s="26"/>
      <c r="E325" s="25"/>
      <c r="F325" s="160"/>
      <c r="G325" s="23"/>
      <c r="H325" s="22"/>
      <c r="I325" s="22"/>
      <c r="J325" s="21"/>
      <c r="K325" s="21"/>
      <c r="L325" s="19"/>
      <c r="M325" s="18"/>
      <c r="N325" s="159"/>
      <c r="O325" s="16"/>
      <c r="P325" s="15"/>
    </row>
    <row r="326" spans="1:16" x14ac:dyDescent="0.2">
      <c r="A326" s="28"/>
      <c r="B326" s="27"/>
      <c r="C326" s="27"/>
      <c r="D326" s="26"/>
      <c r="E326" s="25"/>
      <c r="F326" s="160"/>
      <c r="G326" s="23"/>
      <c r="H326" s="22"/>
      <c r="I326" s="22"/>
      <c r="J326" s="21"/>
      <c r="K326" s="21"/>
      <c r="L326" s="19"/>
      <c r="M326" s="18"/>
      <c r="N326" s="159"/>
      <c r="O326" s="16"/>
      <c r="P326" s="15"/>
    </row>
    <row r="327" spans="1:16" x14ac:dyDescent="0.2">
      <c r="A327" s="28"/>
      <c r="B327" s="27"/>
      <c r="C327" s="27"/>
      <c r="D327" s="26"/>
      <c r="E327" s="25"/>
      <c r="F327" s="160"/>
      <c r="G327" s="23"/>
      <c r="H327" s="22"/>
      <c r="I327" s="22"/>
      <c r="J327" s="21"/>
      <c r="K327" s="21"/>
      <c r="L327" s="19"/>
      <c r="M327" s="18"/>
      <c r="N327" s="159"/>
      <c r="O327" s="16"/>
      <c r="P327" s="15"/>
    </row>
    <row r="328" spans="1:16" x14ac:dyDescent="0.2">
      <c r="A328" s="28"/>
      <c r="B328" s="27"/>
      <c r="C328" s="27"/>
      <c r="D328" s="26"/>
      <c r="E328" s="25"/>
      <c r="F328" s="160"/>
      <c r="G328" s="23"/>
      <c r="H328" s="22"/>
      <c r="I328" s="22"/>
      <c r="J328" s="21"/>
      <c r="K328" s="21"/>
      <c r="L328" s="19"/>
      <c r="M328" s="18"/>
      <c r="N328" s="159"/>
      <c r="O328" s="16"/>
      <c r="P328" s="15"/>
    </row>
    <row r="329" spans="1:16" x14ac:dyDescent="0.2">
      <c r="A329" s="28"/>
      <c r="B329" s="27"/>
      <c r="C329" s="27"/>
      <c r="D329" s="26"/>
      <c r="E329" s="25"/>
      <c r="F329" s="160"/>
      <c r="G329" s="23"/>
      <c r="H329" s="22"/>
      <c r="I329" s="22"/>
      <c r="J329" s="21"/>
      <c r="K329" s="21"/>
      <c r="L329" s="19"/>
      <c r="M329" s="18"/>
      <c r="N329" s="159"/>
      <c r="O329" s="16"/>
      <c r="P329" s="15"/>
    </row>
    <row r="330" spans="1:16" x14ac:dyDescent="0.2">
      <c r="A330" s="28"/>
      <c r="B330" s="27"/>
      <c r="C330" s="27"/>
      <c r="D330" s="26"/>
      <c r="E330" s="25"/>
      <c r="F330" s="160"/>
      <c r="G330" s="23"/>
      <c r="H330" s="22"/>
      <c r="I330" s="22"/>
      <c r="J330" s="21"/>
      <c r="K330" s="21"/>
      <c r="L330" s="19"/>
      <c r="M330" s="18"/>
      <c r="N330" s="159"/>
      <c r="O330" s="16"/>
      <c r="P330" s="15"/>
    </row>
    <row r="331" spans="1:16" x14ac:dyDescent="0.2">
      <c r="A331" s="28"/>
      <c r="B331" s="27"/>
      <c r="C331" s="27"/>
      <c r="D331" s="26"/>
      <c r="E331" s="25"/>
      <c r="F331" s="160"/>
      <c r="G331" s="23"/>
      <c r="H331" s="22"/>
      <c r="I331" s="22"/>
      <c r="J331" s="21"/>
      <c r="K331" s="21"/>
      <c r="L331" s="19"/>
      <c r="M331" s="18"/>
      <c r="N331" s="159"/>
      <c r="O331" s="16"/>
      <c r="P331" s="15"/>
    </row>
    <row r="332" spans="1:16" x14ac:dyDescent="0.2">
      <c r="A332" s="28"/>
      <c r="B332" s="27"/>
      <c r="C332" s="27"/>
      <c r="D332" s="26"/>
      <c r="E332" s="25"/>
      <c r="F332" s="160"/>
      <c r="G332" s="23"/>
      <c r="H332" s="22"/>
      <c r="I332" s="22"/>
      <c r="J332" s="21"/>
      <c r="K332" s="21"/>
      <c r="L332" s="19"/>
      <c r="M332" s="18"/>
      <c r="N332" s="159"/>
      <c r="O332" s="16"/>
      <c r="P332" s="15"/>
    </row>
    <row r="333" spans="1:16" x14ac:dyDescent="0.2">
      <c r="A333" s="28"/>
      <c r="B333" s="27"/>
      <c r="C333" s="27"/>
      <c r="D333" s="26"/>
      <c r="E333" s="25"/>
      <c r="F333" s="160"/>
      <c r="G333" s="23"/>
      <c r="H333" s="22"/>
      <c r="I333" s="22"/>
      <c r="J333" s="21"/>
      <c r="K333" s="21"/>
      <c r="L333" s="19"/>
      <c r="M333" s="18"/>
      <c r="N333" s="159"/>
      <c r="O333" s="16"/>
      <c r="P333" s="15"/>
    </row>
    <row r="334" spans="1:16" x14ac:dyDescent="0.2">
      <c r="A334" s="28"/>
      <c r="B334" s="27"/>
      <c r="C334" s="27"/>
      <c r="D334" s="26"/>
      <c r="E334" s="25"/>
      <c r="F334" s="160"/>
      <c r="G334" s="23"/>
      <c r="H334" s="22"/>
      <c r="I334" s="22"/>
      <c r="J334" s="21"/>
      <c r="K334" s="21"/>
      <c r="L334" s="19"/>
      <c r="M334" s="18"/>
      <c r="N334" s="159"/>
      <c r="O334" s="16"/>
      <c r="P334" s="15"/>
    </row>
    <row r="335" spans="1:16" x14ac:dyDescent="0.2">
      <c r="A335" s="28"/>
      <c r="B335" s="27"/>
      <c r="C335" s="27"/>
      <c r="D335" s="26"/>
      <c r="E335" s="25"/>
      <c r="F335" s="160"/>
      <c r="G335" s="23"/>
      <c r="H335" s="22"/>
      <c r="I335" s="22"/>
      <c r="J335" s="21"/>
      <c r="K335" s="21"/>
      <c r="L335" s="19"/>
      <c r="M335" s="18"/>
      <c r="N335" s="159"/>
      <c r="O335" s="16"/>
      <c r="P335" s="15"/>
    </row>
    <row r="336" spans="1:16" x14ac:dyDescent="0.2">
      <c r="A336" s="28"/>
      <c r="B336" s="27"/>
      <c r="C336" s="27"/>
      <c r="D336" s="26"/>
      <c r="E336" s="25"/>
      <c r="F336" s="160"/>
      <c r="G336" s="23"/>
      <c r="H336" s="22"/>
      <c r="I336" s="22"/>
      <c r="J336" s="21"/>
      <c r="K336" s="21"/>
      <c r="L336" s="19"/>
      <c r="M336" s="18"/>
      <c r="N336" s="159"/>
      <c r="O336" s="16"/>
      <c r="P336" s="15"/>
    </row>
    <row r="337" spans="1:16" x14ac:dyDescent="0.2">
      <c r="A337" s="28"/>
      <c r="B337" s="27"/>
      <c r="C337" s="27"/>
      <c r="D337" s="26"/>
      <c r="E337" s="25"/>
      <c r="F337" s="160"/>
      <c r="G337" s="23"/>
      <c r="H337" s="22"/>
      <c r="I337" s="22"/>
      <c r="J337" s="21"/>
      <c r="K337" s="21"/>
      <c r="L337" s="19"/>
      <c r="M337" s="18"/>
      <c r="N337" s="159"/>
      <c r="O337" s="16"/>
      <c r="P337" s="15"/>
    </row>
    <row r="338" spans="1:16" x14ac:dyDescent="0.2">
      <c r="A338" s="28"/>
      <c r="B338" s="27"/>
      <c r="C338" s="27"/>
      <c r="D338" s="26"/>
      <c r="E338" s="25"/>
      <c r="F338" s="160"/>
      <c r="G338" s="23"/>
      <c r="H338" s="22"/>
      <c r="I338" s="22"/>
      <c r="J338" s="21"/>
      <c r="K338" s="21"/>
      <c r="L338" s="19"/>
      <c r="M338" s="18"/>
      <c r="N338" s="159"/>
      <c r="O338" s="16"/>
      <c r="P338" s="15"/>
    </row>
    <row r="339" spans="1:16" x14ac:dyDescent="0.2">
      <c r="A339" s="28"/>
      <c r="B339" s="27"/>
      <c r="C339" s="27"/>
      <c r="D339" s="26"/>
      <c r="E339" s="25"/>
      <c r="F339" s="160"/>
      <c r="G339" s="23"/>
      <c r="H339" s="22"/>
      <c r="I339" s="22"/>
      <c r="J339" s="21"/>
      <c r="K339" s="21"/>
      <c r="L339" s="19"/>
      <c r="M339" s="18"/>
      <c r="N339" s="159"/>
      <c r="O339" s="16"/>
      <c r="P339" s="15"/>
    </row>
    <row r="340" spans="1:16" x14ac:dyDescent="0.2">
      <c r="A340" s="28"/>
      <c r="B340" s="27"/>
      <c r="C340" s="27"/>
      <c r="D340" s="26"/>
      <c r="E340" s="25"/>
      <c r="F340" s="160"/>
      <c r="G340" s="23"/>
      <c r="H340" s="22"/>
      <c r="I340" s="22"/>
      <c r="J340" s="21"/>
      <c r="K340" s="21"/>
      <c r="L340" s="19"/>
      <c r="M340" s="18"/>
      <c r="N340" s="159"/>
      <c r="O340" s="16"/>
      <c r="P340" s="15"/>
    </row>
    <row r="341" spans="1:16" x14ac:dyDescent="0.2">
      <c r="A341" s="28"/>
      <c r="B341" s="27"/>
      <c r="C341" s="27"/>
      <c r="D341" s="26"/>
      <c r="E341" s="25"/>
      <c r="F341" s="160"/>
      <c r="G341" s="23"/>
      <c r="H341" s="22"/>
      <c r="I341" s="22"/>
      <c r="J341" s="21"/>
      <c r="K341" s="21"/>
      <c r="L341" s="19"/>
      <c r="M341" s="18"/>
      <c r="N341" s="159"/>
      <c r="O341" s="16"/>
      <c r="P341" s="15"/>
    </row>
    <row r="342" spans="1:16" x14ac:dyDescent="0.2">
      <c r="A342" s="28"/>
      <c r="B342" s="27"/>
      <c r="C342" s="27"/>
      <c r="D342" s="26"/>
      <c r="E342" s="25"/>
      <c r="F342" s="160"/>
      <c r="G342" s="23"/>
      <c r="H342" s="22"/>
      <c r="I342" s="22"/>
      <c r="J342" s="21"/>
      <c r="K342" s="21"/>
      <c r="L342" s="19"/>
      <c r="M342" s="18"/>
      <c r="N342" s="159"/>
      <c r="O342" s="16"/>
      <c r="P342" s="15"/>
    </row>
    <row r="343" spans="1:16" x14ac:dyDescent="0.2">
      <c r="A343" s="28"/>
      <c r="B343" s="27"/>
      <c r="C343" s="27"/>
      <c r="D343" s="26"/>
      <c r="E343" s="25"/>
      <c r="F343" s="160"/>
      <c r="G343" s="23"/>
      <c r="H343" s="22"/>
      <c r="I343" s="22"/>
      <c r="J343" s="21"/>
      <c r="K343" s="21"/>
      <c r="L343" s="19"/>
      <c r="M343" s="18"/>
      <c r="N343" s="159"/>
      <c r="O343" s="16"/>
      <c r="P343" s="15"/>
    </row>
    <row r="344" spans="1:16" x14ac:dyDescent="0.2">
      <c r="A344" s="28"/>
      <c r="B344" s="27"/>
      <c r="C344" s="27"/>
      <c r="D344" s="26"/>
      <c r="E344" s="25"/>
      <c r="F344" s="160"/>
      <c r="G344" s="23"/>
      <c r="H344" s="22"/>
      <c r="I344" s="22"/>
      <c r="J344" s="21"/>
      <c r="K344" s="21"/>
      <c r="L344" s="19"/>
      <c r="M344" s="18"/>
      <c r="N344" s="159"/>
      <c r="O344" s="16"/>
      <c r="P344" s="15"/>
    </row>
    <row r="345" spans="1:16" x14ac:dyDescent="0.2">
      <c r="A345" s="28"/>
      <c r="B345" s="27"/>
      <c r="C345" s="27"/>
      <c r="D345" s="26"/>
      <c r="E345" s="25"/>
      <c r="F345" s="160"/>
      <c r="G345" s="23"/>
      <c r="H345" s="22"/>
      <c r="I345" s="22"/>
      <c r="J345" s="21"/>
      <c r="K345" s="21"/>
      <c r="L345" s="19"/>
      <c r="M345" s="18"/>
      <c r="N345" s="159"/>
      <c r="O345" s="16"/>
      <c r="P345" s="15"/>
    </row>
    <row r="346" spans="1:16" x14ac:dyDescent="0.2">
      <c r="A346" s="28"/>
      <c r="B346" s="27"/>
      <c r="C346" s="27"/>
      <c r="D346" s="26"/>
      <c r="E346" s="25"/>
      <c r="F346" s="160"/>
      <c r="G346" s="23"/>
      <c r="H346" s="22"/>
      <c r="I346" s="22"/>
      <c r="J346" s="21"/>
      <c r="K346" s="21"/>
      <c r="L346" s="19"/>
      <c r="M346" s="18"/>
      <c r="N346" s="159"/>
      <c r="O346" s="16"/>
      <c r="P346" s="15"/>
    </row>
    <row r="347" spans="1:16" x14ac:dyDescent="0.2">
      <c r="A347" s="28"/>
      <c r="B347" s="27"/>
      <c r="C347" s="27"/>
      <c r="D347" s="26"/>
      <c r="E347" s="25"/>
      <c r="F347" s="160"/>
      <c r="G347" s="23"/>
      <c r="H347" s="22"/>
      <c r="I347" s="22"/>
      <c r="J347" s="21"/>
      <c r="K347" s="21"/>
      <c r="L347" s="19"/>
      <c r="M347" s="18"/>
      <c r="N347" s="159"/>
      <c r="O347" s="16"/>
      <c r="P347" s="15"/>
    </row>
    <row r="348" spans="1:16" x14ac:dyDescent="0.2">
      <c r="A348" s="28"/>
      <c r="B348" s="27"/>
      <c r="C348" s="27"/>
      <c r="D348" s="26"/>
      <c r="E348" s="25"/>
      <c r="F348" s="160"/>
      <c r="G348" s="23"/>
      <c r="H348" s="22"/>
      <c r="I348" s="22"/>
      <c r="J348" s="21"/>
      <c r="K348" s="21"/>
      <c r="L348" s="19"/>
      <c r="M348" s="18"/>
      <c r="N348" s="159"/>
      <c r="O348" s="16"/>
      <c r="P348" s="15"/>
    </row>
    <row r="349" spans="1:16" x14ac:dyDescent="0.2">
      <c r="A349" s="28"/>
      <c r="B349" s="27"/>
      <c r="C349" s="27"/>
      <c r="D349" s="26"/>
      <c r="E349" s="25"/>
      <c r="F349" s="160"/>
      <c r="G349" s="23"/>
      <c r="H349" s="22"/>
      <c r="I349" s="22"/>
      <c r="J349" s="21"/>
      <c r="K349" s="21"/>
      <c r="L349" s="19"/>
      <c r="M349" s="18"/>
      <c r="N349" s="159"/>
      <c r="O349" s="16"/>
      <c r="P349" s="15"/>
    </row>
    <row r="350" spans="1:16" x14ac:dyDescent="0.2">
      <c r="A350" s="28"/>
      <c r="B350" s="27"/>
      <c r="C350" s="27"/>
      <c r="D350" s="26"/>
      <c r="E350" s="25"/>
      <c r="F350" s="160"/>
      <c r="G350" s="23"/>
      <c r="H350" s="22"/>
      <c r="I350" s="22"/>
      <c r="J350" s="21"/>
      <c r="K350" s="21"/>
      <c r="L350" s="19"/>
      <c r="M350" s="18"/>
      <c r="N350" s="159"/>
      <c r="O350" s="16"/>
      <c r="P350" s="15"/>
    </row>
    <row r="351" spans="1:16" x14ac:dyDescent="0.2">
      <c r="A351" s="28"/>
      <c r="B351" s="27"/>
      <c r="C351" s="27"/>
      <c r="D351" s="26"/>
      <c r="E351" s="25"/>
      <c r="F351" s="160"/>
      <c r="G351" s="23"/>
      <c r="H351" s="22"/>
      <c r="I351" s="22"/>
      <c r="J351" s="21"/>
      <c r="K351" s="21"/>
      <c r="L351" s="19"/>
      <c r="M351" s="18"/>
      <c r="N351" s="159"/>
      <c r="O351" s="16"/>
      <c r="P351" s="15"/>
    </row>
    <row r="352" spans="1:16" x14ac:dyDescent="0.2">
      <c r="A352" s="28"/>
      <c r="B352" s="27"/>
      <c r="C352" s="27"/>
      <c r="D352" s="26"/>
      <c r="E352" s="25"/>
      <c r="F352" s="160"/>
      <c r="G352" s="23"/>
      <c r="H352" s="22"/>
      <c r="I352" s="22"/>
      <c r="J352" s="21"/>
      <c r="K352" s="21"/>
      <c r="L352" s="19"/>
      <c r="M352" s="18"/>
      <c r="N352" s="159"/>
      <c r="O352" s="16"/>
      <c r="P352" s="15"/>
    </row>
    <row r="353" spans="1:16" x14ac:dyDescent="0.2">
      <c r="A353" s="28"/>
      <c r="B353" s="27"/>
      <c r="C353" s="27"/>
      <c r="D353" s="26"/>
      <c r="E353" s="25"/>
      <c r="F353" s="160"/>
      <c r="G353" s="23"/>
      <c r="H353" s="22"/>
      <c r="I353" s="22"/>
      <c r="J353" s="21"/>
      <c r="K353" s="21"/>
      <c r="L353" s="19"/>
      <c r="M353" s="18"/>
      <c r="N353" s="159"/>
      <c r="O353" s="16"/>
      <c r="P353" s="15"/>
    </row>
    <row r="354" spans="1:16" x14ac:dyDescent="0.2">
      <c r="A354" s="28"/>
      <c r="B354" s="27"/>
      <c r="C354" s="27"/>
      <c r="D354" s="26"/>
      <c r="E354" s="25"/>
      <c r="F354" s="160"/>
      <c r="G354" s="23"/>
      <c r="H354" s="22"/>
      <c r="I354" s="22"/>
      <c r="J354" s="21"/>
      <c r="K354" s="21"/>
      <c r="L354" s="19"/>
      <c r="M354" s="18"/>
      <c r="N354" s="159"/>
      <c r="O354" s="16"/>
      <c r="P354" s="15"/>
    </row>
    <row r="355" spans="1:16" x14ac:dyDescent="0.2">
      <c r="A355" s="28"/>
      <c r="B355" s="27"/>
      <c r="C355" s="27"/>
      <c r="D355" s="26"/>
      <c r="E355" s="25"/>
      <c r="F355" s="160"/>
      <c r="G355" s="23"/>
      <c r="H355" s="22"/>
      <c r="I355" s="22"/>
      <c r="J355" s="21"/>
      <c r="K355" s="21"/>
      <c r="L355" s="19"/>
      <c r="M355" s="18"/>
      <c r="N355" s="159"/>
      <c r="O355" s="16"/>
      <c r="P355" s="15"/>
    </row>
    <row r="356" spans="1:16" x14ac:dyDescent="0.2">
      <c r="A356" s="28"/>
      <c r="B356" s="27"/>
      <c r="C356" s="27"/>
      <c r="D356" s="26"/>
      <c r="E356" s="25"/>
      <c r="F356" s="160"/>
      <c r="G356" s="23"/>
      <c r="H356" s="22"/>
      <c r="I356" s="22"/>
      <c r="J356" s="21"/>
      <c r="K356" s="21"/>
      <c r="L356" s="19"/>
      <c r="M356" s="18"/>
      <c r="N356" s="159"/>
      <c r="O356" s="16"/>
      <c r="P356" s="15"/>
    </row>
    <row r="357" spans="1:16" x14ac:dyDescent="0.2">
      <c r="A357" s="28"/>
      <c r="B357" s="27"/>
      <c r="C357" s="27"/>
      <c r="D357" s="26"/>
      <c r="E357" s="25"/>
      <c r="F357" s="160"/>
      <c r="G357" s="23"/>
      <c r="H357" s="22"/>
      <c r="I357" s="22"/>
      <c r="J357" s="21"/>
      <c r="K357" s="21"/>
      <c r="L357" s="19"/>
      <c r="M357" s="18"/>
      <c r="N357" s="159"/>
      <c r="O357" s="16"/>
      <c r="P357" s="15"/>
    </row>
    <row r="358" spans="1:16" x14ac:dyDescent="0.2">
      <c r="A358" s="28"/>
      <c r="B358" s="27"/>
      <c r="C358" s="27"/>
      <c r="D358" s="26"/>
      <c r="E358" s="25"/>
      <c r="F358" s="160"/>
      <c r="G358" s="23"/>
      <c r="H358" s="22"/>
      <c r="I358" s="22"/>
      <c r="J358" s="21"/>
      <c r="K358" s="21"/>
      <c r="L358" s="19"/>
      <c r="M358" s="18"/>
      <c r="N358" s="159"/>
      <c r="O358" s="16"/>
      <c r="P358" s="15"/>
    </row>
    <row r="359" spans="1:16" x14ac:dyDescent="0.2">
      <c r="A359" s="28"/>
      <c r="B359" s="27"/>
      <c r="C359" s="27"/>
      <c r="D359" s="26"/>
      <c r="E359" s="25"/>
      <c r="F359" s="160"/>
      <c r="G359" s="23"/>
      <c r="H359" s="22"/>
      <c r="I359" s="22"/>
      <c r="J359" s="21"/>
      <c r="K359" s="21"/>
      <c r="L359" s="19"/>
      <c r="M359" s="18"/>
      <c r="N359" s="159"/>
      <c r="O359" s="16"/>
      <c r="P359" s="15"/>
    </row>
    <row r="360" spans="1:16" x14ac:dyDescent="0.2">
      <c r="A360" s="28"/>
      <c r="B360" s="27"/>
      <c r="C360" s="27"/>
      <c r="D360" s="26"/>
      <c r="E360" s="25"/>
      <c r="F360" s="160"/>
      <c r="G360" s="23"/>
      <c r="H360" s="22"/>
      <c r="I360" s="22"/>
      <c r="J360" s="21"/>
      <c r="K360" s="21"/>
      <c r="L360" s="19"/>
      <c r="M360" s="18"/>
      <c r="N360" s="159"/>
      <c r="O360" s="16"/>
      <c r="P360" s="15"/>
    </row>
    <row r="361" spans="1:16" x14ac:dyDescent="0.2">
      <c r="A361" s="28"/>
      <c r="B361" s="27"/>
      <c r="C361" s="27"/>
      <c r="D361" s="26"/>
      <c r="E361" s="25"/>
      <c r="F361" s="160"/>
      <c r="G361" s="23"/>
      <c r="H361" s="22"/>
      <c r="I361" s="22"/>
      <c r="J361" s="21"/>
      <c r="K361" s="21"/>
      <c r="L361" s="19"/>
      <c r="M361" s="18"/>
      <c r="N361" s="159"/>
      <c r="O361" s="16"/>
      <c r="P361" s="15"/>
    </row>
    <row r="362" spans="1:16" x14ac:dyDescent="0.2">
      <c r="A362" s="28"/>
      <c r="B362" s="27"/>
      <c r="C362" s="27"/>
      <c r="D362" s="26"/>
      <c r="E362" s="25"/>
      <c r="F362" s="160"/>
      <c r="G362" s="23"/>
      <c r="H362" s="22"/>
      <c r="I362" s="22"/>
      <c r="J362" s="21"/>
      <c r="K362" s="21"/>
      <c r="L362" s="19"/>
      <c r="M362" s="18"/>
      <c r="N362" s="159"/>
      <c r="O362" s="16"/>
      <c r="P362" s="15"/>
    </row>
    <row r="363" spans="1:16" x14ac:dyDescent="0.2">
      <c r="A363" s="28"/>
      <c r="B363" s="27"/>
      <c r="C363" s="27"/>
      <c r="D363" s="26"/>
      <c r="E363" s="25"/>
      <c r="F363" s="160"/>
      <c r="G363" s="23"/>
      <c r="H363" s="22"/>
      <c r="I363" s="22"/>
      <c r="J363" s="21"/>
      <c r="K363" s="21"/>
      <c r="L363" s="19"/>
      <c r="M363" s="18"/>
      <c r="N363" s="159"/>
      <c r="O363" s="16"/>
      <c r="P363" s="15"/>
    </row>
    <row r="364" spans="1:16" x14ac:dyDescent="0.2">
      <c r="A364" s="28"/>
      <c r="B364" s="27"/>
      <c r="C364" s="27"/>
      <c r="D364" s="26"/>
      <c r="E364" s="25"/>
      <c r="F364" s="160"/>
      <c r="G364" s="23"/>
      <c r="H364" s="22"/>
      <c r="I364" s="22"/>
      <c r="J364" s="21"/>
      <c r="K364" s="21"/>
      <c r="L364" s="19"/>
      <c r="M364" s="18"/>
      <c r="N364" s="159"/>
      <c r="O364" s="16"/>
      <c r="P364" s="15"/>
    </row>
    <row r="365" spans="1:16" x14ac:dyDescent="0.2">
      <c r="A365" s="28"/>
      <c r="B365" s="27"/>
      <c r="C365" s="27"/>
      <c r="D365" s="26"/>
      <c r="E365" s="25"/>
      <c r="F365" s="160"/>
      <c r="G365" s="23"/>
      <c r="H365" s="22"/>
      <c r="I365" s="22"/>
      <c r="J365" s="21"/>
      <c r="K365" s="21"/>
      <c r="L365" s="19"/>
      <c r="M365" s="18"/>
      <c r="N365" s="159"/>
      <c r="O365" s="16"/>
      <c r="P365" s="15"/>
    </row>
    <row r="366" spans="1:16" x14ac:dyDescent="0.2">
      <c r="A366" s="28"/>
      <c r="B366" s="27"/>
      <c r="C366" s="27"/>
      <c r="D366" s="26"/>
      <c r="E366" s="25"/>
      <c r="F366" s="160"/>
      <c r="G366" s="23"/>
      <c r="H366" s="22"/>
      <c r="I366" s="22"/>
      <c r="J366" s="21"/>
      <c r="K366" s="21"/>
      <c r="L366" s="19"/>
      <c r="M366" s="18"/>
      <c r="N366" s="159"/>
      <c r="O366" s="16"/>
      <c r="P366" s="15"/>
    </row>
    <row r="367" spans="1:16" x14ac:dyDescent="0.2">
      <c r="A367" s="28"/>
      <c r="B367" s="27"/>
      <c r="C367" s="27"/>
      <c r="D367" s="26"/>
      <c r="E367" s="25"/>
      <c r="F367" s="160"/>
      <c r="G367" s="23"/>
      <c r="H367" s="22"/>
      <c r="I367" s="22"/>
      <c r="J367" s="21"/>
      <c r="K367" s="21"/>
      <c r="L367" s="19"/>
      <c r="M367" s="18"/>
      <c r="N367" s="159"/>
      <c r="O367" s="16"/>
      <c r="P367" s="15"/>
    </row>
    <row r="368" spans="1:16" x14ac:dyDescent="0.2">
      <c r="A368" s="28"/>
      <c r="B368" s="27"/>
      <c r="C368" s="27"/>
      <c r="D368" s="26"/>
      <c r="E368" s="25"/>
      <c r="F368" s="160"/>
      <c r="G368" s="23"/>
      <c r="H368" s="22"/>
      <c r="I368" s="22"/>
      <c r="J368" s="21"/>
      <c r="K368" s="21"/>
      <c r="L368" s="19"/>
      <c r="M368" s="18"/>
      <c r="N368" s="159"/>
      <c r="O368" s="16"/>
      <c r="P368" s="15"/>
    </row>
    <row r="369" spans="1:16" x14ac:dyDescent="0.2">
      <c r="A369" s="28"/>
      <c r="B369" s="27"/>
      <c r="C369" s="27"/>
      <c r="D369" s="26"/>
      <c r="E369" s="25"/>
      <c r="F369" s="160"/>
      <c r="G369" s="23"/>
      <c r="H369" s="22"/>
      <c r="I369" s="22"/>
      <c r="J369" s="21"/>
      <c r="K369" s="21"/>
      <c r="L369" s="19"/>
      <c r="M369" s="18"/>
      <c r="N369" s="159"/>
      <c r="O369" s="16"/>
      <c r="P369" s="15"/>
    </row>
    <row r="370" spans="1:16" x14ac:dyDescent="0.2">
      <c r="A370" s="28"/>
      <c r="B370" s="27"/>
      <c r="C370" s="27"/>
      <c r="D370" s="26"/>
      <c r="E370" s="25"/>
      <c r="F370" s="160"/>
      <c r="G370" s="23"/>
      <c r="H370" s="22"/>
      <c r="I370" s="22"/>
      <c r="J370" s="21"/>
      <c r="K370" s="21"/>
      <c r="L370" s="19"/>
      <c r="M370" s="18"/>
      <c r="N370" s="159"/>
      <c r="O370" s="16"/>
      <c r="P370" s="15"/>
    </row>
    <row r="371" spans="1:16" x14ac:dyDescent="0.2">
      <c r="A371" s="28"/>
      <c r="B371" s="27"/>
      <c r="C371" s="27"/>
      <c r="D371" s="26"/>
      <c r="E371" s="25"/>
      <c r="F371" s="160"/>
      <c r="G371" s="23"/>
      <c r="H371" s="22"/>
      <c r="I371" s="22"/>
      <c r="J371" s="21"/>
      <c r="K371" s="21"/>
      <c r="L371" s="19"/>
      <c r="M371" s="18"/>
      <c r="N371" s="159"/>
      <c r="O371" s="16"/>
      <c r="P371" s="15"/>
    </row>
    <row r="372" spans="1:16" x14ac:dyDescent="0.2">
      <c r="A372" s="28"/>
      <c r="B372" s="27"/>
      <c r="C372" s="27"/>
      <c r="D372" s="26"/>
      <c r="E372" s="25"/>
      <c r="F372" s="160"/>
      <c r="G372" s="23"/>
      <c r="H372" s="22"/>
      <c r="I372" s="22"/>
      <c r="J372" s="21"/>
      <c r="K372" s="21"/>
      <c r="L372" s="19"/>
      <c r="M372" s="18"/>
      <c r="N372" s="159"/>
      <c r="O372" s="16"/>
      <c r="P372" s="15"/>
    </row>
    <row r="373" spans="1:16" x14ac:dyDescent="0.2">
      <c r="A373" s="28"/>
      <c r="B373" s="27"/>
      <c r="C373" s="27"/>
      <c r="D373" s="26"/>
      <c r="E373" s="25"/>
      <c r="F373" s="160"/>
      <c r="G373" s="23"/>
      <c r="H373" s="22"/>
      <c r="I373" s="22"/>
      <c r="J373" s="21"/>
      <c r="K373" s="21"/>
      <c r="L373" s="19"/>
      <c r="M373" s="18"/>
      <c r="N373" s="159"/>
      <c r="O373" s="16"/>
      <c r="P373" s="15"/>
    </row>
    <row r="374" spans="1:16" x14ac:dyDescent="0.2">
      <c r="A374" s="28"/>
      <c r="B374" s="27"/>
      <c r="C374" s="27"/>
      <c r="D374" s="26"/>
      <c r="E374" s="25"/>
      <c r="F374" s="160"/>
      <c r="G374" s="23"/>
      <c r="H374" s="22"/>
      <c r="I374" s="22"/>
      <c r="J374" s="21"/>
      <c r="K374" s="21"/>
      <c r="L374" s="19"/>
      <c r="M374" s="18"/>
      <c r="N374" s="159"/>
      <c r="O374" s="16"/>
      <c r="P374" s="15"/>
    </row>
    <row r="375" spans="1:16" x14ac:dyDescent="0.2">
      <c r="A375" s="28"/>
      <c r="B375" s="27"/>
      <c r="C375" s="27"/>
      <c r="D375" s="26"/>
      <c r="E375" s="25"/>
      <c r="F375" s="160"/>
      <c r="G375" s="23"/>
      <c r="H375" s="22"/>
      <c r="I375" s="22"/>
      <c r="J375" s="21"/>
      <c r="K375" s="21"/>
      <c r="L375" s="19"/>
      <c r="M375" s="18"/>
      <c r="N375" s="159"/>
      <c r="O375" s="16"/>
      <c r="P375" s="15"/>
    </row>
    <row r="376" spans="1:16" x14ac:dyDescent="0.2">
      <c r="A376" s="28"/>
      <c r="B376" s="27"/>
      <c r="C376" s="27"/>
      <c r="D376" s="26"/>
      <c r="E376" s="25"/>
      <c r="F376" s="160"/>
      <c r="G376" s="23"/>
      <c r="H376" s="22"/>
      <c r="I376" s="22"/>
      <c r="J376" s="21"/>
      <c r="K376" s="21"/>
      <c r="L376" s="19"/>
      <c r="M376" s="18"/>
      <c r="N376" s="159"/>
      <c r="O376" s="16"/>
      <c r="P376" s="15"/>
    </row>
    <row r="377" spans="1:16" x14ac:dyDescent="0.2">
      <c r="A377" s="28"/>
      <c r="B377" s="27"/>
      <c r="C377" s="27"/>
      <c r="D377" s="26"/>
      <c r="E377" s="25"/>
      <c r="F377" s="160"/>
      <c r="G377" s="23"/>
      <c r="H377" s="22"/>
      <c r="I377" s="22"/>
      <c r="J377" s="21"/>
      <c r="K377" s="21"/>
      <c r="L377" s="19"/>
      <c r="M377" s="18"/>
      <c r="N377" s="159"/>
      <c r="O377" s="16"/>
      <c r="P377" s="15"/>
    </row>
    <row r="378" spans="1:16" x14ac:dyDescent="0.2">
      <c r="A378" s="28"/>
      <c r="B378" s="27"/>
      <c r="C378" s="27"/>
      <c r="D378" s="26"/>
      <c r="E378" s="25"/>
      <c r="F378" s="160"/>
      <c r="G378" s="23"/>
      <c r="H378" s="22"/>
      <c r="I378" s="22"/>
      <c r="J378" s="21"/>
      <c r="K378" s="21"/>
      <c r="L378" s="19"/>
      <c r="M378" s="18"/>
      <c r="N378" s="159"/>
      <c r="O378" s="16"/>
      <c r="P378" s="15"/>
    </row>
    <row r="379" spans="1:16" x14ac:dyDescent="0.2">
      <c r="A379" s="28"/>
      <c r="B379" s="27"/>
      <c r="C379" s="27"/>
      <c r="D379" s="26"/>
      <c r="E379" s="25"/>
      <c r="F379" s="160"/>
      <c r="G379" s="23"/>
      <c r="H379" s="22"/>
      <c r="I379" s="22"/>
      <c r="J379" s="21"/>
      <c r="K379" s="21"/>
      <c r="L379" s="19"/>
      <c r="M379" s="18"/>
      <c r="N379" s="159"/>
      <c r="O379" s="16"/>
      <c r="P379" s="15"/>
    </row>
    <row r="380" spans="1:16" x14ac:dyDescent="0.2">
      <c r="A380" s="28"/>
      <c r="B380" s="27"/>
      <c r="C380" s="27"/>
      <c r="D380" s="26"/>
      <c r="E380" s="25"/>
      <c r="F380" s="160"/>
      <c r="G380" s="23"/>
      <c r="H380" s="22"/>
      <c r="I380" s="22"/>
      <c r="J380" s="21"/>
      <c r="K380" s="21"/>
      <c r="L380" s="19"/>
      <c r="M380" s="18"/>
      <c r="N380" s="159"/>
      <c r="O380" s="16"/>
      <c r="P380" s="15"/>
    </row>
    <row r="381" spans="1:16" x14ac:dyDescent="0.2">
      <c r="A381" s="28"/>
      <c r="B381" s="27"/>
      <c r="C381" s="27"/>
      <c r="D381" s="26"/>
      <c r="E381" s="25"/>
      <c r="F381" s="160"/>
      <c r="G381" s="23"/>
      <c r="H381" s="22"/>
      <c r="I381" s="22"/>
      <c r="J381" s="21"/>
      <c r="K381" s="21"/>
      <c r="L381" s="19"/>
      <c r="M381" s="18"/>
      <c r="N381" s="159"/>
      <c r="O381" s="16"/>
      <c r="P381" s="15"/>
    </row>
    <row r="382" spans="1:16" x14ac:dyDescent="0.2">
      <c r="A382" s="28"/>
      <c r="B382" s="27"/>
      <c r="C382" s="27"/>
      <c r="D382" s="26"/>
      <c r="E382" s="25"/>
      <c r="F382" s="160"/>
      <c r="G382" s="23"/>
      <c r="H382" s="22"/>
      <c r="I382" s="22"/>
      <c r="J382" s="21"/>
      <c r="K382" s="21"/>
      <c r="L382" s="19"/>
      <c r="M382" s="18"/>
      <c r="N382" s="159"/>
      <c r="O382" s="16"/>
      <c r="P382" s="15"/>
    </row>
    <row r="383" spans="1:16" x14ac:dyDescent="0.2">
      <c r="A383" s="28"/>
      <c r="B383" s="27"/>
      <c r="C383" s="27"/>
      <c r="D383" s="26"/>
      <c r="E383" s="25"/>
      <c r="F383" s="160"/>
      <c r="G383" s="23"/>
      <c r="H383" s="22"/>
      <c r="I383" s="22"/>
      <c r="J383" s="21"/>
      <c r="K383" s="21"/>
      <c r="L383" s="19"/>
      <c r="M383" s="18"/>
      <c r="N383" s="159"/>
      <c r="O383" s="16"/>
      <c r="P383" s="15"/>
    </row>
    <row r="384" spans="1:16" x14ac:dyDescent="0.2">
      <c r="A384" s="28"/>
      <c r="B384" s="27"/>
      <c r="C384" s="27"/>
      <c r="D384" s="26"/>
      <c r="E384" s="25"/>
      <c r="F384" s="160"/>
      <c r="G384" s="23"/>
      <c r="H384" s="22"/>
      <c r="I384" s="22"/>
      <c r="J384" s="21"/>
      <c r="K384" s="21"/>
      <c r="L384" s="19"/>
      <c r="M384" s="18"/>
      <c r="N384" s="159"/>
      <c r="O384" s="16"/>
      <c r="P384" s="15"/>
    </row>
    <row r="385" spans="1:16" x14ac:dyDescent="0.2">
      <c r="A385" s="28"/>
      <c r="B385" s="27"/>
      <c r="C385" s="27"/>
      <c r="D385" s="26"/>
      <c r="E385" s="25"/>
      <c r="F385" s="160"/>
      <c r="G385" s="23"/>
      <c r="H385" s="22"/>
      <c r="I385" s="22"/>
      <c r="J385" s="21"/>
      <c r="K385" s="21"/>
      <c r="L385" s="19"/>
      <c r="M385" s="18"/>
      <c r="N385" s="159"/>
      <c r="O385" s="16"/>
      <c r="P385" s="15"/>
    </row>
    <row r="386" spans="1:16" x14ac:dyDescent="0.2">
      <c r="A386" s="28"/>
      <c r="B386" s="27"/>
      <c r="C386" s="27"/>
      <c r="D386" s="26"/>
      <c r="E386" s="25"/>
      <c r="F386" s="160"/>
      <c r="G386" s="23"/>
      <c r="H386" s="22"/>
      <c r="I386" s="22"/>
      <c r="J386" s="21"/>
      <c r="K386" s="21"/>
      <c r="L386" s="19"/>
      <c r="M386" s="18"/>
      <c r="N386" s="159"/>
      <c r="O386" s="16"/>
      <c r="P386" s="15"/>
    </row>
    <row r="387" spans="1:16" x14ac:dyDescent="0.2">
      <c r="A387" s="28"/>
      <c r="B387" s="27"/>
      <c r="C387" s="27"/>
      <c r="D387" s="26"/>
      <c r="E387" s="25"/>
      <c r="F387" s="160"/>
      <c r="G387" s="23"/>
      <c r="H387" s="22"/>
      <c r="I387" s="22"/>
      <c r="J387" s="21"/>
      <c r="K387" s="21"/>
      <c r="L387" s="19"/>
      <c r="M387" s="18"/>
      <c r="N387" s="159"/>
      <c r="O387" s="16"/>
      <c r="P387" s="15"/>
    </row>
    <row r="388" spans="1:16" x14ac:dyDescent="0.2">
      <c r="A388" s="28"/>
      <c r="B388" s="27"/>
      <c r="C388" s="27"/>
      <c r="D388" s="26"/>
      <c r="E388" s="25"/>
      <c r="F388" s="160"/>
      <c r="G388" s="23"/>
      <c r="H388" s="22"/>
      <c r="I388" s="22"/>
      <c r="J388" s="21"/>
      <c r="K388" s="21"/>
      <c r="L388" s="19"/>
      <c r="M388" s="18"/>
      <c r="N388" s="159"/>
      <c r="O388" s="16"/>
      <c r="P388" s="15"/>
    </row>
    <row r="389" spans="1:16" x14ac:dyDescent="0.2">
      <c r="A389" s="28"/>
      <c r="B389" s="27"/>
      <c r="C389" s="27"/>
      <c r="D389" s="26"/>
      <c r="E389" s="25"/>
      <c r="F389" s="160"/>
      <c r="G389" s="23"/>
      <c r="H389" s="22"/>
      <c r="I389" s="22"/>
      <c r="J389" s="21"/>
      <c r="K389" s="21"/>
      <c r="L389" s="19"/>
      <c r="M389" s="18"/>
      <c r="N389" s="159"/>
      <c r="O389" s="16"/>
      <c r="P389" s="15"/>
    </row>
    <row r="390" spans="1:16" x14ac:dyDescent="0.2">
      <c r="A390" s="28"/>
      <c r="B390" s="27"/>
      <c r="C390" s="27"/>
      <c r="D390" s="26"/>
      <c r="E390" s="25"/>
      <c r="F390" s="160"/>
      <c r="G390" s="23"/>
      <c r="H390" s="22"/>
      <c r="I390" s="22"/>
      <c r="J390" s="21"/>
      <c r="K390" s="21"/>
      <c r="L390" s="19"/>
      <c r="M390" s="18"/>
      <c r="N390" s="159"/>
      <c r="O390" s="16"/>
      <c r="P390" s="15"/>
    </row>
    <row r="391" spans="1:16" x14ac:dyDescent="0.2">
      <c r="A391" s="28"/>
      <c r="B391" s="27"/>
      <c r="C391" s="27"/>
      <c r="D391" s="26"/>
      <c r="E391" s="25"/>
      <c r="F391" s="160"/>
      <c r="G391" s="23"/>
      <c r="H391" s="22"/>
      <c r="I391" s="22"/>
      <c r="J391" s="21"/>
      <c r="K391" s="21"/>
      <c r="L391" s="19"/>
      <c r="M391" s="18"/>
      <c r="N391" s="159"/>
      <c r="O391" s="16"/>
      <c r="P391" s="15"/>
    </row>
    <row r="392" spans="1:16" x14ac:dyDescent="0.2">
      <c r="A392" s="28"/>
      <c r="B392" s="27"/>
      <c r="C392" s="27"/>
      <c r="D392" s="26"/>
      <c r="E392" s="25"/>
      <c r="F392" s="160"/>
      <c r="G392" s="23"/>
      <c r="H392" s="22"/>
      <c r="I392" s="22"/>
      <c r="J392" s="21"/>
      <c r="K392" s="21"/>
      <c r="L392" s="19"/>
      <c r="M392" s="18"/>
      <c r="N392" s="159"/>
      <c r="O392" s="16"/>
      <c r="P392" s="15"/>
    </row>
    <row r="393" spans="1:16" x14ac:dyDescent="0.2">
      <c r="A393" s="28"/>
      <c r="B393" s="27"/>
      <c r="C393" s="27"/>
      <c r="D393" s="26"/>
      <c r="E393" s="25"/>
      <c r="F393" s="160"/>
      <c r="G393" s="23"/>
      <c r="H393" s="22"/>
      <c r="I393" s="22"/>
      <c r="J393" s="21"/>
      <c r="K393" s="21"/>
      <c r="L393" s="19"/>
      <c r="M393" s="18"/>
      <c r="N393" s="159"/>
      <c r="O393" s="16"/>
      <c r="P393" s="15"/>
    </row>
    <row r="394" spans="1:16" x14ac:dyDescent="0.2">
      <c r="A394" s="28"/>
      <c r="B394" s="27"/>
      <c r="C394" s="27"/>
      <c r="D394" s="26"/>
      <c r="E394" s="25"/>
      <c r="F394" s="160"/>
      <c r="G394" s="23"/>
      <c r="H394" s="22"/>
      <c r="I394" s="22"/>
      <c r="J394" s="21"/>
      <c r="K394" s="21"/>
      <c r="L394" s="19"/>
      <c r="M394" s="18"/>
      <c r="N394" s="159"/>
      <c r="O394" s="16"/>
      <c r="P394" s="15"/>
    </row>
    <row r="395" spans="1:16" x14ac:dyDescent="0.2">
      <c r="A395" s="28"/>
      <c r="B395" s="27"/>
      <c r="C395" s="27"/>
      <c r="D395" s="26"/>
      <c r="E395" s="25"/>
      <c r="F395" s="160"/>
      <c r="G395" s="23"/>
      <c r="H395" s="22"/>
      <c r="I395" s="22"/>
      <c r="J395" s="21"/>
      <c r="K395" s="21"/>
      <c r="L395" s="19"/>
      <c r="M395" s="18"/>
      <c r="N395" s="159"/>
      <c r="O395" s="16"/>
      <c r="P395" s="15"/>
    </row>
    <row r="396" spans="1:16" x14ac:dyDescent="0.2">
      <c r="A396" s="28"/>
      <c r="B396" s="27"/>
      <c r="C396" s="27"/>
      <c r="D396" s="26"/>
      <c r="E396" s="25"/>
      <c r="F396" s="160"/>
      <c r="G396" s="23"/>
      <c r="H396" s="22"/>
      <c r="I396" s="22"/>
      <c r="J396" s="21"/>
      <c r="K396" s="21"/>
      <c r="L396" s="19"/>
      <c r="M396" s="18"/>
      <c r="N396" s="159"/>
      <c r="O396" s="16"/>
      <c r="P396" s="15"/>
    </row>
    <row r="397" spans="1:16" x14ac:dyDescent="0.2">
      <c r="A397" s="28"/>
      <c r="B397" s="27"/>
      <c r="C397" s="27"/>
      <c r="D397" s="26"/>
      <c r="E397" s="25"/>
      <c r="F397" s="160"/>
      <c r="G397" s="23"/>
      <c r="H397" s="22"/>
      <c r="I397" s="22"/>
      <c r="J397" s="21"/>
      <c r="K397" s="21"/>
      <c r="L397" s="19"/>
      <c r="M397" s="18"/>
      <c r="N397" s="159"/>
      <c r="O397" s="16"/>
      <c r="P397" s="15"/>
    </row>
    <row r="398" spans="1:16" x14ac:dyDescent="0.2">
      <c r="A398" s="28"/>
      <c r="B398" s="27"/>
      <c r="C398" s="27"/>
      <c r="D398" s="26"/>
      <c r="E398" s="25"/>
      <c r="F398" s="160"/>
      <c r="G398" s="23"/>
      <c r="H398" s="22"/>
      <c r="I398" s="22"/>
      <c r="J398" s="21"/>
      <c r="K398" s="21"/>
      <c r="L398" s="19"/>
      <c r="M398" s="18"/>
      <c r="N398" s="159"/>
      <c r="O398" s="16"/>
      <c r="P398" s="15"/>
    </row>
    <row r="399" spans="1:16" x14ac:dyDescent="0.2">
      <c r="A399" s="28"/>
      <c r="B399" s="27"/>
      <c r="C399" s="27"/>
      <c r="D399" s="26"/>
      <c r="E399" s="25"/>
      <c r="F399" s="160"/>
      <c r="G399" s="23"/>
      <c r="H399" s="22"/>
      <c r="I399" s="22"/>
      <c r="J399" s="21"/>
      <c r="K399" s="21"/>
      <c r="L399" s="19"/>
      <c r="M399" s="18"/>
      <c r="N399" s="159"/>
      <c r="O399" s="16"/>
      <c r="P399" s="15"/>
    </row>
    <row r="400" spans="1:16" x14ac:dyDescent="0.2">
      <c r="A400" s="28"/>
      <c r="B400" s="27"/>
      <c r="C400" s="27"/>
      <c r="D400" s="26"/>
      <c r="E400" s="25"/>
      <c r="F400" s="160"/>
      <c r="G400" s="23"/>
      <c r="H400" s="22"/>
      <c r="I400" s="22"/>
      <c r="J400" s="21"/>
      <c r="K400" s="21"/>
      <c r="L400" s="19"/>
      <c r="M400" s="18"/>
      <c r="N400" s="159"/>
      <c r="O400" s="16"/>
      <c r="P400" s="15"/>
    </row>
    <row r="401" spans="1:16" x14ac:dyDescent="0.2">
      <c r="A401" s="28"/>
      <c r="B401" s="27"/>
      <c r="C401" s="27"/>
      <c r="D401" s="26"/>
      <c r="E401" s="25"/>
      <c r="F401" s="160"/>
      <c r="G401" s="23"/>
      <c r="H401" s="22"/>
      <c r="I401" s="22"/>
      <c r="J401" s="21"/>
      <c r="K401" s="21"/>
      <c r="L401" s="19"/>
      <c r="M401" s="18"/>
      <c r="N401" s="159"/>
      <c r="O401" s="16"/>
      <c r="P401" s="15"/>
    </row>
    <row r="402" spans="1:16" x14ac:dyDescent="0.2">
      <c r="A402" s="28"/>
      <c r="B402" s="27"/>
      <c r="C402" s="27"/>
      <c r="D402" s="26"/>
      <c r="E402" s="25"/>
      <c r="F402" s="160"/>
      <c r="G402" s="23"/>
      <c r="H402" s="22"/>
      <c r="I402" s="22"/>
      <c r="J402" s="21"/>
      <c r="K402" s="21"/>
      <c r="L402" s="19"/>
      <c r="M402" s="18"/>
      <c r="N402" s="159"/>
      <c r="O402" s="16"/>
      <c r="P402" s="15"/>
    </row>
    <row r="403" spans="1:16" x14ac:dyDescent="0.2">
      <c r="A403" s="28"/>
      <c r="B403" s="27"/>
      <c r="C403" s="27"/>
      <c r="D403" s="26"/>
      <c r="E403" s="25"/>
      <c r="F403" s="160"/>
      <c r="G403" s="23"/>
      <c r="H403" s="22"/>
      <c r="I403" s="22"/>
      <c r="J403" s="21"/>
      <c r="K403" s="21"/>
      <c r="L403" s="19"/>
      <c r="M403" s="18"/>
      <c r="N403" s="159"/>
      <c r="O403" s="16"/>
      <c r="P403" s="15"/>
    </row>
    <row r="404" spans="1:16" x14ac:dyDescent="0.2">
      <c r="A404" s="28"/>
      <c r="B404" s="27"/>
      <c r="C404" s="27"/>
      <c r="D404" s="26"/>
      <c r="E404" s="25"/>
      <c r="F404" s="160"/>
      <c r="G404" s="23"/>
      <c r="H404" s="22"/>
      <c r="I404" s="22"/>
      <c r="J404" s="21"/>
      <c r="K404" s="21"/>
      <c r="L404" s="19"/>
      <c r="M404" s="18"/>
      <c r="N404" s="159"/>
      <c r="O404" s="16"/>
      <c r="P404" s="15"/>
    </row>
    <row r="405" spans="1:16" x14ac:dyDescent="0.2">
      <c r="A405" s="28"/>
      <c r="B405" s="27"/>
      <c r="C405" s="27"/>
      <c r="D405" s="26"/>
      <c r="E405" s="25"/>
      <c r="F405" s="160"/>
      <c r="G405" s="23"/>
      <c r="H405" s="22"/>
      <c r="I405" s="22"/>
      <c r="J405" s="21"/>
      <c r="K405" s="21"/>
      <c r="L405" s="19"/>
      <c r="M405" s="18"/>
      <c r="N405" s="159"/>
      <c r="O405" s="16"/>
      <c r="P405" s="15"/>
    </row>
    <row r="406" spans="1:16" x14ac:dyDescent="0.2">
      <c r="A406" s="28"/>
      <c r="B406" s="27"/>
      <c r="C406" s="27"/>
      <c r="D406" s="26"/>
      <c r="E406" s="25"/>
      <c r="F406" s="160"/>
      <c r="G406" s="23"/>
      <c r="H406" s="22"/>
      <c r="I406" s="22"/>
      <c r="J406" s="21"/>
      <c r="K406" s="21"/>
      <c r="L406" s="19"/>
      <c r="M406" s="18"/>
      <c r="N406" s="159"/>
      <c r="O406" s="16"/>
      <c r="P406" s="15"/>
    </row>
    <row r="407" spans="1:16" x14ac:dyDescent="0.2">
      <c r="A407" s="28"/>
      <c r="B407" s="27"/>
      <c r="C407" s="27"/>
      <c r="D407" s="26"/>
      <c r="E407" s="25"/>
      <c r="F407" s="160"/>
      <c r="G407" s="23"/>
      <c r="H407" s="22"/>
      <c r="I407" s="22"/>
      <c r="J407" s="21"/>
      <c r="K407" s="21"/>
      <c r="L407" s="19"/>
      <c r="M407" s="18"/>
      <c r="N407" s="159"/>
      <c r="O407" s="16"/>
      <c r="P407" s="15"/>
    </row>
    <row r="408" spans="1:16" x14ac:dyDescent="0.2">
      <c r="A408" s="28"/>
      <c r="B408" s="27"/>
      <c r="C408" s="27"/>
      <c r="D408" s="26"/>
      <c r="E408" s="25"/>
      <c r="F408" s="160"/>
      <c r="G408" s="23"/>
      <c r="H408" s="22"/>
      <c r="I408" s="22"/>
      <c r="J408" s="21"/>
      <c r="K408" s="21"/>
      <c r="L408" s="19"/>
      <c r="M408" s="18"/>
      <c r="N408" s="159"/>
      <c r="O408" s="16"/>
      <c r="P408" s="15"/>
    </row>
    <row r="409" spans="1:16" x14ac:dyDescent="0.2">
      <c r="A409" s="28"/>
      <c r="B409" s="27"/>
      <c r="C409" s="27"/>
      <c r="D409" s="26"/>
      <c r="E409" s="25"/>
      <c r="F409" s="160"/>
      <c r="G409" s="23"/>
      <c r="H409" s="22"/>
      <c r="I409" s="22"/>
      <c r="J409" s="21"/>
      <c r="K409" s="21"/>
      <c r="L409" s="19"/>
      <c r="M409" s="18"/>
      <c r="N409" s="159"/>
      <c r="O409" s="16"/>
      <c r="P409" s="15"/>
    </row>
    <row r="410" spans="1:16" x14ac:dyDescent="0.2">
      <c r="A410" s="28"/>
      <c r="B410" s="27"/>
      <c r="C410" s="27"/>
      <c r="D410" s="26"/>
      <c r="E410" s="25"/>
      <c r="F410" s="160"/>
      <c r="G410" s="23"/>
      <c r="H410" s="22"/>
      <c r="I410" s="22"/>
      <c r="J410" s="21"/>
      <c r="K410" s="21"/>
      <c r="L410" s="19"/>
      <c r="M410" s="18"/>
      <c r="N410" s="159"/>
      <c r="O410" s="16"/>
      <c r="P410" s="15"/>
    </row>
    <row r="411" spans="1:16" x14ac:dyDescent="0.2">
      <c r="A411" s="28"/>
      <c r="B411" s="27"/>
      <c r="C411" s="27"/>
      <c r="D411" s="26"/>
      <c r="E411" s="25"/>
      <c r="F411" s="160"/>
      <c r="G411" s="23"/>
      <c r="H411" s="22"/>
      <c r="I411" s="22"/>
      <c r="J411" s="21"/>
      <c r="K411" s="21"/>
      <c r="L411" s="19"/>
      <c r="M411" s="18"/>
      <c r="N411" s="159"/>
      <c r="O411" s="16"/>
      <c r="P411" s="15"/>
    </row>
    <row r="412" spans="1:16" x14ac:dyDescent="0.2">
      <c r="A412" s="28"/>
      <c r="B412" s="27"/>
      <c r="C412" s="27"/>
      <c r="D412" s="26"/>
      <c r="E412" s="25"/>
      <c r="F412" s="160"/>
      <c r="G412" s="23"/>
      <c r="H412" s="22"/>
      <c r="I412" s="22"/>
      <c r="J412" s="21"/>
      <c r="K412" s="21"/>
      <c r="L412" s="19"/>
      <c r="M412" s="18"/>
      <c r="N412" s="159"/>
      <c r="O412" s="16"/>
      <c r="P412" s="15"/>
    </row>
    <row r="413" spans="1:16" x14ac:dyDescent="0.2">
      <c r="A413" s="28"/>
      <c r="B413" s="27"/>
      <c r="C413" s="27"/>
      <c r="D413" s="26"/>
      <c r="E413" s="25"/>
      <c r="F413" s="160"/>
      <c r="G413" s="23"/>
      <c r="H413" s="22"/>
      <c r="I413" s="22"/>
      <c r="J413" s="21"/>
      <c r="K413" s="21"/>
      <c r="L413" s="19"/>
      <c r="M413" s="18"/>
      <c r="N413" s="159"/>
      <c r="O413" s="16"/>
      <c r="P413" s="15"/>
    </row>
    <row r="414" spans="1:16" x14ac:dyDescent="0.2">
      <c r="A414" s="28"/>
      <c r="B414" s="27"/>
      <c r="C414" s="27"/>
      <c r="D414" s="26"/>
      <c r="E414" s="25"/>
      <c r="F414" s="160"/>
      <c r="G414" s="23"/>
      <c r="H414" s="22"/>
      <c r="I414" s="22"/>
      <c r="J414" s="21"/>
      <c r="K414" s="21"/>
      <c r="L414" s="19"/>
      <c r="M414" s="18"/>
      <c r="N414" s="159"/>
      <c r="O414" s="16"/>
      <c r="P414" s="15"/>
    </row>
    <row r="415" spans="1:16" x14ac:dyDescent="0.2">
      <c r="A415" s="28"/>
      <c r="B415" s="27"/>
      <c r="C415" s="27"/>
      <c r="D415" s="26"/>
      <c r="E415" s="25"/>
      <c r="F415" s="160"/>
      <c r="G415" s="23"/>
      <c r="H415" s="22"/>
      <c r="I415" s="22"/>
      <c r="J415" s="21"/>
      <c r="K415" s="21"/>
      <c r="L415" s="19"/>
      <c r="M415" s="18"/>
      <c r="N415" s="159"/>
      <c r="O415" s="16"/>
      <c r="P415" s="15"/>
    </row>
    <row r="416" spans="1:16" x14ac:dyDescent="0.2">
      <c r="A416" s="28"/>
      <c r="B416" s="27"/>
      <c r="C416" s="27"/>
      <c r="D416" s="26"/>
      <c r="E416" s="25"/>
      <c r="F416" s="160"/>
      <c r="G416" s="23"/>
      <c r="H416" s="22"/>
      <c r="I416" s="22"/>
      <c r="J416" s="21"/>
      <c r="K416" s="21"/>
      <c r="L416" s="19"/>
      <c r="M416" s="18"/>
      <c r="N416" s="159"/>
      <c r="O416" s="16"/>
      <c r="P416" s="15"/>
    </row>
    <row r="417" spans="1:16" x14ac:dyDescent="0.2">
      <c r="A417" s="28"/>
      <c r="B417" s="27"/>
      <c r="C417" s="27"/>
      <c r="D417" s="26"/>
      <c r="E417" s="25"/>
      <c r="F417" s="160"/>
      <c r="G417" s="23"/>
      <c r="H417" s="22"/>
      <c r="I417" s="22"/>
      <c r="J417" s="21"/>
      <c r="K417" s="21"/>
      <c r="L417" s="19"/>
      <c r="M417" s="18"/>
      <c r="N417" s="159"/>
      <c r="O417" s="16"/>
      <c r="P417" s="15"/>
    </row>
    <row r="418" spans="1:16" x14ac:dyDescent="0.2">
      <c r="A418" s="28"/>
      <c r="B418" s="27"/>
      <c r="C418" s="27"/>
      <c r="D418" s="26"/>
      <c r="E418" s="25"/>
      <c r="F418" s="160"/>
      <c r="G418" s="23"/>
      <c r="H418" s="22"/>
      <c r="I418" s="22"/>
      <c r="J418" s="21"/>
      <c r="K418" s="21"/>
      <c r="L418" s="19"/>
      <c r="M418" s="18"/>
      <c r="N418" s="159"/>
      <c r="O418" s="16"/>
      <c r="P418" s="15"/>
    </row>
    <row r="419" spans="1:16" x14ac:dyDescent="0.2">
      <c r="A419" s="28"/>
      <c r="B419" s="27"/>
      <c r="C419" s="27"/>
      <c r="D419" s="26"/>
      <c r="E419" s="25"/>
      <c r="F419" s="160"/>
      <c r="G419" s="23"/>
      <c r="H419" s="22"/>
      <c r="I419" s="22"/>
      <c r="J419" s="21"/>
      <c r="K419" s="21"/>
      <c r="L419" s="19"/>
      <c r="M419" s="18"/>
      <c r="N419" s="159"/>
      <c r="O419" s="16"/>
      <c r="P419" s="15"/>
    </row>
    <row r="420" spans="1:16" x14ac:dyDescent="0.2">
      <c r="A420" s="28"/>
      <c r="B420" s="27"/>
      <c r="C420" s="27"/>
      <c r="D420" s="26"/>
      <c r="E420" s="25"/>
      <c r="F420" s="160"/>
      <c r="G420" s="23"/>
      <c r="H420" s="22"/>
      <c r="I420" s="22"/>
      <c r="J420" s="21"/>
      <c r="K420" s="21"/>
      <c r="L420" s="19"/>
      <c r="M420" s="18"/>
      <c r="N420" s="159"/>
      <c r="O420" s="16"/>
      <c r="P420" s="15"/>
    </row>
    <row r="421" spans="1:16" x14ac:dyDescent="0.2">
      <c r="A421" s="28"/>
      <c r="B421" s="27"/>
      <c r="C421" s="27"/>
      <c r="D421" s="26"/>
      <c r="E421" s="25"/>
      <c r="F421" s="160"/>
      <c r="G421" s="23"/>
      <c r="H421" s="22"/>
      <c r="I421" s="22"/>
      <c r="J421" s="21"/>
      <c r="K421" s="21"/>
      <c r="L421" s="19"/>
      <c r="M421" s="18"/>
      <c r="N421" s="159"/>
      <c r="O421" s="16"/>
      <c r="P421" s="15"/>
    </row>
    <row r="422" spans="1:16" x14ac:dyDescent="0.2">
      <c r="A422" s="28"/>
      <c r="B422" s="27"/>
      <c r="C422" s="27"/>
      <c r="D422" s="26"/>
      <c r="E422" s="25"/>
      <c r="F422" s="160"/>
      <c r="G422" s="23"/>
      <c r="H422" s="22"/>
      <c r="I422" s="22"/>
      <c r="J422" s="21"/>
      <c r="K422" s="21"/>
      <c r="L422" s="19"/>
      <c r="M422" s="18"/>
      <c r="N422" s="159"/>
      <c r="O422" s="16"/>
      <c r="P422" s="15"/>
    </row>
    <row r="423" spans="1:16" x14ac:dyDescent="0.2">
      <c r="A423" s="28"/>
      <c r="B423" s="27"/>
      <c r="C423" s="27"/>
      <c r="D423" s="26"/>
      <c r="E423" s="25"/>
      <c r="F423" s="160"/>
      <c r="G423" s="23"/>
      <c r="H423" s="22"/>
      <c r="I423" s="22"/>
      <c r="J423" s="21"/>
      <c r="K423" s="21"/>
      <c r="L423" s="19"/>
      <c r="M423" s="18"/>
      <c r="N423" s="159"/>
      <c r="O423" s="16"/>
      <c r="P423" s="15"/>
    </row>
    <row r="424" spans="1:16" x14ac:dyDescent="0.2">
      <c r="A424" s="28"/>
      <c r="B424" s="27"/>
      <c r="C424" s="27"/>
      <c r="D424" s="26"/>
      <c r="E424" s="25"/>
      <c r="F424" s="160"/>
      <c r="G424" s="23"/>
      <c r="H424" s="22"/>
      <c r="I424" s="22"/>
      <c r="J424" s="21"/>
      <c r="K424" s="21"/>
      <c r="L424" s="19"/>
      <c r="M424" s="18"/>
      <c r="N424" s="159"/>
      <c r="O424" s="16"/>
      <c r="P424" s="15"/>
    </row>
    <row r="425" spans="1:16" x14ac:dyDescent="0.2">
      <c r="A425" s="28"/>
      <c r="B425" s="27"/>
      <c r="C425" s="27"/>
      <c r="D425" s="26"/>
      <c r="E425" s="25"/>
      <c r="F425" s="160"/>
      <c r="G425" s="23"/>
      <c r="H425" s="22"/>
      <c r="I425" s="22"/>
      <c r="J425" s="21"/>
      <c r="K425" s="21"/>
      <c r="L425" s="19"/>
      <c r="M425" s="18"/>
      <c r="N425" s="159"/>
      <c r="O425" s="16"/>
      <c r="P425" s="15"/>
    </row>
    <row r="426" spans="1:16" x14ac:dyDescent="0.2">
      <c r="A426" s="28"/>
      <c r="B426" s="27"/>
      <c r="C426" s="27"/>
      <c r="D426" s="26"/>
      <c r="E426" s="25"/>
      <c r="F426" s="160"/>
      <c r="G426" s="23"/>
      <c r="H426" s="22"/>
      <c r="I426" s="22"/>
      <c r="J426" s="21"/>
      <c r="K426" s="21"/>
      <c r="L426" s="19"/>
      <c r="M426" s="18"/>
      <c r="N426" s="159"/>
      <c r="O426" s="16"/>
      <c r="P426" s="15"/>
    </row>
    <row r="427" spans="1:16" x14ac:dyDescent="0.2">
      <c r="A427" s="28"/>
      <c r="B427" s="27"/>
      <c r="C427" s="27"/>
      <c r="D427" s="26"/>
      <c r="E427" s="25"/>
      <c r="F427" s="160"/>
      <c r="G427" s="23"/>
      <c r="H427" s="22"/>
      <c r="I427" s="22"/>
      <c r="J427" s="21"/>
      <c r="K427" s="21"/>
      <c r="L427" s="19"/>
      <c r="M427" s="18"/>
      <c r="N427" s="159"/>
      <c r="O427" s="16"/>
      <c r="P427" s="15"/>
    </row>
    <row r="428" spans="1:16" x14ac:dyDescent="0.2">
      <c r="A428" s="28"/>
      <c r="B428" s="27"/>
      <c r="C428" s="27"/>
      <c r="D428" s="26"/>
      <c r="E428" s="25"/>
      <c r="F428" s="160"/>
      <c r="G428" s="23"/>
      <c r="H428" s="22"/>
      <c r="I428" s="22"/>
      <c r="J428" s="21"/>
      <c r="K428" s="21"/>
      <c r="L428" s="19"/>
      <c r="M428" s="18"/>
      <c r="N428" s="159"/>
      <c r="O428" s="16"/>
      <c r="P428" s="15"/>
    </row>
    <row r="429" spans="1:16" x14ac:dyDescent="0.2">
      <c r="A429" s="28"/>
      <c r="B429" s="27"/>
      <c r="C429" s="27"/>
      <c r="D429" s="26"/>
      <c r="E429" s="25"/>
      <c r="F429" s="160"/>
      <c r="G429" s="23"/>
      <c r="H429" s="22"/>
      <c r="I429" s="22"/>
      <c r="J429" s="21"/>
      <c r="K429" s="21"/>
      <c r="L429" s="19"/>
      <c r="M429" s="18"/>
      <c r="N429" s="159"/>
      <c r="O429" s="16"/>
      <c r="P429" s="15"/>
    </row>
    <row r="430" spans="1:16" x14ac:dyDescent="0.2">
      <c r="A430" s="28"/>
      <c r="B430" s="27"/>
      <c r="C430" s="27"/>
      <c r="D430" s="26"/>
      <c r="E430" s="25"/>
      <c r="F430" s="160"/>
      <c r="G430" s="23"/>
      <c r="H430" s="22"/>
      <c r="I430" s="22"/>
      <c r="J430" s="21"/>
      <c r="K430" s="21"/>
      <c r="L430" s="19"/>
      <c r="M430" s="18"/>
      <c r="N430" s="159"/>
      <c r="O430" s="16"/>
      <c r="P430" s="15"/>
    </row>
    <row r="431" spans="1:16" x14ac:dyDescent="0.2">
      <c r="A431" s="28"/>
      <c r="B431" s="27"/>
      <c r="C431" s="27"/>
      <c r="D431" s="26"/>
      <c r="E431" s="25"/>
      <c r="F431" s="160"/>
      <c r="G431" s="23"/>
      <c r="H431" s="22"/>
      <c r="I431" s="22"/>
      <c r="J431" s="21"/>
      <c r="K431" s="21"/>
      <c r="L431" s="19"/>
      <c r="M431" s="18"/>
      <c r="N431" s="159"/>
      <c r="O431" s="16"/>
      <c r="P431" s="15"/>
    </row>
    <row r="432" spans="1:16" x14ac:dyDescent="0.2">
      <c r="A432" s="28"/>
      <c r="B432" s="27"/>
      <c r="C432" s="27"/>
      <c r="D432" s="26"/>
      <c r="E432" s="25"/>
      <c r="F432" s="160"/>
      <c r="G432" s="23"/>
      <c r="H432" s="22"/>
      <c r="I432" s="22"/>
      <c r="J432" s="21"/>
      <c r="K432" s="21"/>
      <c r="L432" s="19"/>
      <c r="M432" s="18"/>
      <c r="N432" s="159"/>
      <c r="O432" s="16"/>
      <c r="P432" s="15"/>
    </row>
    <row r="433" spans="1:16" x14ac:dyDescent="0.2">
      <c r="A433" s="28"/>
      <c r="B433" s="27"/>
      <c r="C433" s="27"/>
      <c r="D433" s="26"/>
      <c r="E433" s="25"/>
      <c r="F433" s="160"/>
      <c r="G433" s="23"/>
      <c r="H433" s="22"/>
      <c r="I433" s="22"/>
      <c r="J433" s="21"/>
      <c r="K433" s="21"/>
      <c r="L433" s="19"/>
      <c r="M433" s="18"/>
      <c r="N433" s="159"/>
      <c r="O433" s="16"/>
      <c r="P433" s="15"/>
    </row>
    <row r="434" spans="1:16" x14ac:dyDescent="0.2">
      <c r="A434" s="28"/>
      <c r="B434" s="27"/>
      <c r="C434" s="27"/>
      <c r="D434" s="26"/>
      <c r="E434" s="25"/>
      <c r="F434" s="160"/>
      <c r="G434" s="23"/>
      <c r="H434" s="22"/>
      <c r="I434" s="22"/>
      <c r="J434" s="21"/>
      <c r="K434" s="21"/>
      <c r="L434" s="19"/>
      <c r="M434" s="18"/>
      <c r="N434" s="159"/>
      <c r="O434" s="16"/>
      <c r="P434" s="15"/>
    </row>
    <row r="435" spans="1:16" x14ac:dyDescent="0.2">
      <c r="A435" s="28"/>
      <c r="B435" s="27"/>
      <c r="C435" s="27"/>
      <c r="D435" s="26"/>
      <c r="E435" s="25"/>
      <c r="F435" s="160"/>
      <c r="G435" s="23"/>
      <c r="H435" s="22"/>
      <c r="I435" s="22"/>
      <c r="J435" s="21"/>
      <c r="K435" s="21"/>
      <c r="L435" s="19"/>
      <c r="M435" s="18"/>
      <c r="N435" s="159"/>
      <c r="O435" s="16"/>
      <c r="P435" s="15"/>
    </row>
    <row r="436" spans="1:16" x14ac:dyDescent="0.2">
      <c r="A436" s="28"/>
      <c r="B436" s="27"/>
      <c r="C436" s="27"/>
      <c r="D436" s="26"/>
      <c r="E436" s="25"/>
      <c r="F436" s="160"/>
      <c r="G436" s="23"/>
      <c r="H436" s="22"/>
      <c r="I436" s="22"/>
      <c r="J436" s="21"/>
      <c r="K436" s="21"/>
      <c r="L436" s="19"/>
      <c r="M436" s="18"/>
      <c r="N436" s="159"/>
      <c r="O436" s="16"/>
      <c r="P436" s="15"/>
    </row>
    <row r="437" spans="1:16" x14ac:dyDescent="0.2">
      <c r="A437" s="28"/>
      <c r="B437" s="27"/>
      <c r="C437" s="27"/>
      <c r="D437" s="26"/>
      <c r="E437" s="25"/>
      <c r="F437" s="160"/>
      <c r="G437" s="23"/>
      <c r="H437" s="22"/>
      <c r="I437" s="22"/>
      <c r="J437" s="21"/>
      <c r="K437" s="21"/>
      <c r="L437" s="19"/>
      <c r="M437" s="18"/>
      <c r="N437" s="159"/>
      <c r="O437" s="16"/>
      <c r="P437" s="15"/>
    </row>
    <row r="438" spans="1:16" x14ac:dyDescent="0.2">
      <c r="A438" s="28"/>
      <c r="B438" s="27"/>
      <c r="C438" s="27"/>
      <c r="D438" s="26"/>
      <c r="E438" s="25"/>
      <c r="F438" s="160"/>
      <c r="G438" s="23"/>
      <c r="H438" s="22"/>
      <c r="I438" s="22"/>
      <c r="J438" s="21"/>
      <c r="K438" s="21"/>
      <c r="L438" s="19"/>
      <c r="M438" s="18"/>
      <c r="N438" s="159"/>
      <c r="O438" s="16"/>
      <c r="P438" s="15"/>
    </row>
    <row r="439" spans="1:16" x14ac:dyDescent="0.2">
      <c r="A439" s="28"/>
      <c r="B439" s="27"/>
      <c r="C439" s="27"/>
      <c r="D439" s="26"/>
      <c r="E439" s="25"/>
      <c r="F439" s="160"/>
      <c r="G439" s="23"/>
      <c r="H439" s="22"/>
      <c r="I439" s="22"/>
      <c r="J439" s="21"/>
      <c r="K439" s="21"/>
      <c r="L439" s="19"/>
      <c r="M439" s="18"/>
      <c r="N439" s="159"/>
      <c r="O439" s="16"/>
      <c r="P439" s="15"/>
    </row>
    <row r="440" spans="1:16" x14ac:dyDescent="0.2">
      <c r="A440" s="28"/>
      <c r="B440" s="27"/>
      <c r="C440" s="27"/>
      <c r="D440" s="26"/>
      <c r="E440" s="25"/>
      <c r="F440" s="160"/>
      <c r="G440" s="23"/>
      <c r="H440" s="22"/>
      <c r="I440" s="22"/>
      <c r="J440" s="21"/>
      <c r="K440" s="21"/>
      <c r="L440" s="19"/>
      <c r="M440" s="18"/>
      <c r="N440" s="159"/>
      <c r="O440" s="16"/>
      <c r="P440" s="15"/>
    </row>
    <row r="441" spans="1:16" x14ac:dyDescent="0.2">
      <c r="A441" s="28"/>
      <c r="B441" s="27"/>
      <c r="C441" s="27"/>
      <c r="D441" s="26"/>
      <c r="E441" s="25"/>
      <c r="F441" s="160"/>
      <c r="G441" s="23"/>
      <c r="H441" s="22"/>
      <c r="I441" s="22"/>
      <c r="J441" s="21"/>
      <c r="K441" s="21"/>
      <c r="L441" s="19"/>
      <c r="M441" s="18"/>
      <c r="N441" s="159"/>
      <c r="O441" s="16"/>
      <c r="P441" s="15"/>
    </row>
    <row r="442" spans="1:16" x14ac:dyDescent="0.2">
      <c r="A442" s="28"/>
      <c r="B442" s="27"/>
      <c r="C442" s="27"/>
      <c r="D442" s="26"/>
      <c r="E442" s="25"/>
      <c r="F442" s="160"/>
      <c r="G442" s="23"/>
      <c r="H442" s="22"/>
      <c r="I442" s="22"/>
      <c r="J442" s="21"/>
      <c r="K442" s="21"/>
      <c r="L442" s="19"/>
      <c r="M442" s="18"/>
      <c r="N442" s="159"/>
      <c r="O442" s="16"/>
      <c r="P442" s="15"/>
    </row>
    <row r="443" spans="1:16" x14ac:dyDescent="0.2">
      <c r="A443" s="28"/>
      <c r="B443" s="27"/>
      <c r="C443" s="27"/>
      <c r="D443" s="26"/>
      <c r="E443" s="25"/>
      <c r="F443" s="160"/>
      <c r="G443" s="23"/>
      <c r="H443" s="22"/>
      <c r="I443" s="22"/>
      <c r="J443" s="21"/>
      <c r="K443" s="21"/>
      <c r="L443" s="19"/>
      <c r="M443" s="18"/>
      <c r="N443" s="159"/>
      <c r="O443" s="16"/>
      <c r="P443" s="15"/>
    </row>
    <row r="444" spans="1:16" x14ac:dyDescent="0.2">
      <c r="A444" s="28"/>
      <c r="B444" s="27"/>
      <c r="C444" s="27"/>
      <c r="D444" s="26"/>
      <c r="E444" s="25"/>
      <c r="F444" s="160"/>
      <c r="G444" s="23"/>
      <c r="H444" s="22"/>
      <c r="I444" s="22"/>
      <c r="J444" s="21"/>
      <c r="K444" s="21"/>
      <c r="L444" s="19"/>
      <c r="M444" s="18"/>
      <c r="N444" s="159"/>
      <c r="O444" s="16"/>
      <c r="P444" s="15"/>
    </row>
    <row r="445" spans="1:16" x14ac:dyDescent="0.2">
      <c r="A445" s="28"/>
      <c r="B445" s="27"/>
      <c r="C445" s="27"/>
      <c r="D445" s="26"/>
      <c r="E445" s="25"/>
      <c r="F445" s="160"/>
      <c r="G445" s="23"/>
      <c r="H445" s="22"/>
      <c r="I445" s="22"/>
      <c r="J445" s="21"/>
      <c r="K445" s="21"/>
      <c r="L445" s="19"/>
      <c r="M445" s="18"/>
      <c r="N445" s="159"/>
      <c r="O445" s="16"/>
      <c r="P445" s="15"/>
    </row>
    <row r="446" spans="1:16" x14ac:dyDescent="0.2">
      <c r="A446" s="28"/>
      <c r="B446" s="27"/>
      <c r="C446" s="27"/>
      <c r="D446" s="26"/>
      <c r="E446" s="25"/>
      <c r="F446" s="160"/>
      <c r="G446" s="23"/>
      <c r="H446" s="22"/>
      <c r="I446" s="22"/>
      <c r="J446" s="21"/>
      <c r="K446" s="21"/>
      <c r="L446" s="19"/>
      <c r="M446" s="18"/>
      <c r="N446" s="159"/>
      <c r="O446" s="16"/>
      <c r="P446" s="15"/>
    </row>
    <row r="447" spans="1:16" x14ac:dyDescent="0.2">
      <c r="A447" s="28"/>
      <c r="B447" s="27"/>
      <c r="C447" s="27"/>
      <c r="D447" s="26"/>
      <c r="E447" s="25"/>
      <c r="F447" s="160"/>
      <c r="G447" s="23"/>
      <c r="H447" s="22"/>
      <c r="I447" s="22"/>
      <c r="J447" s="21"/>
      <c r="K447" s="21"/>
      <c r="L447" s="19"/>
      <c r="M447" s="18"/>
      <c r="N447" s="159"/>
      <c r="O447" s="16"/>
      <c r="P447" s="15"/>
    </row>
    <row r="448" spans="1:16" x14ac:dyDescent="0.2">
      <c r="A448" s="28"/>
      <c r="B448" s="27"/>
      <c r="C448" s="27"/>
      <c r="D448" s="26"/>
      <c r="E448" s="25"/>
      <c r="F448" s="160"/>
      <c r="G448" s="23"/>
      <c r="H448" s="22"/>
      <c r="I448" s="22"/>
      <c r="J448" s="21"/>
      <c r="K448" s="21"/>
      <c r="L448" s="19"/>
      <c r="M448" s="18"/>
      <c r="N448" s="159"/>
      <c r="O448" s="16"/>
      <c r="P448" s="15"/>
    </row>
    <row r="449" spans="1:16" x14ac:dyDescent="0.2">
      <c r="A449" s="28"/>
      <c r="B449" s="27"/>
      <c r="C449" s="27"/>
      <c r="D449" s="26"/>
      <c r="E449" s="25"/>
      <c r="F449" s="160"/>
      <c r="G449" s="23"/>
      <c r="H449" s="22"/>
      <c r="I449" s="22"/>
      <c r="J449" s="21"/>
      <c r="K449" s="21"/>
      <c r="L449" s="19"/>
      <c r="M449" s="18"/>
      <c r="N449" s="159"/>
      <c r="O449" s="16"/>
      <c r="P449" s="15"/>
    </row>
    <row r="450" spans="1:16" x14ac:dyDescent="0.2">
      <c r="A450" s="28"/>
      <c r="B450" s="27"/>
      <c r="C450" s="27"/>
      <c r="D450" s="26"/>
      <c r="E450" s="25"/>
      <c r="F450" s="160"/>
      <c r="G450" s="23"/>
      <c r="H450" s="22"/>
      <c r="I450" s="22"/>
      <c r="J450" s="21"/>
      <c r="K450" s="21"/>
      <c r="L450" s="19"/>
      <c r="M450" s="18"/>
      <c r="N450" s="159"/>
      <c r="O450" s="16"/>
      <c r="P450" s="15"/>
    </row>
    <row r="451" spans="1:16" x14ac:dyDescent="0.2">
      <c r="A451" s="28"/>
      <c r="B451" s="27"/>
      <c r="C451" s="27"/>
      <c r="D451" s="26"/>
      <c r="E451" s="25"/>
      <c r="F451" s="160"/>
      <c r="G451" s="23"/>
      <c r="H451" s="22"/>
      <c r="I451" s="22"/>
      <c r="J451" s="21"/>
      <c r="K451" s="21"/>
      <c r="L451" s="19"/>
      <c r="M451" s="18"/>
      <c r="N451" s="159"/>
      <c r="O451" s="16"/>
      <c r="P451" s="15"/>
    </row>
    <row r="452" spans="1:16" x14ac:dyDescent="0.2">
      <c r="A452" s="28"/>
      <c r="B452" s="27"/>
      <c r="C452" s="27"/>
      <c r="D452" s="26"/>
      <c r="E452" s="25"/>
      <c r="F452" s="160"/>
      <c r="G452" s="23"/>
      <c r="H452" s="22"/>
      <c r="I452" s="22"/>
      <c r="J452" s="21"/>
      <c r="K452" s="21"/>
      <c r="L452" s="19"/>
      <c r="M452" s="18"/>
      <c r="N452" s="159"/>
      <c r="O452" s="16"/>
      <c r="P452" s="15"/>
    </row>
    <row r="453" spans="1:16" x14ac:dyDescent="0.2">
      <c r="A453" s="28"/>
      <c r="B453" s="27"/>
      <c r="C453" s="27"/>
      <c r="D453" s="26"/>
      <c r="E453" s="25"/>
      <c r="F453" s="160"/>
      <c r="G453" s="23"/>
      <c r="H453" s="22"/>
      <c r="I453" s="22"/>
      <c r="J453" s="21"/>
      <c r="K453" s="21"/>
      <c r="L453" s="19"/>
      <c r="M453" s="18"/>
      <c r="N453" s="159"/>
      <c r="O453" s="16"/>
      <c r="P453" s="15"/>
    </row>
    <row r="454" spans="1:16" x14ac:dyDescent="0.2">
      <c r="A454" s="28"/>
      <c r="B454" s="27"/>
      <c r="C454" s="27"/>
      <c r="D454" s="26"/>
      <c r="E454" s="25"/>
      <c r="F454" s="160"/>
      <c r="G454" s="23"/>
      <c r="H454" s="22"/>
      <c r="I454" s="22"/>
      <c r="J454" s="21"/>
      <c r="K454" s="21"/>
      <c r="L454" s="19"/>
      <c r="M454" s="18"/>
      <c r="N454" s="159"/>
      <c r="O454" s="16"/>
      <c r="P454" s="15"/>
    </row>
    <row r="455" spans="1:16" x14ac:dyDescent="0.2">
      <c r="A455" s="28"/>
      <c r="B455" s="27"/>
      <c r="C455" s="27"/>
      <c r="D455" s="26"/>
      <c r="E455" s="25"/>
      <c r="F455" s="160"/>
      <c r="G455" s="23"/>
      <c r="H455" s="22"/>
      <c r="I455" s="22"/>
      <c r="J455" s="21"/>
      <c r="K455" s="21"/>
      <c r="L455" s="19"/>
      <c r="M455" s="18"/>
      <c r="N455" s="159"/>
      <c r="O455" s="16"/>
      <c r="P455" s="15"/>
    </row>
    <row r="456" spans="1:16" x14ac:dyDescent="0.2">
      <c r="A456" s="28"/>
      <c r="B456" s="27"/>
      <c r="C456" s="27"/>
      <c r="D456" s="26"/>
      <c r="E456" s="25"/>
      <c r="F456" s="160"/>
      <c r="G456" s="23"/>
      <c r="H456" s="22"/>
      <c r="I456" s="22"/>
      <c r="J456" s="21"/>
      <c r="K456" s="21"/>
      <c r="L456" s="19"/>
      <c r="M456" s="18"/>
      <c r="N456" s="159"/>
      <c r="O456" s="16"/>
      <c r="P456" s="15"/>
    </row>
    <row r="457" spans="1:16" x14ac:dyDescent="0.2">
      <c r="A457" s="28"/>
      <c r="B457" s="27"/>
      <c r="C457" s="27"/>
      <c r="D457" s="26"/>
      <c r="E457" s="25"/>
      <c r="F457" s="160"/>
      <c r="G457" s="23"/>
      <c r="H457" s="22"/>
      <c r="I457" s="22"/>
      <c r="J457" s="21"/>
      <c r="K457" s="21"/>
      <c r="L457" s="19"/>
      <c r="M457" s="18"/>
      <c r="N457" s="159"/>
      <c r="O457" s="16"/>
      <c r="P457" s="15"/>
    </row>
    <row r="458" spans="1:16" x14ac:dyDescent="0.2">
      <c r="A458" s="28"/>
      <c r="B458" s="27"/>
      <c r="C458" s="27"/>
      <c r="D458" s="26"/>
      <c r="E458" s="25"/>
      <c r="F458" s="160"/>
      <c r="G458" s="23"/>
      <c r="H458" s="22"/>
      <c r="I458" s="22"/>
      <c r="J458" s="21"/>
      <c r="K458" s="21"/>
      <c r="L458" s="19"/>
      <c r="M458" s="18"/>
      <c r="N458" s="159"/>
      <c r="O458" s="16"/>
      <c r="P458" s="15"/>
    </row>
    <row r="459" spans="1:16" x14ac:dyDescent="0.2">
      <c r="A459" s="28"/>
      <c r="B459" s="27"/>
      <c r="C459" s="27"/>
      <c r="D459" s="26"/>
      <c r="E459" s="25"/>
      <c r="F459" s="160"/>
      <c r="G459" s="23"/>
      <c r="H459" s="22"/>
      <c r="I459" s="22"/>
      <c r="J459" s="21"/>
      <c r="K459" s="21"/>
      <c r="L459" s="19"/>
      <c r="M459" s="18"/>
      <c r="N459" s="159"/>
      <c r="O459" s="16"/>
      <c r="P459" s="15"/>
    </row>
    <row r="460" spans="1:16" x14ac:dyDescent="0.2">
      <c r="A460" s="28"/>
      <c r="B460" s="27"/>
      <c r="C460" s="27"/>
      <c r="D460" s="26"/>
      <c r="E460" s="25"/>
      <c r="F460" s="160"/>
      <c r="G460" s="23"/>
      <c r="H460" s="22"/>
      <c r="I460" s="22"/>
      <c r="J460" s="21"/>
      <c r="K460" s="21"/>
      <c r="L460" s="19"/>
      <c r="M460" s="18"/>
      <c r="N460" s="159"/>
      <c r="O460" s="16"/>
      <c r="P460" s="15"/>
    </row>
    <row r="461" spans="1:16" x14ac:dyDescent="0.2">
      <c r="A461" s="28"/>
      <c r="B461" s="27"/>
      <c r="C461" s="27"/>
      <c r="D461" s="26"/>
      <c r="E461" s="25"/>
      <c r="F461" s="160"/>
      <c r="G461" s="23"/>
      <c r="H461" s="22"/>
      <c r="I461" s="22"/>
      <c r="J461" s="21"/>
      <c r="K461" s="21"/>
      <c r="L461" s="19"/>
      <c r="M461" s="18"/>
      <c r="N461" s="159"/>
      <c r="O461" s="16"/>
      <c r="P461" s="15"/>
    </row>
    <row r="462" spans="1:16" x14ac:dyDescent="0.2">
      <c r="A462" s="28"/>
      <c r="B462" s="27"/>
      <c r="C462" s="27"/>
      <c r="D462" s="26"/>
      <c r="E462" s="25"/>
      <c r="F462" s="160"/>
      <c r="G462" s="23"/>
      <c r="H462" s="22"/>
      <c r="I462" s="22"/>
      <c r="J462" s="21"/>
      <c r="K462" s="21"/>
      <c r="L462" s="19"/>
      <c r="M462" s="18"/>
      <c r="N462" s="159"/>
      <c r="O462" s="16"/>
      <c r="P462" s="15"/>
    </row>
    <row r="463" spans="1:16" x14ac:dyDescent="0.2">
      <c r="A463" s="28"/>
      <c r="B463" s="27"/>
      <c r="C463" s="27"/>
      <c r="D463" s="26"/>
      <c r="E463" s="25"/>
      <c r="F463" s="160"/>
      <c r="G463" s="23"/>
      <c r="H463" s="22"/>
      <c r="I463" s="22"/>
      <c r="J463" s="21"/>
      <c r="K463" s="21"/>
      <c r="L463" s="19"/>
      <c r="M463" s="18"/>
      <c r="N463" s="159"/>
      <c r="O463" s="16"/>
      <c r="P463" s="15"/>
    </row>
    <row r="464" spans="1:16" x14ac:dyDescent="0.2">
      <c r="A464" s="28"/>
      <c r="B464" s="27"/>
      <c r="C464" s="27"/>
      <c r="D464" s="26"/>
      <c r="E464" s="25"/>
      <c r="F464" s="160"/>
      <c r="G464" s="23"/>
      <c r="H464" s="22"/>
      <c r="I464" s="22"/>
      <c r="J464" s="21"/>
      <c r="K464" s="21"/>
      <c r="L464" s="19"/>
      <c r="M464" s="18"/>
      <c r="N464" s="159"/>
      <c r="O464" s="16"/>
      <c r="P464" s="15"/>
    </row>
    <row r="465" spans="1:16" x14ac:dyDescent="0.2">
      <c r="A465" s="28"/>
      <c r="B465" s="27"/>
      <c r="C465" s="27"/>
      <c r="D465" s="26"/>
      <c r="E465" s="25"/>
      <c r="F465" s="160"/>
      <c r="G465" s="23"/>
      <c r="H465" s="22"/>
      <c r="I465" s="22"/>
      <c r="J465" s="21"/>
      <c r="K465" s="21"/>
      <c r="L465" s="19"/>
      <c r="M465" s="18"/>
      <c r="N465" s="159"/>
      <c r="O465" s="16"/>
      <c r="P465" s="15"/>
    </row>
    <row r="466" spans="1:16" x14ac:dyDescent="0.2">
      <c r="A466" s="28"/>
      <c r="B466" s="27"/>
      <c r="C466" s="27"/>
      <c r="D466" s="26"/>
      <c r="E466" s="25"/>
      <c r="F466" s="160"/>
      <c r="G466" s="23"/>
      <c r="H466" s="22"/>
      <c r="I466" s="22"/>
      <c r="J466" s="21"/>
      <c r="K466" s="21"/>
      <c r="L466" s="19"/>
      <c r="M466" s="18"/>
      <c r="N466" s="159"/>
      <c r="O466" s="16"/>
      <c r="P466" s="15"/>
    </row>
    <row r="467" spans="1:16" x14ac:dyDescent="0.2">
      <c r="A467" s="28"/>
      <c r="B467" s="27"/>
      <c r="C467" s="27"/>
      <c r="D467" s="26"/>
      <c r="E467" s="25"/>
      <c r="F467" s="160"/>
      <c r="G467" s="23"/>
      <c r="H467" s="22"/>
      <c r="I467" s="22"/>
      <c r="J467" s="21"/>
      <c r="K467" s="21"/>
      <c r="L467" s="19"/>
      <c r="M467" s="18"/>
      <c r="N467" s="159"/>
      <c r="O467" s="16"/>
      <c r="P467" s="15"/>
    </row>
    <row r="468" spans="1:16" x14ac:dyDescent="0.2">
      <c r="A468" s="28"/>
      <c r="B468" s="27"/>
      <c r="C468" s="27"/>
      <c r="D468" s="26"/>
      <c r="E468" s="25"/>
      <c r="F468" s="160"/>
      <c r="G468" s="23"/>
      <c r="H468" s="22"/>
      <c r="I468" s="22"/>
      <c r="J468" s="21"/>
      <c r="K468" s="21"/>
      <c r="L468" s="19"/>
      <c r="M468" s="18"/>
      <c r="N468" s="159"/>
      <c r="O468" s="16"/>
      <c r="P468" s="15"/>
    </row>
    <row r="469" spans="1:16" x14ac:dyDescent="0.2">
      <c r="A469" s="28"/>
      <c r="B469" s="27"/>
      <c r="C469" s="27"/>
      <c r="D469" s="26"/>
      <c r="E469" s="25"/>
      <c r="F469" s="160"/>
      <c r="G469" s="23"/>
      <c r="H469" s="22"/>
      <c r="I469" s="22"/>
      <c r="J469" s="21"/>
      <c r="K469" s="21"/>
      <c r="L469" s="19"/>
      <c r="M469" s="18"/>
      <c r="N469" s="159"/>
      <c r="O469" s="16"/>
      <c r="P469" s="15"/>
    </row>
    <row r="470" spans="1:16" x14ac:dyDescent="0.2">
      <c r="A470" s="28"/>
      <c r="B470" s="27"/>
      <c r="C470" s="27"/>
      <c r="D470" s="26"/>
      <c r="E470" s="25"/>
      <c r="F470" s="160"/>
      <c r="G470" s="23"/>
      <c r="H470" s="22"/>
      <c r="I470" s="22"/>
      <c r="J470" s="21"/>
      <c r="K470" s="21"/>
      <c r="L470" s="19"/>
      <c r="M470" s="18"/>
      <c r="N470" s="159"/>
      <c r="O470" s="16"/>
      <c r="P470" s="15"/>
    </row>
    <row r="471" spans="1:16" x14ac:dyDescent="0.2">
      <c r="A471" s="28"/>
      <c r="B471" s="27"/>
      <c r="C471" s="27"/>
      <c r="D471" s="26"/>
      <c r="E471" s="25"/>
      <c r="F471" s="160"/>
      <c r="G471" s="23"/>
      <c r="H471" s="22"/>
      <c r="I471" s="22"/>
      <c r="J471" s="21"/>
      <c r="K471" s="21"/>
      <c r="L471" s="19"/>
      <c r="M471" s="18"/>
      <c r="N471" s="159"/>
      <c r="O471" s="16"/>
      <c r="P471" s="15"/>
    </row>
    <row r="472" spans="1:16" x14ac:dyDescent="0.2">
      <c r="A472" s="28"/>
      <c r="B472" s="27"/>
      <c r="C472" s="27"/>
      <c r="D472" s="26"/>
      <c r="E472" s="25"/>
      <c r="F472" s="160"/>
      <c r="G472" s="23"/>
      <c r="H472" s="22"/>
      <c r="I472" s="22"/>
      <c r="J472" s="21"/>
      <c r="K472" s="21"/>
      <c r="L472" s="19"/>
      <c r="M472" s="18"/>
      <c r="N472" s="159"/>
      <c r="O472" s="16"/>
      <c r="P472" s="15"/>
    </row>
    <row r="473" spans="1:16" x14ac:dyDescent="0.2">
      <c r="A473" s="28"/>
      <c r="B473" s="27"/>
      <c r="C473" s="27"/>
      <c r="D473" s="26"/>
      <c r="E473" s="25"/>
      <c r="F473" s="160"/>
      <c r="G473" s="23"/>
      <c r="H473" s="22"/>
      <c r="I473" s="22"/>
      <c r="J473" s="21"/>
      <c r="K473" s="21"/>
      <c r="L473" s="19"/>
      <c r="M473" s="18"/>
      <c r="N473" s="159"/>
      <c r="O473" s="16"/>
      <c r="P473" s="15"/>
    </row>
    <row r="474" spans="1:16" x14ac:dyDescent="0.2">
      <c r="A474" s="10"/>
      <c r="D474" s="13"/>
      <c r="H474" s="12"/>
      <c r="J474" s="11"/>
      <c r="L474" s="14"/>
      <c r="M474" s="8"/>
    </row>
    <row r="475" spans="1:16" x14ac:dyDescent="0.2">
      <c r="A475" s="10"/>
      <c r="D475" s="13"/>
      <c r="H475" s="12"/>
      <c r="J475" s="11"/>
      <c r="L475" s="14"/>
      <c r="M475" s="8"/>
    </row>
    <row r="476" spans="1:16" x14ac:dyDescent="0.2">
      <c r="A476" s="10"/>
      <c r="D476" s="13"/>
      <c r="H476" s="12"/>
      <c r="J476" s="11"/>
      <c r="L476" s="14"/>
      <c r="M476" s="8"/>
    </row>
    <row r="477" spans="1:16" x14ac:dyDescent="0.2">
      <c r="A477" s="10"/>
      <c r="D477" s="13"/>
      <c r="H477" s="12"/>
      <c r="J477" s="11"/>
      <c r="L477" s="14"/>
      <c r="M477" s="8"/>
    </row>
    <row r="478" spans="1:16" x14ac:dyDescent="0.2">
      <c r="A478" s="10"/>
      <c r="D478" s="13"/>
      <c r="H478" s="12"/>
      <c r="J478" s="11"/>
      <c r="L478" s="14"/>
      <c r="M478" s="8"/>
    </row>
    <row r="479" spans="1:16" x14ac:dyDescent="0.2">
      <c r="A479" s="10"/>
      <c r="D479" s="13"/>
      <c r="H479" s="12"/>
      <c r="J479" s="11"/>
      <c r="L479" s="14"/>
      <c r="M479" s="8"/>
    </row>
    <row r="480" spans="1:16" x14ac:dyDescent="0.2">
      <c r="A480" s="10"/>
      <c r="D480" s="13"/>
      <c r="H480" s="12"/>
      <c r="J480" s="11"/>
      <c r="L480" s="14"/>
      <c r="M480" s="8"/>
    </row>
    <row r="481" spans="1:13" x14ac:dyDescent="0.2">
      <c r="A481" s="10"/>
      <c r="D481" s="13"/>
      <c r="H481" s="12"/>
      <c r="J481" s="11"/>
      <c r="L481" s="14"/>
      <c r="M481" s="8"/>
    </row>
    <row r="482" spans="1:13" x14ac:dyDescent="0.2">
      <c r="A482" s="10"/>
      <c r="D482" s="13"/>
      <c r="H482" s="12"/>
      <c r="J482" s="11"/>
      <c r="L482" s="14"/>
      <c r="M482" s="8"/>
    </row>
    <row r="483" spans="1:13" x14ac:dyDescent="0.2">
      <c r="A483" s="10"/>
      <c r="D483" s="13"/>
      <c r="H483" s="12"/>
      <c r="J483" s="11"/>
      <c r="L483" s="14"/>
      <c r="M483" s="8"/>
    </row>
    <row r="484" spans="1:13" x14ac:dyDescent="0.2">
      <c r="A484" s="10"/>
      <c r="D484" s="13"/>
      <c r="H484" s="12"/>
      <c r="J484" s="11"/>
      <c r="L484" s="14"/>
      <c r="M484" s="8"/>
    </row>
    <row r="485" spans="1:13" x14ac:dyDescent="0.2">
      <c r="A485" s="10"/>
      <c r="D485" s="13"/>
      <c r="H485" s="12"/>
      <c r="J485" s="11"/>
      <c r="L485" s="14"/>
      <c r="M485" s="8"/>
    </row>
    <row r="486" spans="1:13" x14ac:dyDescent="0.2">
      <c r="A486" s="10"/>
      <c r="D486" s="13"/>
      <c r="H486" s="12"/>
      <c r="J486" s="11"/>
      <c r="L486" s="14"/>
      <c r="M486" s="8"/>
    </row>
    <row r="487" spans="1:13" x14ac:dyDescent="0.2">
      <c r="A487" s="10"/>
      <c r="D487" s="13"/>
      <c r="H487" s="12"/>
      <c r="J487" s="11"/>
      <c r="L487" s="14"/>
      <c r="M487" s="8"/>
    </row>
    <row r="488" spans="1:13" x14ac:dyDescent="0.2">
      <c r="A488" s="10"/>
      <c r="D488" s="13"/>
      <c r="H488" s="12"/>
      <c r="J488" s="11"/>
      <c r="L488" s="14"/>
      <c r="M488" s="8"/>
    </row>
    <row r="489" spans="1:13" x14ac:dyDescent="0.2">
      <c r="A489" s="10"/>
      <c r="D489" s="13"/>
      <c r="H489" s="12"/>
      <c r="J489" s="11"/>
      <c r="L489" s="14"/>
      <c r="M489" s="8"/>
    </row>
    <row r="490" spans="1:13" x14ac:dyDescent="0.2">
      <c r="A490" s="10"/>
      <c r="D490" s="13"/>
      <c r="H490" s="12"/>
      <c r="J490" s="11"/>
      <c r="L490" s="14"/>
      <c r="M490" s="8"/>
    </row>
    <row r="491" spans="1:13" x14ac:dyDescent="0.2">
      <c r="A491" s="10"/>
      <c r="D491" s="13"/>
      <c r="H491" s="12"/>
      <c r="J491" s="11"/>
      <c r="L491" s="14"/>
      <c r="M491" s="8"/>
    </row>
    <row r="492" spans="1:13" x14ac:dyDescent="0.2">
      <c r="A492" s="10"/>
      <c r="D492" s="13"/>
      <c r="H492" s="12"/>
      <c r="J492" s="11"/>
      <c r="L492" s="14"/>
      <c r="M492" s="8"/>
    </row>
    <row r="493" spans="1:13" x14ac:dyDescent="0.2">
      <c r="A493" s="10"/>
      <c r="D493" s="13"/>
      <c r="H493" s="12"/>
      <c r="J493" s="11"/>
      <c r="L493" s="14"/>
      <c r="M493" s="8"/>
    </row>
    <row r="494" spans="1:13" x14ac:dyDescent="0.2">
      <c r="A494" s="10"/>
      <c r="D494" s="13"/>
      <c r="H494" s="12"/>
      <c r="J494" s="11"/>
      <c r="L494" s="14"/>
      <c r="M494" s="8"/>
    </row>
    <row r="495" spans="1:13" x14ac:dyDescent="0.2">
      <c r="A495" s="10"/>
      <c r="D495" s="13"/>
      <c r="H495" s="12"/>
      <c r="J495" s="11"/>
      <c r="L495" s="14"/>
      <c r="M495" s="8"/>
    </row>
    <row r="496" spans="1:13" x14ac:dyDescent="0.2">
      <c r="A496" s="10"/>
      <c r="D496" s="13"/>
      <c r="H496" s="12"/>
      <c r="J496" s="11"/>
      <c r="L496" s="14"/>
      <c r="M496" s="8"/>
    </row>
    <row r="497" spans="1:13" x14ac:dyDescent="0.2">
      <c r="A497" s="10"/>
      <c r="D497" s="13"/>
      <c r="H497" s="12"/>
      <c r="J497" s="11"/>
      <c r="L497" s="14"/>
      <c r="M497" s="8"/>
    </row>
    <row r="498" spans="1:13" x14ac:dyDescent="0.2">
      <c r="A498" s="10"/>
      <c r="D498" s="13"/>
      <c r="H498" s="12"/>
      <c r="J498" s="11"/>
      <c r="L498" s="14"/>
      <c r="M498" s="8"/>
    </row>
    <row r="499" spans="1:13" x14ac:dyDescent="0.2">
      <c r="A499" s="10"/>
      <c r="D499" s="13"/>
      <c r="H499" s="12"/>
      <c r="J499" s="11"/>
      <c r="L499" s="14"/>
      <c r="M499" s="8"/>
    </row>
    <row r="500" spans="1:13" x14ac:dyDescent="0.2">
      <c r="A500" s="10"/>
      <c r="D500" s="13"/>
      <c r="H500" s="12"/>
      <c r="J500" s="11"/>
      <c r="L500" s="14"/>
      <c r="M500" s="8"/>
    </row>
    <row r="501" spans="1:13" x14ac:dyDescent="0.2">
      <c r="A501" s="10"/>
      <c r="D501" s="13"/>
      <c r="H501" s="12"/>
      <c r="J501" s="11"/>
      <c r="L501" s="14"/>
      <c r="M501" s="8"/>
    </row>
    <row r="502" spans="1:13" x14ac:dyDescent="0.2">
      <c r="A502" s="10"/>
      <c r="D502" s="13"/>
      <c r="H502" s="12"/>
      <c r="J502" s="11"/>
      <c r="L502" s="14"/>
      <c r="M502" s="8"/>
    </row>
    <row r="503" spans="1:13" x14ac:dyDescent="0.2">
      <c r="A503" s="10"/>
      <c r="D503" s="13"/>
      <c r="H503" s="12"/>
      <c r="J503" s="11"/>
      <c r="L503" s="14"/>
      <c r="M503" s="8"/>
    </row>
    <row r="504" spans="1:13" x14ac:dyDescent="0.2">
      <c r="A504" s="10"/>
      <c r="D504" s="13"/>
      <c r="H504" s="12"/>
      <c r="J504" s="11"/>
      <c r="L504" s="14"/>
      <c r="M504" s="8"/>
    </row>
    <row r="505" spans="1:13" x14ac:dyDescent="0.2">
      <c r="A505" s="10"/>
      <c r="D505" s="13"/>
      <c r="H505" s="12"/>
      <c r="J505" s="11"/>
      <c r="L505" s="14"/>
      <c r="M505" s="8"/>
    </row>
    <row r="506" spans="1:13" x14ac:dyDescent="0.2">
      <c r="A506" s="10"/>
      <c r="D506" s="13"/>
      <c r="H506" s="12"/>
      <c r="J506" s="11"/>
      <c r="L506" s="14"/>
      <c r="M506" s="8"/>
    </row>
    <row r="507" spans="1:13" x14ac:dyDescent="0.2">
      <c r="A507" s="10"/>
      <c r="D507" s="13"/>
      <c r="H507" s="12"/>
      <c r="J507" s="11"/>
      <c r="L507" s="14"/>
      <c r="M507" s="8"/>
    </row>
    <row r="508" spans="1:13" x14ac:dyDescent="0.2">
      <c r="A508" s="10"/>
      <c r="D508" s="13"/>
      <c r="H508" s="12"/>
      <c r="J508" s="11"/>
      <c r="L508" s="14"/>
      <c r="M508" s="8"/>
    </row>
    <row r="509" spans="1:13" x14ac:dyDescent="0.2">
      <c r="A509" s="10"/>
      <c r="D509" s="13"/>
      <c r="H509" s="12"/>
      <c r="J509" s="11"/>
      <c r="L509" s="14"/>
      <c r="M509" s="8"/>
    </row>
    <row r="510" spans="1:13" x14ac:dyDescent="0.2">
      <c r="A510" s="10"/>
      <c r="D510" s="13"/>
      <c r="H510" s="12"/>
      <c r="J510" s="11"/>
      <c r="L510" s="14"/>
      <c r="M510" s="8"/>
    </row>
    <row r="511" spans="1:13" x14ac:dyDescent="0.2">
      <c r="A511" s="10"/>
      <c r="D511" s="13"/>
      <c r="H511" s="12"/>
      <c r="J511" s="11"/>
      <c r="L511" s="14"/>
      <c r="M511" s="8"/>
    </row>
    <row r="512" spans="1:13" x14ac:dyDescent="0.2">
      <c r="A512" s="10"/>
      <c r="D512" s="13"/>
      <c r="H512" s="12"/>
      <c r="J512" s="11"/>
      <c r="L512" s="14"/>
      <c r="M512" s="8"/>
    </row>
    <row r="513" spans="1:13" x14ac:dyDescent="0.2">
      <c r="A513" s="10"/>
      <c r="D513" s="13"/>
      <c r="H513" s="12"/>
      <c r="J513" s="11"/>
      <c r="L513" s="14"/>
      <c r="M513" s="8"/>
    </row>
    <row r="514" spans="1:13" x14ac:dyDescent="0.2">
      <c r="A514" s="10"/>
      <c r="D514" s="13"/>
      <c r="H514" s="12"/>
      <c r="J514" s="11"/>
      <c r="L514" s="14"/>
      <c r="M514" s="8"/>
    </row>
    <row r="515" spans="1:13" x14ac:dyDescent="0.2">
      <c r="A515" s="10"/>
      <c r="D515" s="13"/>
      <c r="H515" s="12"/>
      <c r="J515" s="11"/>
      <c r="L515" s="14"/>
      <c r="M515" s="8"/>
    </row>
    <row r="516" spans="1:13" x14ac:dyDescent="0.2">
      <c r="A516" s="10"/>
      <c r="D516" s="13"/>
      <c r="H516" s="12"/>
      <c r="J516" s="11"/>
      <c r="L516" s="14"/>
      <c r="M516" s="8"/>
    </row>
    <row r="517" spans="1:13" x14ac:dyDescent="0.2">
      <c r="A517" s="10"/>
      <c r="D517" s="13"/>
      <c r="H517" s="12"/>
      <c r="J517" s="11"/>
      <c r="L517" s="14"/>
      <c r="M517" s="8"/>
    </row>
    <row r="518" spans="1:13" x14ac:dyDescent="0.2">
      <c r="A518" s="10"/>
      <c r="D518" s="13"/>
      <c r="H518" s="12"/>
      <c r="J518" s="11"/>
      <c r="L518" s="14"/>
      <c r="M518" s="8"/>
    </row>
    <row r="519" spans="1:13" x14ac:dyDescent="0.2">
      <c r="A519" s="10"/>
      <c r="D519" s="13"/>
      <c r="H519" s="12"/>
      <c r="J519" s="11"/>
      <c r="L519" s="14"/>
      <c r="M519" s="8"/>
    </row>
    <row r="520" spans="1:13" x14ac:dyDescent="0.2">
      <c r="A520" s="10"/>
      <c r="D520" s="13"/>
      <c r="H520" s="12"/>
      <c r="J520" s="11"/>
      <c r="L520" s="14"/>
      <c r="M520" s="8"/>
    </row>
    <row r="521" spans="1:13" x14ac:dyDescent="0.2">
      <c r="A521" s="10"/>
      <c r="D521" s="13"/>
      <c r="H521" s="12"/>
      <c r="J521" s="11"/>
      <c r="L521" s="14"/>
      <c r="M521" s="8"/>
    </row>
    <row r="522" spans="1:13" x14ac:dyDescent="0.2">
      <c r="A522" s="10"/>
      <c r="D522" s="13"/>
      <c r="H522" s="12"/>
      <c r="J522" s="11"/>
      <c r="L522" s="14"/>
      <c r="M522" s="8"/>
    </row>
    <row r="523" spans="1:13" x14ac:dyDescent="0.2">
      <c r="A523" s="10"/>
      <c r="D523" s="13"/>
      <c r="H523" s="12"/>
      <c r="J523" s="11"/>
      <c r="L523" s="14"/>
      <c r="M523" s="8"/>
    </row>
    <row r="524" spans="1:13" x14ac:dyDescent="0.2">
      <c r="A524" s="10"/>
      <c r="D524" s="13"/>
      <c r="H524" s="12"/>
      <c r="J524" s="11"/>
      <c r="L524" s="14"/>
      <c r="M524" s="8"/>
    </row>
    <row r="525" spans="1:13" x14ac:dyDescent="0.2">
      <c r="A525" s="10"/>
      <c r="D525" s="13"/>
      <c r="H525" s="12"/>
      <c r="J525" s="11"/>
      <c r="L525" s="14"/>
      <c r="M525" s="8"/>
    </row>
    <row r="526" spans="1:13" x14ac:dyDescent="0.2">
      <c r="A526" s="10"/>
      <c r="D526" s="13"/>
      <c r="H526" s="12"/>
      <c r="J526" s="11"/>
      <c r="L526" s="14"/>
      <c r="M526" s="8"/>
    </row>
    <row r="527" spans="1:13" x14ac:dyDescent="0.2">
      <c r="A527" s="10"/>
      <c r="D527" s="13"/>
      <c r="H527" s="12"/>
      <c r="J527" s="11"/>
      <c r="L527" s="14"/>
      <c r="M527" s="8"/>
    </row>
    <row r="528" spans="1:13" x14ac:dyDescent="0.2">
      <c r="A528" s="10"/>
      <c r="D528" s="13"/>
      <c r="H528" s="12"/>
      <c r="J528" s="11"/>
      <c r="L528" s="14"/>
      <c r="M528" s="8"/>
    </row>
    <row r="529" spans="1:13" x14ac:dyDescent="0.2">
      <c r="A529" s="10"/>
      <c r="D529" s="13"/>
      <c r="H529" s="12"/>
      <c r="J529" s="11"/>
      <c r="L529" s="14"/>
      <c r="M529" s="8"/>
    </row>
    <row r="530" spans="1:13" x14ac:dyDescent="0.2">
      <c r="A530" s="10"/>
      <c r="D530" s="13"/>
      <c r="H530" s="12"/>
      <c r="J530" s="11"/>
      <c r="L530" s="14"/>
      <c r="M530" s="8"/>
    </row>
    <row r="531" spans="1:13" x14ac:dyDescent="0.2">
      <c r="A531" s="10"/>
      <c r="D531" s="13"/>
      <c r="H531" s="12"/>
      <c r="J531" s="11"/>
      <c r="L531" s="14"/>
      <c r="M531" s="8"/>
    </row>
    <row r="532" spans="1:13" x14ac:dyDescent="0.2">
      <c r="A532" s="10"/>
      <c r="D532" s="13"/>
      <c r="H532" s="12"/>
      <c r="J532" s="11"/>
      <c r="L532" s="14"/>
      <c r="M532" s="8"/>
    </row>
    <row r="533" spans="1:13" x14ac:dyDescent="0.2">
      <c r="A533" s="10"/>
      <c r="D533" s="13"/>
      <c r="H533" s="12"/>
      <c r="J533" s="11"/>
      <c r="L533" s="14"/>
      <c r="M533" s="8"/>
    </row>
    <row r="534" spans="1:13" x14ac:dyDescent="0.2">
      <c r="A534" s="10"/>
      <c r="D534" s="13"/>
      <c r="H534" s="12"/>
      <c r="J534" s="11"/>
      <c r="L534" s="14"/>
      <c r="M534" s="8"/>
    </row>
    <row r="535" spans="1:13" x14ac:dyDescent="0.2">
      <c r="A535" s="10"/>
      <c r="D535" s="13"/>
      <c r="H535" s="12"/>
      <c r="J535" s="11"/>
      <c r="L535" s="14"/>
      <c r="M535" s="8"/>
    </row>
    <row r="536" spans="1:13" x14ac:dyDescent="0.2">
      <c r="A536" s="10"/>
      <c r="D536" s="13"/>
      <c r="H536" s="12"/>
      <c r="J536" s="11"/>
      <c r="L536" s="14"/>
      <c r="M536" s="8"/>
    </row>
    <row r="537" spans="1:13" x14ac:dyDescent="0.2">
      <c r="A537" s="10"/>
      <c r="D537" s="13"/>
      <c r="H537" s="12"/>
      <c r="J537" s="11"/>
      <c r="L537" s="14"/>
      <c r="M537" s="8"/>
    </row>
    <row r="538" spans="1:13" x14ac:dyDescent="0.2">
      <c r="A538" s="10"/>
      <c r="D538" s="13"/>
      <c r="H538" s="12"/>
      <c r="J538" s="11"/>
      <c r="L538" s="14"/>
      <c r="M538" s="8"/>
    </row>
    <row r="539" spans="1:13" x14ac:dyDescent="0.2">
      <c r="A539" s="10"/>
      <c r="D539" s="13"/>
      <c r="H539" s="12"/>
      <c r="J539" s="11"/>
      <c r="L539" s="14"/>
      <c r="M539" s="8"/>
    </row>
    <row r="540" spans="1:13" x14ac:dyDescent="0.2">
      <c r="A540" s="10"/>
      <c r="D540" s="13"/>
      <c r="H540" s="12"/>
      <c r="J540" s="11"/>
      <c r="L540" s="14"/>
      <c r="M540" s="8"/>
    </row>
    <row r="541" spans="1:13" x14ac:dyDescent="0.2">
      <c r="A541" s="10"/>
      <c r="D541" s="13"/>
      <c r="H541" s="12"/>
      <c r="J541" s="11"/>
      <c r="L541" s="14"/>
      <c r="M541" s="8"/>
    </row>
    <row r="542" spans="1:13" x14ac:dyDescent="0.2">
      <c r="A542" s="10"/>
      <c r="D542" s="13"/>
      <c r="H542" s="12"/>
      <c r="J542" s="11"/>
      <c r="L542" s="14"/>
      <c r="M542" s="8"/>
    </row>
    <row r="543" spans="1:13" x14ac:dyDescent="0.2">
      <c r="A543" s="10"/>
      <c r="D543" s="13"/>
      <c r="H543" s="12"/>
      <c r="J543" s="11"/>
      <c r="L543" s="14"/>
      <c r="M543" s="8"/>
    </row>
    <row r="544" spans="1:13" x14ac:dyDescent="0.2">
      <c r="A544" s="10"/>
      <c r="D544" s="13"/>
      <c r="H544" s="12"/>
      <c r="J544" s="11"/>
      <c r="L544" s="14"/>
      <c r="M544" s="8"/>
    </row>
    <row r="545" spans="1:13" x14ac:dyDescent="0.2">
      <c r="A545" s="10"/>
      <c r="D545" s="13"/>
      <c r="H545" s="12"/>
      <c r="J545" s="11"/>
      <c r="L545" s="14"/>
      <c r="M545" s="8"/>
    </row>
    <row r="546" spans="1:13" x14ac:dyDescent="0.2">
      <c r="A546" s="10"/>
      <c r="D546" s="13"/>
      <c r="H546" s="12"/>
      <c r="J546" s="11"/>
      <c r="L546" s="14"/>
      <c r="M546" s="8"/>
    </row>
    <row r="547" spans="1:13" x14ac:dyDescent="0.2">
      <c r="A547" s="10"/>
      <c r="D547" s="13"/>
      <c r="H547" s="12"/>
      <c r="J547" s="11"/>
      <c r="L547" s="14"/>
      <c r="M547" s="8"/>
    </row>
    <row r="548" spans="1:13" x14ac:dyDescent="0.2">
      <c r="A548" s="10"/>
      <c r="D548" s="13"/>
      <c r="H548" s="12"/>
      <c r="J548" s="11"/>
      <c r="L548" s="14"/>
      <c r="M548" s="8"/>
    </row>
    <row r="549" spans="1:13" x14ac:dyDescent="0.2">
      <c r="A549" s="10"/>
      <c r="D549" s="13"/>
      <c r="H549" s="12"/>
      <c r="J549" s="11"/>
      <c r="L549" s="14"/>
      <c r="M549" s="8"/>
    </row>
    <row r="550" spans="1:13" x14ac:dyDescent="0.2">
      <c r="A550" s="10"/>
      <c r="D550" s="13"/>
      <c r="H550" s="12"/>
      <c r="J550" s="11"/>
      <c r="L550" s="14"/>
      <c r="M550" s="8"/>
    </row>
    <row r="551" spans="1:13" x14ac:dyDescent="0.2">
      <c r="A551" s="10"/>
      <c r="D551" s="13"/>
      <c r="H551" s="12"/>
      <c r="J551" s="11"/>
      <c r="L551" s="14"/>
      <c r="M551" s="8"/>
    </row>
    <row r="552" spans="1:13" x14ac:dyDescent="0.2">
      <c r="A552" s="10"/>
      <c r="D552" s="13"/>
      <c r="H552" s="12"/>
      <c r="J552" s="11"/>
      <c r="L552" s="14"/>
      <c r="M552" s="8"/>
    </row>
    <row r="553" spans="1:13" x14ac:dyDescent="0.2">
      <c r="A553" s="10"/>
      <c r="D553" s="13"/>
      <c r="H553" s="12"/>
      <c r="J553" s="11"/>
      <c r="L553" s="14"/>
      <c r="M553" s="8"/>
    </row>
    <row r="554" spans="1:13" x14ac:dyDescent="0.2">
      <c r="A554" s="10"/>
      <c r="D554" s="13"/>
      <c r="H554" s="12"/>
      <c r="J554" s="11"/>
      <c r="L554" s="14"/>
      <c r="M554" s="8"/>
    </row>
    <row r="555" spans="1:13" x14ac:dyDescent="0.2">
      <c r="A555" s="10"/>
      <c r="D555" s="13"/>
      <c r="H555" s="12"/>
      <c r="J555" s="11"/>
      <c r="L555" s="14"/>
      <c r="M555" s="8"/>
    </row>
    <row r="556" spans="1:13" x14ac:dyDescent="0.2">
      <c r="A556" s="10"/>
      <c r="D556" s="13"/>
      <c r="H556" s="12"/>
      <c r="J556" s="11"/>
      <c r="L556" s="14"/>
      <c r="M556" s="8"/>
    </row>
    <row r="557" spans="1:13" x14ac:dyDescent="0.2">
      <c r="A557" s="10"/>
      <c r="D557" s="13"/>
      <c r="H557" s="12"/>
      <c r="J557" s="11"/>
      <c r="L557" s="14"/>
      <c r="M557" s="8"/>
    </row>
    <row r="558" spans="1:13" x14ac:dyDescent="0.2">
      <c r="A558" s="10"/>
      <c r="D558" s="13"/>
      <c r="H558" s="12"/>
      <c r="J558" s="11"/>
      <c r="L558" s="14"/>
      <c r="M558" s="8"/>
    </row>
    <row r="559" spans="1:13" x14ac:dyDescent="0.2">
      <c r="A559" s="10"/>
      <c r="D559" s="13"/>
      <c r="H559" s="12"/>
      <c r="J559" s="11"/>
      <c r="L559" s="14"/>
      <c r="M559" s="8"/>
    </row>
    <row r="560" spans="1:13" x14ac:dyDescent="0.2">
      <c r="A560" s="10"/>
      <c r="D560" s="13"/>
      <c r="H560" s="12"/>
      <c r="J560" s="11"/>
      <c r="L560" s="14"/>
      <c r="M560" s="8"/>
    </row>
    <row r="561" spans="1:13" x14ac:dyDescent="0.2">
      <c r="A561" s="10"/>
      <c r="D561" s="13"/>
      <c r="H561" s="12"/>
      <c r="J561" s="11"/>
      <c r="L561" s="14"/>
      <c r="M561" s="8"/>
    </row>
    <row r="562" spans="1:13" x14ac:dyDescent="0.2">
      <c r="A562" s="10"/>
      <c r="D562" s="13"/>
      <c r="H562" s="12"/>
      <c r="J562" s="11"/>
      <c r="L562" s="14"/>
      <c r="M562" s="8"/>
    </row>
    <row r="563" spans="1:13" x14ac:dyDescent="0.2">
      <c r="A563" s="10"/>
      <c r="D563" s="13"/>
      <c r="H563" s="12"/>
      <c r="J563" s="11"/>
      <c r="L563" s="14"/>
      <c r="M563" s="8"/>
    </row>
    <row r="564" spans="1:13" x14ac:dyDescent="0.2">
      <c r="A564" s="10"/>
      <c r="D564" s="13"/>
      <c r="H564" s="12"/>
      <c r="J564" s="11"/>
      <c r="L564" s="14"/>
      <c r="M564" s="8"/>
    </row>
    <row r="565" spans="1:13" x14ac:dyDescent="0.2">
      <c r="A565" s="10"/>
      <c r="D565" s="13"/>
      <c r="H565" s="12"/>
      <c r="J565" s="11"/>
      <c r="L565" s="14"/>
      <c r="M565" s="8"/>
    </row>
    <row r="566" spans="1:13" x14ac:dyDescent="0.2">
      <c r="A566" s="10"/>
      <c r="D566" s="13"/>
      <c r="H566" s="12"/>
      <c r="J566" s="11"/>
      <c r="L566" s="14"/>
      <c r="M566" s="8"/>
    </row>
    <row r="567" spans="1:13" x14ac:dyDescent="0.2">
      <c r="A567" s="10"/>
      <c r="D567" s="13"/>
      <c r="H567" s="12"/>
      <c r="J567" s="11"/>
      <c r="L567" s="14"/>
      <c r="M567" s="8"/>
    </row>
    <row r="568" spans="1:13" x14ac:dyDescent="0.2">
      <c r="A568" s="10"/>
      <c r="D568" s="13"/>
      <c r="H568" s="12"/>
      <c r="J568" s="11"/>
      <c r="L568" s="14"/>
      <c r="M568" s="8"/>
    </row>
    <row r="569" spans="1:13" x14ac:dyDescent="0.2">
      <c r="A569" s="10"/>
      <c r="D569" s="13"/>
      <c r="H569" s="12"/>
      <c r="J569" s="11"/>
      <c r="L569" s="14"/>
      <c r="M569" s="8"/>
    </row>
    <row r="570" spans="1:13" x14ac:dyDescent="0.2">
      <c r="A570" s="10"/>
      <c r="D570" s="13"/>
      <c r="H570" s="12"/>
      <c r="J570" s="11"/>
      <c r="L570" s="14"/>
      <c r="M570" s="8"/>
    </row>
    <row r="571" spans="1:13" x14ac:dyDescent="0.2">
      <c r="A571" s="10"/>
      <c r="D571" s="13"/>
      <c r="H571" s="12"/>
      <c r="J571" s="11"/>
      <c r="L571" s="14"/>
      <c r="M571" s="8"/>
    </row>
    <row r="572" spans="1:13" x14ac:dyDescent="0.2">
      <c r="A572" s="10"/>
      <c r="D572" s="13"/>
      <c r="H572" s="12"/>
      <c r="J572" s="11"/>
      <c r="L572" s="14"/>
      <c r="M572" s="8"/>
    </row>
    <row r="573" spans="1:13" x14ac:dyDescent="0.2">
      <c r="A573" s="10"/>
      <c r="D573" s="13"/>
      <c r="H573" s="12"/>
      <c r="J573" s="11"/>
      <c r="L573" s="14"/>
      <c r="M573" s="8"/>
    </row>
    <row r="574" spans="1:13" x14ac:dyDescent="0.2">
      <c r="A574" s="10"/>
      <c r="D574" s="13"/>
      <c r="H574" s="12"/>
      <c r="J574" s="11"/>
      <c r="L574" s="14"/>
      <c r="M574" s="8"/>
    </row>
    <row r="575" spans="1:13" x14ac:dyDescent="0.2">
      <c r="A575" s="10"/>
      <c r="D575" s="13"/>
      <c r="H575" s="12"/>
      <c r="J575" s="11"/>
      <c r="L575" s="14"/>
      <c r="M575" s="8"/>
    </row>
    <row r="576" spans="1:13" x14ac:dyDescent="0.2">
      <c r="A576" s="10"/>
      <c r="D576" s="13"/>
      <c r="H576" s="12"/>
      <c r="J576" s="11"/>
      <c r="L576" s="14"/>
      <c r="M576" s="8"/>
    </row>
    <row r="577" spans="1:13" x14ac:dyDescent="0.2">
      <c r="A577" s="10"/>
      <c r="D577" s="13"/>
      <c r="H577" s="12"/>
      <c r="J577" s="11"/>
      <c r="L577" s="14"/>
      <c r="M577" s="8"/>
    </row>
    <row r="578" spans="1:13" x14ac:dyDescent="0.2">
      <c r="A578" s="10"/>
      <c r="D578" s="13"/>
      <c r="H578" s="12"/>
      <c r="J578" s="11"/>
      <c r="L578" s="14"/>
      <c r="M578" s="8"/>
    </row>
    <row r="579" spans="1:13" x14ac:dyDescent="0.2">
      <c r="A579" s="10"/>
      <c r="D579" s="13"/>
      <c r="H579" s="12"/>
      <c r="J579" s="11"/>
      <c r="L579" s="14"/>
      <c r="M579" s="8"/>
    </row>
    <row r="580" spans="1:13" x14ac:dyDescent="0.2">
      <c r="A580" s="10"/>
      <c r="D580" s="13"/>
      <c r="H580" s="12"/>
      <c r="J580" s="11"/>
      <c r="L580" s="14"/>
      <c r="M580" s="8"/>
    </row>
    <row r="581" spans="1:13" x14ac:dyDescent="0.2">
      <c r="A581" s="10"/>
      <c r="D581" s="13"/>
      <c r="H581" s="12"/>
      <c r="J581" s="11"/>
      <c r="L581" s="14"/>
      <c r="M581" s="8"/>
    </row>
    <row r="582" spans="1:13" x14ac:dyDescent="0.2">
      <c r="A582" s="10"/>
      <c r="D582" s="13"/>
      <c r="H582" s="12"/>
      <c r="J582" s="11"/>
      <c r="L582" s="14"/>
      <c r="M582" s="8"/>
    </row>
    <row r="583" spans="1:13" x14ac:dyDescent="0.2">
      <c r="A583" s="10"/>
      <c r="D583" s="13"/>
      <c r="H583" s="12"/>
      <c r="J583" s="11"/>
      <c r="L583" s="14"/>
      <c r="M583" s="8"/>
    </row>
    <row r="584" spans="1:13" x14ac:dyDescent="0.2">
      <c r="A584" s="10"/>
      <c r="D584" s="13"/>
      <c r="H584" s="12"/>
      <c r="J584" s="11"/>
      <c r="L584" s="14"/>
      <c r="M584" s="8"/>
    </row>
    <row r="585" spans="1:13" x14ac:dyDescent="0.2">
      <c r="A585" s="10"/>
      <c r="D585" s="13"/>
      <c r="H585" s="12"/>
      <c r="J585" s="11"/>
      <c r="L585" s="14"/>
      <c r="M585" s="8"/>
    </row>
    <row r="586" spans="1:13" x14ac:dyDescent="0.2">
      <c r="A586" s="10"/>
      <c r="D586" s="13"/>
      <c r="H586" s="12"/>
      <c r="J586" s="11"/>
      <c r="L586" s="14"/>
      <c r="M586" s="8"/>
    </row>
    <row r="587" spans="1:13" x14ac:dyDescent="0.2">
      <c r="A587" s="10"/>
      <c r="D587" s="13"/>
      <c r="H587" s="12"/>
      <c r="J587" s="11"/>
      <c r="L587" s="14"/>
      <c r="M587" s="8"/>
    </row>
    <row r="588" spans="1:13" x14ac:dyDescent="0.2">
      <c r="A588" s="10"/>
      <c r="D588" s="13"/>
      <c r="H588" s="12"/>
      <c r="J588" s="11"/>
      <c r="L588" s="14"/>
      <c r="M588" s="8"/>
    </row>
    <row r="589" spans="1:13" x14ac:dyDescent="0.2">
      <c r="A589" s="10"/>
      <c r="D589" s="13"/>
      <c r="H589" s="12"/>
      <c r="J589" s="11"/>
      <c r="L589" s="14"/>
      <c r="M589" s="8"/>
    </row>
    <row r="590" spans="1:13" x14ac:dyDescent="0.2">
      <c r="A590" s="10"/>
      <c r="D590" s="13"/>
      <c r="H590" s="12"/>
      <c r="J590" s="11"/>
      <c r="L590" s="14"/>
      <c r="M590" s="8"/>
    </row>
    <row r="591" spans="1:13" x14ac:dyDescent="0.2">
      <c r="A591" s="10"/>
      <c r="D591" s="13"/>
      <c r="H591" s="12"/>
      <c r="J591" s="11"/>
      <c r="L591" s="14"/>
      <c r="M591" s="8"/>
    </row>
    <row r="592" spans="1:13" x14ac:dyDescent="0.2">
      <c r="A592" s="10"/>
      <c r="D592" s="13"/>
      <c r="H592" s="12"/>
      <c r="J592" s="11"/>
      <c r="L592" s="14"/>
      <c r="M592" s="8"/>
    </row>
    <row r="593" spans="1:13" x14ac:dyDescent="0.2">
      <c r="A593" s="10"/>
      <c r="D593" s="13"/>
      <c r="H593" s="12"/>
      <c r="J593" s="11"/>
      <c r="L593" s="14"/>
      <c r="M593" s="8"/>
    </row>
    <row r="594" spans="1:13" x14ac:dyDescent="0.2">
      <c r="A594" s="10"/>
      <c r="D594" s="13"/>
      <c r="H594" s="12"/>
      <c r="J594" s="11"/>
      <c r="L594" s="14"/>
      <c r="M594" s="8"/>
    </row>
    <row r="595" spans="1:13" x14ac:dyDescent="0.2">
      <c r="A595" s="10"/>
      <c r="D595" s="13"/>
      <c r="H595" s="12"/>
      <c r="J595" s="11"/>
      <c r="L595" s="14"/>
      <c r="M595" s="8"/>
    </row>
    <row r="596" spans="1:13" x14ac:dyDescent="0.2">
      <c r="A596" s="10"/>
      <c r="D596" s="13"/>
      <c r="H596" s="12"/>
      <c r="J596" s="11"/>
      <c r="L596" s="14"/>
      <c r="M596" s="8"/>
    </row>
    <row r="597" spans="1:13" x14ac:dyDescent="0.2">
      <c r="A597" s="10"/>
      <c r="D597" s="13"/>
      <c r="H597" s="12"/>
      <c r="J597" s="11"/>
    </row>
    <row r="598" spans="1:13" x14ac:dyDescent="0.2">
      <c r="A598" s="10"/>
      <c r="D598" s="13"/>
      <c r="H598" s="12"/>
      <c r="J598" s="11"/>
    </row>
    <row r="599" spans="1:13" x14ac:dyDescent="0.2">
      <c r="A599" s="10"/>
      <c r="D599" s="13"/>
      <c r="H599" s="12"/>
      <c r="J599" s="11"/>
    </row>
    <row r="600" spans="1:13" x14ac:dyDescent="0.2">
      <c r="A600" s="10"/>
      <c r="D600" s="13"/>
      <c r="H600" s="12"/>
      <c r="J600" s="11"/>
    </row>
    <row r="601" spans="1:13" x14ac:dyDescent="0.2">
      <c r="A601" s="10"/>
      <c r="D601" s="13"/>
      <c r="H601" s="12"/>
      <c r="J601" s="11"/>
    </row>
    <row r="602" spans="1:13" x14ac:dyDescent="0.2">
      <c r="A602" s="10"/>
      <c r="D602" s="13"/>
      <c r="H602" s="12"/>
      <c r="J602" s="11"/>
    </row>
    <row r="603" spans="1:13" x14ac:dyDescent="0.2">
      <c r="A603" s="10"/>
      <c r="D603" s="13"/>
      <c r="H603" s="12"/>
      <c r="J603" s="11"/>
    </row>
    <row r="604" spans="1:13" x14ac:dyDescent="0.2">
      <c r="A604" s="10"/>
      <c r="D604" s="13"/>
      <c r="H604" s="12"/>
      <c r="J604" s="11"/>
    </row>
    <row r="605" spans="1:13" x14ac:dyDescent="0.2">
      <c r="A605" s="10"/>
      <c r="D605" s="13"/>
      <c r="H605" s="12"/>
      <c r="J605" s="11"/>
    </row>
    <row r="606" spans="1:13" x14ac:dyDescent="0.2">
      <c r="A606" s="10"/>
      <c r="D606" s="13"/>
      <c r="H606" s="12"/>
      <c r="J606" s="11"/>
    </row>
    <row r="607" spans="1:13" x14ac:dyDescent="0.2">
      <c r="A607" s="10"/>
      <c r="D607" s="13"/>
      <c r="H607" s="12"/>
      <c r="J607" s="11"/>
    </row>
    <row r="608" spans="1:13" x14ac:dyDescent="0.2">
      <c r="A608" s="10"/>
      <c r="D608" s="13"/>
      <c r="H608" s="12"/>
      <c r="J608" s="11"/>
    </row>
    <row r="609" spans="1:10" x14ac:dyDescent="0.2">
      <c r="A609" s="10"/>
      <c r="D609" s="13"/>
      <c r="H609" s="12"/>
      <c r="J609" s="11"/>
    </row>
    <row r="610" spans="1:10" x14ac:dyDescent="0.2">
      <c r="A610" s="10"/>
      <c r="D610" s="13"/>
      <c r="H610" s="12"/>
      <c r="J610" s="11"/>
    </row>
    <row r="611" spans="1:10" x14ac:dyDescent="0.2">
      <c r="A611" s="10"/>
      <c r="D611" s="13"/>
      <c r="H611" s="12"/>
      <c r="J611" s="11"/>
    </row>
    <row r="612" spans="1:10" x14ac:dyDescent="0.2">
      <c r="A612" s="10"/>
      <c r="D612" s="13"/>
      <c r="H612" s="12"/>
      <c r="J612" s="11"/>
    </row>
    <row r="613" spans="1:10" x14ac:dyDescent="0.2">
      <c r="A613" s="10"/>
      <c r="D613" s="13"/>
      <c r="H613" s="12"/>
      <c r="J613" s="11"/>
    </row>
    <row r="614" spans="1:10" x14ac:dyDescent="0.2">
      <c r="A614" s="10"/>
      <c r="D614" s="13"/>
      <c r="H614" s="12"/>
      <c r="J614" s="11"/>
    </row>
    <row r="615" spans="1:10" x14ac:dyDescent="0.2">
      <c r="A615" s="10"/>
      <c r="D615" s="13"/>
      <c r="H615" s="12"/>
      <c r="J615" s="11"/>
    </row>
    <row r="616" spans="1:10" x14ac:dyDescent="0.2">
      <c r="A616" s="10"/>
      <c r="D616" s="13"/>
      <c r="H616" s="12"/>
      <c r="J616" s="11"/>
    </row>
    <row r="617" spans="1:10" x14ac:dyDescent="0.2">
      <c r="A617" s="10"/>
      <c r="D617" s="13"/>
      <c r="H617" s="12"/>
      <c r="J617" s="11"/>
    </row>
    <row r="618" spans="1:10" x14ac:dyDescent="0.2">
      <c r="A618" s="10"/>
      <c r="D618" s="13"/>
      <c r="H618" s="12"/>
      <c r="J618" s="11"/>
    </row>
    <row r="619" spans="1:10" x14ac:dyDescent="0.2">
      <c r="A619" s="10"/>
      <c r="D619" s="13"/>
      <c r="H619" s="12"/>
      <c r="J619" s="11"/>
    </row>
    <row r="620" spans="1:10" x14ac:dyDescent="0.2">
      <c r="A620" s="10"/>
      <c r="D620" s="13"/>
      <c r="H620" s="12"/>
      <c r="J620" s="11"/>
    </row>
    <row r="621" spans="1:10" x14ac:dyDescent="0.2">
      <c r="A621" s="10"/>
      <c r="D621" s="13"/>
      <c r="H621" s="12"/>
      <c r="J621" s="11"/>
    </row>
    <row r="622" spans="1:10" x14ac:dyDescent="0.2">
      <c r="A622" s="10"/>
      <c r="D622" s="13"/>
      <c r="H622" s="12"/>
      <c r="J622" s="11"/>
    </row>
    <row r="623" spans="1:10" x14ac:dyDescent="0.2">
      <c r="A623" s="10"/>
      <c r="D623" s="13"/>
      <c r="H623" s="12"/>
      <c r="J623" s="11"/>
    </row>
    <row r="624" spans="1:10" x14ac:dyDescent="0.2">
      <c r="A624" s="10"/>
      <c r="D624" s="13"/>
      <c r="H624" s="12"/>
      <c r="J624" s="11"/>
    </row>
    <row r="625" spans="1:10" x14ac:dyDescent="0.2">
      <c r="A625" s="10"/>
      <c r="D625" s="13"/>
      <c r="H625" s="12"/>
      <c r="J625" s="11"/>
    </row>
    <row r="626" spans="1:10" x14ac:dyDescent="0.2">
      <c r="A626" s="10"/>
      <c r="D626" s="13"/>
      <c r="H626" s="12"/>
      <c r="J626" s="11"/>
    </row>
    <row r="627" spans="1:10" x14ac:dyDescent="0.2">
      <c r="A627" s="10"/>
      <c r="D627" s="13"/>
      <c r="H627" s="12"/>
      <c r="J627" s="11"/>
    </row>
    <row r="628" spans="1:10" x14ac:dyDescent="0.2">
      <c r="A628" s="10"/>
      <c r="D628" s="13"/>
      <c r="H628" s="12"/>
      <c r="J628" s="11"/>
    </row>
    <row r="629" spans="1:10" x14ac:dyDescent="0.2">
      <c r="A629" s="10"/>
      <c r="D629" s="13"/>
      <c r="H629" s="12"/>
      <c r="J629" s="11"/>
    </row>
    <row r="630" spans="1:10" x14ac:dyDescent="0.2">
      <c r="A630" s="10"/>
      <c r="D630" s="13"/>
      <c r="H630" s="12"/>
      <c r="J630" s="11"/>
    </row>
    <row r="631" spans="1:10" x14ac:dyDescent="0.2">
      <c r="A631" s="10"/>
      <c r="D631" s="13"/>
      <c r="H631" s="12"/>
      <c r="J631" s="11"/>
    </row>
    <row r="632" spans="1:10" x14ac:dyDescent="0.2">
      <c r="A632" s="10"/>
      <c r="D632" s="13"/>
      <c r="H632" s="12"/>
      <c r="J632" s="11"/>
    </row>
    <row r="633" spans="1:10" x14ac:dyDescent="0.2">
      <c r="A633" s="10"/>
      <c r="D633" s="13"/>
      <c r="H633" s="12"/>
      <c r="J633" s="11"/>
    </row>
    <row r="634" spans="1:10" x14ac:dyDescent="0.2">
      <c r="A634" s="10"/>
      <c r="D634" s="13"/>
      <c r="H634" s="12"/>
      <c r="J634" s="11"/>
    </row>
    <row r="635" spans="1:10" x14ac:dyDescent="0.2">
      <c r="A635" s="10"/>
      <c r="D635" s="13"/>
      <c r="H635" s="12"/>
      <c r="J635" s="11"/>
    </row>
    <row r="636" spans="1:10" x14ac:dyDescent="0.2">
      <c r="A636" s="10"/>
      <c r="D636" s="13"/>
      <c r="H636" s="12"/>
      <c r="J636" s="11"/>
    </row>
    <row r="637" spans="1:10" x14ac:dyDescent="0.2">
      <c r="A637" s="10"/>
      <c r="D637" s="13"/>
      <c r="H637" s="12"/>
      <c r="J637" s="11"/>
    </row>
    <row r="638" spans="1:10" x14ac:dyDescent="0.2">
      <c r="A638" s="10"/>
      <c r="D638" s="13"/>
      <c r="H638" s="12"/>
      <c r="J638" s="11"/>
    </row>
    <row r="639" spans="1:10" x14ac:dyDescent="0.2">
      <c r="A639" s="10"/>
      <c r="D639" s="13"/>
      <c r="H639" s="12"/>
      <c r="J639" s="11"/>
    </row>
    <row r="640" spans="1:10" x14ac:dyDescent="0.2">
      <c r="A640" s="10"/>
      <c r="D640" s="13"/>
      <c r="H640" s="12"/>
      <c r="J640" s="11"/>
    </row>
    <row r="641" spans="1:10" x14ac:dyDescent="0.2">
      <c r="A641" s="10"/>
      <c r="D641" s="13"/>
      <c r="H641" s="12"/>
      <c r="J641" s="11"/>
    </row>
    <row r="642" spans="1:10" x14ac:dyDescent="0.2">
      <c r="A642" s="10"/>
      <c r="D642" s="13"/>
      <c r="H642" s="12"/>
      <c r="J642" s="11"/>
    </row>
    <row r="643" spans="1:10" x14ac:dyDescent="0.2">
      <c r="A643" s="10"/>
      <c r="D643" s="13"/>
      <c r="H643" s="12"/>
      <c r="J643" s="11"/>
    </row>
    <row r="644" spans="1:10" x14ac:dyDescent="0.2">
      <c r="A644" s="10"/>
      <c r="D644" s="13"/>
      <c r="H644" s="12"/>
      <c r="J644" s="11"/>
    </row>
    <row r="645" spans="1:10" x14ac:dyDescent="0.2">
      <c r="A645" s="10"/>
      <c r="D645" s="13"/>
      <c r="H645" s="12"/>
      <c r="J645" s="11"/>
    </row>
    <row r="646" spans="1:10" x14ac:dyDescent="0.2">
      <c r="A646" s="10"/>
      <c r="D646" s="13"/>
      <c r="H646" s="12"/>
      <c r="J646" s="11"/>
    </row>
    <row r="647" spans="1:10" x14ac:dyDescent="0.2">
      <c r="A647" s="10"/>
      <c r="D647" s="13"/>
      <c r="H647" s="12"/>
      <c r="J647" s="11"/>
    </row>
    <row r="648" spans="1:10" x14ac:dyDescent="0.2">
      <c r="A648" s="10"/>
      <c r="D648" s="13"/>
      <c r="H648" s="12"/>
      <c r="J648" s="11"/>
    </row>
    <row r="649" spans="1:10" x14ac:dyDescent="0.2">
      <c r="A649" s="10"/>
      <c r="D649" s="13"/>
      <c r="H649" s="12"/>
      <c r="J649" s="11"/>
    </row>
    <row r="650" spans="1:10" x14ac:dyDescent="0.2">
      <c r="A650" s="10"/>
      <c r="D650" s="13"/>
      <c r="H650" s="12"/>
      <c r="J650" s="11"/>
    </row>
    <row r="651" spans="1:10" x14ac:dyDescent="0.2">
      <c r="A651" s="10"/>
      <c r="D651" s="13"/>
      <c r="H651" s="12"/>
      <c r="J651" s="11"/>
    </row>
    <row r="652" spans="1:10" x14ac:dyDescent="0.2">
      <c r="A652" s="10"/>
      <c r="D652" s="13"/>
      <c r="H652" s="12"/>
      <c r="J652" s="11"/>
    </row>
    <row r="653" spans="1:10" x14ac:dyDescent="0.2">
      <c r="A653" s="10"/>
      <c r="D653" s="13"/>
      <c r="H653" s="12"/>
      <c r="J653" s="11"/>
    </row>
    <row r="654" spans="1:10" x14ac:dyDescent="0.2">
      <c r="A654" s="10"/>
      <c r="D654" s="13"/>
      <c r="H654" s="12"/>
      <c r="J654" s="11"/>
    </row>
    <row r="655" spans="1:10" x14ac:dyDescent="0.2">
      <c r="A655" s="10"/>
      <c r="D655" s="13"/>
      <c r="H655" s="12"/>
      <c r="J655" s="11"/>
    </row>
    <row r="656" spans="1:10" x14ac:dyDescent="0.2">
      <c r="A656" s="10"/>
      <c r="D656" s="13"/>
      <c r="H656" s="12"/>
      <c r="J656" s="11"/>
    </row>
    <row r="657" spans="1:10" x14ac:dyDescent="0.2">
      <c r="A657" s="10"/>
      <c r="D657" s="13"/>
      <c r="H657" s="12"/>
      <c r="J657" s="11"/>
    </row>
    <row r="658" spans="1:10" x14ac:dyDescent="0.2">
      <c r="A658" s="10"/>
      <c r="D658" s="13"/>
      <c r="H658" s="12"/>
      <c r="J658" s="11"/>
    </row>
    <row r="659" spans="1:10" x14ac:dyDescent="0.2">
      <c r="A659" s="10"/>
      <c r="D659" s="13"/>
      <c r="H659" s="12"/>
      <c r="J659" s="11"/>
    </row>
    <row r="660" spans="1:10" x14ac:dyDescent="0.2">
      <c r="A660" s="10"/>
      <c r="D660" s="13"/>
      <c r="H660" s="12"/>
      <c r="J660" s="11"/>
    </row>
    <row r="661" spans="1:10" x14ac:dyDescent="0.2">
      <c r="A661" s="10"/>
      <c r="D661" s="13"/>
      <c r="H661" s="12"/>
      <c r="J661" s="11"/>
    </row>
    <row r="662" spans="1:10" x14ac:dyDescent="0.2">
      <c r="A662" s="10"/>
      <c r="D662" s="13"/>
      <c r="H662" s="12"/>
      <c r="J662" s="11"/>
    </row>
    <row r="663" spans="1:10" x14ac:dyDescent="0.2">
      <c r="A663" s="10"/>
      <c r="D663" s="13"/>
      <c r="H663" s="12"/>
      <c r="J663" s="11"/>
    </row>
    <row r="664" spans="1:10" x14ac:dyDescent="0.2">
      <c r="A664" s="10"/>
      <c r="D664" s="13"/>
      <c r="H664" s="12"/>
      <c r="J664" s="11"/>
    </row>
    <row r="665" spans="1:10" x14ac:dyDescent="0.2">
      <c r="A665" s="10"/>
      <c r="D665" s="13"/>
      <c r="H665" s="12"/>
      <c r="J665" s="11"/>
    </row>
    <row r="666" spans="1:10" x14ac:dyDescent="0.2">
      <c r="A666" s="10"/>
      <c r="D666" s="13"/>
      <c r="H666" s="12"/>
      <c r="J666" s="11"/>
    </row>
    <row r="667" spans="1:10" x14ac:dyDescent="0.2">
      <c r="A667" s="10"/>
      <c r="D667" s="13"/>
      <c r="H667" s="12"/>
      <c r="J667" s="11"/>
    </row>
    <row r="668" spans="1:10" x14ac:dyDescent="0.2">
      <c r="A668" s="10"/>
      <c r="D668" s="13"/>
      <c r="H668" s="12"/>
      <c r="J668" s="11"/>
    </row>
    <row r="669" spans="1:10" x14ac:dyDescent="0.2">
      <c r="A669" s="10"/>
      <c r="D669" s="13"/>
      <c r="H669" s="12"/>
      <c r="J669" s="11"/>
    </row>
    <row r="670" spans="1:10" x14ac:dyDescent="0.2">
      <c r="A670" s="10"/>
      <c r="D670" s="13"/>
      <c r="H670" s="12"/>
      <c r="J670" s="11"/>
    </row>
    <row r="671" spans="1:10" x14ac:dyDescent="0.2">
      <c r="A671" s="10"/>
      <c r="D671" s="13"/>
      <c r="H671" s="12"/>
      <c r="J671" s="11"/>
    </row>
    <row r="672" spans="1:10" x14ac:dyDescent="0.2">
      <c r="A672" s="10"/>
      <c r="D672" s="13"/>
      <c r="H672" s="12"/>
      <c r="J672" s="11"/>
    </row>
    <row r="673" spans="1:10" x14ac:dyDescent="0.2">
      <c r="A673" s="10"/>
      <c r="D673" s="13"/>
      <c r="H673" s="12"/>
      <c r="J673" s="11"/>
    </row>
    <row r="674" spans="1:10" x14ac:dyDescent="0.2">
      <c r="A674" s="10"/>
      <c r="D674" s="13"/>
      <c r="H674" s="12"/>
      <c r="J674" s="11"/>
    </row>
    <row r="675" spans="1:10" x14ac:dyDescent="0.2">
      <c r="A675" s="10"/>
      <c r="D675" s="13"/>
      <c r="H675" s="12"/>
      <c r="J675" s="11"/>
    </row>
    <row r="676" spans="1:10" x14ac:dyDescent="0.2">
      <c r="A676" s="10"/>
      <c r="D676" s="13"/>
      <c r="H676" s="12"/>
      <c r="J676" s="11"/>
    </row>
    <row r="677" spans="1:10" x14ac:dyDescent="0.2">
      <c r="A677" s="10"/>
      <c r="D677" s="13"/>
      <c r="H677" s="12"/>
      <c r="J677" s="11"/>
    </row>
    <row r="678" spans="1:10" x14ac:dyDescent="0.2">
      <c r="A678" s="10"/>
      <c r="D678" s="13"/>
      <c r="H678" s="12"/>
      <c r="J678" s="11"/>
    </row>
    <row r="679" spans="1:10" x14ac:dyDescent="0.2">
      <c r="A679" s="10"/>
      <c r="D679" s="13"/>
      <c r="H679" s="12"/>
      <c r="J679" s="11"/>
    </row>
    <row r="680" spans="1:10" x14ac:dyDescent="0.2">
      <c r="A680" s="10"/>
      <c r="D680" s="13"/>
      <c r="H680" s="12"/>
      <c r="J680" s="11"/>
    </row>
    <row r="681" spans="1:10" x14ac:dyDescent="0.2">
      <c r="A681" s="10"/>
      <c r="D681" s="13"/>
      <c r="H681" s="12"/>
      <c r="J681" s="11"/>
    </row>
    <row r="682" spans="1:10" x14ac:dyDescent="0.2">
      <c r="A682" s="10"/>
      <c r="D682" s="13"/>
      <c r="H682" s="12"/>
      <c r="J682" s="11"/>
    </row>
    <row r="683" spans="1:10" x14ac:dyDescent="0.2">
      <c r="A683" s="10"/>
      <c r="D683" s="13"/>
      <c r="H683" s="12"/>
      <c r="J683" s="11"/>
    </row>
    <row r="684" spans="1:10" x14ac:dyDescent="0.2">
      <c r="A684" s="10"/>
      <c r="D684" s="13"/>
      <c r="H684" s="12"/>
      <c r="J684" s="11"/>
    </row>
    <row r="685" spans="1:10" x14ac:dyDescent="0.2">
      <c r="A685" s="10"/>
      <c r="D685" s="13"/>
      <c r="H685" s="12"/>
      <c r="J685" s="11"/>
    </row>
    <row r="686" spans="1:10" x14ac:dyDescent="0.2">
      <c r="A686" s="10"/>
      <c r="D686" s="13"/>
      <c r="H686" s="12"/>
      <c r="J686" s="11"/>
    </row>
    <row r="687" spans="1:10" x14ac:dyDescent="0.2">
      <c r="A687" s="10"/>
      <c r="D687" s="13"/>
      <c r="H687" s="12"/>
      <c r="J687" s="11"/>
    </row>
    <row r="688" spans="1:10" x14ac:dyDescent="0.2">
      <c r="A688" s="10"/>
      <c r="D688" s="13"/>
      <c r="H688" s="12"/>
      <c r="J688" s="11"/>
    </row>
    <row r="689" spans="1:10" x14ac:dyDescent="0.2">
      <c r="A689" s="10"/>
      <c r="D689" s="13"/>
      <c r="H689" s="12"/>
      <c r="J689" s="11"/>
    </row>
    <row r="690" spans="1:10" x14ac:dyDescent="0.2">
      <c r="A690" s="10"/>
      <c r="D690" s="13"/>
      <c r="H690" s="12"/>
      <c r="J690" s="11"/>
    </row>
    <row r="691" spans="1:10" x14ac:dyDescent="0.2">
      <c r="A691" s="10"/>
      <c r="D691" s="13"/>
      <c r="H691" s="12"/>
      <c r="J691" s="11"/>
    </row>
    <row r="692" spans="1:10" x14ac:dyDescent="0.2">
      <c r="A692" s="10"/>
      <c r="D692" s="13"/>
      <c r="H692" s="12"/>
      <c r="J692" s="11"/>
    </row>
    <row r="693" spans="1:10" x14ac:dyDescent="0.2">
      <c r="A693" s="10"/>
      <c r="D693" s="13"/>
      <c r="H693" s="12"/>
      <c r="J693" s="11"/>
    </row>
    <row r="694" spans="1:10" x14ac:dyDescent="0.2">
      <c r="A694" s="10"/>
      <c r="D694" s="13"/>
      <c r="H694" s="12"/>
      <c r="J694" s="11"/>
    </row>
    <row r="695" spans="1:10" x14ac:dyDescent="0.2">
      <c r="A695" s="10"/>
      <c r="D695" s="13"/>
      <c r="H695" s="12"/>
      <c r="J695" s="11"/>
    </row>
    <row r="696" spans="1:10" x14ac:dyDescent="0.2">
      <c r="A696" s="10"/>
      <c r="D696" s="13"/>
      <c r="H696" s="12"/>
      <c r="J696" s="11"/>
    </row>
    <row r="697" spans="1:10" x14ac:dyDescent="0.2">
      <c r="A697" s="10"/>
      <c r="D697" s="13"/>
      <c r="H697" s="12"/>
      <c r="J697" s="11"/>
    </row>
    <row r="698" spans="1:10" x14ac:dyDescent="0.2">
      <c r="A698" s="10"/>
      <c r="D698" s="13"/>
      <c r="H698" s="12"/>
      <c r="J698" s="11"/>
    </row>
    <row r="699" spans="1:10" x14ac:dyDescent="0.2">
      <c r="A699" s="10"/>
      <c r="D699" s="13"/>
      <c r="H699" s="12"/>
      <c r="J699" s="11"/>
    </row>
    <row r="700" spans="1:10" x14ac:dyDescent="0.2">
      <c r="A700" s="10"/>
      <c r="D700" s="13"/>
      <c r="H700" s="12"/>
      <c r="J700" s="11"/>
    </row>
    <row r="701" spans="1:10" x14ac:dyDescent="0.2">
      <c r="A701" s="10"/>
      <c r="D701" s="13"/>
      <c r="H701" s="12"/>
      <c r="J701" s="11"/>
    </row>
    <row r="702" spans="1:10" x14ac:dyDescent="0.2">
      <c r="A702" s="10"/>
      <c r="D702" s="13"/>
      <c r="H702" s="12"/>
      <c r="J702" s="11"/>
    </row>
    <row r="703" spans="1:10" x14ac:dyDescent="0.2">
      <c r="A703" s="10"/>
      <c r="D703" s="13"/>
      <c r="H703" s="12"/>
      <c r="J703" s="11"/>
    </row>
    <row r="704" spans="1:10" x14ac:dyDescent="0.2">
      <c r="A704" s="10"/>
      <c r="D704" s="13"/>
      <c r="H704" s="12"/>
      <c r="J704" s="11"/>
    </row>
    <row r="705" spans="1:10" x14ac:dyDescent="0.2">
      <c r="A705" s="10"/>
      <c r="D705" s="13"/>
      <c r="H705" s="12"/>
      <c r="J705" s="11"/>
    </row>
    <row r="706" spans="1:10" x14ac:dyDescent="0.2">
      <c r="A706" s="10"/>
      <c r="D706" s="13"/>
      <c r="H706" s="12"/>
      <c r="J706" s="11"/>
    </row>
    <row r="707" spans="1:10" x14ac:dyDescent="0.2">
      <c r="A707" s="10"/>
      <c r="D707" s="13"/>
      <c r="H707" s="12"/>
      <c r="J707" s="11"/>
    </row>
    <row r="708" spans="1:10" x14ac:dyDescent="0.2">
      <c r="A708" s="10"/>
      <c r="D708" s="13"/>
      <c r="H708" s="12"/>
      <c r="J708" s="11"/>
    </row>
    <row r="709" spans="1:10" x14ac:dyDescent="0.2">
      <c r="A709" s="10"/>
      <c r="D709" s="13"/>
      <c r="H709" s="12"/>
      <c r="J709" s="11"/>
    </row>
    <row r="710" spans="1:10" x14ac:dyDescent="0.2">
      <c r="A710" s="10"/>
      <c r="D710" s="13"/>
      <c r="H710" s="12"/>
      <c r="J710" s="11"/>
    </row>
    <row r="711" spans="1:10" x14ac:dyDescent="0.2">
      <c r="A711" s="10"/>
      <c r="D711" s="13"/>
      <c r="H711" s="12"/>
      <c r="J711" s="11"/>
    </row>
    <row r="712" spans="1:10" x14ac:dyDescent="0.2">
      <c r="A712" s="10"/>
      <c r="D712" s="13"/>
      <c r="H712" s="12"/>
      <c r="J712" s="11"/>
    </row>
    <row r="713" spans="1:10" x14ac:dyDescent="0.2">
      <c r="A713" s="10"/>
      <c r="D713" s="13"/>
      <c r="H713" s="12"/>
      <c r="J713" s="11"/>
    </row>
    <row r="714" spans="1:10" x14ac:dyDescent="0.2">
      <c r="A714" s="10"/>
      <c r="D714" s="13"/>
      <c r="H714" s="12"/>
      <c r="J714" s="11"/>
    </row>
    <row r="715" spans="1:10" x14ac:dyDescent="0.2">
      <c r="A715" s="10"/>
      <c r="D715" s="13"/>
      <c r="H715" s="12"/>
      <c r="J715" s="11"/>
    </row>
    <row r="716" spans="1:10" x14ac:dyDescent="0.2">
      <c r="A716" s="10"/>
      <c r="D716" s="13"/>
      <c r="H716" s="12"/>
      <c r="J716" s="11"/>
    </row>
    <row r="717" spans="1:10" x14ac:dyDescent="0.2">
      <c r="A717" s="10"/>
      <c r="D717" s="13"/>
      <c r="H717" s="12"/>
      <c r="J717" s="11"/>
    </row>
    <row r="718" spans="1:10" x14ac:dyDescent="0.2">
      <c r="A718" s="10"/>
      <c r="D718" s="13"/>
      <c r="H718" s="12"/>
      <c r="J718" s="11"/>
    </row>
    <row r="719" spans="1:10" x14ac:dyDescent="0.2">
      <c r="A719" s="10"/>
      <c r="D719" s="13"/>
      <c r="H719" s="12"/>
      <c r="J719" s="11"/>
    </row>
    <row r="720" spans="1:10" x14ac:dyDescent="0.2">
      <c r="A720" s="10"/>
      <c r="D720" s="13"/>
      <c r="H720" s="12"/>
      <c r="J720" s="11"/>
    </row>
    <row r="721" spans="1:10" x14ac:dyDescent="0.2">
      <c r="A721" s="10"/>
      <c r="D721" s="13"/>
      <c r="H721" s="12"/>
      <c r="J721" s="11"/>
    </row>
    <row r="722" spans="1:10" x14ac:dyDescent="0.2">
      <c r="A722" s="10"/>
      <c r="D722" s="13"/>
      <c r="H722" s="12"/>
      <c r="J722" s="11"/>
    </row>
    <row r="723" spans="1:10" x14ac:dyDescent="0.2">
      <c r="A723" s="10"/>
      <c r="D723" s="13"/>
      <c r="H723" s="12"/>
      <c r="J723" s="11"/>
    </row>
    <row r="724" spans="1:10" x14ac:dyDescent="0.2">
      <c r="A724" s="10"/>
      <c r="D724" s="13"/>
      <c r="H724" s="12"/>
      <c r="J724" s="11"/>
    </row>
    <row r="725" spans="1:10" x14ac:dyDescent="0.2">
      <c r="A725" s="10"/>
      <c r="D725" s="13"/>
      <c r="H725" s="12"/>
      <c r="J725" s="11"/>
    </row>
    <row r="726" spans="1:10" x14ac:dyDescent="0.2">
      <c r="A726" s="10"/>
      <c r="D726" s="13"/>
      <c r="H726" s="12"/>
      <c r="J726" s="11"/>
    </row>
    <row r="727" spans="1:10" x14ac:dyDescent="0.2">
      <c r="A727" s="10"/>
      <c r="D727" s="13"/>
      <c r="H727" s="12"/>
      <c r="J727" s="11"/>
    </row>
    <row r="728" spans="1:10" x14ac:dyDescent="0.2">
      <c r="A728" s="10"/>
      <c r="D728" s="13"/>
      <c r="H728" s="12"/>
      <c r="J728" s="11"/>
    </row>
    <row r="729" spans="1:10" x14ac:dyDescent="0.2">
      <c r="A729" s="10"/>
      <c r="D729" s="13"/>
      <c r="H729" s="12"/>
      <c r="J729" s="11"/>
    </row>
    <row r="730" spans="1:10" x14ac:dyDescent="0.2">
      <c r="A730" s="10"/>
      <c r="D730" s="13"/>
      <c r="H730" s="12"/>
      <c r="J730" s="11"/>
    </row>
    <row r="731" spans="1:10" x14ac:dyDescent="0.2">
      <c r="A731" s="10"/>
      <c r="D731" s="13"/>
      <c r="H731" s="12"/>
      <c r="J731" s="11"/>
    </row>
    <row r="732" spans="1:10" x14ac:dyDescent="0.2">
      <c r="A732" s="10"/>
      <c r="D732" s="13"/>
      <c r="H732" s="12"/>
      <c r="J732" s="11"/>
    </row>
    <row r="733" spans="1:10" x14ac:dyDescent="0.2">
      <c r="A733" s="10"/>
      <c r="D733" s="13"/>
      <c r="H733" s="12"/>
      <c r="J733" s="11"/>
    </row>
    <row r="734" spans="1:10" x14ac:dyDescent="0.2">
      <c r="A734" s="10"/>
      <c r="D734" s="13"/>
      <c r="H734" s="12"/>
      <c r="J734" s="11"/>
    </row>
    <row r="735" spans="1:10" x14ac:dyDescent="0.2">
      <c r="A735" s="10"/>
      <c r="D735" s="13"/>
      <c r="H735" s="12"/>
      <c r="J735" s="11"/>
    </row>
    <row r="736" spans="1:10" x14ac:dyDescent="0.2">
      <c r="A736" s="10"/>
      <c r="D736" s="13"/>
      <c r="H736" s="12"/>
      <c r="J736" s="11"/>
    </row>
    <row r="737" spans="1:10" x14ac:dyDescent="0.2">
      <c r="A737" s="10"/>
      <c r="D737" s="13"/>
      <c r="H737" s="12"/>
      <c r="J737" s="11"/>
    </row>
    <row r="738" spans="1:10" x14ac:dyDescent="0.2">
      <c r="A738" s="10"/>
      <c r="D738" s="13"/>
      <c r="H738" s="12"/>
      <c r="J738" s="11"/>
    </row>
    <row r="739" spans="1:10" x14ac:dyDescent="0.2">
      <c r="A739" s="10"/>
      <c r="D739" s="13"/>
      <c r="H739" s="12"/>
      <c r="J739" s="11"/>
    </row>
    <row r="740" spans="1:10" x14ac:dyDescent="0.2">
      <c r="A740" s="10"/>
      <c r="D740" s="13"/>
      <c r="H740" s="12"/>
      <c r="J740" s="11"/>
    </row>
    <row r="741" spans="1:10" x14ac:dyDescent="0.2">
      <c r="A741" s="10"/>
      <c r="D741" s="13"/>
      <c r="H741" s="12"/>
      <c r="J741" s="11"/>
    </row>
    <row r="742" spans="1:10" x14ac:dyDescent="0.2">
      <c r="A742" s="10"/>
      <c r="D742" s="13"/>
      <c r="H742" s="12"/>
      <c r="J742" s="11"/>
    </row>
    <row r="743" spans="1:10" x14ac:dyDescent="0.2">
      <c r="A743" s="10"/>
      <c r="D743" s="13"/>
      <c r="H743" s="12"/>
      <c r="J743" s="11"/>
    </row>
    <row r="744" spans="1:10" x14ac:dyDescent="0.2">
      <c r="A744" s="10"/>
      <c r="D744" s="13"/>
      <c r="H744" s="12"/>
      <c r="J744" s="11"/>
    </row>
    <row r="745" spans="1:10" x14ac:dyDescent="0.2">
      <c r="A745" s="10"/>
      <c r="D745" s="13"/>
      <c r="H745" s="12"/>
      <c r="J745" s="11"/>
    </row>
    <row r="746" spans="1:10" x14ac:dyDescent="0.2">
      <c r="A746" s="10"/>
      <c r="D746" s="13"/>
      <c r="H746" s="12"/>
      <c r="J746" s="11"/>
    </row>
    <row r="747" spans="1:10" x14ac:dyDescent="0.2">
      <c r="A747" s="10"/>
      <c r="D747" s="13"/>
      <c r="H747" s="12"/>
      <c r="J747" s="11"/>
    </row>
    <row r="748" spans="1:10" x14ac:dyDescent="0.2">
      <c r="A748" s="10"/>
      <c r="D748" s="13"/>
      <c r="H748" s="12"/>
      <c r="J748" s="11"/>
    </row>
    <row r="749" spans="1:10" x14ac:dyDescent="0.2">
      <c r="A749" s="10"/>
      <c r="D749" s="13"/>
      <c r="H749" s="12"/>
      <c r="J749" s="11"/>
    </row>
    <row r="750" spans="1:10" x14ac:dyDescent="0.2">
      <c r="A750" s="10"/>
      <c r="D750" s="13"/>
      <c r="H750" s="12"/>
      <c r="J750" s="11"/>
    </row>
    <row r="751" spans="1:10" x14ac:dyDescent="0.2">
      <c r="A751" s="10"/>
      <c r="D751" s="13"/>
      <c r="H751" s="12"/>
      <c r="J751" s="11"/>
    </row>
    <row r="752" spans="1:10" x14ac:dyDescent="0.2">
      <c r="A752" s="10"/>
      <c r="D752" s="13"/>
      <c r="H752" s="12"/>
      <c r="J752" s="11"/>
    </row>
    <row r="753" spans="1:10" x14ac:dyDescent="0.2">
      <c r="A753" s="10"/>
      <c r="D753" s="13"/>
      <c r="H753" s="12"/>
      <c r="J753" s="11"/>
    </row>
    <row r="754" spans="1:10" x14ac:dyDescent="0.2">
      <c r="A754" s="10"/>
      <c r="D754" s="13"/>
      <c r="H754" s="12"/>
      <c r="J754" s="11"/>
    </row>
    <row r="755" spans="1:10" x14ac:dyDescent="0.2">
      <c r="A755" s="10"/>
      <c r="D755" s="13"/>
      <c r="H755" s="12"/>
      <c r="J755" s="11"/>
    </row>
    <row r="756" spans="1:10" x14ac:dyDescent="0.2">
      <c r="A756" s="10"/>
      <c r="D756" s="13"/>
      <c r="H756" s="12"/>
      <c r="J756" s="11"/>
    </row>
    <row r="757" spans="1:10" x14ac:dyDescent="0.2">
      <c r="A757" s="10"/>
      <c r="D757" s="13"/>
      <c r="H757" s="12"/>
      <c r="J757" s="11"/>
    </row>
    <row r="758" spans="1:10" x14ac:dyDescent="0.2">
      <c r="A758" s="10"/>
      <c r="D758" s="13"/>
      <c r="H758" s="12"/>
      <c r="J758" s="11"/>
    </row>
    <row r="759" spans="1:10" x14ac:dyDescent="0.2">
      <c r="A759" s="10"/>
      <c r="D759" s="13"/>
      <c r="H759" s="12"/>
      <c r="J759" s="11"/>
    </row>
    <row r="760" spans="1:10" x14ac:dyDescent="0.2">
      <c r="A760" s="10"/>
      <c r="D760" s="13"/>
      <c r="H760" s="12"/>
      <c r="J760" s="11"/>
    </row>
    <row r="761" spans="1:10" x14ac:dyDescent="0.2">
      <c r="A761" s="10"/>
      <c r="D761" s="13"/>
      <c r="H761" s="12"/>
      <c r="J761" s="11"/>
    </row>
    <row r="762" spans="1:10" x14ac:dyDescent="0.2">
      <c r="A762" s="10"/>
      <c r="D762" s="13"/>
      <c r="H762" s="12"/>
      <c r="J762" s="11"/>
    </row>
    <row r="763" spans="1:10" x14ac:dyDescent="0.2">
      <c r="A763" s="10"/>
      <c r="D763" s="13"/>
      <c r="H763" s="12"/>
      <c r="J763" s="11"/>
    </row>
    <row r="764" spans="1:10" x14ac:dyDescent="0.2">
      <c r="A764" s="10"/>
      <c r="D764" s="13"/>
      <c r="H764" s="12"/>
      <c r="J764" s="11"/>
    </row>
    <row r="765" spans="1:10" x14ac:dyDescent="0.2">
      <c r="A765" s="10"/>
      <c r="D765" s="13"/>
      <c r="H765" s="12"/>
      <c r="J765" s="11"/>
    </row>
    <row r="766" spans="1:10" x14ac:dyDescent="0.2">
      <c r="A766" s="10"/>
      <c r="D766" s="13"/>
      <c r="H766" s="12"/>
      <c r="J766" s="11"/>
    </row>
    <row r="767" spans="1:10" x14ac:dyDescent="0.2">
      <c r="A767" s="10"/>
      <c r="D767" s="13"/>
      <c r="H767" s="12"/>
      <c r="J767" s="11"/>
    </row>
    <row r="768" spans="1:10" x14ac:dyDescent="0.2">
      <c r="A768" s="10"/>
      <c r="D768" s="13"/>
      <c r="H768" s="12"/>
      <c r="J768" s="11"/>
    </row>
    <row r="769" spans="1:10" x14ac:dyDescent="0.2">
      <c r="A769" s="10"/>
      <c r="D769" s="13"/>
      <c r="H769" s="12"/>
      <c r="J769" s="11"/>
    </row>
    <row r="770" spans="1:10" x14ac:dyDescent="0.2">
      <c r="A770" s="10"/>
      <c r="D770" s="13"/>
      <c r="H770" s="12"/>
      <c r="J770" s="11"/>
    </row>
    <row r="771" spans="1:10" x14ac:dyDescent="0.2">
      <c r="A771" s="10"/>
      <c r="D771" s="13"/>
      <c r="H771" s="12"/>
      <c r="J771" s="11"/>
    </row>
    <row r="772" spans="1:10" x14ac:dyDescent="0.2">
      <c r="A772" s="10"/>
      <c r="D772" s="13"/>
      <c r="H772" s="12"/>
      <c r="J772" s="11"/>
    </row>
    <row r="773" spans="1:10" x14ac:dyDescent="0.2">
      <c r="A773" s="10"/>
      <c r="D773" s="13"/>
      <c r="H773" s="12"/>
      <c r="J773" s="11"/>
    </row>
    <row r="774" spans="1:10" x14ac:dyDescent="0.2">
      <c r="A774" s="10"/>
      <c r="D774" s="13"/>
      <c r="H774" s="12"/>
      <c r="J774" s="11"/>
    </row>
    <row r="775" spans="1:10" x14ac:dyDescent="0.2">
      <c r="A775" s="10"/>
      <c r="D775" s="13"/>
      <c r="H775" s="12"/>
      <c r="J775" s="11"/>
    </row>
    <row r="776" spans="1:10" x14ac:dyDescent="0.2">
      <c r="A776" s="10"/>
      <c r="D776" s="13"/>
      <c r="H776" s="12"/>
      <c r="J776" s="11"/>
    </row>
    <row r="777" spans="1:10" x14ac:dyDescent="0.2">
      <c r="A777" s="10"/>
      <c r="D777" s="13"/>
      <c r="H777" s="12"/>
      <c r="J777" s="11"/>
    </row>
    <row r="778" spans="1:10" x14ac:dyDescent="0.2">
      <c r="A778" s="10"/>
      <c r="D778" s="13"/>
      <c r="H778" s="12"/>
      <c r="J778" s="11"/>
    </row>
    <row r="779" spans="1:10" x14ac:dyDescent="0.2">
      <c r="A779" s="10"/>
      <c r="D779" s="13"/>
      <c r="H779" s="12"/>
      <c r="J779" s="11"/>
    </row>
    <row r="780" spans="1:10" x14ac:dyDescent="0.2">
      <c r="A780" s="10"/>
      <c r="D780" s="13"/>
      <c r="H780" s="12"/>
      <c r="J780" s="11"/>
    </row>
    <row r="781" spans="1:10" x14ac:dyDescent="0.2">
      <c r="A781" s="10"/>
      <c r="D781" s="13"/>
      <c r="H781" s="12"/>
      <c r="J781" s="11"/>
    </row>
    <row r="782" spans="1:10" x14ac:dyDescent="0.2">
      <c r="A782" s="10"/>
      <c r="D782" s="13"/>
      <c r="H782" s="12"/>
      <c r="J782" s="11"/>
    </row>
    <row r="783" spans="1:10" x14ac:dyDescent="0.2">
      <c r="A783" s="10"/>
      <c r="D783" s="13"/>
      <c r="H783" s="12"/>
      <c r="J783" s="11"/>
    </row>
    <row r="784" spans="1:10" x14ac:dyDescent="0.2">
      <c r="A784" s="10"/>
      <c r="D784" s="13"/>
      <c r="H784" s="12"/>
      <c r="J784" s="11"/>
    </row>
    <row r="785" spans="1:10" x14ac:dyDescent="0.2">
      <c r="A785" s="10"/>
      <c r="D785" s="13"/>
      <c r="H785" s="12"/>
      <c r="J785" s="11"/>
    </row>
    <row r="786" spans="1:10" x14ac:dyDescent="0.2">
      <c r="A786" s="10"/>
      <c r="D786" s="13"/>
      <c r="H786" s="12"/>
      <c r="J786" s="11"/>
    </row>
    <row r="787" spans="1:10" x14ac:dyDescent="0.2">
      <c r="A787" s="10"/>
      <c r="D787" s="13"/>
      <c r="H787" s="12"/>
      <c r="J787" s="11"/>
    </row>
    <row r="788" spans="1:10" x14ac:dyDescent="0.2">
      <c r="A788" s="10"/>
      <c r="D788" s="13"/>
      <c r="H788" s="12"/>
      <c r="J788" s="11"/>
    </row>
    <row r="789" spans="1:10" x14ac:dyDescent="0.2">
      <c r="A789" s="10"/>
      <c r="D789" s="13"/>
      <c r="H789" s="12"/>
      <c r="J789" s="11"/>
    </row>
    <row r="790" spans="1:10" x14ac:dyDescent="0.2">
      <c r="A790" s="10"/>
      <c r="D790" s="13"/>
      <c r="H790" s="12"/>
      <c r="J790" s="11"/>
    </row>
    <row r="791" spans="1:10" x14ac:dyDescent="0.2">
      <c r="A791" s="10"/>
      <c r="D791" s="13"/>
      <c r="H791" s="12"/>
      <c r="J791" s="11"/>
    </row>
    <row r="792" spans="1:10" x14ac:dyDescent="0.2">
      <c r="A792" s="10"/>
      <c r="D792" s="13"/>
      <c r="H792" s="12"/>
      <c r="J792" s="11"/>
    </row>
    <row r="793" spans="1:10" x14ac:dyDescent="0.2">
      <c r="A793" s="10"/>
      <c r="D793" s="13"/>
      <c r="H793" s="12"/>
      <c r="J793" s="11"/>
    </row>
    <row r="794" spans="1:10" x14ac:dyDescent="0.2">
      <c r="A794" s="10"/>
      <c r="D794" s="13"/>
      <c r="H794" s="12"/>
      <c r="J794" s="11"/>
    </row>
    <row r="795" spans="1:10" x14ac:dyDescent="0.2">
      <c r="A795" s="10"/>
      <c r="D795" s="13"/>
      <c r="H795" s="12"/>
      <c r="J795" s="11"/>
    </row>
    <row r="796" spans="1:10" x14ac:dyDescent="0.2">
      <c r="A796" s="10"/>
      <c r="D796" s="13"/>
      <c r="H796" s="12"/>
      <c r="J796" s="11"/>
    </row>
    <row r="797" spans="1:10" x14ac:dyDescent="0.2">
      <c r="A797" s="10"/>
      <c r="D797" s="13"/>
      <c r="H797" s="12"/>
      <c r="J797" s="11"/>
    </row>
    <row r="798" spans="1:10" x14ac:dyDescent="0.2">
      <c r="A798" s="10"/>
      <c r="D798" s="13"/>
      <c r="H798" s="12"/>
      <c r="J798" s="11"/>
    </row>
    <row r="799" spans="1:10" x14ac:dyDescent="0.2">
      <c r="A799" s="10"/>
      <c r="D799" s="13"/>
      <c r="H799" s="12"/>
      <c r="J799" s="11"/>
    </row>
    <row r="800" spans="1:10" x14ac:dyDescent="0.2">
      <c r="A800" s="10"/>
      <c r="D800" s="13"/>
      <c r="H800" s="12"/>
      <c r="J800" s="11"/>
    </row>
    <row r="801" spans="1:10" x14ac:dyDescent="0.2">
      <c r="A801" s="10"/>
      <c r="D801" s="13"/>
      <c r="H801" s="12"/>
      <c r="J801" s="11"/>
    </row>
    <row r="802" spans="1:10" x14ac:dyDescent="0.2">
      <c r="A802" s="10"/>
      <c r="D802" s="13"/>
      <c r="H802" s="12"/>
      <c r="J802" s="11"/>
    </row>
    <row r="803" spans="1:10" x14ac:dyDescent="0.2">
      <c r="A803" s="10"/>
      <c r="D803" s="13"/>
      <c r="H803" s="12"/>
      <c r="J803" s="11"/>
    </row>
    <row r="804" spans="1:10" x14ac:dyDescent="0.2">
      <c r="A804" s="10"/>
      <c r="D804" s="13"/>
      <c r="H804" s="12"/>
      <c r="J804" s="11"/>
    </row>
    <row r="805" spans="1:10" x14ac:dyDescent="0.2">
      <c r="A805" s="10"/>
      <c r="D805" s="13"/>
      <c r="H805" s="12"/>
      <c r="J805" s="11"/>
    </row>
    <row r="806" spans="1:10" x14ac:dyDescent="0.2">
      <c r="A806" s="10"/>
      <c r="D806" s="13"/>
      <c r="H806" s="12"/>
      <c r="J806" s="11"/>
    </row>
    <row r="807" spans="1:10" x14ac:dyDescent="0.2">
      <c r="A807" s="10"/>
      <c r="D807" s="13"/>
      <c r="H807" s="12"/>
      <c r="J807" s="11"/>
    </row>
    <row r="808" spans="1:10" x14ac:dyDescent="0.2">
      <c r="A808" s="10"/>
      <c r="D808" s="13"/>
      <c r="H808" s="12"/>
      <c r="J808" s="11"/>
    </row>
    <row r="809" spans="1:10" x14ac:dyDescent="0.2">
      <c r="A809" s="10"/>
      <c r="D809" s="13"/>
      <c r="H809" s="12"/>
      <c r="J809" s="11"/>
    </row>
    <row r="810" spans="1:10" x14ac:dyDescent="0.2">
      <c r="A810" s="10"/>
      <c r="D810" s="13"/>
      <c r="H810" s="12"/>
      <c r="J810" s="11"/>
    </row>
    <row r="811" spans="1:10" x14ac:dyDescent="0.2">
      <c r="A811" s="10"/>
      <c r="D811" s="13"/>
      <c r="H811" s="12"/>
      <c r="J811" s="11"/>
    </row>
    <row r="812" spans="1:10" x14ac:dyDescent="0.2">
      <c r="A812" s="10"/>
      <c r="D812" s="13"/>
      <c r="H812" s="12"/>
      <c r="J812" s="11"/>
    </row>
    <row r="813" spans="1:10" x14ac:dyDescent="0.2">
      <c r="A813" s="10"/>
      <c r="D813" s="13"/>
      <c r="H813" s="12"/>
      <c r="J813" s="11"/>
    </row>
    <row r="814" spans="1:10" x14ac:dyDescent="0.2">
      <c r="A814" s="10"/>
      <c r="D814" s="13"/>
      <c r="H814" s="12"/>
      <c r="J814" s="11"/>
    </row>
    <row r="815" spans="1:10" x14ac:dyDescent="0.2">
      <c r="A815" s="10"/>
      <c r="D815" s="13"/>
      <c r="H815" s="12"/>
      <c r="J815" s="11"/>
    </row>
    <row r="816" spans="1:10" x14ac:dyDescent="0.2">
      <c r="A816" s="10"/>
      <c r="D816" s="13"/>
      <c r="H816" s="12"/>
      <c r="J816" s="11"/>
    </row>
    <row r="817" spans="1:10" x14ac:dyDescent="0.2">
      <c r="A817" s="10"/>
      <c r="D817" s="13"/>
      <c r="H817" s="12"/>
      <c r="J817" s="11"/>
    </row>
    <row r="818" spans="1:10" x14ac:dyDescent="0.2">
      <c r="A818" s="10"/>
      <c r="D818" s="13"/>
      <c r="H818" s="12"/>
      <c r="J818" s="11"/>
    </row>
    <row r="819" spans="1:10" x14ac:dyDescent="0.2">
      <c r="A819" s="10"/>
      <c r="D819" s="13"/>
      <c r="H819" s="12"/>
      <c r="J819" s="11"/>
    </row>
    <row r="820" spans="1:10" x14ac:dyDescent="0.2">
      <c r="A820" s="10"/>
      <c r="D820" s="13"/>
      <c r="H820" s="12"/>
      <c r="J820" s="11"/>
    </row>
    <row r="821" spans="1:10" x14ac:dyDescent="0.2">
      <c r="A821" s="10"/>
      <c r="D821" s="13"/>
      <c r="H821" s="12"/>
      <c r="J821" s="11"/>
    </row>
    <row r="822" spans="1:10" x14ac:dyDescent="0.2">
      <c r="A822" s="10"/>
      <c r="D822" s="13"/>
      <c r="H822" s="12"/>
      <c r="J822" s="11"/>
    </row>
    <row r="823" spans="1:10" x14ac:dyDescent="0.2">
      <c r="A823" s="10"/>
      <c r="D823" s="13"/>
      <c r="H823" s="12"/>
      <c r="J823" s="11"/>
    </row>
    <row r="824" spans="1:10" x14ac:dyDescent="0.2">
      <c r="A824" s="10"/>
      <c r="D824" s="13"/>
      <c r="H824" s="12"/>
      <c r="J824" s="11"/>
    </row>
    <row r="825" spans="1:10" x14ac:dyDescent="0.2">
      <c r="A825" s="10"/>
      <c r="D825" s="13"/>
      <c r="H825" s="12"/>
      <c r="J825" s="11"/>
    </row>
    <row r="826" spans="1:10" x14ac:dyDescent="0.2">
      <c r="A826" s="10"/>
      <c r="D826" s="13"/>
      <c r="H826" s="12"/>
      <c r="J826" s="11"/>
    </row>
    <row r="827" spans="1:10" x14ac:dyDescent="0.2">
      <c r="A827" s="10"/>
      <c r="D827" s="13"/>
      <c r="H827" s="12"/>
      <c r="J827" s="11"/>
    </row>
    <row r="828" spans="1:10" x14ac:dyDescent="0.2">
      <c r="A828" s="10"/>
      <c r="D828" s="13"/>
      <c r="H828" s="12"/>
      <c r="J828" s="11"/>
    </row>
    <row r="829" spans="1:10" x14ac:dyDescent="0.2">
      <c r="A829" s="10"/>
      <c r="D829" s="13"/>
      <c r="H829" s="12"/>
      <c r="J829" s="11"/>
    </row>
    <row r="830" spans="1:10" x14ac:dyDescent="0.2">
      <c r="A830" s="10"/>
      <c r="D830" s="13"/>
      <c r="H830" s="12"/>
      <c r="J830" s="11"/>
    </row>
    <row r="831" spans="1:10" x14ac:dyDescent="0.2">
      <c r="A831" s="10"/>
      <c r="D831" s="13"/>
      <c r="H831" s="12"/>
      <c r="J831" s="11"/>
    </row>
    <row r="832" spans="1:10" x14ac:dyDescent="0.2">
      <c r="A832" s="10"/>
      <c r="D832" s="13"/>
      <c r="H832" s="12"/>
      <c r="J832" s="11"/>
    </row>
    <row r="833" spans="1:10" x14ac:dyDescent="0.2">
      <c r="A833" s="10"/>
      <c r="D833" s="13"/>
      <c r="H833" s="12"/>
      <c r="J833" s="11"/>
    </row>
    <row r="834" spans="1:10" x14ac:dyDescent="0.2">
      <c r="A834" s="10"/>
      <c r="D834" s="13"/>
      <c r="H834" s="12"/>
      <c r="J834" s="11"/>
    </row>
    <row r="835" spans="1:10" x14ac:dyDescent="0.2">
      <c r="A835" s="10"/>
      <c r="D835" s="13"/>
      <c r="H835" s="12"/>
      <c r="J835" s="11"/>
    </row>
    <row r="836" spans="1:10" x14ac:dyDescent="0.2">
      <c r="A836" s="10"/>
      <c r="D836" s="13"/>
      <c r="H836" s="12"/>
      <c r="J836" s="11"/>
    </row>
    <row r="837" spans="1:10" x14ac:dyDescent="0.2">
      <c r="A837" s="10"/>
      <c r="D837" s="13"/>
      <c r="H837" s="12"/>
      <c r="J837" s="11"/>
    </row>
    <row r="838" spans="1:10" x14ac:dyDescent="0.2">
      <c r="A838" s="10"/>
      <c r="D838" s="13"/>
      <c r="H838" s="12"/>
      <c r="J838" s="11"/>
    </row>
    <row r="839" spans="1:10" x14ac:dyDescent="0.2">
      <c r="A839" s="10"/>
      <c r="D839" s="13"/>
      <c r="H839" s="12"/>
      <c r="J839" s="11"/>
    </row>
    <row r="840" spans="1:10" x14ac:dyDescent="0.2">
      <c r="A840" s="10"/>
      <c r="D840" s="13"/>
      <c r="H840" s="12"/>
      <c r="J840" s="11"/>
    </row>
    <row r="841" spans="1:10" x14ac:dyDescent="0.2">
      <c r="A841" s="10"/>
      <c r="D841" s="13"/>
      <c r="H841" s="12"/>
      <c r="J841" s="11"/>
    </row>
    <row r="842" spans="1:10" x14ac:dyDescent="0.2">
      <c r="A842" s="10"/>
      <c r="D842" s="13"/>
      <c r="H842" s="12"/>
      <c r="J842" s="11"/>
    </row>
    <row r="843" spans="1:10" x14ac:dyDescent="0.2">
      <c r="A843" s="10"/>
      <c r="D843" s="13"/>
      <c r="H843" s="12"/>
      <c r="J843" s="11"/>
    </row>
    <row r="844" spans="1:10" x14ac:dyDescent="0.2">
      <c r="A844" s="10"/>
      <c r="D844" s="13"/>
      <c r="H844" s="12"/>
      <c r="J844" s="11"/>
    </row>
    <row r="845" spans="1:10" x14ac:dyDescent="0.2">
      <c r="A845" s="10"/>
      <c r="D845" s="13"/>
      <c r="H845" s="12"/>
      <c r="J845" s="11"/>
    </row>
    <row r="846" spans="1:10" x14ac:dyDescent="0.2">
      <c r="A846" s="10"/>
      <c r="D846" s="13"/>
      <c r="H846" s="12"/>
      <c r="J846" s="11"/>
    </row>
    <row r="847" spans="1:10" x14ac:dyDescent="0.2">
      <c r="A847" s="10"/>
      <c r="D847" s="13"/>
      <c r="H847" s="12"/>
      <c r="J847" s="11"/>
    </row>
    <row r="848" spans="1:10" x14ac:dyDescent="0.2">
      <c r="A848" s="10"/>
      <c r="D848" s="13"/>
      <c r="H848" s="12"/>
      <c r="J848" s="11"/>
    </row>
    <row r="849" spans="1:10" x14ac:dyDescent="0.2">
      <c r="A849" s="10"/>
      <c r="D849" s="13"/>
      <c r="H849" s="12"/>
      <c r="J849" s="11"/>
    </row>
    <row r="850" spans="1:10" x14ac:dyDescent="0.2">
      <c r="A850" s="10"/>
      <c r="D850" s="13"/>
      <c r="H850" s="12"/>
      <c r="J850" s="11"/>
    </row>
    <row r="851" spans="1:10" x14ac:dyDescent="0.2">
      <c r="A851" s="10"/>
      <c r="D851" s="13"/>
      <c r="H851" s="12"/>
      <c r="J851" s="11"/>
    </row>
    <row r="852" spans="1:10" x14ac:dyDescent="0.2">
      <c r="A852" s="10"/>
      <c r="D852" s="13"/>
      <c r="H852" s="12"/>
      <c r="J852" s="11"/>
    </row>
    <row r="853" spans="1:10" x14ac:dyDescent="0.2">
      <c r="A853" s="10"/>
      <c r="D853" s="13"/>
      <c r="H853" s="12"/>
      <c r="J853" s="11"/>
    </row>
    <row r="854" spans="1:10" x14ac:dyDescent="0.2">
      <c r="A854" s="10"/>
      <c r="D854" s="13"/>
      <c r="H854" s="12"/>
      <c r="J854" s="11"/>
    </row>
    <row r="855" spans="1:10" x14ac:dyDescent="0.2">
      <c r="A855" s="10"/>
      <c r="D855" s="13"/>
      <c r="H855" s="12"/>
      <c r="J855" s="11"/>
    </row>
    <row r="856" spans="1:10" x14ac:dyDescent="0.2">
      <c r="A856" s="10"/>
      <c r="D856" s="13"/>
      <c r="H856" s="12"/>
      <c r="J856" s="11"/>
    </row>
    <row r="857" spans="1:10" x14ac:dyDescent="0.2">
      <c r="A857" s="10"/>
      <c r="D857" s="13"/>
      <c r="H857" s="12"/>
      <c r="J857" s="11"/>
    </row>
    <row r="858" spans="1:10" x14ac:dyDescent="0.2">
      <c r="A858" s="10"/>
      <c r="D858" s="13"/>
      <c r="H858" s="12"/>
      <c r="J858" s="11"/>
    </row>
    <row r="859" spans="1:10" x14ac:dyDescent="0.2">
      <c r="A859" s="10"/>
      <c r="D859" s="13"/>
      <c r="H859" s="12"/>
      <c r="J859" s="11"/>
    </row>
    <row r="860" spans="1:10" x14ac:dyDescent="0.2">
      <c r="A860" s="10"/>
      <c r="D860" s="13"/>
      <c r="H860" s="12"/>
      <c r="J860" s="11"/>
    </row>
    <row r="861" spans="1:10" x14ac:dyDescent="0.2">
      <c r="A861" s="10"/>
      <c r="D861" s="13"/>
      <c r="H861" s="12"/>
      <c r="J861" s="11"/>
    </row>
    <row r="862" spans="1:10" x14ac:dyDescent="0.2">
      <c r="A862" s="10"/>
      <c r="D862" s="13"/>
      <c r="H862" s="12"/>
      <c r="J862" s="11"/>
    </row>
    <row r="863" spans="1:10" x14ac:dyDescent="0.2">
      <c r="A863" s="10"/>
      <c r="D863" s="13"/>
      <c r="H863" s="12"/>
      <c r="J863" s="11"/>
    </row>
    <row r="864" spans="1:10" x14ac:dyDescent="0.2">
      <c r="A864" s="10"/>
      <c r="D864" s="13"/>
      <c r="H864" s="12"/>
      <c r="J864" s="11"/>
    </row>
    <row r="865" spans="1:10" x14ac:dyDescent="0.2">
      <c r="A865" s="10"/>
      <c r="D865" s="13"/>
      <c r="H865" s="12"/>
      <c r="J865" s="11"/>
    </row>
    <row r="866" spans="1:10" x14ac:dyDescent="0.2">
      <c r="A866" s="10"/>
      <c r="D866" s="13"/>
      <c r="H866" s="12"/>
      <c r="J866" s="11"/>
    </row>
    <row r="867" spans="1:10" x14ac:dyDescent="0.2">
      <c r="A867" s="10"/>
      <c r="D867" s="13"/>
      <c r="H867" s="12"/>
      <c r="J867" s="11"/>
    </row>
    <row r="868" spans="1:10" x14ac:dyDescent="0.2">
      <c r="A868" s="10"/>
      <c r="D868" s="13"/>
      <c r="H868" s="12"/>
      <c r="J868" s="11"/>
    </row>
    <row r="869" spans="1:10" x14ac:dyDescent="0.2">
      <c r="A869" s="10"/>
      <c r="D869" s="13"/>
      <c r="H869" s="12"/>
      <c r="J869" s="11"/>
    </row>
    <row r="870" spans="1:10" x14ac:dyDescent="0.2">
      <c r="A870" s="10"/>
      <c r="D870" s="13"/>
      <c r="H870" s="12"/>
      <c r="J870" s="11"/>
    </row>
    <row r="871" spans="1:10" x14ac:dyDescent="0.2">
      <c r="A871" s="10"/>
      <c r="D871" s="13"/>
      <c r="H871" s="12"/>
      <c r="J871" s="11"/>
    </row>
    <row r="872" spans="1:10" x14ac:dyDescent="0.2">
      <c r="A872" s="10"/>
      <c r="D872" s="13"/>
      <c r="H872" s="12"/>
      <c r="J872" s="11"/>
    </row>
    <row r="873" spans="1:10" x14ac:dyDescent="0.2">
      <c r="A873" s="10"/>
      <c r="D873" s="13"/>
      <c r="H873" s="12"/>
      <c r="J873" s="11"/>
    </row>
    <row r="874" spans="1:10" x14ac:dyDescent="0.2">
      <c r="A874" s="10"/>
      <c r="D874" s="13"/>
      <c r="H874" s="12"/>
      <c r="J874" s="11"/>
    </row>
    <row r="875" spans="1:10" x14ac:dyDescent="0.2">
      <c r="A875" s="10"/>
      <c r="D875" s="13"/>
      <c r="H875" s="12"/>
      <c r="J875" s="11"/>
    </row>
    <row r="876" spans="1:10" x14ac:dyDescent="0.2">
      <c r="A876" s="10"/>
      <c r="D876" s="13"/>
      <c r="H876" s="12"/>
      <c r="J876" s="11"/>
    </row>
    <row r="877" spans="1:10" x14ac:dyDescent="0.2">
      <c r="A877" s="10"/>
      <c r="D877" s="13"/>
      <c r="H877" s="12"/>
      <c r="J877" s="11"/>
    </row>
    <row r="878" spans="1:10" x14ac:dyDescent="0.2">
      <c r="A878" s="10"/>
      <c r="D878" s="13"/>
      <c r="H878" s="12"/>
      <c r="J878" s="11"/>
    </row>
    <row r="879" spans="1:10" x14ac:dyDescent="0.2">
      <c r="A879" s="10"/>
      <c r="D879" s="13"/>
      <c r="H879" s="12"/>
      <c r="J879" s="11"/>
    </row>
    <row r="880" spans="1:10" x14ac:dyDescent="0.2">
      <c r="A880" s="10"/>
      <c r="D880" s="13"/>
      <c r="H880" s="12"/>
      <c r="J880" s="11"/>
    </row>
    <row r="881" spans="1:10" x14ac:dyDescent="0.2">
      <c r="A881" s="10"/>
      <c r="D881" s="13"/>
      <c r="H881" s="12"/>
      <c r="J881" s="11"/>
    </row>
    <row r="882" spans="1:10" x14ac:dyDescent="0.2">
      <c r="A882" s="10"/>
      <c r="D882" s="13"/>
      <c r="H882" s="12"/>
      <c r="J882" s="11"/>
    </row>
    <row r="883" spans="1:10" x14ac:dyDescent="0.2">
      <c r="A883" s="10"/>
      <c r="D883" s="13"/>
      <c r="H883" s="12"/>
      <c r="J883" s="11"/>
    </row>
    <row r="884" spans="1:10" x14ac:dyDescent="0.2">
      <c r="A884" s="10"/>
      <c r="D884" s="13"/>
      <c r="H884" s="12"/>
      <c r="J884" s="11"/>
    </row>
    <row r="885" spans="1:10" x14ac:dyDescent="0.2">
      <c r="A885" s="10"/>
      <c r="D885" s="13"/>
      <c r="H885" s="12"/>
      <c r="J885" s="11"/>
    </row>
    <row r="886" spans="1:10" x14ac:dyDescent="0.2">
      <c r="A886" s="10"/>
      <c r="D886" s="13"/>
      <c r="H886" s="12"/>
      <c r="J886" s="11"/>
    </row>
    <row r="887" spans="1:10" x14ac:dyDescent="0.2">
      <c r="A887" s="10"/>
      <c r="D887" s="13"/>
      <c r="H887" s="12"/>
      <c r="J887" s="11"/>
    </row>
    <row r="888" spans="1:10" x14ac:dyDescent="0.2">
      <c r="A888" s="10"/>
      <c r="D888" s="13"/>
      <c r="H888" s="12"/>
      <c r="J888" s="11"/>
    </row>
    <row r="889" spans="1:10" x14ac:dyDescent="0.2">
      <c r="A889" s="10"/>
      <c r="D889" s="13"/>
      <c r="H889" s="12"/>
      <c r="J889" s="11"/>
    </row>
    <row r="890" spans="1:10" x14ac:dyDescent="0.2">
      <c r="A890" s="10"/>
      <c r="D890" s="13"/>
      <c r="H890" s="12"/>
      <c r="J890" s="11"/>
    </row>
    <row r="891" spans="1:10" x14ac:dyDescent="0.2">
      <c r="A891" s="10"/>
      <c r="D891" s="13"/>
      <c r="H891" s="12"/>
      <c r="J891" s="11"/>
    </row>
    <row r="892" spans="1:10" x14ac:dyDescent="0.2">
      <c r="A892" s="10"/>
      <c r="D892" s="13"/>
      <c r="H892" s="12"/>
      <c r="J892" s="11"/>
    </row>
    <row r="893" spans="1:10" x14ac:dyDescent="0.2">
      <c r="A893" s="10"/>
      <c r="D893" s="13"/>
      <c r="H893" s="12"/>
      <c r="J893" s="11"/>
    </row>
    <row r="894" spans="1:10" x14ac:dyDescent="0.2">
      <c r="A894" s="10"/>
      <c r="D894" s="13"/>
      <c r="H894" s="12"/>
      <c r="J894" s="11"/>
    </row>
    <row r="895" spans="1:10" x14ac:dyDescent="0.2">
      <c r="A895" s="10"/>
      <c r="D895" s="13"/>
      <c r="H895" s="12"/>
      <c r="J895" s="11"/>
    </row>
    <row r="896" spans="1:10" x14ac:dyDescent="0.2">
      <c r="A896" s="10"/>
      <c r="D896" s="13"/>
      <c r="H896" s="12"/>
      <c r="J896" s="11"/>
    </row>
    <row r="897" spans="1:10" x14ac:dyDescent="0.2">
      <c r="A897" s="10"/>
      <c r="D897" s="13"/>
      <c r="H897" s="12"/>
      <c r="J897" s="11"/>
    </row>
    <row r="898" spans="1:10" x14ac:dyDescent="0.2">
      <c r="A898" s="10"/>
      <c r="D898" s="13"/>
      <c r="H898" s="12"/>
      <c r="J898" s="11"/>
    </row>
    <row r="899" spans="1:10" x14ac:dyDescent="0.2">
      <c r="A899" s="10"/>
      <c r="D899" s="13"/>
      <c r="H899" s="12"/>
      <c r="J899" s="11"/>
    </row>
    <row r="900" spans="1:10" x14ac:dyDescent="0.2">
      <c r="A900" s="10"/>
      <c r="D900" s="13"/>
      <c r="H900" s="12"/>
      <c r="J900" s="11"/>
    </row>
    <row r="901" spans="1:10" x14ac:dyDescent="0.2">
      <c r="A901" s="10"/>
      <c r="D901" s="13"/>
      <c r="H901" s="12"/>
      <c r="J901" s="11"/>
    </row>
    <row r="902" spans="1:10" x14ac:dyDescent="0.2">
      <c r="A902" s="10"/>
      <c r="D902" s="13"/>
      <c r="H902" s="12"/>
      <c r="J902" s="11"/>
    </row>
    <row r="903" spans="1:10" x14ac:dyDescent="0.2">
      <c r="A903" s="10"/>
      <c r="D903" s="13"/>
      <c r="H903" s="12"/>
      <c r="J903" s="11"/>
    </row>
    <row r="904" spans="1:10" x14ac:dyDescent="0.2">
      <c r="A904" s="10"/>
      <c r="D904" s="13"/>
      <c r="H904" s="12"/>
      <c r="J904" s="11"/>
    </row>
    <row r="905" spans="1:10" x14ac:dyDescent="0.2">
      <c r="A905" s="10"/>
      <c r="D905" s="13"/>
      <c r="H905" s="12"/>
      <c r="J905" s="11"/>
    </row>
    <row r="906" spans="1:10" x14ac:dyDescent="0.2">
      <c r="A906" s="10"/>
      <c r="D906" s="13"/>
      <c r="H906" s="12"/>
      <c r="J906" s="11"/>
    </row>
    <row r="907" spans="1:10" x14ac:dyDescent="0.2">
      <c r="A907" s="10"/>
      <c r="D907" s="13"/>
      <c r="H907" s="12"/>
      <c r="J907" s="11"/>
    </row>
    <row r="908" spans="1:10" x14ac:dyDescent="0.2">
      <c r="A908" s="10"/>
      <c r="D908" s="13"/>
      <c r="H908" s="12"/>
      <c r="J908" s="11"/>
    </row>
    <row r="909" spans="1:10" x14ac:dyDescent="0.2">
      <c r="A909" s="10"/>
      <c r="D909" s="13"/>
      <c r="H909" s="12"/>
      <c r="J909" s="11"/>
    </row>
    <row r="910" spans="1:10" x14ac:dyDescent="0.2">
      <c r="A910" s="10"/>
      <c r="D910" s="13"/>
      <c r="H910" s="12"/>
      <c r="J910" s="11"/>
    </row>
    <row r="911" spans="1:10" x14ac:dyDescent="0.2">
      <c r="A911" s="10"/>
      <c r="D911" s="13"/>
      <c r="H911" s="12"/>
      <c r="J911" s="11"/>
    </row>
    <row r="912" spans="1:10" x14ac:dyDescent="0.2">
      <c r="A912" s="10"/>
      <c r="D912" s="13"/>
      <c r="H912" s="12"/>
      <c r="J912" s="11"/>
    </row>
    <row r="913" spans="1:10" x14ac:dyDescent="0.2">
      <c r="A913" s="10"/>
      <c r="D913" s="13"/>
      <c r="H913" s="12"/>
      <c r="J913" s="11"/>
    </row>
    <row r="914" spans="1:10" x14ac:dyDescent="0.2">
      <c r="A914" s="10"/>
      <c r="D914" s="13"/>
      <c r="H914" s="12"/>
      <c r="J914" s="11"/>
    </row>
    <row r="915" spans="1:10" x14ac:dyDescent="0.2">
      <c r="A915" s="10"/>
      <c r="D915" s="13"/>
      <c r="H915" s="12"/>
      <c r="J915" s="11"/>
    </row>
    <row r="916" spans="1:10" x14ac:dyDescent="0.2">
      <c r="A916" s="10"/>
      <c r="D916" s="13"/>
      <c r="H916" s="12"/>
      <c r="J916" s="11"/>
    </row>
    <row r="917" spans="1:10" x14ac:dyDescent="0.2">
      <c r="A917" s="10"/>
      <c r="D917" s="13"/>
      <c r="H917" s="12"/>
      <c r="J917" s="11"/>
    </row>
    <row r="918" spans="1:10" x14ac:dyDescent="0.2">
      <c r="A918" s="10"/>
      <c r="D918" s="13"/>
      <c r="H918" s="12"/>
      <c r="J918" s="11"/>
    </row>
    <row r="919" spans="1:10" x14ac:dyDescent="0.2">
      <c r="A919" s="10"/>
      <c r="D919" s="13"/>
      <c r="H919" s="12"/>
      <c r="J919" s="11"/>
    </row>
    <row r="920" spans="1:10" x14ac:dyDescent="0.2">
      <c r="A920" s="10"/>
      <c r="D920" s="13"/>
      <c r="H920" s="12"/>
      <c r="J920" s="11"/>
    </row>
    <row r="921" spans="1:10" x14ac:dyDescent="0.2">
      <c r="A921" s="10"/>
      <c r="D921" s="13"/>
      <c r="H921" s="12"/>
      <c r="J921" s="11"/>
    </row>
    <row r="922" spans="1:10" x14ac:dyDescent="0.2">
      <c r="A922" s="10"/>
      <c r="D922" s="13"/>
      <c r="H922" s="12"/>
      <c r="J922" s="11"/>
    </row>
    <row r="923" spans="1:10" x14ac:dyDescent="0.2">
      <c r="A923" s="10"/>
      <c r="D923" s="13"/>
      <c r="H923" s="12"/>
      <c r="J923" s="11"/>
    </row>
    <row r="924" spans="1:10" x14ac:dyDescent="0.2">
      <c r="A924" s="10"/>
      <c r="D924" s="13"/>
      <c r="H924" s="12"/>
      <c r="J924" s="11"/>
    </row>
    <row r="925" spans="1:10" x14ac:dyDescent="0.2">
      <c r="A925" s="10"/>
      <c r="D925" s="13"/>
      <c r="H925" s="12"/>
      <c r="J925" s="11"/>
    </row>
    <row r="926" spans="1:10" x14ac:dyDescent="0.2">
      <c r="A926" s="10"/>
      <c r="D926" s="13"/>
      <c r="H926" s="12"/>
      <c r="J926" s="11"/>
    </row>
    <row r="927" spans="1:10" x14ac:dyDescent="0.2">
      <c r="A927" s="10"/>
      <c r="D927" s="13"/>
      <c r="H927" s="12"/>
      <c r="J927" s="11"/>
    </row>
    <row r="928" spans="1:10" x14ac:dyDescent="0.2">
      <c r="A928" s="10"/>
      <c r="D928" s="13"/>
      <c r="H928" s="12"/>
      <c r="J928" s="11"/>
    </row>
    <row r="929" spans="1:10" x14ac:dyDescent="0.2">
      <c r="A929" s="10"/>
      <c r="D929" s="13"/>
      <c r="H929" s="12"/>
      <c r="J929" s="11"/>
    </row>
    <row r="930" spans="1:10" x14ac:dyDescent="0.2">
      <c r="A930" s="10"/>
      <c r="D930" s="13"/>
      <c r="H930" s="12"/>
      <c r="J930" s="11"/>
    </row>
    <row r="931" spans="1:10" x14ac:dyDescent="0.2">
      <c r="A931" s="10"/>
      <c r="D931" s="13"/>
      <c r="H931" s="12"/>
      <c r="J931" s="11"/>
    </row>
    <row r="932" spans="1:10" x14ac:dyDescent="0.2">
      <c r="A932" s="10"/>
      <c r="D932" s="13"/>
      <c r="H932" s="12"/>
      <c r="J932" s="11"/>
    </row>
    <row r="933" spans="1:10" x14ac:dyDescent="0.2">
      <c r="A933" s="10"/>
      <c r="D933" s="13"/>
      <c r="H933" s="12"/>
      <c r="J933" s="11"/>
    </row>
    <row r="934" spans="1:10" x14ac:dyDescent="0.2">
      <c r="A934" s="10"/>
      <c r="D934" s="13"/>
      <c r="H934" s="12"/>
      <c r="J934" s="11"/>
    </row>
    <row r="935" spans="1:10" x14ac:dyDescent="0.2">
      <c r="A935" s="10"/>
      <c r="D935" s="13"/>
      <c r="H935" s="12"/>
      <c r="J935" s="11"/>
    </row>
    <row r="936" spans="1:10" x14ac:dyDescent="0.2">
      <c r="A936" s="10"/>
      <c r="D936" s="13"/>
      <c r="H936" s="12"/>
      <c r="J936" s="11"/>
    </row>
    <row r="937" spans="1:10" x14ac:dyDescent="0.2">
      <c r="A937" s="10"/>
      <c r="D937" s="13"/>
      <c r="H937" s="12"/>
      <c r="J937" s="11"/>
    </row>
    <row r="938" spans="1:10" x14ac:dyDescent="0.2">
      <c r="A938" s="10"/>
      <c r="D938" s="13"/>
      <c r="H938" s="12"/>
      <c r="J938" s="11"/>
    </row>
    <row r="939" spans="1:10" x14ac:dyDescent="0.2">
      <c r="A939" s="10"/>
      <c r="D939" s="13"/>
      <c r="H939" s="12"/>
      <c r="J939" s="11"/>
    </row>
    <row r="940" spans="1:10" x14ac:dyDescent="0.2">
      <c r="A940" s="10"/>
      <c r="D940" s="13"/>
      <c r="H940" s="12"/>
      <c r="J940" s="11"/>
    </row>
    <row r="941" spans="1:10" x14ac:dyDescent="0.2">
      <c r="A941" s="10"/>
      <c r="D941" s="13"/>
      <c r="H941" s="12"/>
      <c r="J941" s="11"/>
    </row>
    <row r="942" spans="1:10" x14ac:dyDescent="0.2">
      <c r="A942" s="10"/>
      <c r="D942" s="13"/>
      <c r="H942" s="12"/>
      <c r="J942" s="11"/>
    </row>
    <row r="943" spans="1:10" x14ac:dyDescent="0.2">
      <c r="A943" s="10"/>
      <c r="D943" s="13"/>
      <c r="H943" s="12"/>
      <c r="J943" s="11"/>
    </row>
    <row r="944" spans="1:10" x14ac:dyDescent="0.2">
      <c r="A944" s="10"/>
      <c r="D944" s="13"/>
      <c r="H944" s="12"/>
      <c r="J944" s="11"/>
    </row>
    <row r="945" spans="1:10" x14ac:dyDescent="0.2">
      <c r="A945" s="10"/>
      <c r="D945" s="13"/>
      <c r="H945" s="12"/>
      <c r="J945" s="11"/>
    </row>
    <row r="946" spans="1:10" x14ac:dyDescent="0.2">
      <c r="A946" s="10"/>
      <c r="D946" s="13"/>
      <c r="H946" s="12"/>
      <c r="J946" s="11"/>
    </row>
    <row r="947" spans="1:10" x14ac:dyDescent="0.2">
      <c r="A947" s="10"/>
      <c r="D947" s="13"/>
      <c r="H947" s="12"/>
      <c r="J947" s="11"/>
    </row>
    <row r="948" spans="1:10" x14ac:dyDescent="0.2">
      <c r="A948" s="10"/>
      <c r="D948" s="13"/>
      <c r="H948" s="12"/>
      <c r="J948" s="11"/>
    </row>
    <row r="949" spans="1:10" x14ac:dyDescent="0.2">
      <c r="A949" s="10"/>
      <c r="D949" s="13"/>
      <c r="H949" s="12"/>
      <c r="J949" s="11"/>
    </row>
    <row r="950" spans="1:10" x14ac:dyDescent="0.2">
      <c r="A950" s="10"/>
      <c r="D950" s="13"/>
      <c r="H950" s="12"/>
      <c r="J950" s="11"/>
    </row>
    <row r="951" spans="1:10" x14ac:dyDescent="0.2">
      <c r="A951" s="10"/>
      <c r="D951" s="13"/>
      <c r="H951" s="12"/>
      <c r="J951" s="11"/>
    </row>
    <row r="952" spans="1:10" x14ac:dyDescent="0.2">
      <c r="A952" s="10"/>
      <c r="D952" s="13"/>
      <c r="H952" s="12"/>
      <c r="J952" s="11"/>
    </row>
    <row r="953" spans="1:10" x14ac:dyDescent="0.2">
      <c r="A953" s="10"/>
      <c r="D953" s="8"/>
      <c r="H953" s="12"/>
      <c r="J953" s="11"/>
    </row>
    <row r="954" spans="1:10" x14ac:dyDescent="0.2">
      <c r="A954" s="10"/>
      <c r="D954" s="8"/>
      <c r="H954" s="12"/>
      <c r="J954" s="11"/>
    </row>
    <row r="955" spans="1:10" x14ac:dyDescent="0.2">
      <c r="A955" s="10"/>
      <c r="D955" s="8"/>
      <c r="H955" s="12"/>
      <c r="J955" s="11"/>
    </row>
    <row r="956" spans="1:10" x14ac:dyDescent="0.2">
      <c r="A956" s="10"/>
      <c r="D956" s="8"/>
      <c r="H956" s="12"/>
      <c r="J956" s="11"/>
    </row>
    <row r="957" spans="1:10" x14ac:dyDescent="0.2">
      <c r="A957" s="10"/>
      <c r="D957" s="8"/>
      <c r="H957" s="12"/>
      <c r="J957" s="11"/>
    </row>
    <row r="958" spans="1:10" x14ac:dyDescent="0.2">
      <c r="A958" s="10"/>
      <c r="D958" s="8"/>
      <c r="H958" s="12"/>
      <c r="J958" s="11"/>
    </row>
    <row r="959" spans="1:10" x14ac:dyDescent="0.2">
      <c r="A959" s="10"/>
      <c r="D959" s="8"/>
      <c r="H959" s="12"/>
      <c r="J959" s="11"/>
    </row>
    <row r="960" spans="1:10" x14ac:dyDescent="0.2">
      <c r="A960" s="10"/>
      <c r="D960" s="8"/>
      <c r="H960" s="12"/>
      <c r="J960" s="11"/>
    </row>
    <row r="961" spans="1:10" x14ac:dyDescent="0.2">
      <c r="A961" s="10"/>
      <c r="D961" s="8"/>
      <c r="H961" s="12"/>
      <c r="J961" s="11"/>
    </row>
    <row r="962" spans="1:10" x14ac:dyDescent="0.2">
      <c r="A962" s="10"/>
      <c r="D962" s="8"/>
      <c r="H962" s="12"/>
      <c r="J962" s="11"/>
    </row>
    <row r="963" spans="1:10" x14ac:dyDescent="0.2">
      <c r="A963" s="10"/>
      <c r="D963" s="8"/>
      <c r="H963" s="12"/>
      <c r="J963" s="11"/>
    </row>
    <row r="964" spans="1:10" x14ac:dyDescent="0.2">
      <c r="A964" s="10"/>
      <c r="D964" s="8"/>
      <c r="H964" s="12"/>
      <c r="J964" s="11"/>
    </row>
    <row r="965" spans="1:10" x14ac:dyDescent="0.2">
      <c r="A965" s="10"/>
      <c r="D965" s="8"/>
      <c r="H965" s="12"/>
      <c r="J965" s="11"/>
    </row>
    <row r="966" spans="1:10" x14ac:dyDescent="0.2">
      <c r="A966" s="10"/>
      <c r="D966" s="8"/>
      <c r="H966" s="12"/>
      <c r="J966" s="11"/>
    </row>
    <row r="967" spans="1:10" x14ac:dyDescent="0.2">
      <c r="A967" s="10"/>
      <c r="D967" s="8"/>
      <c r="H967" s="12"/>
      <c r="J967" s="11"/>
    </row>
    <row r="968" spans="1:10" x14ac:dyDescent="0.2">
      <c r="A968" s="10"/>
      <c r="D968" s="8"/>
      <c r="H968" s="12"/>
      <c r="J968" s="11"/>
    </row>
    <row r="969" spans="1:10" x14ac:dyDescent="0.2">
      <c r="A969" s="10"/>
      <c r="D969" s="8"/>
      <c r="H969" s="12"/>
      <c r="J969" s="11"/>
    </row>
    <row r="970" spans="1:10" x14ac:dyDescent="0.2">
      <c r="A970" s="10"/>
      <c r="D970" s="8"/>
      <c r="H970" s="12"/>
      <c r="J970" s="11"/>
    </row>
    <row r="971" spans="1:10" x14ac:dyDescent="0.2">
      <c r="A971" s="10"/>
      <c r="D971" s="8"/>
      <c r="H971" s="12"/>
      <c r="J971" s="11"/>
    </row>
    <row r="972" spans="1:10" x14ac:dyDescent="0.2">
      <c r="A972" s="10"/>
      <c r="D972" s="8"/>
      <c r="H972" s="12"/>
      <c r="J972" s="11"/>
    </row>
    <row r="973" spans="1:10" x14ac:dyDescent="0.2">
      <c r="A973" s="10"/>
      <c r="D973" s="8"/>
      <c r="H973" s="12"/>
      <c r="J973" s="11"/>
    </row>
    <row r="974" spans="1:10" x14ac:dyDescent="0.2">
      <c r="A974" s="10"/>
      <c r="D974" s="8"/>
      <c r="H974" s="12"/>
      <c r="J974" s="11"/>
    </row>
    <row r="975" spans="1:10" x14ac:dyDescent="0.2">
      <c r="A975" s="10"/>
      <c r="D975" s="8"/>
      <c r="H975" s="12"/>
      <c r="J975" s="11"/>
    </row>
    <row r="976" spans="1:10" x14ac:dyDescent="0.2">
      <c r="A976" s="10"/>
      <c r="D976" s="8"/>
      <c r="H976" s="12"/>
      <c r="J976" s="11"/>
    </row>
    <row r="977" spans="1:10" x14ac:dyDescent="0.2">
      <c r="A977" s="10"/>
      <c r="D977" s="8"/>
      <c r="H977" s="12"/>
      <c r="J977" s="11"/>
    </row>
    <row r="978" spans="1:10" x14ac:dyDescent="0.2">
      <c r="A978" s="10"/>
      <c r="D978" s="8"/>
      <c r="H978" s="12"/>
      <c r="J978" s="11"/>
    </row>
    <row r="979" spans="1:10" x14ac:dyDescent="0.2">
      <c r="A979" s="10"/>
      <c r="D979" s="8"/>
      <c r="H979" s="12"/>
      <c r="J979" s="11"/>
    </row>
    <row r="980" spans="1:10" x14ac:dyDescent="0.2">
      <c r="A980" s="10"/>
      <c r="D980" s="8"/>
      <c r="H980" s="12"/>
      <c r="J980" s="11"/>
    </row>
    <row r="981" spans="1:10" x14ac:dyDescent="0.2">
      <c r="A981" s="10"/>
      <c r="D981" s="8"/>
      <c r="H981" s="12"/>
      <c r="J981" s="11"/>
    </row>
    <row r="982" spans="1:10" x14ac:dyDescent="0.2">
      <c r="A982" s="10"/>
      <c r="D982" s="8"/>
      <c r="H982" s="12"/>
      <c r="J982" s="11"/>
    </row>
    <row r="983" spans="1:10" x14ac:dyDescent="0.2">
      <c r="A983" s="10"/>
      <c r="D983" s="8"/>
      <c r="H983" s="12"/>
      <c r="J983" s="11"/>
    </row>
    <row r="984" spans="1:10" x14ac:dyDescent="0.2">
      <c r="A984" s="10"/>
      <c r="D984" s="8"/>
      <c r="H984" s="12"/>
      <c r="J984" s="11"/>
    </row>
    <row r="985" spans="1:10" x14ac:dyDescent="0.2">
      <c r="A985" s="10"/>
      <c r="D985" s="8"/>
      <c r="H985" s="12"/>
      <c r="J985" s="11"/>
    </row>
    <row r="986" spans="1:10" x14ac:dyDescent="0.2">
      <c r="A986" s="10"/>
      <c r="D986" s="8"/>
      <c r="H986" s="12"/>
      <c r="J986" s="11"/>
    </row>
    <row r="987" spans="1:10" x14ac:dyDescent="0.2">
      <c r="A987" s="10"/>
      <c r="D987" s="8"/>
      <c r="H987" s="12"/>
      <c r="J987" s="11"/>
    </row>
    <row r="988" spans="1:10" x14ac:dyDescent="0.2">
      <c r="A988" s="10"/>
      <c r="D988" s="8"/>
      <c r="H988" s="12"/>
      <c r="J988" s="11"/>
    </row>
    <row r="989" spans="1:10" x14ac:dyDescent="0.2">
      <c r="A989" s="10"/>
      <c r="D989" s="8"/>
      <c r="H989" s="12"/>
      <c r="J989" s="11"/>
    </row>
    <row r="990" spans="1:10" x14ac:dyDescent="0.2">
      <c r="A990" s="10"/>
      <c r="D990" s="8"/>
      <c r="H990" s="12"/>
      <c r="J990" s="11"/>
    </row>
    <row r="991" spans="1:10" x14ac:dyDescent="0.2">
      <c r="A991" s="10"/>
      <c r="D991" s="8"/>
      <c r="H991" s="12"/>
      <c r="J991" s="11"/>
    </row>
    <row r="992" spans="1:10" x14ac:dyDescent="0.2">
      <c r="A992" s="10"/>
      <c r="D992" s="8"/>
      <c r="H992" s="12"/>
      <c r="J992" s="11"/>
    </row>
    <row r="993" spans="1:10" x14ac:dyDescent="0.2">
      <c r="A993" s="10"/>
      <c r="D993" s="8"/>
      <c r="H993" s="12"/>
      <c r="J993" s="11"/>
    </row>
    <row r="994" spans="1:10" x14ac:dyDescent="0.2">
      <c r="A994" s="10"/>
      <c r="D994" s="8"/>
      <c r="H994" s="12"/>
      <c r="J994" s="11"/>
    </row>
    <row r="995" spans="1:10" x14ac:dyDescent="0.2">
      <c r="A995" s="10"/>
      <c r="D995" s="8"/>
      <c r="H995" s="12"/>
      <c r="J995" s="11"/>
    </row>
    <row r="996" spans="1:10" x14ac:dyDescent="0.2">
      <c r="A996" s="10"/>
      <c r="D996" s="8"/>
      <c r="H996" s="12"/>
      <c r="J996" s="11"/>
    </row>
    <row r="997" spans="1:10" x14ac:dyDescent="0.2">
      <c r="A997" s="10"/>
      <c r="D997" s="8"/>
      <c r="H997" s="12"/>
      <c r="J997" s="11"/>
    </row>
    <row r="998" spans="1:10" x14ac:dyDescent="0.2">
      <c r="A998" s="10"/>
      <c r="D998" s="8"/>
      <c r="H998" s="12"/>
      <c r="J998" s="11"/>
    </row>
    <row r="999" spans="1:10" x14ac:dyDescent="0.2">
      <c r="A999" s="10"/>
      <c r="D999" s="8"/>
      <c r="H999" s="12"/>
      <c r="J999" s="11"/>
    </row>
    <row r="1000" spans="1:10" x14ac:dyDescent="0.2">
      <c r="A1000" s="10"/>
      <c r="D1000" s="8"/>
      <c r="H1000" s="12"/>
      <c r="J1000" s="11"/>
    </row>
    <row r="1001" spans="1:10" x14ac:dyDescent="0.2">
      <c r="A1001" s="10"/>
      <c r="D1001" s="8"/>
      <c r="H1001" s="12"/>
      <c r="J1001" s="11"/>
    </row>
    <row r="1002" spans="1:10" x14ac:dyDescent="0.2">
      <c r="A1002" s="10"/>
      <c r="D1002" s="8"/>
      <c r="H1002" s="12"/>
      <c r="J1002" s="11"/>
    </row>
    <row r="1003" spans="1:10" x14ac:dyDescent="0.2">
      <c r="A1003" s="10"/>
      <c r="D1003" s="8"/>
      <c r="H1003" s="12"/>
      <c r="J1003" s="11"/>
    </row>
    <row r="1004" spans="1:10" x14ac:dyDescent="0.2">
      <c r="A1004" s="10"/>
      <c r="D1004" s="8"/>
      <c r="H1004" s="12"/>
      <c r="J1004" s="11"/>
    </row>
    <row r="1005" spans="1:10" x14ac:dyDescent="0.2">
      <c r="A1005" s="10"/>
      <c r="D1005" s="8"/>
      <c r="H1005" s="12"/>
      <c r="J1005" s="11"/>
    </row>
    <row r="1006" spans="1:10" x14ac:dyDescent="0.2">
      <c r="A1006" s="10"/>
      <c r="D1006" s="8"/>
      <c r="H1006" s="12"/>
      <c r="J1006" s="11"/>
    </row>
    <row r="1007" spans="1:10" x14ac:dyDescent="0.2">
      <c r="A1007" s="10"/>
      <c r="D1007" s="8"/>
      <c r="H1007" s="12"/>
      <c r="J1007" s="11"/>
    </row>
    <row r="1008" spans="1:10" x14ac:dyDescent="0.2">
      <c r="A1008" s="10"/>
      <c r="D1008" s="8"/>
      <c r="H1008" s="12"/>
      <c r="J1008" s="11"/>
    </row>
    <row r="1009" spans="1:10" x14ac:dyDescent="0.2">
      <c r="A1009" s="10"/>
      <c r="D1009" s="8"/>
      <c r="H1009" s="12"/>
      <c r="J1009" s="11"/>
    </row>
    <row r="1010" spans="1:10" x14ac:dyDescent="0.2">
      <c r="A1010" s="10"/>
      <c r="D1010" s="8"/>
      <c r="H1010" s="12"/>
      <c r="J1010" s="11"/>
    </row>
    <row r="1011" spans="1:10" x14ac:dyDescent="0.2">
      <c r="A1011" s="10"/>
      <c r="D1011" s="8"/>
      <c r="H1011" s="12"/>
      <c r="J1011" s="11"/>
    </row>
    <row r="1012" spans="1:10" x14ac:dyDescent="0.2">
      <c r="A1012" s="10"/>
      <c r="D1012" s="8"/>
      <c r="H1012" s="12"/>
      <c r="J1012" s="11"/>
    </row>
    <row r="1013" spans="1:10" x14ac:dyDescent="0.2">
      <c r="A1013" s="10"/>
      <c r="D1013" s="8"/>
      <c r="H1013" s="12"/>
      <c r="J1013" s="11"/>
    </row>
    <row r="1014" spans="1:10" x14ac:dyDescent="0.2">
      <c r="A1014" s="10"/>
      <c r="D1014" s="8"/>
      <c r="H1014" s="12"/>
      <c r="J1014" s="11"/>
    </row>
    <row r="1015" spans="1:10" x14ac:dyDescent="0.2">
      <c r="A1015" s="10"/>
      <c r="D1015" s="8"/>
      <c r="H1015" s="12"/>
      <c r="J1015" s="11"/>
    </row>
    <row r="1016" spans="1:10" x14ac:dyDescent="0.2">
      <c r="A1016" s="10"/>
      <c r="D1016" s="8"/>
      <c r="H1016" s="12"/>
      <c r="J1016" s="11"/>
    </row>
    <row r="1017" spans="1:10" x14ac:dyDescent="0.2">
      <c r="A1017" s="10"/>
      <c r="D1017" s="8"/>
      <c r="H1017" s="12"/>
      <c r="J1017" s="11"/>
    </row>
    <row r="1018" spans="1:10" x14ac:dyDescent="0.2">
      <c r="A1018" s="10"/>
      <c r="D1018" s="8"/>
      <c r="H1018" s="12"/>
      <c r="J1018" s="11"/>
    </row>
    <row r="1019" spans="1:10" x14ac:dyDescent="0.2">
      <c r="A1019" s="10"/>
      <c r="D1019" s="8"/>
      <c r="H1019" s="12"/>
      <c r="J1019" s="11"/>
    </row>
    <row r="1020" spans="1:10" x14ac:dyDescent="0.2">
      <c r="A1020" s="10"/>
      <c r="D1020" s="8"/>
      <c r="H1020" s="12"/>
      <c r="J1020" s="11"/>
    </row>
    <row r="1021" spans="1:10" x14ac:dyDescent="0.2">
      <c r="A1021" s="10"/>
      <c r="D1021" s="8"/>
      <c r="H1021" s="12"/>
      <c r="J1021" s="11"/>
    </row>
    <row r="1022" spans="1:10" x14ac:dyDescent="0.2">
      <c r="A1022" s="10"/>
      <c r="D1022" s="8"/>
      <c r="H1022" s="12"/>
      <c r="J1022" s="11"/>
    </row>
    <row r="1023" spans="1:10" x14ac:dyDescent="0.2">
      <c r="A1023" s="10"/>
      <c r="D1023" s="8"/>
      <c r="H1023" s="12"/>
      <c r="J1023" s="11"/>
    </row>
    <row r="1024" spans="1:10" x14ac:dyDescent="0.2">
      <c r="A1024" s="10"/>
      <c r="D1024" s="8"/>
      <c r="H1024" s="12"/>
      <c r="J1024" s="11"/>
    </row>
    <row r="1025" spans="1:10" x14ac:dyDescent="0.2">
      <c r="A1025" s="10"/>
      <c r="D1025" s="8"/>
      <c r="H1025" s="12"/>
      <c r="J1025" s="11"/>
    </row>
    <row r="1026" spans="1:10" x14ac:dyDescent="0.2">
      <c r="A1026" s="10"/>
      <c r="D1026" s="8"/>
      <c r="H1026" s="12"/>
      <c r="J1026" s="11"/>
    </row>
    <row r="1027" spans="1:10" x14ac:dyDescent="0.2">
      <c r="A1027" s="10"/>
      <c r="D1027" s="8"/>
      <c r="H1027" s="12"/>
      <c r="J1027" s="11"/>
    </row>
    <row r="1028" spans="1:10" x14ac:dyDescent="0.2">
      <c r="A1028" s="10"/>
      <c r="D1028" s="8"/>
      <c r="H1028" s="12"/>
      <c r="J1028" s="11"/>
    </row>
    <row r="1029" spans="1:10" x14ac:dyDescent="0.2">
      <c r="A1029" s="10"/>
      <c r="D1029" s="8"/>
      <c r="H1029" s="12"/>
      <c r="J1029" s="11"/>
    </row>
    <row r="1030" spans="1:10" x14ac:dyDescent="0.2">
      <c r="A1030" s="10"/>
      <c r="D1030" s="8"/>
      <c r="H1030" s="12"/>
      <c r="J1030" s="11"/>
    </row>
    <row r="1031" spans="1:10" x14ac:dyDescent="0.2">
      <c r="A1031" s="10"/>
      <c r="D1031" s="8"/>
      <c r="H1031" s="12"/>
      <c r="J1031" s="11"/>
    </row>
    <row r="1032" spans="1:10" x14ac:dyDescent="0.2">
      <c r="A1032" s="10"/>
      <c r="D1032" s="8"/>
      <c r="H1032" s="12"/>
      <c r="J1032" s="11"/>
    </row>
    <row r="1033" spans="1:10" x14ac:dyDescent="0.2">
      <c r="A1033" s="10"/>
      <c r="D1033" s="8"/>
      <c r="H1033" s="12"/>
      <c r="J1033" s="11"/>
    </row>
    <row r="1034" spans="1:10" x14ac:dyDescent="0.2">
      <c r="A1034" s="10"/>
      <c r="D1034" s="8"/>
      <c r="H1034" s="12"/>
      <c r="J1034" s="11"/>
    </row>
    <row r="1035" spans="1:10" x14ac:dyDescent="0.2">
      <c r="A1035" s="10"/>
      <c r="D1035" s="8"/>
      <c r="H1035" s="12"/>
      <c r="J1035" s="11"/>
    </row>
    <row r="1036" spans="1:10" x14ac:dyDescent="0.2">
      <c r="A1036" s="10"/>
      <c r="D1036" s="8"/>
      <c r="H1036" s="12"/>
      <c r="J1036" s="11"/>
    </row>
    <row r="1037" spans="1:10" x14ac:dyDescent="0.2">
      <c r="A1037" s="10"/>
      <c r="D1037" s="8"/>
      <c r="H1037" s="12"/>
      <c r="J1037" s="11"/>
    </row>
    <row r="1038" spans="1:10" x14ac:dyDescent="0.2">
      <c r="A1038" s="10"/>
      <c r="D1038" s="8"/>
      <c r="H1038" s="12"/>
      <c r="J1038" s="11"/>
    </row>
    <row r="1039" spans="1:10" x14ac:dyDescent="0.2">
      <c r="A1039" s="10"/>
      <c r="D1039" s="8"/>
      <c r="H1039" s="12"/>
      <c r="J1039" s="11"/>
    </row>
    <row r="1040" spans="1:10" x14ac:dyDescent="0.2">
      <c r="A1040" s="10"/>
      <c r="D1040" s="8"/>
      <c r="H1040" s="12"/>
      <c r="J1040" s="11"/>
    </row>
    <row r="1041" spans="1:10" x14ac:dyDescent="0.2">
      <c r="A1041" s="10"/>
      <c r="D1041" s="8"/>
      <c r="H1041" s="12"/>
      <c r="J1041" s="11"/>
    </row>
    <row r="1042" spans="1:10" x14ac:dyDescent="0.2">
      <c r="A1042" s="10"/>
      <c r="D1042" s="8"/>
      <c r="H1042" s="12"/>
      <c r="J1042" s="11"/>
    </row>
    <row r="1043" spans="1:10" x14ac:dyDescent="0.2">
      <c r="A1043" s="10"/>
      <c r="D1043" s="8"/>
      <c r="H1043" s="12"/>
      <c r="J1043" s="11"/>
    </row>
    <row r="1044" spans="1:10" x14ac:dyDescent="0.2">
      <c r="A1044" s="10"/>
      <c r="D1044" s="8"/>
      <c r="H1044" s="12"/>
      <c r="J1044" s="11"/>
    </row>
    <row r="1045" spans="1:10" x14ac:dyDescent="0.2">
      <c r="A1045" s="10"/>
      <c r="D1045" s="8"/>
      <c r="H1045" s="12"/>
      <c r="J1045" s="11"/>
    </row>
    <row r="1046" spans="1:10" x14ac:dyDescent="0.2">
      <c r="A1046" s="10"/>
      <c r="D1046" s="8"/>
      <c r="H1046" s="12"/>
      <c r="J1046" s="11"/>
    </row>
    <row r="1047" spans="1:10" x14ac:dyDescent="0.2">
      <c r="A1047" s="10"/>
      <c r="D1047" s="8"/>
      <c r="H1047" s="12"/>
      <c r="J1047" s="11"/>
    </row>
    <row r="1048" spans="1:10" x14ac:dyDescent="0.2">
      <c r="A1048" s="10"/>
      <c r="D1048" s="8"/>
      <c r="H1048" s="12"/>
      <c r="J1048" s="11"/>
    </row>
    <row r="1049" spans="1:10" x14ac:dyDescent="0.2">
      <c r="A1049" s="10"/>
      <c r="D1049" s="8"/>
      <c r="H1049" s="12"/>
      <c r="J1049" s="11"/>
    </row>
    <row r="1050" spans="1:10" x14ac:dyDescent="0.2">
      <c r="A1050" s="10"/>
      <c r="D1050" s="8"/>
      <c r="H1050" s="12"/>
      <c r="J1050" s="11"/>
    </row>
    <row r="1051" spans="1:10" x14ac:dyDescent="0.2">
      <c r="A1051" s="10"/>
      <c r="D1051" s="8"/>
      <c r="H1051" s="12"/>
      <c r="J1051" s="11"/>
    </row>
    <row r="1052" spans="1:10" x14ac:dyDescent="0.2">
      <c r="A1052" s="10"/>
      <c r="D1052" s="8"/>
      <c r="H1052" s="12"/>
      <c r="J1052" s="11"/>
    </row>
    <row r="1053" spans="1:10" x14ac:dyDescent="0.2">
      <c r="A1053" s="10"/>
      <c r="D1053" s="8"/>
      <c r="H1053" s="12"/>
      <c r="J1053" s="11"/>
    </row>
    <row r="1054" spans="1:10" x14ac:dyDescent="0.2">
      <c r="A1054" s="10"/>
      <c r="D1054" s="8"/>
      <c r="H1054" s="12"/>
      <c r="J1054" s="11"/>
    </row>
    <row r="1055" spans="1:10" x14ac:dyDescent="0.2">
      <c r="A1055" s="10"/>
      <c r="D1055" s="8"/>
      <c r="H1055" s="12"/>
      <c r="J1055" s="11"/>
    </row>
    <row r="1056" spans="1:10" x14ac:dyDescent="0.2">
      <c r="A1056" s="10"/>
      <c r="D1056" s="8"/>
      <c r="H1056" s="12"/>
      <c r="J1056" s="11"/>
    </row>
    <row r="1057" spans="1:10" x14ac:dyDescent="0.2">
      <c r="A1057" s="10"/>
      <c r="D1057" s="8"/>
      <c r="H1057" s="12"/>
      <c r="J1057" s="11"/>
    </row>
    <row r="1058" spans="1:10" x14ac:dyDescent="0.2">
      <c r="A1058" s="10"/>
      <c r="D1058" s="8"/>
      <c r="H1058" s="12"/>
      <c r="J1058" s="11"/>
    </row>
    <row r="1059" spans="1:10" x14ac:dyDescent="0.2">
      <c r="A1059" s="10"/>
      <c r="D1059" s="8"/>
      <c r="H1059" s="12"/>
      <c r="J1059" s="11"/>
    </row>
    <row r="1060" spans="1:10" x14ac:dyDescent="0.2">
      <c r="A1060" s="10"/>
      <c r="D1060" s="8"/>
      <c r="H1060" s="12"/>
      <c r="J1060" s="11"/>
    </row>
    <row r="1061" spans="1:10" x14ac:dyDescent="0.2">
      <c r="A1061" s="10"/>
      <c r="D1061" s="8"/>
      <c r="H1061" s="12"/>
      <c r="J1061" s="11"/>
    </row>
    <row r="1062" spans="1:10" x14ac:dyDescent="0.2">
      <c r="A1062" s="10"/>
      <c r="D1062" s="8"/>
      <c r="H1062" s="12"/>
      <c r="J1062" s="11"/>
    </row>
    <row r="1063" spans="1:10" x14ac:dyDescent="0.2">
      <c r="A1063" s="10"/>
      <c r="D1063" s="8"/>
      <c r="H1063" s="12"/>
      <c r="J1063" s="11"/>
    </row>
    <row r="1064" spans="1:10" x14ac:dyDescent="0.2">
      <c r="A1064" s="10"/>
      <c r="D1064" s="8"/>
      <c r="H1064" s="12"/>
      <c r="J1064" s="11"/>
    </row>
    <row r="1065" spans="1:10" x14ac:dyDescent="0.2">
      <c r="A1065" s="10"/>
      <c r="D1065" s="8"/>
      <c r="H1065" s="12"/>
      <c r="J1065" s="11"/>
    </row>
    <row r="1066" spans="1:10" x14ac:dyDescent="0.2">
      <c r="A1066" s="10"/>
      <c r="D1066" s="8"/>
      <c r="H1066" s="12"/>
      <c r="J1066" s="11"/>
    </row>
    <row r="1067" spans="1:10" x14ac:dyDescent="0.2">
      <c r="A1067" s="10"/>
      <c r="D1067" s="8"/>
      <c r="H1067" s="12"/>
      <c r="J1067" s="11"/>
    </row>
    <row r="1068" spans="1:10" x14ac:dyDescent="0.2">
      <c r="A1068" s="10"/>
      <c r="D1068" s="8"/>
      <c r="H1068" s="12"/>
      <c r="J1068" s="11"/>
    </row>
    <row r="1069" spans="1:10" x14ac:dyDescent="0.2">
      <c r="A1069" s="10"/>
      <c r="D1069" s="8"/>
      <c r="H1069" s="12"/>
      <c r="J1069" s="11"/>
    </row>
    <row r="1070" spans="1:10" x14ac:dyDescent="0.2">
      <c r="A1070" s="10"/>
      <c r="D1070" s="8"/>
      <c r="H1070" s="12"/>
      <c r="J1070" s="11"/>
    </row>
    <row r="1071" spans="1:10" x14ac:dyDescent="0.2">
      <c r="A1071" s="10"/>
      <c r="D1071" s="8"/>
      <c r="H1071" s="12"/>
      <c r="J1071" s="11"/>
    </row>
    <row r="1072" spans="1:10" x14ac:dyDescent="0.2">
      <c r="A1072" s="10"/>
      <c r="D1072" s="8"/>
      <c r="H1072" s="12"/>
      <c r="J1072" s="11"/>
    </row>
    <row r="1073" spans="1:10" x14ac:dyDescent="0.2">
      <c r="A1073" s="10"/>
      <c r="D1073" s="8"/>
      <c r="H1073" s="12"/>
      <c r="J1073" s="11"/>
    </row>
    <row r="1074" spans="1:10" x14ac:dyDescent="0.2">
      <c r="A1074" s="10"/>
      <c r="D1074" s="8"/>
      <c r="H1074" s="12"/>
      <c r="J1074" s="11"/>
    </row>
    <row r="1075" spans="1:10" x14ac:dyDescent="0.2">
      <c r="A1075" s="10"/>
      <c r="D1075" s="8"/>
      <c r="H1075" s="12"/>
      <c r="J1075" s="11"/>
    </row>
    <row r="1076" spans="1:10" x14ac:dyDescent="0.2">
      <c r="A1076" s="10"/>
      <c r="D1076" s="8"/>
      <c r="H1076" s="12"/>
      <c r="J1076" s="11"/>
    </row>
    <row r="1077" spans="1:10" x14ac:dyDescent="0.2">
      <c r="A1077" s="10"/>
      <c r="D1077" s="8"/>
      <c r="H1077" s="12"/>
      <c r="J1077" s="11"/>
    </row>
    <row r="1078" spans="1:10" x14ac:dyDescent="0.2">
      <c r="A1078" s="10"/>
      <c r="D1078" s="8"/>
      <c r="H1078" s="12"/>
      <c r="J1078" s="11"/>
    </row>
    <row r="1079" spans="1:10" x14ac:dyDescent="0.2">
      <c r="A1079" s="10"/>
      <c r="D1079" s="8"/>
      <c r="H1079" s="12"/>
      <c r="J1079" s="11"/>
    </row>
    <row r="1080" spans="1:10" x14ac:dyDescent="0.2">
      <c r="A1080" s="10"/>
      <c r="D1080" s="8"/>
      <c r="H1080" s="12"/>
      <c r="J1080" s="11"/>
    </row>
    <row r="1081" spans="1:10" x14ac:dyDescent="0.2">
      <c r="A1081" s="10"/>
      <c r="D1081" s="8"/>
      <c r="H1081" s="12"/>
      <c r="J1081" s="11"/>
    </row>
    <row r="1082" spans="1:10" x14ac:dyDescent="0.2">
      <c r="A1082" s="10"/>
      <c r="D1082" s="8"/>
      <c r="H1082" s="12"/>
      <c r="J1082" s="11"/>
    </row>
    <row r="1083" spans="1:10" x14ac:dyDescent="0.2">
      <c r="A1083" s="10"/>
      <c r="D1083" s="8"/>
      <c r="H1083" s="12"/>
      <c r="J1083" s="11"/>
    </row>
    <row r="1084" spans="1:10" x14ac:dyDescent="0.2">
      <c r="A1084" s="10"/>
      <c r="D1084" s="8"/>
      <c r="H1084" s="12"/>
      <c r="J1084" s="11"/>
    </row>
    <row r="1085" spans="1:10" x14ac:dyDescent="0.2">
      <c r="A1085" s="10"/>
      <c r="D1085" s="8"/>
      <c r="H1085" s="12"/>
      <c r="J1085" s="11"/>
    </row>
    <row r="1086" spans="1:10" x14ac:dyDescent="0.2">
      <c r="A1086" s="10"/>
      <c r="D1086" s="8"/>
      <c r="H1086" s="12"/>
      <c r="J1086" s="11"/>
    </row>
    <row r="1087" spans="1:10" x14ac:dyDescent="0.2">
      <c r="A1087" s="10"/>
      <c r="D1087" s="8"/>
      <c r="H1087" s="12"/>
      <c r="J1087" s="11"/>
    </row>
    <row r="1088" spans="1:10" x14ac:dyDescent="0.2">
      <c r="A1088" s="10"/>
      <c r="D1088" s="8"/>
      <c r="H1088" s="12"/>
      <c r="J1088" s="11"/>
    </row>
    <row r="1089" spans="1:10" x14ac:dyDescent="0.2">
      <c r="A1089" s="10"/>
      <c r="D1089" s="8"/>
      <c r="H1089" s="12"/>
      <c r="J1089" s="11"/>
    </row>
    <row r="1090" spans="1:10" x14ac:dyDescent="0.2">
      <c r="A1090" s="10"/>
      <c r="D1090" s="8"/>
      <c r="H1090" s="12"/>
      <c r="J1090" s="11"/>
    </row>
    <row r="1091" spans="1:10" x14ac:dyDescent="0.2">
      <c r="A1091" s="10"/>
      <c r="D1091" s="8"/>
      <c r="H1091" s="12"/>
      <c r="J1091" s="11"/>
    </row>
    <row r="1092" spans="1:10" x14ac:dyDescent="0.2">
      <c r="A1092" s="10"/>
      <c r="D1092" s="8"/>
      <c r="H1092" s="12"/>
      <c r="J1092" s="11"/>
    </row>
    <row r="1093" spans="1:10" x14ac:dyDescent="0.2">
      <c r="A1093" s="10"/>
      <c r="D1093" s="8"/>
      <c r="H1093" s="12"/>
      <c r="J1093" s="11"/>
    </row>
    <row r="1094" spans="1:10" x14ac:dyDescent="0.2">
      <c r="A1094" s="10"/>
      <c r="D1094" s="8"/>
      <c r="H1094" s="12"/>
      <c r="J1094" s="11"/>
    </row>
    <row r="1095" spans="1:10" x14ac:dyDescent="0.2">
      <c r="A1095" s="10"/>
      <c r="D1095" s="8"/>
      <c r="H1095" s="12"/>
      <c r="J1095" s="11"/>
    </row>
    <row r="1096" spans="1:10" x14ac:dyDescent="0.2">
      <c r="A1096" s="10"/>
      <c r="D1096" s="8"/>
      <c r="H1096" s="12"/>
      <c r="J1096" s="11"/>
    </row>
    <row r="1097" spans="1:10" x14ac:dyDescent="0.2">
      <c r="A1097" s="10"/>
      <c r="D1097" s="8"/>
      <c r="H1097" s="12"/>
      <c r="J1097" s="11"/>
    </row>
    <row r="1098" spans="1:10" x14ac:dyDescent="0.2">
      <c r="A1098" s="10"/>
      <c r="D1098" s="8"/>
      <c r="H1098" s="12"/>
      <c r="J1098" s="11"/>
    </row>
    <row r="1099" spans="1:10" x14ac:dyDescent="0.2">
      <c r="A1099" s="10"/>
      <c r="D1099" s="8"/>
      <c r="H1099" s="12"/>
      <c r="J1099" s="11"/>
    </row>
    <row r="1100" spans="1:10" x14ac:dyDescent="0.2">
      <c r="A1100" s="10"/>
      <c r="D1100" s="8"/>
      <c r="H1100" s="12"/>
      <c r="J1100" s="11"/>
    </row>
    <row r="1101" spans="1:10" x14ac:dyDescent="0.2">
      <c r="A1101" s="10"/>
      <c r="D1101" s="8"/>
      <c r="H1101" s="12"/>
      <c r="J1101" s="11"/>
    </row>
    <row r="1102" spans="1:10" x14ac:dyDescent="0.2">
      <c r="A1102" s="10"/>
      <c r="D1102" s="8"/>
      <c r="H1102" s="12"/>
      <c r="J1102" s="11"/>
    </row>
    <row r="1103" spans="1:10" x14ac:dyDescent="0.2">
      <c r="A1103" s="10"/>
      <c r="D1103" s="8"/>
      <c r="H1103" s="12"/>
      <c r="J1103" s="11"/>
    </row>
    <row r="1104" spans="1:10" x14ac:dyDescent="0.2">
      <c r="A1104" s="10"/>
      <c r="D1104" s="8"/>
      <c r="H1104" s="12"/>
      <c r="J1104" s="11"/>
    </row>
    <row r="1105" spans="1:10" x14ac:dyDescent="0.2">
      <c r="A1105" s="10"/>
      <c r="D1105" s="8"/>
      <c r="H1105" s="12"/>
      <c r="J1105" s="11"/>
    </row>
    <row r="1106" spans="1:10" x14ac:dyDescent="0.2">
      <c r="A1106" s="10"/>
      <c r="D1106" s="8"/>
      <c r="H1106" s="12"/>
      <c r="J1106" s="11"/>
    </row>
    <row r="1107" spans="1:10" x14ac:dyDescent="0.2">
      <c r="A1107" s="10"/>
      <c r="D1107" s="8"/>
      <c r="H1107" s="12"/>
      <c r="J1107" s="11"/>
    </row>
    <row r="1108" spans="1:10" x14ac:dyDescent="0.2">
      <c r="A1108" s="10"/>
      <c r="D1108" s="8"/>
      <c r="H1108" s="12"/>
      <c r="J1108" s="11"/>
    </row>
    <row r="1109" spans="1:10" x14ac:dyDescent="0.2">
      <c r="A1109" s="10"/>
      <c r="D1109" s="8"/>
      <c r="H1109" s="12"/>
      <c r="J1109" s="11"/>
    </row>
    <row r="1110" spans="1:10" x14ac:dyDescent="0.2">
      <c r="A1110" s="10"/>
      <c r="D1110" s="8"/>
      <c r="H1110" s="12"/>
      <c r="J1110" s="11"/>
    </row>
    <row r="1111" spans="1:10" x14ac:dyDescent="0.2">
      <c r="A1111" s="10"/>
      <c r="D1111" s="8"/>
      <c r="H1111" s="12"/>
      <c r="J1111" s="11"/>
    </row>
    <row r="1112" spans="1:10" x14ac:dyDescent="0.2">
      <c r="A1112" s="10"/>
      <c r="D1112" s="8"/>
      <c r="H1112" s="12"/>
      <c r="J1112" s="11"/>
    </row>
    <row r="1113" spans="1:10" x14ac:dyDescent="0.2">
      <c r="A1113" s="10"/>
      <c r="D1113" s="8"/>
      <c r="H1113" s="12"/>
      <c r="J1113" s="11"/>
    </row>
    <row r="1114" spans="1:10" x14ac:dyDescent="0.2">
      <c r="A1114" s="10"/>
      <c r="D1114" s="8"/>
      <c r="H1114" s="12"/>
      <c r="J1114" s="11"/>
    </row>
    <row r="1115" spans="1:10" x14ac:dyDescent="0.2">
      <c r="A1115" s="10"/>
      <c r="D1115" s="8"/>
      <c r="H1115" s="12"/>
      <c r="J1115" s="11"/>
    </row>
    <row r="1116" spans="1:10" x14ac:dyDescent="0.2">
      <c r="A1116" s="10"/>
      <c r="D1116" s="8"/>
      <c r="H1116" s="12"/>
      <c r="J1116" s="11"/>
    </row>
    <row r="1117" spans="1:10" x14ac:dyDescent="0.2">
      <c r="A1117" s="10"/>
      <c r="D1117" s="8"/>
      <c r="H1117" s="12"/>
      <c r="J1117" s="11"/>
    </row>
    <row r="1118" spans="1:10" x14ac:dyDescent="0.2">
      <c r="A1118" s="10"/>
      <c r="D1118" s="8"/>
      <c r="H1118" s="12"/>
      <c r="J1118" s="11"/>
    </row>
    <row r="1119" spans="1:10" x14ac:dyDescent="0.2">
      <c r="A1119" s="10"/>
      <c r="D1119" s="8"/>
      <c r="H1119" s="12"/>
      <c r="J1119" s="11"/>
    </row>
    <row r="1120" spans="1:10" x14ac:dyDescent="0.2">
      <c r="A1120" s="10"/>
      <c r="D1120" s="8"/>
      <c r="H1120" s="12"/>
      <c r="J1120" s="11"/>
    </row>
    <row r="1121" spans="1:10" x14ac:dyDescent="0.2">
      <c r="A1121" s="10"/>
      <c r="D1121" s="8"/>
      <c r="H1121" s="12"/>
      <c r="J1121" s="11"/>
    </row>
    <row r="1122" spans="1:10" x14ac:dyDescent="0.2">
      <c r="A1122" s="10"/>
      <c r="D1122" s="8"/>
      <c r="H1122" s="12"/>
      <c r="J1122" s="11"/>
    </row>
    <row r="1123" spans="1:10" x14ac:dyDescent="0.2">
      <c r="A1123" s="10"/>
      <c r="D1123" s="8"/>
      <c r="H1123" s="12"/>
      <c r="J1123" s="11"/>
    </row>
    <row r="1124" spans="1:10" x14ac:dyDescent="0.2">
      <c r="A1124" s="10"/>
      <c r="D1124" s="8"/>
      <c r="H1124" s="12"/>
      <c r="J1124" s="11"/>
    </row>
    <row r="1125" spans="1:10" x14ac:dyDescent="0.2">
      <c r="A1125" s="10"/>
      <c r="D1125" s="8"/>
      <c r="H1125" s="12"/>
      <c r="J1125" s="11"/>
    </row>
    <row r="1126" spans="1:10" x14ac:dyDescent="0.2">
      <c r="A1126" s="10"/>
      <c r="D1126" s="8"/>
      <c r="H1126" s="12"/>
      <c r="J1126" s="11"/>
    </row>
    <row r="1127" spans="1:10" x14ac:dyDescent="0.2">
      <c r="A1127" s="10"/>
      <c r="D1127" s="8"/>
      <c r="H1127" s="12"/>
      <c r="J1127" s="11"/>
    </row>
    <row r="1128" spans="1:10" x14ac:dyDescent="0.2">
      <c r="A1128" s="10"/>
      <c r="D1128" s="8"/>
      <c r="H1128" s="12"/>
      <c r="J1128" s="11"/>
    </row>
    <row r="1129" spans="1:10" x14ac:dyDescent="0.2">
      <c r="A1129" s="10"/>
      <c r="D1129" s="8"/>
      <c r="H1129" s="12"/>
      <c r="J1129" s="11"/>
    </row>
    <row r="1130" spans="1:10" x14ac:dyDescent="0.2">
      <c r="A1130" s="10"/>
      <c r="D1130" s="8"/>
      <c r="H1130" s="12"/>
      <c r="J1130" s="11"/>
    </row>
    <row r="1131" spans="1:10" x14ac:dyDescent="0.2">
      <c r="A1131" s="10"/>
      <c r="D1131" s="8"/>
      <c r="H1131" s="12"/>
      <c r="J1131" s="11"/>
    </row>
    <row r="1132" spans="1:10" x14ac:dyDescent="0.2">
      <c r="A1132" s="10"/>
      <c r="D1132" s="8"/>
      <c r="H1132" s="12"/>
      <c r="J1132" s="11"/>
    </row>
    <row r="1133" spans="1:10" x14ac:dyDescent="0.2">
      <c r="A1133" s="10"/>
      <c r="D1133" s="8"/>
      <c r="H1133" s="12"/>
      <c r="J1133" s="11"/>
    </row>
    <row r="1134" spans="1:10" x14ac:dyDescent="0.2">
      <c r="A1134" s="10"/>
      <c r="D1134" s="8"/>
      <c r="H1134" s="12"/>
      <c r="J1134" s="11"/>
    </row>
    <row r="1135" spans="1:10" x14ac:dyDescent="0.2">
      <c r="A1135" s="10"/>
      <c r="D1135" s="8"/>
      <c r="H1135" s="12"/>
      <c r="J1135" s="11"/>
    </row>
    <row r="1136" spans="1:10" x14ac:dyDescent="0.2">
      <c r="A1136" s="10"/>
      <c r="D1136" s="8"/>
      <c r="H1136" s="12"/>
      <c r="J1136" s="11"/>
    </row>
    <row r="1137" spans="1:10" x14ac:dyDescent="0.2">
      <c r="A1137" s="10"/>
      <c r="D1137" s="8"/>
      <c r="H1137" s="12"/>
      <c r="J1137" s="11"/>
    </row>
    <row r="1138" spans="1:10" x14ac:dyDescent="0.2">
      <c r="A1138" s="10"/>
      <c r="D1138" s="8"/>
      <c r="H1138" s="12"/>
      <c r="J1138" s="11"/>
    </row>
    <row r="1139" spans="1:10" x14ac:dyDescent="0.2">
      <c r="A1139" s="10"/>
      <c r="D1139" s="8"/>
      <c r="H1139" s="12"/>
      <c r="J1139" s="11"/>
    </row>
    <row r="1140" spans="1:10" x14ac:dyDescent="0.2">
      <c r="A1140" s="10"/>
      <c r="D1140" s="8"/>
      <c r="H1140" s="12"/>
      <c r="J1140" s="11"/>
    </row>
    <row r="1141" spans="1:10" x14ac:dyDescent="0.2">
      <c r="A1141" s="10"/>
      <c r="D1141" s="8"/>
      <c r="H1141" s="12"/>
      <c r="J1141" s="11"/>
    </row>
    <row r="1142" spans="1:10" x14ac:dyDescent="0.2">
      <c r="A1142" s="10"/>
      <c r="D1142" s="8"/>
      <c r="H1142" s="12"/>
      <c r="J1142" s="11"/>
    </row>
    <row r="1143" spans="1:10" x14ac:dyDescent="0.2">
      <c r="A1143" s="10"/>
      <c r="D1143" s="8"/>
      <c r="H1143" s="12"/>
      <c r="J1143" s="11"/>
    </row>
    <row r="1144" spans="1:10" x14ac:dyDescent="0.2">
      <c r="A1144" s="10"/>
      <c r="D1144" s="8"/>
      <c r="H1144" s="12"/>
      <c r="J1144" s="11"/>
    </row>
    <row r="1145" spans="1:10" x14ac:dyDescent="0.2">
      <c r="A1145" s="10"/>
      <c r="D1145" s="8"/>
      <c r="H1145" s="12"/>
      <c r="J1145" s="11"/>
    </row>
    <row r="1146" spans="1:10" x14ac:dyDescent="0.2">
      <c r="A1146" s="10"/>
      <c r="D1146" s="8"/>
      <c r="H1146" s="12"/>
      <c r="J1146" s="11"/>
    </row>
    <row r="1147" spans="1:10" x14ac:dyDescent="0.2">
      <c r="A1147" s="10"/>
      <c r="D1147" s="8"/>
      <c r="H1147" s="12"/>
      <c r="J1147" s="11"/>
    </row>
    <row r="1148" spans="1:10" x14ac:dyDescent="0.2">
      <c r="A1148" s="10"/>
      <c r="D1148" s="8"/>
      <c r="H1148" s="12"/>
      <c r="J1148" s="11"/>
    </row>
    <row r="1149" spans="1:10" x14ac:dyDescent="0.2">
      <c r="A1149" s="10"/>
      <c r="D1149" s="8"/>
      <c r="H1149" s="12"/>
      <c r="J1149" s="11"/>
    </row>
    <row r="1150" spans="1:10" x14ac:dyDescent="0.2">
      <c r="A1150" s="10"/>
      <c r="D1150" s="8"/>
      <c r="H1150" s="12"/>
      <c r="J1150" s="11"/>
    </row>
    <row r="1151" spans="1:10" x14ac:dyDescent="0.2">
      <c r="A1151" s="10"/>
      <c r="D1151" s="8"/>
      <c r="H1151" s="12"/>
      <c r="J1151" s="11"/>
    </row>
    <row r="1152" spans="1:10" x14ac:dyDescent="0.2">
      <c r="A1152" s="10"/>
      <c r="D1152" s="8"/>
      <c r="H1152" s="12"/>
      <c r="J1152" s="11"/>
    </row>
    <row r="1153" spans="1:10" x14ac:dyDescent="0.2">
      <c r="A1153" s="10"/>
      <c r="D1153" s="8"/>
      <c r="H1153" s="12"/>
      <c r="J1153" s="11"/>
    </row>
    <row r="1154" spans="1:10" x14ac:dyDescent="0.2">
      <c r="A1154" s="10"/>
      <c r="D1154" s="8"/>
      <c r="H1154" s="12"/>
      <c r="J1154" s="11"/>
    </row>
    <row r="1155" spans="1:10" x14ac:dyDescent="0.2">
      <c r="A1155" s="10"/>
      <c r="D1155" s="8"/>
      <c r="H1155" s="12"/>
      <c r="J1155" s="11"/>
    </row>
    <row r="1156" spans="1:10" x14ac:dyDescent="0.2">
      <c r="A1156" s="10"/>
      <c r="D1156" s="8"/>
      <c r="H1156" s="12"/>
      <c r="J1156" s="11"/>
    </row>
    <row r="1157" spans="1:10" x14ac:dyDescent="0.2">
      <c r="A1157" s="10"/>
      <c r="D1157" s="8"/>
      <c r="H1157" s="12"/>
      <c r="J1157" s="11"/>
    </row>
    <row r="1158" spans="1:10" x14ac:dyDescent="0.2">
      <c r="A1158" s="10"/>
      <c r="D1158" s="8"/>
      <c r="H1158" s="12"/>
      <c r="J1158" s="11"/>
    </row>
    <row r="1159" spans="1:10" x14ac:dyDescent="0.2">
      <c r="A1159" s="10"/>
      <c r="D1159" s="8"/>
      <c r="H1159" s="12"/>
      <c r="J1159" s="11"/>
    </row>
    <row r="1160" spans="1:10" x14ac:dyDescent="0.2">
      <c r="A1160" s="10"/>
      <c r="D1160" s="8"/>
      <c r="H1160" s="12"/>
      <c r="J1160" s="11"/>
    </row>
    <row r="1161" spans="1:10" x14ac:dyDescent="0.2">
      <c r="A1161" s="10"/>
      <c r="D1161" s="8"/>
      <c r="H1161" s="12"/>
      <c r="J1161" s="11"/>
    </row>
    <row r="1162" spans="1:10" x14ac:dyDescent="0.2">
      <c r="A1162" s="10"/>
      <c r="D1162" s="8"/>
      <c r="H1162" s="12"/>
      <c r="J1162" s="11"/>
    </row>
    <row r="1163" spans="1:10" x14ac:dyDescent="0.2">
      <c r="A1163" s="10"/>
      <c r="D1163" s="8"/>
      <c r="H1163" s="12"/>
      <c r="J1163" s="11"/>
    </row>
    <row r="1164" spans="1:10" x14ac:dyDescent="0.2">
      <c r="A1164" s="10"/>
      <c r="D1164" s="8"/>
      <c r="H1164" s="12"/>
      <c r="J1164" s="11"/>
    </row>
    <row r="1165" spans="1:10" x14ac:dyDescent="0.2">
      <c r="A1165" s="10"/>
      <c r="D1165" s="8"/>
      <c r="H1165" s="12"/>
      <c r="J1165" s="11"/>
    </row>
    <row r="1166" spans="1:10" x14ac:dyDescent="0.2">
      <c r="A1166" s="10"/>
      <c r="D1166" s="8"/>
      <c r="H1166" s="12"/>
      <c r="J1166" s="11"/>
    </row>
    <row r="1167" spans="1:10" x14ac:dyDescent="0.2">
      <c r="A1167" s="10"/>
      <c r="D1167" s="8"/>
      <c r="H1167" s="12"/>
      <c r="J1167" s="11"/>
    </row>
    <row r="1168" spans="1:10" x14ac:dyDescent="0.2">
      <c r="A1168" s="10"/>
      <c r="D1168" s="8"/>
      <c r="H1168" s="12"/>
      <c r="J1168" s="11"/>
    </row>
    <row r="1169" spans="1:10" x14ac:dyDescent="0.2">
      <c r="A1169" s="10"/>
      <c r="D1169" s="8"/>
      <c r="H1169" s="12"/>
      <c r="J1169" s="11"/>
    </row>
    <row r="1170" spans="1:10" x14ac:dyDescent="0.2">
      <c r="A1170" s="10"/>
      <c r="D1170" s="8"/>
      <c r="H1170" s="12"/>
      <c r="J1170" s="11"/>
    </row>
    <row r="1171" spans="1:10" x14ac:dyDescent="0.2">
      <c r="A1171" s="10"/>
      <c r="D1171" s="8"/>
      <c r="H1171" s="12"/>
      <c r="J1171" s="11"/>
    </row>
    <row r="1172" spans="1:10" x14ac:dyDescent="0.2">
      <c r="A1172" s="10"/>
      <c r="D1172" s="8"/>
      <c r="H1172" s="12"/>
      <c r="J1172" s="11"/>
    </row>
    <row r="1173" spans="1:10" x14ac:dyDescent="0.2">
      <c r="A1173" s="10"/>
      <c r="D1173" s="8"/>
      <c r="H1173" s="12"/>
      <c r="J1173" s="11"/>
    </row>
    <row r="1174" spans="1:10" x14ac:dyDescent="0.2">
      <c r="A1174" s="10"/>
      <c r="D1174" s="8"/>
      <c r="H1174" s="12"/>
      <c r="J1174" s="11"/>
    </row>
    <row r="1175" spans="1:10" x14ac:dyDescent="0.2">
      <c r="A1175" s="10"/>
      <c r="D1175" s="8"/>
      <c r="H1175" s="12"/>
      <c r="J1175" s="11"/>
    </row>
    <row r="1176" spans="1:10" x14ac:dyDescent="0.2">
      <c r="A1176" s="10"/>
      <c r="D1176" s="8"/>
      <c r="H1176" s="12"/>
      <c r="J1176" s="11"/>
    </row>
    <row r="1177" spans="1:10" x14ac:dyDescent="0.2">
      <c r="A1177" s="10"/>
      <c r="D1177" s="8"/>
      <c r="H1177" s="12"/>
      <c r="J1177" s="11"/>
    </row>
    <row r="1178" spans="1:10" x14ac:dyDescent="0.2">
      <c r="A1178" s="10"/>
      <c r="D1178" s="8"/>
      <c r="H1178" s="12"/>
      <c r="J1178" s="11"/>
    </row>
    <row r="1179" spans="1:10" x14ac:dyDescent="0.2">
      <c r="A1179" s="10"/>
      <c r="D1179" s="8"/>
      <c r="H1179" s="12"/>
      <c r="J1179" s="11"/>
    </row>
    <row r="1180" spans="1:10" x14ac:dyDescent="0.2">
      <c r="A1180" s="10"/>
      <c r="D1180" s="8"/>
      <c r="H1180" s="12"/>
      <c r="J1180" s="11"/>
    </row>
    <row r="1181" spans="1:10" x14ac:dyDescent="0.2">
      <c r="A1181" s="10"/>
      <c r="D1181" s="8"/>
      <c r="H1181" s="12"/>
      <c r="J1181" s="11"/>
    </row>
    <row r="1182" spans="1:10" x14ac:dyDescent="0.2">
      <c r="A1182" s="10"/>
      <c r="D1182" s="8"/>
      <c r="H1182" s="12"/>
      <c r="J1182" s="11"/>
    </row>
    <row r="1183" spans="1:10" x14ac:dyDescent="0.2">
      <c r="A1183" s="10"/>
      <c r="D1183" s="8"/>
      <c r="H1183" s="12"/>
      <c r="J1183" s="11"/>
    </row>
    <row r="1184" spans="1:10" x14ac:dyDescent="0.2">
      <c r="A1184" s="10"/>
      <c r="D1184" s="8"/>
      <c r="H1184" s="12"/>
      <c r="J1184" s="11"/>
    </row>
    <row r="1185" spans="1:10" x14ac:dyDescent="0.2">
      <c r="A1185" s="10"/>
      <c r="D1185" s="8"/>
      <c r="H1185" s="12"/>
      <c r="J1185" s="11"/>
    </row>
    <row r="1186" spans="1:10" x14ac:dyDescent="0.2">
      <c r="A1186" s="10"/>
      <c r="D1186" s="8"/>
      <c r="H1186" s="12"/>
      <c r="J1186" s="11"/>
    </row>
    <row r="1187" spans="1:10" x14ac:dyDescent="0.2">
      <c r="A1187" s="10"/>
      <c r="D1187" s="8"/>
      <c r="H1187" s="12"/>
      <c r="J1187" s="11"/>
    </row>
    <row r="1188" spans="1:10" x14ac:dyDescent="0.2">
      <c r="A1188" s="10"/>
      <c r="D1188" s="8"/>
      <c r="H1188" s="12"/>
      <c r="J1188" s="11"/>
    </row>
    <row r="1189" spans="1:10" x14ac:dyDescent="0.2">
      <c r="A1189" s="10"/>
      <c r="D1189" s="8"/>
      <c r="H1189" s="12"/>
      <c r="J1189" s="11"/>
    </row>
    <row r="1190" spans="1:10" x14ac:dyDescent="0.2">
      <c r="A1190" s="10"/>
      <c r="D1190" s="8"/>
      <c r="H1190" s="12"/>
      <c r="J1190" s="11"/>
    </row>
    <row r="1191" spans="1:10" x14ac:dyDescent="0.2">
      <c r="A1191" s="10"/>
      <c r="D1191" s="8"/>
      <c r="H1191" s="12"/>
      <c r="J1191" s="11"/>
    </row>
    <row r="1192" spans="1:10" x14ac:dyDescent="0.2">
      <c r="A1192" s="10"/>
      <c r="D1192" s="8"/>
      <c r="H1192" s="12"/>
      <c r="J1192" s="11"/>
    </row>
    <row r="1193" spans="1:10" x14ac:dyDescent="0.2">
      <c r="A1193" s="10"/>
      <c r="D1193" s="8"/>
      <c r="H1193" s="12"/>
      <c r="J1193" s="11"/>
    </row>
    <row r="1194" spans="1:10" x14ac:dyDescent="0.2">
      <c r="A1194" s="10"/>
      <c r="D1194" s="8"/>
      <c r="H1194" s="12"/>
      <c r="J1194" s="11"/>
    </row>
    <row r="1195" spans="1:10" x14ac:dyDescent="0.2">
      <c r="A1195" s="10"/>
      <c r="D1195" s="8"/>
      <c r="H1195" s="12"/>
      <c r="J1195" s="11"/>
    </row>
    <row r="1196" spans="1:10" x14ac:dyDescent="0.2">
      <c r="A1196" s="10"/>
      <c r="D1196" s="8"/>
      <c r="H1196" s="12"/>
      <c r="J1196" s="11"/>
    </row>
    <row r="1197" spans="1:10" x14ac:dyDescent="0.2">
      <c r="A1197" s="10"/>
      <c r="D1197" s="8"/>
      <c r="H1197" s="12"/>
      <c r="J1197" s="11"/>
    </row>
    <row r="1198" spans="1:10" x14ac:dyDescent="0.2">
      <c r="A1198" s="10"/>
      <c r="D1198" s="8"/>
      <c r="H1198" s="12"/>
      <c r="J1198" s="11"/>
    </row>
    <row r="1199" spans="1:10" x14ac:dyDescent="0.2">
      <c r="A1199" s="10"/>
      <c r="D1199" s="8"/>
      <c r="H1199" s="12"/>
      <c r="J1199" s="11"/>
    </row>
    <row r="1200" spans="1:10" x14ac:dyDescent="0.2">
      <c r="A1200" s="10"/>
      <c r="D1200" s="8"/>
      <c r="H1200" s="12"/>
      <c r="J1200" s="11"/>
    </row>
    <row r="1201" spans="1:10" x14ac:dyDescent="0.2">
      <c r="A1201" s="10"/>
      <c r="D1201" s="8"/>
      <c r="H1201" s="12"/>
      <c r="J1201" s="11"/>
    </row>
    <row r="1202" spans="1:10" x14ac:dyDescent="0.2">
      <c r="A1202" s="10"/>
      <c r="D1202" s="8"/>
      <c r="H1202" s="12"/>
      <c r="J1202" s="11"/>
    </row>
    <row r="1203" spans="1:10" x14ac:dyDescent="0.2">
      <c r="A1203" s="10"/>
      <c r="D1203" s="8"/>
      <c r="H1203" s="12"/>
      <c r="J1203" s="11"/>
    </row>
    <row r="1204" spans="1:10" x14ac:dyDescent="0.2">
      <c r="A1204" s="10"/>
      <c r="D1204" s="8"/>
      <c r="H1204" s="12"/>
      <c r="J1204" s="11"/>
    </row>
    <row r="1205" spans="1:10" x14ac:dyDescent="0.2">
      <c r="A1205" s="10"/>
      <c r="D1205" s="8"/>
      <c r="H1205" s="12"/>
      <c r="J1205" s="11"/>
    </row>
    <row r="1206" spans="1:10" x14ac:dyDescent="0.2">
      <c r="A1206" s="10"/>
      <c r="D1206" s="8"/>
      <c r="H1206" s="12"/>
      <c r="J1206" s="11"/>
    </row>
    <row r="1207" spans="1:10" x14ac:dyDescent="0.2">
      <c r="A1207" s="10"/>
      <c r="D1207" s="8"/>
      <c r="H1207" s="12"/>
      <c r="J1207" s="11"/>
    </row>
    <row r="1208" spans="1:10" x14ac:dyDescent="0.2">
      <c r="A1208" s="10"/>
      <c r="D1208" s="8"/>
      <c r="H1208" s="12"/>
      <c r="J1208" s="11"/>
    </row>
    <row r="1209" spans="1:10" x14ac:dyDescent="0.2">
      <c r="A1209" s="10"/>
      <c r="D1209" s="8"/>
      <c r="H1209" s="12"/>
      <c r="J1209" s="11"/>
    </row>
    <row r="1210" spans="1:10" x14ac:dyDescent="0.2">
      <c r="A1210" s="10"/>
      <c r="D1210" s="8"/>
      <c r="H1210" s="12"/>
      <c r="J1210" s="11"/>
    </row>
    <row r="1211" spans="1:10" x14ac:dyDescent="0.2">
      <c r="A1211" s="10"/>
      <c r="D1211" s="8"/>
      <c r="H1211" s="12"/>
      <c r="J1211" s="11"/>
    </row>
    <row r="1212" spans="1:10" x14ac:dyDescent="0.2">
      <c r="A1212" s="10"/>
      <c r="D1212" s="8"/>
      <c r="H1212" s="12"/>
      <c r="J1212" s="11"/>
    </row>
    <row r="1213" spans="1:10" x14ac:dyDescent="0.2">
      <c r="A1213" s="10"/>
      <c r="D1213" s="8"/>
      <c r="H1213" s="12"/>
      <c r="J1213" s="11"/>
    </row>
    <row r="1214" spans="1:10" x14ac:dyDescent="0.2">
      <c r="A1214" s="10"/>
      <c r="D1214" s="8"/>
      <c r="H1214" s="12"/>
      <c r="J1214" s="11"/>
    </row>
    <row r="1215" spans="1:10" x14ac:dyDescent="0.2">
      <c r="A1215" s="10"/>
      <c r="D1215" s="8"/>
      <c r="H1215" s="12"/>
      <c r="J1215" s="11"/>
    </row>
    <row r="1216" spans="1:10" x14ac:dyDescent="0.2">
      <c r="A1216" s="10"/>
      <c r="D1216" s="8"/>
      <c r="H1216" s="12"/>
      <c r="J1216" s="11"/>
    </row>
    <row r="1217" spans="1:10" x14ac:dyDescent="0.2">
      <c r="A1217" s="10"/>
      <c r="D1217" s="8"/>
      <c r="H1217" s="12"/>
      <c r="J1217" s="11"/>
    </row>
    <row r="1218" spans="1:10" x14ac:dyDescent="0.2">
      <c r="A1218" s="10"/>
      <c r="D1218" s="8"/>
      <c r="H1218" s="12"/>
      <c r="J1218" s="11"/>
    </row>
    <row r="1219" spans="1:10" x14ac:dyDescent="0.2">
      <c r="A1219" s="10"/>
      <c r="D1219" s="8"/>
      <c r="H1219" s="12"/>
      <c r="J1219" s="11"/>
    </row>
    <row r="1220" spans="1:10" x14ac:dyDescent="0.2">
      <c r="A1220" s="10"/>
      <c r="D1220" s="8"/>
      <c r="H1220" s="12"/>
      <c r="J1220" s="11"/>
    </row>
    <row r="1221" spans="1:10" x14ac:dyDescent="0.2">
      <c r="A1221" s="10"/>
      <c r="D1221" s="8"/>
      <c r="H1221" s="12"/>
      <c r="J1221" s="11"/>
    </row>
    <row r="1222" spans="1:10" x14ac:dyDescent="0.2">
      <c r="A1222" s="10"/>
      <c r="D1222" s="8"/>
      <c r="H1222" s="12"/>
      <c r="J1222" s="11"/>
    </row>
    <row r="1223" spans="1:10" x14ac:dyDescent="0.2">
      <c r="A1223" s="10"/>
      <c r="D1223" s="8"/>
      <c r="H1223" s="12"/>
      <c r="J1223" s="11"/>
    </row>
    <row r="1224" spans="1:10" x14ac:dyDescent="0.2">
      <c r="A1224" s="10"/>
      <c r="D1224" s="8"/>
      <c r="H1224" s="12"/>
      <c r="J1224" s="11"/>
    </row>
    <row r="1225" spans="1:10" x14ac:dyDescent="0.2">
      <c r="A1225" s="10"/>
      <c r="D1225" s="8"/>
      <c r="H1225" s="12"/>
      <c r="J1225" s="11"/>
    </row>
    <row r="1226" spans="1:10" x14ac:dyDescent="0.2">
      <c r="A1226" s="10"/>
      <c r="D1226" s="8"/>
      <c r="H1226" s="12"/>
      <c r="J1226" s="11"/>
    </row>
    <row r="1227" spans="1:10" x14ac:dyDescent="0.2">
      <c r="A1227" s="10"/>
      <c r="D1227" s="8"/>
      <c r="H1227" s="12"/>
      <c r="J1227" s="11"/>
    </row>
    <row r="1228" spans="1:10" x14ac:dyDescent="0.2">
      <c r="A1228" s="10"/>
      <c r="D1228" s="8"/>
      <c r="H1228" s="12"/>
      <c r="J1228" s="11"/>
    </row>
    <row r="1229" spans="1:10" x14ac:dyDescent="0.2">
      <c r="A1229" s="10"/>
      <c r="D1229" s="8"/>
      <c r="H1229" s="12"/>
      <c r="J1229" s="11"/>
    </row>
    <row r="1230" spans="1:10" x14ac:dyDescent="0.2">
      <c r="A1230" s="10"/>
      <c r="D1230" s="8"/>
      <c r="H1230" s="12"/>
      <c r="J1230" s="11"/>
    </row>
    <row r="1231" spans="1:10" x14ac:dyDescent="0.2">
      <c r="A1231" s="10"/>
      <c r="D1231" s="8"/>
      <c r="H1231" s="12"/>
      <c r="J1231" s="11"/>
    </row>
    <row r="1232" spans="1:10" x14ac:dyDescent="0.2">
      <c r="A1232" s="10"/>
      <c r="D1232" s="8"/>
      <c r="H1232" s="12"/>
      <c r="J1232" s="11"/>
    </row>
    <row r="1233" spans="1:10" x14ac:dyDescent="0.2">
      <c r="A1233" s="10"/>
      <c r="D1233" s="8"/>
      <c r="H1233" s="12"/>
      <c r="J1233" s="11"/>
    </row>
    <row r="1234" spans="1:10" x14ac:dyDescent="0.2">
      <c r="A1234" s="10"/>
      <c r="D1234" s="8"/>
      <c r="H1234" s="12"/>
      <c r="J1234" s="11"/>
    </row>
    <row r="1235" spans="1:10" x14ac:dyDescent="0.2">
      <c r="A1235" s="10"/>
      <c r="D1235" s="8"/>
      <c r="H1235" s="12"/>
      <c r="J1235" s="11"/>
    </row>
    <row r="1236" spans="1:10" x14ac:dyDescent="0.2">
      <c r="A1236" s="10"/>
      <c r="D1236" s="8"/>
      <c r="H1236" s="12"/>
      <c r="J1236" s="11"/>
    </row>
    <row r="1237" spans="1:10" x14ac:dyDescent="0.2">
      <c r="A1237" s="10"/>
      <c r="D1237" s="8"/>
      <c r="H1237" s="12"/>
      <c r="J1237" s="11"/>
    </row>
    <row r="1238" spans="1:10" x14ac:dyDescent="0.2">
      <c r="A1238" s="10"/>
      <c r="D1238" s="8"/>
      <c r="H1238" s="12"/>
      <c r="J1238" s="11"/>
    </row>
    <row r="1239" spans="1:10" x14ac:dyDescent="0.2">
      <c r="A1239" s="10"/>
      <c r="D1239" s="8"/>
      <c r="H1239" s="12"/>
      <c r="J1239" s="11"/>
    </row>
    <row r="1240" spans="1:10" x14ac:dyDescent="0.2">
      <c r="A1240" s="10"/>
      <c r="D1240" s="8"/>
      <c r="H1240" s="12"/>
      <c r="J1240" s="11"/>
    </row>
    <row r="1241" spans="1:10" x14ac:dyDescent="0.2">
      <c r="A1241" s="10"/>
      <c r="D1241" s="8"/>
      <c r="H1241" s="12"/>
      <c r="J1241" s="11"/>
    </row>
    <row r="1242" spans="1:10" x14ac:dyDescent="0.2">
      <c r="A1242" s="10"/>
      <c r="D1242" s="8"/>
      <c r="H1242" s="12"/>
      <c r="J1242" s="11"/>
    </row>
    <row r="1243" spans="1:10" x14ac:dyDescent="0.2">
      <c r="A1243" s="10"/>
      <c r="D1243" s="8"/>
      <c r="H1243" s="12"/>
      <c r="J1243" s="11"/>
    </row>
    <row r="1244" spans="1:10" x14ac:dyDescent="0.2">
      <c r="A1244" s="10"/>
      <c r="D1244" s="8"/>
      <c r="H1244" s="12"/>
      <c r="J1244" s="11"/>
    </row>
    <row r="1245" spans="1:10" x14ac:dyDescent="0.2">
      <c r="A1245" s="10"/>
      <c r="D1245" s="8"/>
      <c r="H1245" s="12"/>
      <c r="J1245" s="11"/>
    </row>
    <row r="1246" spans="1:10" x14ac:dyDescent="0.2">
      <c r="A1246" s="10"/>
      <c r="D1246" s="8"/>
      <c r="H1246" s="12"/>
      <c r="J1246" s="11"/>
    </row>
    <row r="1247" spans="1:10" x14ac:dyDescent="0.2">
      <c r="A1247" s="10"/>
      <c r="D1247" s="8"/>
      <c r="H1247" s="12"/>
      <c r="J1247" s="11"/>
    </row>
    <row r="1248" spans="1:10" x14ac:dyDescent="0.2">
      <c r="A1248" s="10"/>
      <c r="D1248" s="8"/>
      <c r="H1248" s="12"/>
      <c r="J1248" s="11"/>
    </row>
    <row r="1249" spans="1:10" x14ac:dyDescent="0.2">
      <c r="A1249" s="10"/>
      <c r="D1249" s="8"/>
      <c r="H1249" s="12"/>
      <c r="J1249" s="11"/>
    </row>
    <row r="1250" spans="1:10" x14ac:dyDescent="0.2">
      <c r="A1250" s="10"/>
      <c r="D1250" s="8"/>
      <c r="H1250" s="12"/>
      <c r="J1250" s="11"/>
    </row>
    <row r="1251" spans="1:10" x14ac:dyDescent="0.2">
      <c r="A1251" s="10"/>
      <c r="D1251" s="8"/>
      <c r="H1251" s="12"/>
      <c r="J1251" s="11"/>
    </row>
    <row r="1252" spans="1:10" x14ac:dyDescent="0.2">
      <c r="A1252" s="10"/>
      <c r="D1252" s="8"/>
      <c r="H1252" s="12"/>
      <c r="J1252" s="11"/>
    </row>
    <row r="1253" spans="1:10" x14ac:dyDescent="0.2">
      <c r="A1253" s="10"/>
      <c r="D1253" s="8"/>
      <c r="H1253" s="12"/>
      <c r="J1253" s="11"/>
    </row>
    <row r="1254" spans="1:10" x14ac:dyDescent="0.2">
      <c r="A1254" s="10"/>
      <c r="D1254" s="8"/>
      <c r="H1254" s="12"/>
      <c r="J1254" s="11"/>
    </row>
    <row r="1255" spans="1:10" x14ac:dyDescent="0.2">
      <c r="A1255" s="10"/>
      <c r="D1255" s="8"/>
      <c r="H1255" s="12"/>
      <c r="J1255" s="11"/>
    </row>
    <row r="1256" spans="1:10" x14ac:dyDescent="0.2">
      <c r="A1256" s="10"/>
      <c r="D1256" s="8"/>
      <c r="H1256" s="12"/>
      <c r="J1256" s="11"/>
    </row>
    <row r="1257" spans="1:10" x14ac:dyDescent="0.2">
      <c r="A1257" s="10"/>
      <c r="D1257" s="8"/>
      <c r="H1257" s="12"/>
      <c r="J1257" s="11"/>
    </row>
    <row r="1258" spans="1:10" x14ac:dyDescent="0.2">
      <c r="A1258" s="10"/>
      <c r="D1258" s="8"/>
      <c r="H1258" s="12"/>
      <c r="J1258" s="11"/>
    </row>
    <row r="1259" spans="1:10" x14ac:dyDescent="0.2">
      <c r="A1259" s="10"/>
      <c r="D1259" s="8"/>
      <c r="H1259" s="12"/>
      <c r="J1259" s="11"/>
    </row>
    <row r="1260" spans="1:10" x14ac:dyDescent="0.2">
      <c r="A1260" s="10"/>
      <c r="D1260" s="8"/>
      <c r="H1260" s="12"/>
      <c r="J1260" s="11"/>
    </row>
    <row r="1261" spans="1:10" x14ac:dyDescent="0.2">
      <c r="A1261" s="10"/>
      <c r="D1261" s="8"/>
      <c r="H1261" s="12"/>
      <c r="J1261" s="11"/>
    </row>
    <row r="1262" spans="1:10" x14ac:dyDescent="0.2">
      <c r="A1262" s="10"/>
      <c r="D1262" s="8"/>
      <c r="H1262" s="12"/>
      <c r="J1262" s="11"/>
    </row>
    <row r="1263" spans="1:10" x14ac:dyDescent="0.2">
      <c r="A1263" s="10"/>
      <c r="D1263" s="8"/>
      <c r="H1263" s="12"/>
      <c r="J1263" s="11"/>
    </row>
    <row r="1264" spans="1:10" x14ac:dyDescent="0.2">
      <c r="A1264" s="10"/>
      <c r="D1264" s="8"/>
      <c r="H1264" s="12"/>
      <c r="J1264" s="11"/>
    </row>
    <row r="1265" spans="1:10" x14ac:dyDescent="0.2">
      <c r="A1265" s="10"/>
      <c r="D1265" s="8"/>
      <c r="H1265" s="12"/>
      <c r="J1265" s="11"/>
    </row>
    <row r="1266" spans="1:10" x14ac:dyDescent="0.2">
      <c r="A1266" s="10"/>
      <c r="D1266" s="8"/>
      <c r="H1266" s="12"/>
      <c r="J1266" s="11"/>
    </row>
    <row r="1267" spans="1:10" x14ac:dyDescent="0.2">
      <c r="A1267" s="10"/>
      <c r="D1267" s="8"/>
      <c r="H1267" s="12"/>
      <c r="J1267" s="11"/>
    </row>
    <row r="1268" spans="1:10" x14ac:dyDescent="0.2">
      <c r="A1268" s="10"/>
      <c r="D1268" s="8"/>
      <c r="H1268" s="12"/>
      <c r="J1268" s="11"/>
    </row>
    <row r="1269" spans="1:10" x14ac:dyDescent="0.2">
      <c r="A1269" s="10"/>
      <c r="D1269" s="8"/>
      <c r="H1269" s="12"/>
      <c r="J1269" s="11"/>
    </row>
    <row r="1270" spans="1:10" x14ac:dyDescent="0.2">
      <c r="A1270" s="10"/>
      <c r="D1270" s="8"/>
      <c r="H1270" s="12"/>
      <c r="J1270" s="11"/>
    </row>
    <row r="1271" spans="1:10" x14ac:dyDescent="0.2">
      <c r="A1271" s="10"/>
      <c r="D1271" s="8"/>
      <c r="H1271" s="12"/>
      <c r="J1271" s="11"/>
    </row>
    <row r="1272" spans="1:10" x14ac:dyDescent="0.2">
      <c r="A1272" s="10"/>
      <c r="D1272" s="8"/>
      <c r="H1272" s="12"/>
      <c r="J1272" s="11"/>
    </row>
    <row r="1273" spans="1:10" x14ac:dyDescent="0.2">
      <c r="A1273" s="10"/>
      <c r="D1273" s="8"/>
      <c r="H1273" s="12"/>
      <c r="J1273" s="11"/>
    </row>
    <row r="1274" spans="1:10" x14ac:dyDescent="0.2">
      <c r="A1274" s="10"/>
      <c r="D1274" s="8"/>
      <c r="H1274" s="12"/>
      <c r="J1274" s="11"/>
    </row>
    <row r="1275" spans="1:10" x14ac:dyDescent="0.2">
      <c r="A1275" s="10"/>
      <c r="D1275" s="8"/>
      <c r="H1275" s="12"/>
      <c r="J1275" s="11"/>
    </row>
    <row r="1276" spans="1:10" x14ac:dyDescent="0.2">
      <c r="A1276" s="10"/>
      <c r="D1276" s="8"/>
      <c r="H1276" s="12"/>
      <c r="J1276" s="11"/>
    </row>
    <row r="1277" spans="1:10" x14ac:dyDescent="0.2">
      <c r="A1277" s="10"/>
      <c r="D1277" s="8"/>
      <c r="H1277" s="12"/>
      <c r="J1277" s="11"/>
    </row>
    <row r="1278" spans="1:10" x14ac:dyDescent="0.2">
      <c r="A1278" s="10"/>
      <c r="D1278" s="8"/>
      <c r="H1278" s="12"/>
      <c r="J1278" s="11"/>
    </row>
    <row r="1279" spans="1:10" x14ac:dyDescent="0.2">
      <c r="A1279" s="10"/>
      <c r="D1279" s="8"/>
      <c r="H1279" s="12"/>
      <c r="J1279" s="11"/>
    </row>
    <row r="1280" spans="1:10" x14ac:dyDescent="0.2">
      <c r="A1280" s="10"/>
      <c r="D1280" s="8"/>
      <c r="H1280" s="12"/>
      <c r="J1280" s="11"/>
    </row>
    <row r="1281" spans="1:10" x14ac:dyDescent="0.2">
      <c r="A1281" s="10"/>
      <c r="D1281" s="8"/>
      <c r="H1281" s="12"/>
      <c r="J1281" s="11"/>
    </row>
    <row r="1282" spans="1:10" x14ac:dyDescent="0.2">
      <c r="A1282" s="10"/>
      <c r="D1282" s="8"/>
      <c r="H1282" s="12"/>
      <c r="J1282" s="11"/>
    </row>
    <row r="1283" spans="1:10" x14ac:dyDescent="0.2">
      <c r="A1283" s="10"/>
      <c r="D1283" s="8"/>
      <c r="H1283" s="12"/>
      <c r="J1283" s="11"/>
    </row>
    <row r="1284" spans="1:10" x14ac:dyDescent="0.2">
      <c r="A1284" s="10"/>
      <c r="D1284" s="8"/>
      <c r="H1284" s="12"/>
      <c r="J1284" s="11"/>
    </row>
    <row r="1285" spans="1:10" x14ac:dyDescent="0.2">
      <c r="A1285" s="10"/>
      <c r="D1285" s="8"/>
      <c r="H1285" s="12"/>
      <c r="J1285" s="11"/>
    </row>
    <row r="1286" spans="1:10" x14ac:dyDescent="0.2">
      <c r="A1286" s="10"/>
      <c r="D1286" s="8"/>
      <c r="H1286" s="12"/>
      <c r="J1286" s="11"/>
    </row>
    <row r="1287" spans="1:10" x14ac:dyDescent="0.2">
      <c r="A1287" s="10"/>
      <c r="D1287" s="8"/>
      <c r="H1287" s="12"/>
      <c r="J1287" s="11"/>
    </row>
    <row r="1288" spans="1:10" x14ac:dyDescent="0.2">
      <c r="A1288" s="10"/>
      <c r="D1288" s="8"/>
      <c r="H1288" s="12"/>
      <c r="J1288" s="11"/>
    </row>
    <row r="1289" spans="1:10" x14ac:dyDescent="0.2">
      <c r="A1289" s="10"/>
      <c r="D1289" s="8"/>
      <c r="H1289" s="12"/>
      <c r="J1289" s="11"/>
    </row>
    <row r="1290" spans="1:10" x14ac:dyDescent="0.2">
      <c r="A1290" s="10"/>
      <c r="D1290" s="8"/>
      <c r="H1290" s="12"/>
      <c r="J1290" s="11"/>
    </row>
    <row r="1291" spans="1:10" x14ac:dyDescent="0.2">
      <c r="A1291" s="10"/>
      <c r="D1291" s="8"/>
      <c r="H1291" s="12"/>
      <c r="J1291" s="11"/>
    </row>
    <row r="1292" spans="1:10" x14ac:dyDescent="0.2">
      <c r="A1292" s="10"/>
      <c r="D1292" s="8"/>
      <c r="H1292" s="12"/>
      <c r="J1292" s="11"/>
    </row>
    <row r="1293" spans="1:10" x14ac:dyDescent="0.2">
      <c r="A1293" s="10"/>
      <c r="D1293" s="8"/>
      <c r="H1293" s="12"/>
      <c r="J1293" s="11"/>
    </row>
    <row r="1294" spans="1:10" x14ac:dyDescent="0.2">
      <c r="A1294" s="10"/>
      <c r="D1294" s="8"/>
      <c r="H1294" s="12"/>
      <c r="J1294" s="11"/>
    </row>
    <row r="1295" spans="1:10" x14ac:dyDescent="0.2">
      <c r="A1295" s="10"/>
      <c r="D1295" s="8"/>
      <c r="H1295" s="12"/>
      <c r="J1295" s="11"/>
    </row>
    <row r="1296" spans="1:10" x14ac:dyDescent="0.2">
      <c r="A1296" s="10"/>
      <c r="D1296" s="8"/>
      <c r="H1296" s="12"/>
      <c r="J1296" s="11"/>
    </row>
    <row r="1297" spans="1:10" x14ac:dyDescent="0.2">
      <c r="A1297" s="10"/>
      <c r="D1297" s="8"/>
      <c r="H1297" s="12"/>
      <c r="J1297" s="11"/>
    </row>
    <row r="1298" spans="1:10" x14ac:dyDescent="0.2">
      <c r="A1298" s="10"/>
      <c r="D1298" s="8"/>
      <c r="H1298" s="12"/>
      <c r="J1298" s="11"/>
    </row>
    <row r="1299" spans="1:10" x14ac:dyDescent="0.2">
      <c r="A1299" s="10"/>
      <c r="D1299" s="8"/>
      <c r="H1299" s="12"/>
      <c r="J1299" s="11"/>
    </row>
    <row r="1300" spans="1:10" x14ac:dyDescent="0.2">
      <c r="A1300" s="10"/>
      <c r="D1300" s="8"/>
      <c r="H1300" s="12"/>
      <c r="J1300" s="11"/>
    </row>
    <row r="1301" spans="1:10" x14ac:dyDescent="0.2">
      <c r="A1301" s="10"/>
      <c r="D1301" s="8"/>
      <c r="H1301" s="12"/>
      <c r="J1301" s="11"/>
    </row>
    <row r="1302" spans="1:10" x14ac:dyDescent="0.2">
      <c r="A1302" s="10"/>
      <c r="D1302" s="8"/>
      <c r="H1302" s="12"/>
      <c r="J1302" s="11"/>
    </row>
    <row r="1303" spans="1:10" x14ac:dyDescent="0.2">
      <c r="A1303" s="10"/>
      <c r="D1303" s="8"/>
      <c r="H1303" s="12"/>
      <c r="J1303" s="11"/>
    </row>
    <row r="1304" spans="1:10" x14ac:dyDescent="0.2">
      <c r="A1304" s="10"/>
      <c r="D1304" s="8"/>
      <c r="H1304" s="12"/>
      <c r="J1304" s="11"/>
    </row>
    <row r="1305" spans="1:10" x14ac:dyDescent="0.2">
      <c r="A1305" s="10"/>
      <c r="D1305" s="8"/>
      <c r="H1305" s="12"/>
      <c r="J1305" s="11"/>
    </row>
    <row r="1306" spans="1:10" x14ac:dyDescent="0.2">
      <c r="A1306" s="10"/>
      <c r="D1306" s="8"/>
      <c r="J1306" s="11"/>
    </row>
    <row r="1307" spans="1:10" x14ac:dyDescent="0.2">
      <c r="A1307" s="10"/>
      <c r="D1307" s="8"/>
    </row>
    <row r="1308" spans="1:10" x14ac:dyDescent="0.2">
      <c r="A1308" s="10"/>
      <c r="D1308" s="8"/>
    </row>
    <row r="1309" spans="1:10" x14ac:dyDescent="0.2">
      <c r="A1309" s="10"/>
      <c r="D1309" s="8"/>
    </row>
    <row r="1310" spans="1:10" x14ac:dyDescent="0.2">
      <c r="A1310" s="10"/>
      <c r="D1310" s="8"/>
    </row>
    <row r="1311" spans="1:10" x14ac:dyDescent="0.2">
      <c r="A1311" s="10"/>
      <c r="D1311" s="8"/>
    </row>
    <row r="1312" spans="1:10" x14ac:dyDescent="0.2">
      <c r="A1312" s="10"/>
      <c r="D1312" s="8"/>
    </row>
    <row r="1313" spans="1:4" x14ac:dyDescent="0.2">
      <c r="A1313" s="10"/>
      <c r="D1313" s="8"/>
    </row>
    <row r="1314" spans="1:4" x14ac:dyDescent="0.2">
      <c r="A1314" s="10"/>
      <c r="D1314" s="8"/>
    </row>
    <row r="1315" spans="1:4" x14ac:dyDescent="0.2">
      <c r="A1315" s="10"/>
      <c r="D1315" s="8"/>
    </row>
    <row r="1316" spans="1:4" x14ac:dyDescent="0.2">
      <c r="A1316" s="10"/>
      <c r="D1316" s="8"/>
    </row>
    <row r="1317" spans="1:4" x14ac:dyDescent="0.2">
      <c r="A1317" s="10"/>
      <c r="D1317" s="8"/>
    </row>
    <row r="1318" spans="1:4" x14ac:dyDescent="0.2">
      <c r="A1318" s="10"/>
      <c r="D1318" s="8"/>
    </row>
    <row r="1319" spans="1:4" x14ac:dyDescent="0.2">
      <c r="A1319" s="10"/>
      <c r="D1319" s="8"/>
    </row>
    <row r="1320" spans="1:4" x14ac:dyDescent="0.2">
      <c r="A1320" s="10"/>
      <c r="D1320" s="8"/>
    </row>
    <row r="1321" spans="1:4" x14ac:dyDescent="0.2">
      <c r="A1321" s="10"/>
      <c r="D1321" s="8"/>
    </row>
    <row r="1322" spans="1:4" x14ac:dyDescent="0.2">
      <c r="A1322" s="10"/>
      <c r="D1322" s="8"/>
    </row>
    <row r="1323" spans="1:4" x14ac:dyDescent="0.2">
      <c r="A1323" s="10"/>
      <c r="D1323" s="8"/>
    </row>
    <row r="1324" spans="1:4" x14ac:dyDescent="0.2">
      <c r="A1324" s="10"/>
      <c r="D1324" s="8"/>
    </row>
    <row r="1325" spans="1:4" x14ac:dyDescent="0.2">
      <c r="A1325" s="10"/>
      <c r="D1325" s="8"/>
    </row>
    <row r="1326" spans="1:4" x14ac:dyDescent="0.2">
      <c r="A1326" s="10"/>
      <c r="D1326" s="8"/>
    </row>
    <row r="1327" spans="1:4" x14ac:dyDescent="0.2">
      <c r="A1327" s="10"/>
      <c r="D1327" s="8"/>
    </row>
    <row r="1328" spans="1:4" x14ac:dyDescent="0.2">
      <c r="A1328" s="10"/>
      <c r="D1328" s="8"/>
    </row>
    <row r="1329" spans="1:4" x14ac:dyDescent="0.2">
      <c r="A1329" s="10"/>
      <c r="D1329" s="8"/>
    </row>
    <row r="1330" spans="1:4" x14ac:dyDescent="0.2">
      <c r="A1330" s="10"/>
      <c r="D1330" s="8"/>
    </row>
    <row r="1331" spans="1:4" x14ac:dyDescent="0.2">
      <c r="A1331" s="10"/>
      <c r="D1331" s="8"/>
    </row>
    <row r="1332" spans="1:4" x14ac:dyDescent="0.2">
      <c r="A1332" s="10"/>
      <c r="D1332" s="8"/>
    </row>
    <row r="1333" spans="1:4" x14ac:dyDescent="0.2">
      <c r="A1333" s="10"/>
      <c r="D1333" s="8"/>
    </row>
    <row r="1334" spans="1:4" x14ac:dyDescent="0.2">
      <c r="A1334" s="10"/>
      <c r="D1334" s="8"/>
    </row>
    <row r="1335" spans="1:4" x14ac:dyDescent="0.2">
      <c r="A1335" s="10"/>
      <c r="D1335" s="8"/>
    </row>
    <row r="1336" spans="1:4" x14ac:dyDescent="0.2">
      <c r="A1336" s="10"/>
      <c r="D1336" s="8"/>
    </row>
    <row r="1337" spans="1:4" x14ac:dyDescent="0.2">
      <c r="A1337" s="10"/>
      <c r="D1337" s="8"/>
    </row>
    <row r="1338" spans="1:4" x14ac:dyDescent="0.2">
      <c r="A1338" s="10"/>
      <c r="D1338" s="8"/>
    </row>
    <row r="1339" spans="1:4" x14ac:dyDescent="0.2">
      <c r="A1339" s="10"/>
      <c r="D1339" s="8"/>
    </row>
    <row r="1340" spans="1:4" x14ac:dyDescent="0.2">
      <c r="A1340" s="10"/>
      <c r="D1340" s="8"/>
    </row>
    <row r="1341" spans="1:4" x14ac:dyDescent="0.2">
      <c r="A1341" s="10"/>
      <c r="D1341" s="8"/>
    </row>
    <row r="1342" spans="1:4" x14ac:dyDescent="0.2">
      <c r="A1342" s="10"/>
      <c r="D1342" s="8"/>
    </row>
    <row r="1343" spans="1:4" x14ac:dyDescent="0.2">
      <c r="A1343" s="10"/>
      <c r="D1343" s="8"/>
    </row>
    <row r="1344" spans="1:4" x14ac:dyDescent="0.2">
      <c r="A1344" s="10"/>
      <c r="D1344" s="8"/>
    </row>
    <row r="1345" spans="1:4" x14ac:dyDescent="0.2">
      <c r="A1345" s="10"/>
      <c r="D1345" s="8"/>
    </row>
    <row r="1346" spans="1:4" x14ac:dyDescent="0.2">
      <c r="A1346" s="10"/>
      <c r="D1346" s="8"/>
    </row>
    <row r="1347" spans="1:4" x14ac:dyDescent="0.2">
      <c r="A1347" s="10"/>
      <c r="D1347" s="8"/>
    </row>
    <row r="1348" spans="1:4" x14ac:dyDescent="0.2">
      <c r="A1348" s="10"/>
      <c r="D1348" s="8"/>
    </row>
    <row r="1349" spans="1:4" x14ac:dyDescent="0.2">
      <c r="A1349" s="10"/>
      <c r="D1349" s="8"/>
    </row>
    <row r="1350" spans="1:4" x14ac:dyDescent="0.2">
      <c r="A1350" s="10"/>
      <c r="D1350" s="8"/>
    </row>
    <row r="1351" spans="1:4" x14ac:dyDescent="0.2">
      <c r="A1351" s="10"/>
      <c r="D1351" s="8"/>
    </row>
    <row r="1352" spans="1:4" x14ac:dyDescent="0.2">
      <c r="A1352" s="10"/>
      <c r="D1352" s="8"/>
    </row>
    <row r="1353" spans="1:4" x14ac:dyDescent="0.2">
      <c r="A1353" s="10"/>
      <c r="D1353" s="8"/>
    </row>
    <row r="1354" spans="1:4" x14ac:dyDescent="0.2">
      <c r="A1354" s="10"/>
      <c r="D1354" s="8"/>
    </row>
    <row r="1355" spans="1:4" x14ac:dyDescent="0.2">
      <c r="A1355" s="10"/>
      <c r="D1355" s="8"/>
    </row>
    <row r="1356" spans="1:4" x14ac:dyDescent="0.2">
      <c r="A1356" s="10"/>
      <c r="D1356" s="8"/>
    </row>
    <row r="1357" spans="1:4" x14ac:dyDescent="0.2">
      <c r="A1357" s="10"/>
      <c r="D1357" s="8"/>
    </row>
    <row r="1358" spans="1:4" x14ac:dyDescent="0.2">
      <c r="A1358" s="10"/>
      <c r="D1358" s="8"/>
    </row>
    <row r="1359" spans="1:4" x14ac:dyDescent="0.2">
      <c r="A1359" s="10"/>
      <c r="D1359" s="8"/>
    </row>
    <row r="1360" spans="1:4" x14ac:dyDescent="0.2">
      <c r="A1360" s="10"/>
      <c r="D1360" s="8"/>
    </row>
    <row r="1361" spans="1:4" x14ac:dyDescent="0.2">
      <c r="A1361" s="10"/>
      <c r="D1361" s="8"/>
    </row>
    <row r="1362" spans="1:4" x14ac:dyDescent="0.2">
      <c r="A1362" s="10"/>
      <c r="D1362" s="8"/>
    </row>
    <row r="1363" spans="1:4" x14ac:dyDescent="0.2">
      <c r="A1363" s="10"/>
      <c r="D1363" s="8"/>
    </row>
    <row r="1364" spans="1:4" x14ac:dyDescent="0.2">
      <c r="A1364" s="10"/>
      <c r="D1364" s="8"/>
    </row>
    <row r="1365" spans="1:4" x14ac:dyDescent="0.2">
      <c r="A1365" s="10"/>
      <c r="D1365" s="8"/>
    </row>
    <row r="1366" spans="1:4" x14ac:dyDescent="0.2">
      <c r="A1366" s="10"/>
      <c r="D1366" s="8"/>
    </row>
    <row r="1367" spans="1:4" x14ac:dyDescent="0.2">
      <c r="A1367" s="10"/>
      <c r="D1367" s="8"/>
    </row>
    <row r="1368" spans="1:4" x14ac:dyDescent="0.2">
      <c r="A1368" s="10"/>
      <c r="D1368" s="8"/>
    </row>
    <row r="1369" spans="1:4" x14ac:dyDescent="0.2">
      <c r="A1369" s="10"/>
      <c r="D1369" s="8"/>
    </row>
    <row r="1370" spans="1:4" x14ac:dyDescent="0.2">
      <c r="A1370" s="10"/>
      <c r="D1370" s="8"/>
    </row>
    <row r="1371" spans="1:4" x14ac:dyDescent="0.2">
      <c r="A1371" s="10"/>
      <c r="D1371" s="8"/>
    </row>
    <row r="1372" spans="1:4" x14ac:dyDescent="0.2">
      <c r="A1372" s="10"/>
      <c r="D1372" s="8"/>
    </row>
    <row r="1373" spans="1:4" x14ac:dyDescent="0.2">
      <c r="A1373" s="10"/>
      <c r="D1373" s="8"/>
    </row>
    <row r="1374" spans="1:4" x14ac:dyDescent="0.2">
      <c r="A1374" s="10"/>
      <c r="D1374" s="8"/>
    </row>
    <row r="1375" spans="1:4" x14ac:dyDescent="0.2">
      <c r="A1375" s="10"/>
      <c r="D1375" s="8"/>
    </row>
    <row r="1376" spans="1:4" x14ac:dyDescent="0.2">
      <c r="A1376" s="10"/>
      <c r="D1376" s="8"/>
    </row>
    <row r="1377" spans="1:4" x14ac:dyDescent="0.2">
      <c r="A1377" s="10"/>
      <c r="D1377" s="8"/>
    </row>
    <row r="1378" spans="1:4" x14ac:dyDescent="0.2">
      <c r="A1378" s="10"/>
      <c r="D1378" s="8"/>
    </row>
    <row r="1379" spans="1:4" x14ac:dyDescent="0.2">
      <c r="A1379" s="10"/>
      <c r="D1379" s="8"/>
    </row>
    <row r="1380" spans="1:4" x14ac:dyDescent="0.2">
      <c r="A1380" s="10"/>
      <c r="D1380" s="8"/>
    </row>
    <row r="1381" spans="1:4" x14ac:dyDescent="0.2">
      <c r="A1381" s="10"/>
      <c r="D1381" s="8"/>
    </row>
    <row r="1382" spans="1:4" x14ac:dyDescent="0.2">
      <c r="A1382" s="10"/>
      <c r="D1382" s="8"/>
    </row>
    <row r="1383" spans="1:4" x14ac:dyDescent="0.2">
      <c r="A1383" s="10"/>
      <c r="D1383" s="8"/>
    </row>
    <row r="1384" spans="1:4" x14ac:dyDescent="0.2">
      <c r="A1384" s="10"/>
      <c r="D1384" s="8"/>
    </row>
    <row r="1385" spans="1:4" x14ac:dyDescent="0.2">
      <c r="A1385" s="10"/>
      <c r="D1385" s="8"/>
    </row>
    <row r="1386" spans="1:4" x14ac:dyDescent="0.2">
      <c r="A1386" s="10"/>
      <c r="D1386" s="8"/>
    </row>
    <row r="1387" spans="1:4" x14ac:dyDescent="0.2">
      <c r="A1387" s="10"/>
      <c r="D1387" s="8"/>
    </row>
    <row r="1388" spans="1:4" x14ac:dyDescent="0.2">
      <c r="A1388" s="10"/>
      <c r="D1388" s="8"/>
    </row>
    <row r="1389" spans="1:4" x14ac:dyDescent="0.2">
      <c r="A1389" s="10"/>
      <c r="D1389" s="8"/>
    </row>
    <row r="1390" spans="1:4" x14ac:dyDescent="0.2">
      <c r="A1390" s="10"/>
      <c r="D1390" s="8"/>
    </row>
    <row r="1391" spans="1:4" x14ac:dyDescent="0.2">
      <c r="A1391" s="10"/>
      <c r="D1391" s="8"/>
    </row>
    <row r="1392" spans="1:4" x14ac:dyDescent="0.2">
      <c r="A1392" s="10"/>
      <c r="D1392" s="8"/>
    </row>
    <row r="1393" spans="1:4" x14ac:dyDescent="0.2">
      <c r="A1393" s="10"/>
      <c r="D1393" s="8"/>
    </row>
    <row r="1394" spans="1:4" x14ac:dyDescent="0.2">
      <c r="A1394" s="10"/>
      <c r="D1394" s="8"/>
    </row>
    <row r="1395" spans="1:4" x14ac:dyDescent="0.2">
      <c r="A1395" s="10"/>
      <c r="D1395" s="8"/>
    </row>
    <row r="1396" spans="1:4" x14ac:dyDescent="0.2">
      <c r="A1396" s="10"/>
      <c r="D1396" s="8"/>
    </row>
    <row r="1397" spans="1:4" x14ac:dyDescent="0.2">
      <c r="A1397" s="10"/>
      <c r="D1397" s="8"/>
    </row>
    <row r="1398" spans="1:4" x14ac:dyDescent="0.2">
      <c r="A1398" s="10"/>
      <c r="D1398" s="8"/>
    </row>
    <row r="1399" spans="1:4" x14ac:dyDescent="0.2">
      <c r="A1399" s="10"/>
      <c r="D1399" s="8"/>
    </row>
    <row r="1400" spans="1:4" x14ac:dyDescent="0.2">
      <c r="A1400" s="10"/>
      <c r="D1400" s="8"/>
    </row>
    <row r="1401" spans="1:4" x14ac:dyDescent="0.2">
      <c r="A1401" s="10"/>
      <c r="D1401" s="8"/>
    </row>
    <row r="1402" spans="1:4" x14ac:dyDescent="0.2">
      <c r="A1402" s="10"/>
      <c r="D1402" s="8"/>
    </row>
    <row r="1403" spans="1:4" x14ac:dyDescent="0.2">
      <c r="A1403" s="10"/>
      <c r="D1403" s="8"/>
    </row>
    <row r="1404" spans="1:4" x14ac:dyDescent="0.2">
      <c r="A1404" s="10"/>
      <c r="D1404" s="8"/>
    </row>
    <row r="1405" spans="1:4" x14ac:dyDescent="0.2">
      <c r="A1405" s="10"/>
      <c r="D1405" s="8"/>
    </row>
    <row r="1406" spans="1:4" x14ac:dyDescent="0.2">
      <c r="A1406" s="10"/>
      <c r="D1406" s="8"/>
    </row>
    <row r="1407" spans="1:4" x14ac:dyDescent="0.2">
      <c r="A1407" s="10"/>
      <c r="D1407" s="8"/>
    </row>
    <row r="1408" spans="1:4" x14ac:dyDescent="0.2">
      <c r="A1408" s="10"/>
      <c r="D1408" s="8"/>
    </row>
    <row r="1409" spans="1:4" x14ac:dyDescent="0.2">
      <c r="A1409" s="10"/>
      <c r="D1409" s="8"/>
    </row>
    <row r="1410" spans="1:4" x14ac:dyDescent="0.2">
      <c r="A1410" s="10"/>
      <c r="D1410" s="8"/>
    </row>
    <row r="1411" spans="1:4" x14ac:dyDescent="0.2">
      <c r="A1411" s="10"/>
      <c r="D1411" s="8"/>
    </row>
    <row r="1412" spans="1:4" x14ac:dyDescent="0.2">
      <c r="A1412" s="10"/>
      <c r="D1412" s="8"/>
    </row>
    <row r="1413" spans="1:4" x14ac:dyDescent="0.2">
      <c r="A1413" s="10"/>
      <c r="D1413" s="8"/>
    </row>
    <row r="1414" spans="1:4" x14ac:dyDescent="0.2">
      <c r="A1414" s="10"/>
      <c r="D1414" s="8"/>
    </row>
    <row r="1415" spans="1:4" x14ac:dyDescent="0.2">
      <c r="A1415" s="10"/>
      <c r="D1415" s="8"/>
    </row>
    <row r="1416" spans="1:4" x14ac:dyDescent="0.2">
      <c r="A1416" s="10"/>
      <c r="D1416" s="8"/>
    </row>
    <row r="1417" spans="1:4" x14ac:dyDescent="0.2">
      <c r="A1417" s="10"/>
      <c r="D1417" s="8"/>
    </row>
    <row r="2878" spans="5:5" x14ac:dyDescent="0.2">
      <c r="E2878" s="7" t="s">
        <v>0</v>
      </c>
    </row>
    <row r="2879" spans="5:5" x14ac:dyDescent="0.2">
      <c r="E2879" s="7" t="s">
        <v>0</v>
      </c>
    </row>
  </sheetData>
  <sheetProtection formatCells="0" formatColumns="0" formatRows="0" insertRows="0" deleteRows="0" selectLockedCells="1"/>
  <autoFilter ref="A10:O951"/>
  <mergeCells count="12">
    <mergeCell ref="V1:W1"/>
    <mergeCell ref="T1:U1"/>
    <mergeCell ref="X1:Y1"/>
    <mergeCell ref="J3:K3"/>
    <mergeCell ref="I1:J1"/>
    <mergeCell ref="L5:N5"/>
    <mergeCell ref="O6:O8"/>
    <mergeCell ref="L6:L8"/>
    <mergeCell ref="M6:M8"/>
    <mergeCell ref="H6:K6"/>
    <mergeCell ref="J7:K7"/>
    <mergeCell ref="N6:N8"/>
  </mergeCells>
  <pageMargins left="0.70866141732283472" right="0.70866141732283472" top="0.78740157480314965" bottom="0.78740157480314965" header="0.31496062992125984" footer="0.31496062992125984"/>
  <pageSetup paperSize="9" scale="71" fitToHeight="0" orientation="landscape" r:id="rId1"/>
  <rowBreaks count="2" manualBreakCount="2">
    <brk id="43" max="12" man="1"/>
    <brk id="75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Makro4">
                <anchor moveWithCells="1" sizeWithCells="1">
                  <from>
                    <xdr:col>2</xdr:col>
                    <xdr:colOff>2733675</xdr:colOff>
                    <xdr:row>0</xdr:row>
                    <xdr:rowOff>38100</xdr:rowOff>
                  </from>
                  <to>
                    <xdr:col>2</xdr:col>
                    <xdr:colOff>3476625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79"/>
  <sheetViews>
    <sheetView tabSelected="1" view="pageBreakPreview" zoomScaleNormal="100" zoomScaleSheetLayoutView="100" workbookViewId="0">
      <pane ySplit="4" topLeftCell="A43" activePane="bottomLeft" state="frozenSplit"/>
      <selection activeCell="O52" sqref="O52"/>
      <selection pane="bottomLeft" activeCell="O52" sqref="O52"/>
    </sheetView>
  </sheetViews>
  <sheetFormatPr defaultRowHeight="15" x14ac:dyDescent="0.25"/>
  <cols>
    <col min="1" max="1" width="9.140625" style="201"/>
    <col min="2" max="2" width="47.28515625" style="200" customWidth="1"/>
    <col min="3" max="3" width="21.5703125" style="200" customWidth="1"/>
    <col min="4" max="4" width="5.42578125" style="200" customWidth="1"/>
    <col min="5" max="5" width="10.42578125" style="200" customWidth="1"/>
    <col min="6" max="6" width="10.28515625" style="200" customWidth="1"/>
    <col min="7" max="7" width="14" style="200" customWidth="1"/>
    <col min="8" max="8" width="10.28515625" customWidth="1"/>
    <col min="9" max="9" width="0.140625" customWidth="1"/>
    <col min="10" max="10" width="1.28515625" customWidth="1"/>
  </cols>
  <sheetData>
    <row r="1" spans="1:8" s="204" customFormat="1" ht="25.5" customHeight="1" x14ac:dyDescent="0.25">
      <c r="A1" s="296" t="s">
        <v>538</v>
      </c>
      <c r="B1" s="593" t="s">
        <v>537</v>
      </c>
      <c r="C1" s="594"/>
      <c r="D1" s="594"/>
      <c r="E1" s="594"/>
      <c r="F1" s="594"/>
      <c r="G1" s="595"/>
    </row>
    <row r="2" spans="1:8" s="204" customFormat="1" x14ac:dyDescent="0.25">
      <c r="A2" s="295" t="s">
        <v>536</v>
      </c>
      <c r="B2" s="596" t="s">
        <v>1753</v>
      </c>
      <c r="C2" s="596"/>
      <c r="D2" s="596"/>
      <c r="E2" s="596"/>
      <c r="F2" s="294"/>
      <c r="G2" s="292"/>
    </row>
    <row r="3" spans="1:8" s="222" customFormat="1" ht="9" customHeight="1" thickBot="1" x14ac:dyDescent="0.3">
      <c r="A3" s="597"/>
      <c r="B3" s="598"/>
      <c r="C3" s="598"/>
      <c r="D3" s="598"/>
      <c r="E3" s="598"/>
      <c r="F3" s="293"/>
      <c r="G3" s="292"/>
    </row>
    <row r="4" spans="1:8" s="257" customFormat="1" ht="24" x14ac:dyDescent="0.2">
      <c r="A4" s="291" t="s">
        <v>440</v>
      </c>
      <c r="B4" s="290" t="s">
        <v>439</v>
      </c>
      <c r="C4" s="290" t="s">
        <v>438</v>
      </c>
      <c r="D4" s="290" t="s">
        <v>437</v>
      </c>
      <c r="E4" s="290" t="s">
        <v>436</v>
      </c>
      <c r="F4" s="289" t="s">
        <v>435</v>
      </c>
      <c r="G4" s="288" t="s">
        <v>434</v>
      </c>
      <c r="H4" s="287"/>
    </row>
    <row r="5" spans="1:8" s="257" customFormat="1" ht="87.75" customHeight="1" x14ac:dyDescent="0.2">
      <c r="A5" s="235" t="s">
        <v>535</v>
      </c>
      <c r="B5" s="234" t="s">
        <v>534</v>
      </c>
      <c r="C5" s="270" t="s">
        <v>533</v>
      </c>
      <c r="D5" s="268" t="s">
        <v>441</v>
      </c>
      <c r="E5" s="233">
        <v>1</v>
      </c>
      <c r="F5" s="232"/>
      <c r="G5" s="232">
        <f t="shared" ref="G5:G51" si="0">E5*F5</f>
        <v>0</v>
      </c>
    </row>
    <row r="6" spans="1:8" s="257" customFormat="1" ht="73.5" customHeight="1" x14ac:dyDescent="0.2">
      <c r="A6" s="235" t="s">
        <v>532</v>
      </c>
      <c r="B6" s="234" t="s">
        <v>531</v>
      </c>
      <c r="C6" s="270" t="s">
        <v>530</v>
      </c>
      <c r="D6" s="268" t="s">
        <v>441</v>
      </c>
      <c r="E6" s="233">
        <v>1</v>
      </c>
      <c r="F6" s="232"/>
      <c r="G6" s="232">
        <f t="shared" si="0"/>
        <v>0</v>
      </c>
    </row>
    <row r="7" spans="1:8" s="257" customFormat="1" ht="26.25" customHeight="1" x14ac:dyDescent="0.2">
      <c r="A7" s="235" t="s">
        <v>529</v>
      </c>
      <c r="B7" s="234" t="s">
        <v>527</v>
      </c>
      <c r="C7" s="270" t="s">
        <v>526</v>
      </c>
      <c r="D7" s="268" t="s">
        <v>441</v>
      </c>
      <c r="E7" s="233">
        <v>1</v>
      </c>
      <c r="F7" s="278"/>
      <c r="G7" s="232">
        <f t="shared" si="0"/>
        <v>0</v>
      </c>
    </row>
    <row r="8" spans="1:8" s="257" customFormat="1" ht="24.75" customHeight="1" x14ac:dyDescent="0.2">
      <c r="A8" s="235" t="s">
        <v>528</v>
      </c>
      <c r="B8" s="234" t="s">
        <v>527</v>
      </c>
      <c r="C8" s="270" t="s">
        <v>526</v>
      </c>
      <c r="D8" s="268" t="s">
        <v>441</v>
      </c>
      <c r="E8" s="233">
        <v>1</v>
      </c>
      <c r="F8" s="278"/>
      <c r="G8" s="232">
        <f t="shared" si="0"/>
        <v>0</v>
      </c>
    </row>
    <row r="9" spans="1:8" s="257" customFormat="1" ht="15" customHeight="1" x14ac:dyDescent="0.2">
      <c r="A9" s="235" t="s">
        <v>525</v>
      </c>
      <c r="B9" s="234" t="s">
        <v>524</v>
      </c>
      <c r="C9" s="270" t="s">
        <v>523</v>
      </c>
      <c r="D9" s="268" t="s">
        <v>441</v>
      </c>
      <c r="E9" s="233">
        <v>2</v>
      </c>
      <c r="F9" s="278"/>
      <c r="G9" s="232">
        <f t="shared" si="0"/>
        <v>0</v>
      </c>
    </row>
    <row r="10" spans="1:8" s="204" customFormat="1" ht="12.75" customHeight="1" x14ac:dyDescent="0.25">
      <c r="A10" s="235" t="s">
        <v>522</v>
      </c>
      <c r="B10" s="282" t="s">
        <v>517</v>
      </c>
      <c r="C10" s="270" t="s">
        <v>466</v>
      </c>
      <c r="D10" s="268" t="s">
        <v>441</v>
      </c>
      <c r="E10" s="233">
        <v>9</v>
      </c>
      <c r="F10" s="278"/>
      <c r="G10" s="232">
        <f t="shared" si="0"/>
        <v>0</v>
      </c>
    </row>
    <row r="11" spans="1:8" s="204" customFormat="1" ht="15" customHeight="1" x14ac:dyDescent="0.25">
      <c r="A11" s="235" t="s">
        <v>521</v>
      </c>
      <c r="B11" s="282" t="s">
        <v>520</v>
      </c>
      <c r="C11" s="286" t="s">
        <v>466</v>
      </c>
      <c r="D11" s="285" t="s">
        <v>441</v>
      </c>
      <c r="E11" s="284">
        <v>3</v>
      </c>
      <c r="F11" s="283"/>
      <c r="G11" s="232">
        <f t="shared" si="0"/>
        <v>0</v>
      </c>
    </row>
    <row r="12" spans="1:8" s="257" customFormat="1" ht="12" x14ac:dyDescent="0.2">
      <c r="A12" s="235" t="s">
        <v>519</v>
      </c>
      <c r="B12" s="282" t="s">
        <v>517</v>
      </c>
      <c r="C12" s="270" t="s">
        <v>465</v>
      </c>
      <c r="D12" s="268" t="s">
        <v>441</v>
      </c>
      <c r="E12" s="233">
        <v>2</v>
      </c>
      <c r="F12" s="278"/>
      <c r="G12" s="232">
        <f t="shared" si="0"/>
        <v>0</v>
      </c>
    </row>
    <row r="13" spans="1:8" s="257" customFormat="1" ht="12" x14ac:dyDescent="0.2">
      <c r="A13" s="235" t="s">
        <v>518</v>
      </c>
      <c r="B13" s="282" t="s">
        <v>517</v>
      </c>
      <c r="C13" s="270" t="s">
        <v>461</v>
      </c>
      <c r="D13" s="268" t="s">
        <v>441</v>
      </c>
      <c r="E13" s="233">
        <v>2</v>
      </c>
      <c r="F13" s="278"/>
      <c r="G13" s="232">
        <f t="shared" si="0"/>
        <v>0</v>
      </c>
    </row>
    <row r="14" spans="1:8" s="257" customFormat="1" ht="27.75" customHeight="1" x14ac:dyDescent="0.2">
      <c r="A14" s="235" t="s">
        <v>516</v>
      </c>
      <c r="B14" s="234" t="s">
        <v>515</v>
      </c>
      <c r="C14" s="270" t="s">
        <v>514</v>
      </c>
      <c r="D14" s="268" t="s">
        <v>441</v>
      </c>
      <c r="E14" s="233">
        <v>4</v>
      </c>
      <c r="F14" s="278"/>
      <c r="G14" s="232">
        <f t="shared" si="0"/>
        <v>0</v>
      </c>
    </row>
    <row r="15" spans="1:8" s="257" customFormat="1" ht="24" x14ac:dyDescent="0.2">
      <c r="A15" s="235" t="s">
        <v>513</v>
      </c>
      <c r="B15" s="234" t="s">
        <v>512</v>
      </c>
      <c r="C15" s="270" t="s">
        <v>511</v>
      </c>
      <c r="D15" s="268" t="s">
        <v>441</v>
      </c>
      <c r="E15" s="233">
        <v>1</v>
      </c>
      <c r="F15" s="278"/>
      <c r="G15" s="232">
        <f t="shared" si="0"/>
        <v>0</v>
      </c>
    </row>
    <row r="16" spans="1:8" s="257" customFormat="1" ht="24" x14ac:dyDescent="0.2">
      <c r="A16" s="235" t="s">
        <v>510</v>
      </c>
      <c r="B16" s="234" t="s">
        <v>507</v>
      </c>
      <c r="C16" s="270" t="s">
        <v>509</v>
      </c>
      <c r="D16" s="268" t="s">
        <v>441</v>
      </c>
      <c r="E16" s="233">
        <v>1</v>
      </c>
      <c r="F16" s="278"/>
      <c r="G16" s="232">
        <f t="shared" si="0"/>
        <v>0</v>
      </c>
    </row>
    <row r="17" spans="1:7" s="257" customFormat="1" ht="24" x14ac:dyDescent="0.2">
      <c r="A17" s="235" t="s">
        <v>508</v>
      </c>
      <c r="B17" s="234" t="s">
        <v>507</v>
      </c>
      <c r="C17" s="270" t="s">
        <v>506</v>
      </c>
      <c r="D17" s="268" t="s">
        <v>441</v>
      </c>
      <c r="E17" s="233">
        <v>1</v>
      </c>
      <c r="F17" s="278"/>
      <c r="G17" s="232">
        <f t="shared" si="0"/>
        <v>0</v>
      </c>
    </row>
    <row r="18" spans="1:7" s="257" customFormat="1" ht="12" x14ac:dyDescent="0.2">
      <c r="A18" s="235" t="s">
        <v>505</v>
      </c>
      <c r="B18" s="282" t="s">
        <v>503</v>
      </c>
      <c r="C18" s="270" t="s">
        <v>445</v>
      </c>
      <c r="D18" s="268" t="s">
        <v>441</v>
      </c>
      <c r="E18" s="233">
        <v>12</v>
      </c>
      <c r="F18" s="278"/>
      <c r="G18" s="232">
        <f t="shared" si="0"/>
        <v>0</v>
      </c>
    </row>
    <row r="19" spans="1:7" s="257" customFormat="1" ht="12" x14ac:dyDescent="0.2">
      <c r="A19" s="235" t="s">
        <v>504</v>
      </c>
      <c r="B19" s="282" t="s">
        <v>503</v>
      </c>
      <c r="C19" s="270" t="s">
        <v>442</v>
      </c>
      <c r="D19" s="268" t="s">
        <v>441</v>
      </c>
      <c r="E19" s="233">
        <v>4</v>
      </c>
      <c r="F19" s="278"/>
      <c r="G19" s="232">
        <f t="shared" si="0"/>
        <v>0</v>
      </c>
    </row>
    <row r="20" spans="1:7" s="257" customFormat="1" ht="12.75" customHeight="1" x14ac:dyDescent="0.2">
      <c r="A20" s="235" t="s">
        <v>502</v>
      </c>
      <c r="B20" s="234" t="s">
        <v>498</v>
      </c>
      <c r="C20" s="270" t="s">
        <v>496</v>
      </c>
      <c r="D20" s="268" t="s">
        <v>441</v>
      </c>
      <c r="E20" s="233">
        <v>2</v>
      </c>
      <c r="F20" s="278"/>
      <c r="G20" s="232">
        <f t="shared" si="0"/>
        <v>0</v>
      </c>
    </row>
    <row r="21" spans="1:7" s="281" customFormat="1" ht="12" x14ac:dyDescent="0.2">
      <c r="A21" s="235" t="s">
        <v>501</v>
      </c>
      <c r="B21" s="234" t="s">
        <v>498</v>
      </c>
      <c r="C21" s="270" t="s">
        <v>500</v>
      </c>
      <c r="D21" s="268" t="s">
        <v>441</v>
      </c>
      <c r="E21" s="233">
        <v>1</v>
      </c>
      <c r="F21" s="278"/>
      <c r="G21" s="232">
        <f t="shared" si="0"/>
        <v>0</v>
      </c>
    </row>
    <row r="22" spans="1:7" s="281" customFormat="1" ht="12" x14ac:dyDescent="0.2">
      <c r="A22" s="235" t="s">
        <v>499</v>
      </c>
      <c r="B22" s="234" t="s">
        <v>498</v>
      </c>
      <c r="C22" s="270" t="s">
        <v>416</v>
      </c>
      <c r="D22" s="268" t="s">
        <v>441</v>
      </c>
      <c r="E22" s="233">
        <v>1</v>
      </c>
      <c r="F22" s="278"/>
      <c r="G22" s="232">
        <f t="shared" si="0"/>
        <v>0</v>
      </c>
    </row>
    <row r="23" spans="1:7" s="281" customFormat="1" ht="12" x14ac:dyDescent="0.2">
      <c r="A23" s="235" t="s">
        <v>497</v>
      </c>
      <c r="B23" s="234" t="s">
        <v>494</v>
      </c>
      <c r="C23" s="270" t="s">
        <v>496</v>
      </c>
      <c r="D23" s="268" t="s">
        <v>441</v>
      </c>
      <c r="E23" s="233">
        <v>4</v>
      </c>
      <c r="F23" s="278"/>
      <c r="G23" s="232">
        <f t="shared" si="0"/>
        <v>0</v>
      </c>
    </row>
    <row r="24" spans="1:7" s="281" customFormat="1" ht="12" x14ac:dyDescent="0.2">
      <c r="A24" s="235" t="s">
        <v>495</v>
      </c>
      <c r="B24" s="234" t="s">
        <v>494</v>
      </c>
      <c r="C24" s="270" t="s">
        <v>493</v>
      </c>
      <c r="D24" s="268" t="s">
        <v>441</v>
      </c>
      <c r="E24" s="233">
        <v>1</v>
      </c>
      <c r="F24" s="278"/>
      <c r="G24" s="232">
        <f t="shared" si="0"/>
        <v>0</v>
      </c>
    </row>
    <row r="25" spans="1:7" s="257" customFormat="1" ht="24.75" customHeight="1" x14ac:dyDescent="0.2">
      <c r="A25" s="235" t="s">
        <v>492</v>
      </c>
      <c r="B25" s="234" t="s">
        <v>491</v>
      </c>
      <c r="C25" s="270" t="s">
        <v>490</v>
      </c>
      <c r="D25" s="268" t="s">
        <v>441</v>
      </c>
      <c r="E25" s="233">
        <v>1</v>
      </c>
      <c r="F25" s="278"/>
      <c r="G25" s="232">
        <f t="shared" si="0"/>
        <v>0</v>
      </c>
    </row>
    <row r="26" spans="1:7" s="257" customFormat="1" ht="12" x14ac:dyDescent="0.2">
      <c r="A26" s="231" t="s">
        <v>489</v>
      </c>
      <c r="B26" s="230" t="s">
        <v>488</v>
      </c>
      <c r="C26" s="270" t="s">
        <v>487</v>
      </c>
      <c r="D26" s="268" t="s">
        <v>441</v>
      </c>
      <c r="E26" s="233">
        <v>1</v>
      </c>
      <c r="F26" s="278"/>
      <c r="G26" s="232">
        <f t="shared" si="0"/>
        <v>0</v>
      </c>
    </row>
    <row r="27" spans="1:7" s="257" customFormat="1" ht="12" x14ac:dyDescent="0.2">
      <c r="A27" s="231" t="s">
        <v>486</v>
      </c>
      <c r="B27" s="230" t="s">
        <v>485</v>
      </c>
      <c r="C27" s="270" t="s">
        <v>484</v>
      </c>
      <c r="D27" s="268" t="s">
        <v>441</v>
      </c>
      <c r="E27" s="233">
        <v>1</v>
      </c>
      <c r="F27" s="278"/>
      <c r="G27" s="232">
        <f t="shared" si="0"/>
        <v>0</v>
      </c>
    </row>
    <row r="28" spans="1:7" s="257" customFormat="1" ht="12" x14ac:dyDescent="0.2">
      <c r="A28" s="231" t="s">
        <v>483</v>
      </c>
      <c r="B28" s="230" t="s">
        <v>482</v>
      </c>
      <c r="C28" s="270" t="s">
        <v>481</v>
      </c>
      <c r="D28" s="268" t="s">
        <v>441</v>
      </c>
      <c r="E28" s="233">
        <v>1</v>
      </c>
      <c r="F28" s="278"/>
      <c r="G28" s="232">
        <f t="shared" si="0"/>
        <v>0</v>
      </c>
    </row>
    <row r="29" spans="1:7" s="257" customFormat="1" ht="12" x14ac:dyDescent="0.2">
      <c r="A29" s="231" t="s">
        <v>480</v>
      </c>
      <c r="B29" s="230" t="s">
        <v>479</v>
      </c>
      <c r="C29" s="270" t="s">
        <v>478</v>
      </c>
      <c r="D29" s="268" t="s">
        <v>441</v>
      </c>
      <c r="E29" s="233">
        <v>1</v>
      </c>
      <c r="F29" s="278"/>
      <c r="G29" s="232">
        <f t="shared" si="0"/>
        <v>0</v>
      </c>
    </row>
    <row r="30" spans="1:7" s="257" customFormat="1" ht="12" x14ac:dyDescent="0.2">
      <c r="A30" s="231" t="s">
        <v>477</v>
      </c>
      <c r="B30" s="230" t="s">
        <v>476</v>
      </c>
      <c r="C30" s="270" t="s">
        <v>475</v>
      </c>
      <c r="D30" s="268" t="s">
        <v>441</v>
      </c>
      <c r="E30" s="233">
        <v>1</v>
      </c>
      <c r="F30" s="278"/>
      <c r="G30" s="232">
        <f t="shared" si="0"/>
        <v>0</v>
      </c>
    </row>
    <row r="31" spans="1:7" s="257" customFormat="1" ht="12" x14ac:dyDescent="0.2">
      <c r="A31" s="231" t="s">
        <v>474</v>
      </c>
      <c r="B31" s="230" t="s">
        <v>473</v>
      </c>
      <c r="C31" s="270" t="s">
        <v>472</v>
      </c>
      <c r="D31" s="268" t="s">
        <v>441</v>
      </c>
      <c r="E31" s="233"/>
      <c r="F31" s="278"/>
      <c r="G31" s="232">
        <f t="shared" si="0"/>
        <v>0</v>
      </c>
    </row>
    <row r="32" spans="1:7" s="257" customFormat="1" ht="12" x14ac:dyDescent="0.2">
      <c r="A32" s="601" t="s">
        <v>471</v>
      </c>
      <c r="B32" s="599" t="s">
        <v>470</v>
      </c>
      <c r="C32" s="275" t="s">
        <v>466</v>
      </c>
      <c r="D32" s="268" t="s">
        <v>457</v>
      </c>
      <c r="E32" s="233">
        <v>9</v>
      </c>
      <c r="F32" s="278"/>
      <c r="G32" s="232">
        <f t="shared" si="0"/>
        <v>0</v>
      </c>
    </row>
    <row r="33" spans="1:7" s="257" customFormat="1" ht="12" x14ac:dyDescent="0.2">
      <c r="A33" s="602"/>
      <c r="B33" s="600"/>
      <c r="C33" s="275" t="s">
        <v>465</v>
      </c>
      <c r="D33" s="268" t="s">
        <v>457</v>
      </c>
      <c r="E33" s="233">
        <v>3</v>
      </c>
      <c r="F33" s="278"/>
      <c r="G33" s="232">
        <f t="shared" si="0"/>
        <v>0</v>
      </c>
    </row>
    <row r="34" spans="1:7" s="257" customFormat="1" ht="12" x14ac:dyDescent="0.2">
      <c r="A34" s="602"/>
      <c r="B34" s="600"/>
      <c r="C34" s="275" t="s">
        <v>464</v>
      </c>
      <c r="D34" s="268" t="s">
        <v>457</v>
      </c>
      <c r="E34" s="233">
        <v>1</v>
      </c>
      <c r="F34" s="278"/>
      <c r="G34" s="232">
        <f t="shared" si="0"/>
        <v>0</v>
      </c>
    </row>
    <row r="35" spans="1:7" s="257" customFormat="1" ht="12" x14ac:dyDescent="0.2">
      <c r="A35" s="602"/>
      <c r="B35" s="600"/>
      <c r="C35" s="275" t="s">
        <v>463</v>
      </c>
      <c r="D35" s="268" t="s">
        <v>457</v>
      </c>
      <c r="E35" s="233">
        <v>1</v>
      </c>
      <c r="F35" s="278"/>
      <c r="G35" s="232">
        <f t="shared" si="0"/>
        <v>0</v>
      </c>
    </row>
    <row r="36" spans="1:7" s="257" customFormat="1" ht="12" x14ac:dyDescent="0.2">
      <c r="A36" s="602"/>
      <c r="B36" s="600"/>
      <c r="C36" s="280" t="s">
        <v>469</v>
      </c>
      <c r="D36" s="268" t="s">
        <v>457</v>
      </c>
      <c r="E36" s="279">
        <v>3</v>
      </c>
      <c r="F36" s="278"/>
      <c r="G36" s="232">
        <f t="shared" si="0"/>
        <v>0</v>
      </c>
    </row>
    <row r="37" spans="1:7" s="257" customFormat="1" ht="36" customHeight="1" x14ac:dyDescent="0.2">
      <c r="A37" s="601" t="s">
        <v>468</v>
      </c>
      <c r="B37" s="599" t="s">
        <v>467</v>
      </c>
      <c r="C37" s="275" t="s">
        <v>466</v>
      </c>
      <c r="D37" s="268" t="s">
        <v>457</v>
      </c>
      <c r="E37" s="233">
        <v>25</v>
      </c>
      <c r="F37" s="232"/>
      <c r="G37" s="232">
        <f t="shared" si="0"/>
        <v>0</v>
      </c>
    </row>
    <row r="38" spans="1:7" s="257" customFormat="1" ht="12" x14ac:dyDescent="0.2">
      <c r="A38" s="602"/>
      <c r="B38" s="600"/>
      <c r="C38" s="275" t="s">
        <v>465</v>
      </c>
      <c r="D38" s="268" t="s">
        <v>457</v>
      </c>
      <c r="E38" s="233">
        <v>34</v>
      </c>
      <c r="F38" s="232"/>
      <c r="G38" s="232">
        <f t="shared" si="0"/>
        <v>0</v>
      </c>
    </row>
    <row r="39" spans="1:7" s="257" customFormat="1" ht="12" x14ac:dyDescent="0.2">
      <c r="A39" s="602"/>
      <c r="B39" s="600"/>
      <c r="C39" s="275" t="s">
        <v>464</v>
      </c>
      <c r="D39" s="268" t="s">
        <v>457</v>
      </c>
      <c r="E39" s="233">
        <v>8</v>
      </c>
      <c r="F39" s="232"/>
      <c r="G39" s="232">
        <f t="shared" si="0"/>
        <v>0</v>
      </c>
    </row>
    <row r="40" spans="1:7" s="257" customFormat="1" ht="12" x14ac:dyDescent="0.2">
      <c r="A40" s="602"/>
      <c r="B40" s="600"/>
      <c r="C40" s="275" t="s">
        <v>463</v>
      </c>
      <c r="D40" s="268" t="s">
        <v>457</v>
      </c>
      <c r="E40" s="233">
        <v>103</v>
      </c>
      <c r="F40" s="232"/>
      <c r="G40" s="232">
        <f t="shared" si="0"/>
        <v>0</v>
      </c>
    </row>
    <row r="41" spans="1:7" s="257" customFormat="1" ht="12" x14ac:dyDescent="0.2">
      <c r="A41" s="602"/>
      <c r="B41" s="600"/>
      <c r="C41" s="275" t="s">
        <v>462</v>
      </c>
      <c r="D41" s="268" t="s">
        <v>457</v>
      </c>
      <c r="E41" s="233">
        <v>1</v>
      </c>
      <c r="F41" s="232"/>
      <c r="G41" s="232">
        <f t="shared" si="0"/>
        <v>0</v>
      </c>
    </row>
    <row r="42" spans="1:7" s="257" customFormat="1" ht="12" x14ac:dyDescent="0.2">
      <c r="A42" s="602"/>
      <c r="B42" s="600"/>
      <c r="C42" s="275" t="s">
        <v>461</v>
      </c>
      <c r="D42" s="268" t="s">
        <v>457</v>
      </c>
      <c r="E42" s="233">
        <v>78</v>
      </c>
      <c r="F42" s="232"/>
      <c r="G42" s="232">
        <f t="shared" si="0"/>
        <v>0</v>
      </c>
    </row>
    <row r="43" spans="1:7" s="257" customFormat="1" ht="12" x14ac:dyDescent="0.2">
      <c r="A43" s="602"/>
      <c r="B43" s="600"/>
      <c r="C43" s="275" t="s">
        <v>460</v>
      </c>
      <c r="D43" s="268" t="s">
        <v>457</v>
      </c>
      <c r="E43" s="233">
        <v>18</v>
      </c>
      <c r="F43" s="232"/>
      <c r="G43" s="232">
        <f t="shared" si="0"/>
        <v>0</v>
      </c>
    </row>
    <row r="44" spans="1:7" s="257" customFormat="1" ht="12" x14ac:dyDescent="0.2">
      <c r="A44" s="602"/>
      <c r="B44" s="600"/>
      <c r="C44" s="275" t="s">
        <v>459</v>
      </c>
      <c r="D44" s="268" t="s">
        <v>457</v>
      </c>
      <c r="E44" s="233">
        <v>35</v>
      </c>
      <c r="F44" s="232"/>
      <c r="G44" s="232">
        <f t="shared" si="0"/>
        <v>0</v>
      </c>
    </row>
    <row r="45" spans="1:7" s="257" customFormat="1" ht="12" x14ac:dyDescent="0.2">
      <c r="A45" s="604"/>
      <c r="B45" s="603"/>
      <c r="C45" s="275" t="s">
        <v>458</v>
      </c>
      <c r="D45" s="268" t="s">
        <v>457</v>
      </c>
      <c r="E45" s="277">
        <v>3</v>
      </c>
      <c r="F45" s="232"/>
      <c r="G45" s="232">
        <f t="shared" si="0"/>
        <v>0</v>
      </c>
    </row>
    <row r="46" spans="1:7" s="257" customFormat="1" ht="46.5" customHeight="1" x14ac:dyDescent="0.2">
      <c r="A46" s="235" t="s">
        <v>456</v>
      </c>
      <c r="B46" s="276" t="s">
        <v>455</v>
      </c>
      <c r="C46" s="275"/>
      <c r="D46" s="268" t="s">
        <v>12</v>
      </c>
      <c r="E46" s="233">
        <v>4</v>
      </c>
      <c r="F46" s="232"/>
      <c r="G46" s="232">
        <f t="shared" si="0"/>
        <v>0</v>
      </c>
    </row>
    <row r="47" spans="1:7" s="264" customFormat="1" ht="12" x14ac:dyDescent="0.2">
      <c r="A47" s="231" t="s">
        <v>454</v>
      </c>
      <c r="B47" s="274" t="s">
        <v>453</v>
      </c>
      <c r="C47" s="230" t="s">
        <v>452</v>
      </c>
      <c r="D47" s="273" t="s">
        <v>12</v>
      </c>
      <c r="E47" s="272">
        <v>60</v>
      </c>
      <c r="F47" s="228"/>
      <c r="G47" s="232">
        <f t="shared" si="0"/>
        <v>0</v>
      </c>
    </row>
    <row r="48" spans="1:7" s="264" customFormat="1" ht="12" x14ac:dyDescent="0.2">
      <c r="A48" s="271" t="s">
        <v>451</v>
      </c>
      <c r="B48" s="267" t="s">
        <v>450</v>
      </c>
      <c r="C48" s="270" t="s">
        <v>449</v>
      </c>
      <c r="D48" s="268" t="s">
        <v>12</v>
      </c>
      <c r="E48" s="267">
        <v>80</v>
      </c>
      <c r="F48" s="232"/>
      <c r="G48" s="232">
        <f t="shared" si="0"/>
        <v>0</v>
      </c>
    </row>
    <row r="49" spans="1:7" s="264" customFormat="1" ht="12" x14ac:dyDescent="0.2">
      <c r="A49" s="239" t="s">
        <v>448</v>
      </c>
      <c r="B49" s="238" t="s">
        <v>447</v>
      </c>
      <c r="C49" s="269"/>
      <c r="D49" s="268"/>
      <c r="E49" s="267"/>
      <c r="F49" s="232"/>
      <c r="G49" s="232">
        <f t="shared" si="0"/>
        <v>0</v>
      </c>
    </row>
    <row r="50" spans="1:7" s="264" customFormat="1" ht="12" x14ac:dyDescent="0.2">
      <c r="A50" s="235" t="s">
        <v>446</v>
      </c>
      <c r="B50" s="267" t="s">
        <v>443</v>
      </c>
      <c r="C50" s="238" t="s">
        <v>445</v>
      </c>
      <c r="D50" s="266" t="s">
        <v>441</v>
      </c>
      <c r="E50" s="237">
        <v>5</v>
      </c>
      <c r="F50" s="265"/>
      <c r="G50" s="232">
        <f t="shared" si="0"/>
        <v>0</v>
      </c>
    </row>
    <row r="51" spans="1:7" s="257" customFormat="1" ht="12.75" thickBot="1" x14ac:dyDescent="0.25">
      <c r="A51" s="263" t="s">
        <v>444</v>
      </c>
      <c r="B51" s="262" t="s">
        <v>443</v>
      </c>
      <c r="C51" s="261" t="s">
        <v>442</v>
      </c>
      <c r="D51" s="260" t="s">
        <v>441</v>
      </c>
      <c r="E51" s="259">
        <v>2</v>
      </c>
      <c r="F51" s="258"/>
      <c r="G51" s="232">
        <f t="shared" si="0"/>
        <v>0</v>
      </c>
    </row>
    <row r="52" spans="1:7" s="251" customFormat="1" ht="15" customHeight="1" x14ac:dyDescent="0.25">
      <c r="A52" s="256"/>
      <c r="B52" s="255" t="s">
        <v>413</v>
      </c>
      <c r="C52" s="254"/>
      <c r="D52" s="253"/>
      <c r="E52" s="220"/>
      <c r="F52" s="220"/>
      <c r="G52" s="252">
        <f>SUM(G5:G51)</f>
        <v>0</v>
      </c>
    </row>
    <row r="53" spans="1:7" s="250" customFormat="1" ht="12" customHeight="1" x14ac:dyDescent="0.2">
      <c r="A53" s="216"/>
      <c r="B53" s="215"/>
      <c r="C53" s="214" t="s">
        <v>412</v>
      </c>
      <c r="D53" s="213"/>
      <c r="E53" s="212"/>
      <c r="F53" s="212"/>
      <c r="G53" s="211"/>
    </row>
    <row r="54" spans="1:7" s="250" customFormat="1" ht="15" customHeight="1" thickBot="1" x14ac:dyDescent="0.3">
      <c r="A54" s="210"/>
      <c r="B54" s="209"/>
      <c r="C54" s="208"/>
      <c r="D54" s="207"/>
      <c r="E54" s="206"/>
      <c r="F54" s="206"/>
      <c r="G54" s="205">
        <f>PRODUCT(D52:G53)</f>
        <v>0</v>
      </c>
    </row>
    <row r="55" spans="1:7" s="247" customFormat="1" x14ac:dyDescent="0.25">
      <c r="A55" s="249"/>
      <c r="B55" s="248"/>
      <c r="C55" s="248"/>
      <c r="D55" s="248"/>
      <c r="E55" s="248"/>
      <c r="F55" s="248"/>
      <c r="G55" s="248"/>
    </row>
    <row r="56" spans="1:7" s="245" customFormat="1" ht="15.75" customHeight="1" thickBot="1" x14ac:dyDescent="0.25">
      <c r="A56" s="246"/>
      <c r="B56" s="246"/>
      <c r="C56" s="246"/>
      <c r="D56" s="246"/>
      <c r="E56" s="246"/>
      <c r="F56" s="246"/>
      <c r="G56" s="246"/>
    </row>
    <row r="57" spans="1:7" s="240" customFormat="1" ht="24.75" thickBot="1" x14ac:dyDescent="0.3">
      <c r="A57" s="244" t="s">
        <v>440</v>
      </c>
      <c r="B57" s="243" t="s">
        <v>439</v>
      </c>
      <c r="C57" s="243" t="s">
        <v>438</v>
      </c>
      <c r="D57" s="243" t="s">
        <v>437</v>
      </c>
      <c r="E57" s="243" t="s">
        <v>436</v>
      </c>
      <c r="F57" s="242" t="s">
        <v>435</v>
      </c>
      <c r="G57" s="241" t="s">
        <v>434</v>
      </c>
    </row>
    <row r="58" spans="1:7" s="204" customFormat="1" x14ac:dyDescent="0.25">
      <c r="A58" s="239" t="s">
        <v>433</v>
      </c>
      <c r="B58" s="238" t="s">
        <v>432</v>
      </c>
      <c r="C58" s="238"/>
      <c r="D58" s="237" t="s">
        <v>373</v>
      </c>
      <c r="E58" s="237">
        <v>1</v>
      </c>
      <c r="F58" s="236"/>
      <c r="G58" s="223">
        <f t="shared" ref="G58:G66" si="1">E58*F58</f>
        <v>0</v>
      </c>
    </row>
    <row r="59" spans="1:7" s="222" customFormat="1" x14ac:dyDescent="0.25">
      <c r="A59" s="235" t="s">
        <v>431</v>
      </c>
      <c r="B59" s="234" t="s">
        <v>430</v>
      </c>
      <c r="C59" s="234"/>
      <c r="D59" s="233" t="s">
        <v>373</v>
      </c>
      <c r="E59" s="233">
        <v>1</v>
      </c>
      <c r="F59" s="232"/>
      <c r="G59" s="223">
        <f t="shared" si="1"/>
        <v>0</v>
      </c>
    </row>
    <row r="60" spans="1:7" s="222" customFormat="1" x14ac:dyDescent="0.25">
      <c r="A60" s="235" t="s">
        <v>429</v>
      </c>
      <c r="B60" s="234" t="s">
        <v>428</v>
      </c>
      <c r="C60" s="234"/>
      <c r="D60" s="233" t="s">
        <v>373</v>
      </c>
      <c r="E60" s="233">
        <v>1</v>
      </c>
      <c r="F60" s="232"/>
      <c r="G60" s="223">
        <f t="shared" si="1"/>
        <v>0</v>
      </c>
    </row>
    <row r="61" spans="1:7" s="222" customFormat="1" ht="26.25" customHeight="1" x14ac:dyDescent="0.25">
      <c r="A61" s="231" t="s">
        <v>427</v>
      </c>
      <c r="B61" s="230" t="s">
        <v>426</v>
      </c>
      <c r="C61" s="230" t="s">
        <v>425</v>
      </c>
      <c r="D61" s="229" t="s">
        <v>373</v>
      </c>
      <c r="E61" s="229">
        <v>1</v>
      </c>
      <c r="F61" s="228"/>
      <c r="G61" s="223">
        <f t="shared" si="1"/>
        <v>0</v>
      </c>
    </row>
    <row r="62" spans="1:7" s="222" customFormat="1" x14ac:dyDescent="0.25">
      <c r="A62" s="231" t="s">
        <v>424</v>
      </c>
      <c r="B62" s="230" t="s">
        <v>423</v>
      </c>
      <c r="C62" s="230"/>
      <c r="D62" s="229" t="s">
        <v>373</v>
      </c>
      <c r="E62" s="229">
        <v>1</v>
      </c>
      <c r="F62" s="228"/>
      <c r="G62" s="223">
        <f t="shared" si="1"/>
        <v>0</v>
      </c>
    </row>
    <row r="63" spans="1:7" s="222" customFormat="1" x14ac:dyDescent="0.25">
      <c r="A63" s="231" t="s">
        <v>422</v>
      </c>
      <c r="B63" s="230" t="s">
        <v>421</v>
      </c>
      <c r="C63" s="230"/>
      <c r="D63" s="229" t="s">
        <v>373</v>
      </c>
      <c r="E63" s="229">
        <v>1</v>
      </c>
      <c r="F63" s="228"/>
      <c r="G63" s="223">
        <f t="shared" si="1"/>
        <v>0</v>
      </c>
    </row>
    <row r="64" spans="1:7" s="222" customFormat="1" x14ac:dyDescent="0.25">
      <c r="A64" s="231" t="s">
        <v>420</v>
      </c>
      <c r="B64" s="230" t="s">
        <v>419</v>
      </c>
      <c r="C64" s="230"/>
      <c r="D64" s="229" t="s">
        <v>373</v>
      </c>
      <c r="E64" s="229">
        <v>1</v>
      </c>
      <c r="F64" s="228"/>
      <c r="G64" s="223">
        <f t="shared" si="1"/>
        <v>0</v>
      </c>
    </row>
    <row r="65" spans="1:7" s="222" customFormat="1" x14ac:dyDescent="0.25">
      <c r="A65" s="231" t="s">
        <v>418</v>
      </c>
      <c r="B65" s="230" t="s">
        <v>417</v>
      </c>
      <c r="C65" s="230" t="s">
        <v>416</v>
      </c>
      <c r="D65" s="229" t="s">
        <v>12</v>
      </c>
      <c r="E65" s="229">
        <v>8</v>
      </c>
      <c r="F65" s="228"/>
      <c r="G65" s="223">
        <f t="shared" si="1"/>
        <v>0</v>
      </c>
    </row>
    <row r="66" spans="1:7" s="222" customFormat="1" ht="15.75" thickBot="1" x14ac:dyDescent="0.3">
      <c r="A66" s="227" t="s">
        <v>415</v>
      </c>
      <c r="B66" s="226" t="s">
        <v>414</v>
      </c>
      <c r="C66" s="226"/>
      <c r="D66" s="225" t="s">
        <v>373</v>
      </c>
      <c r="E66" s="225">
        <v>1</v>
      </c>
      <c r="F66" s="224"/>
      <c r="G66" s="223">
        <f t="shared" si="1"/>
        <v>0</v>
      </c>
    </row>
    <row r="67" spans="1:7" s="204" customFormat="1" x14ac:dyDescent="0.25">
      <c r="A67" s="221"/>
      <c r="B67" s="220" t="s">
        <v>413</v>
      </c>
      <c r="C67" s="219"/>
      <c r="D67" s="219"/>
      <c r="E67" s="219"/>
      <c r="F67" s="218"/>
      <c r="G67" s="217">
        <f>SUM(F58:F66)</f>
        <v>0</v>
      </c>
    </row>
    <row r="68" spans="1:7" s="204" customFormat="1" x14ac:dyDescent="0.25">
      <c r="A68" s="216"/>
      <c r="B68" s="215"/>
      <c r="C68" s="214" t="s">
        <v>412</v>
      </c>
      <c r="D68" s="213"/>
      <c r="E68" s="212"/>
      <c r="F68" s="212"/>
      <c r="G68" s="211"/>
    </row>
    <row r="69" spans="1:7" s="204" customFormat="1" ht="15.75" thickBot="1" x14ac:dyDescent="0.3">
      <c r="A69" s="210"/>
      <c r="B69" s="209"/>
      <c r="C69" s="208"/>
      <c r="D69" s="207"/>
      <c r="E69" s="206"/>
      <c r="F69" s="206"/>
      <c r="G69" s="205"/>
    </row>
    <row r="70" spans="1:7" s="591" customFormat="1" x14ac:dyDescent="0.25"/>
    <row r="71" spans="1:7" s="591" customFormat="1" x14ac:dyDescent="0.25"/>
    <row r="72" spans="1:7" s="591" customFormat="1" x14ac:dyDescent="0.25"/>
    <row r="73" spans="1:7" s="591" customFormat="1" x14ac:dyDescent="0.25"/>
    <row r="74" spans="1:7" s="591" customFormat="1" x14ac:dyDescent="0.25"/>
    <row r="75" spans="1:7" s="591" customFormat="1" x14ac:dyDescent="0.25"/>
    <row r="76" spans="1:7" s="591" customFormat="1" ht="15" customHeight="1" x14ac:dyDescent="0.25"/>
    <row r="77" spans="1:7" s="591" customFormat="1" ht="15" customHeight="1" x14ac:dyDescent="0.25"/>
    <row r="78" spans="1:7" s="202" customFormat="1" ht="19.899999999999999" customHeight="1" x14ac:dyDescent="0.35">
      <c r="A78" s="592" t="s">
        <v>411</v>
      </c>
      <c r="B78" s="592"/>
      <c r="C78" s="592"/>
      <c r="D78" s="592"/>
      <c r="E78" s="592"/>
      <c r="F78" s="592"/>
      <c r="G78" s="203">
        <f>SUM(G52,G67)</f>
        <v>0</v>
      </c>
    </row>
    <row r="79" spans="1:7" s="202" customFormat="1" ht="19.899999999999999" customHeight="1" x14ac:dyDescent="0.35">
      <c r="A79" s="592" t="s">
        <v>410</v>
      </c>
      <c r="B79" s="592"/>
      <c r="C79" s="592"/>
      <c r="D79" s="592"/>
      <c r="E79" s="592"/>
      <c r="F79" s="592"/>
      <c r="G79" s="203">
        <f>SUM(G54,G69)</f>
        <v>0</v>
      </c>
    </row>
  </sheetData>
  <mergeCells count="10">
    <mergeCell ref="A70:XFD77"/>
    <mergeCell ref="A78:F78"/>
    <mergeCell ref="A79:F79"/>
    <mergeCell ref="B1:G1"/>
    <mergeCell ref="B2:E2"/>
    <mergeCell ref="A3:E3"/>
    <mergeCell ref="B32:B36"/>
    <mergeCell ref="A32:A36"/>
    <mergeCell ref="B37:B45"/>
    <mergeCell ref="A37:A4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F47"/>
  <sheetViews>
    <sheetView tabSelected="1" view="pageBreakPreview" zoomScaleNormal="100" zoomScaleSheetLayoutView="100" workbookViewId="0">
      <pane ySplit="4" topLeftCell="A14" activePane="bottomLeft" state="frozenSplit"/>
      <selection activeCell="O52" sqref="O52"/>
      <selection pane="bottomLeft" activeCell="O52" sqref="O52"/>
    </sheetView>
  </sheetViews>
  <sheetFormatPr defaultRowHeight="15" x14ac:dyDescent="0.25"/>
  <cols>
    <col min="1" max="1" width="10.42578125" style="201" customWidth="1"/>
    <col min="2" max="2" width="47.28515625" style="200" customWidth="1"/>
    <col min="3" max="3" width="8.28515625" style="200" customWidth="1"/>
    <col min="4" max="4" width="13.42578125" style="200" customWidth="1"/>
    <col min="5" max="6" width="11.85546875" style="200" customWidth="1"/>
    <col min="7" max="7" width="10.140625" customWidth="1"/>
    <col min="8" max="8" width="8.140625" customWidth="1"/>
  </cols>
  <sheetData>
    <row r="1" spans="1:6" s="204" customFormat="1" ht="42.75" customHeight="1" x14ac:dyDescent="0.25">
      <c r="A1" s="296" t="s">
        <v>538</v>
      </c>
      <c r="B1" s="605" t="s">
        <v>574</v>
      </c>
      <c r="C1" s="606"/>
      <c r="D1" s="606"/>
      <c r="E1" s="606"/>
      <c r="F1" s="607"/>
    </row>
    <row r="2" spans="1:6" s="204" customFormat="1" x14ac:dyDescent="0.25">
      <c r="A2" s="295" t="s">
        <v>573</v>
      </c>
      <c r="B2" s="596" t="s">
        <v>1754</v>
      </c>
      <c r="C2" s="596"/>
      <c r="D2" s="596"/>
      <c r="E2" s="294"/>
      <c r="F2" s="292"/>
    </row>
    <row r="3" spans="1:6" s="222" customFormat="1" ht="9" customHeight="1" thickBot="1" x14ac:dyDescent="0.3">
      <c r="A3" s="597"/>
      <c r="B3" s="598"/>
      <c r="C3" s="598"/>
      <c r="D3" s="598"/>
      <c r="E3" s="293"/>
      <c r="F3" s="292"/>
    </row>
    <row r="4" spans="1:6" s="257" customFormat="1" ht="24" x14ac:dyDescent="0.2">
      <c r="A4" s="291" t="s">
        <v>440</v>
      </c>
      <c r="B4" s="290" t="s">
        <v>439</v>
      </c>
      <c r="C4" s="290" t="s">
        <v>437</v>
      </c>
      <c r="D4" s="290" t="s">
        <v>436</v>
      </c>
      <c r="E4" s="289" t="s">
        <v>435</v>
      </c>
      <c r="F4" s="288" t="s">
        <v>434</v>
      </c>
    </row>
    <row r="5" spans="1:6" s="257" customFormat="1" ht="18.75" customHeight="1" x14ac:dyDescent="0.2">
      <c r="A5" s="309" t="s">
        <v>572</v>
      </c>
      <c r="B5" s="308" t="s">
        <v>571</v>
      </c>
      <c r="C5" s="307"/>
      <c r="D5" s="307"/>
      <c r="E5" s="306"/>
      <c r="F5" s="305"/>
    </row>
    <row r="6" spans="1:6" s="257" customFormat="1" ht="73.5" customHeight="1" x14ac:dyDescent="0.2">
      <c r="A6" s="235" t="s">
        <v>570</v>
      </c>
      <c r="B6" s="234" t="s">
        <v>562</v>
      </c>
      <c r="C6" s="268" t="s">
        <v>441</v>
      </c>
      <c r="D6" s="233">
        <v>1</v>
      </c>
      <c r="E6" s="278"/>
      <c r="F6" s="278">
        <f t="shared" ref="F6:F13" si="0">E6*D6</f>
        <v>0</v>
      </c>
    </row>
    <row r="7" spans="1:6" s="257" customFormat="1" ht="58.5" customHeight="1" x14ac:dyDescent="0.2">
      <c r="A7" s="235" t="s">
        <v>569</v>
      </c>
      <c r="B7" s="304" t="s">
        <v>568</v>
      </c>
      <c r="C7" s="268" t="s">
        <v>441</v>
      </c>
      <c r="D7" s="233">
        <v>1</v>
      </c>
      <c r="E7" s="278"/>
      <c r="F7" s="278">
        <f t="shared" si="0"/>
        <v>0</v>
      </c>
    </row>
    <row r="8" spans="1:6" s="257" customFormat="1" ht="66" customHeight="1" x14ac:dyDescent="0.2">
      <c r="A8" s="235" t="s">
        <v>567</v>
      </c>
      <c r="B8" s="234" t="s">
        <v>566</v>
      </c>
      <c r="C8" s="268" t="s">
        <v>441</v>
      </c>
      <c r="D8" s="233">
        <v>1</v>
      </c>
      <c r="E8" s="278"/>
      <c r="F8" s="278">
        <f t="shared" si="0"/>
        <v>0</v>
      </c>
    </row>
    <row r="9" spans="1:6" s="257" customFormat="1" ht="66" customHeight="1" x14ac:dyDescent="0.2">
      <c r="A9" s="235" t="s">
        <v>565</v>
      </c>
      <c r="B9" s="304" t="s">
        <v>564</v>
      </c>
      <c r="C9" s="268" t="s">
        <v>441</v>
      </c>
      <c r="D9" s="233">
        <v>1</v>
      </c>
      <c r="E9" s="278"/>
      <c r="F9" s="278">
        <f t="shared" si="0"/>
        <v>0</v>
      </c>
    </row>
    <row r="10" spans="1:6" s="257" customFormat="1" ht="70.5" customHeight="1" x14ac:dyDescent="0.2">
      <c r="A10" s="235" t="s">
        <v>563</v>
      </c>
      <c r="B10" s="234" t="s">
        <v>562</v>
      </c>
      <c r="C10" s="268" t="s">
        <v>441</v>
      </c>
      <c r="D10" s="233">
        <v>1</v>
      </c>
      <c r="E10" s="278"/>
      <c r="F10" s="278">
        <f t="shared" si="0"/>
        <v>0</v>
      </c>
    </row>
    <row r="11" spans="1:6" s="257" customFormat="1" ht="55.5" customHeight="1" x14ac:dyDescent="0.2">
      <c r="A11" s="235" t="s">
        <v>561</v>
      </c>
      <c r="B11" s="304" t="s">
        <v>560</v>
      </c>
      <c r="C11" s="268" t="s">
        <v>441</v>
      </c>
      <c r="D11" s="233">
        <v>1</v>
      </c>
      <c r="E11" s="278"/>
      <c r="F11" s="278">
        <f t="shared" si="0"/>
        <v>0</v>
      </c>
    </row>
    <row r="12" spans="1:6" s="257" customFormat="1" ht="51.75" customHeight="1" x14ac:dyDescent="0.2">
      <c r="A12" s="235" t="s">
        <v>559</v>
      </c>
      <c r="B12" s="234" t="s">
        <v>558</v>
      </c>
      <c r="C12" s="268" t="s">
        <v>457</v>
      </c>
      <c r="D12" s="233">
        <v>50</v>
      </c>
      <c r="E12" s="278"/>
      <c r="F12" s="278">
        <f t="shared" si="0"/>
        <v>0</v>
      </c>
    </row>
    <row r="13" spans="1:6" s="257" customFormat="1" ht="12.75" customHeight="1" x14ac:dyDescent="0.2">
      <c r="A13" s="235" t="s">
        <v>557</v>
      </c>
      <c r="B13" s="234" t="s">
        <v>556</v>
      </c>
      <c r="C13" s="268" t="s">
        <v>441</v>
      </c>
      <c r="D13" s="233">
        <v>3</v>
      </c>
      <c r="E13" s="278"/>
      <c r="F13" s="278">
        <f t="shared" si="0"/>
        <v>0</v>
      </c>
    </row>
    <row r="14" spans="1:6" s="257" customFormat="1" ht="12.75" customHeight="1" x14ac:dyDescent="0.2">
      <c r="A14" s="235"/>
      <c r="B14" s="234"/>
      <c r="C14" s="268"/>
      <c r="D14" s="233"/>
      <c r="E14" s="278"/>
      <c r="F14" s="278"/>
    </row>
    <row r="15" spans="1:6" s="204" customFormat="1" ht="18" customHeight="1" x14ac:dyDescent="0.25">
      <c r="A15" s="303" t="s">
        <v>555</v>
      </c>
      <c r="B15" s="302" t="s">
        <v>554</v>
      </c>
      <c r="C15" s="268" t="s">
        <v>441</v>
      </c>
      <c r="D15" s="301"/>
      <c r="E15" s="278"/>
      <c r="F15" s="278"/>
    </row>
    <row r="16" spans="1:6" s="204" customFormat="1" ht="27" customHeight="1" x14ac:dyDescent="0.25">
      <c r="A16" s="235" t="s">
        <v>553</v>
      </c>
      <c r="B16" s="282" t="s">
        <v>552</v>
      </c>
      <c r="C16" s="285" t="s">
        <v>441</v>
      </c>
      <c r="D16" s="233">
        <v>1</v>
      </c>
      <c r="E16" s="283"/>
      <c r="F16" s="278">
        <f>E16*D16</f>
        <v>0</v>
      </c>
    </row>
    <row r="17" spans="1:6" s="257" customFormat="1" ht="27.75" customHeight="1" x14ac:dyDescent="0.2">
      <c r="A17" s="235" t="s">
        <v>551</v>
      </c>
      <c r="B17" s="282" t="s">
        <v>550</v>
      </c>
      <c r="C17" s="268" t="s">
        <v>441</v>
      </c>
      <c r="D17" s="233">
        <v>1</v>
      </c>
      <c r="E17" s="278"/>
      <c r="F17" s="278">
        <f>E17*D17</f>
        <v>0</v>
      </c>
    </row>
    <row r="18" spans="1:6" s="257" customFormat="1" ht="16.5" customHeight="1" x14ac:dyDescent="0.2">
      <c r="A18" s="235" t="s">
        <v>549</v>
      </c>
      <c r="B18" s="282" t="s">
        <v>548</v>
      </c>
      <c r="C18" s="268" t="s">
        <v>441</v>
      </c>
      <c r="D18" s="233">
        <v>2</v>
      </c>
      <c r="E18" s="278"/>
      <c r="F18" s="278">
        <f>E18*D18</f>
        <v>0</v>
      </c>
    </row>
    <row r="19" spans="1:6" s="257" customFormat="1" ht="12" x14ac:dyDescent="0.2">
      <c r="A19" s="235" t="s">
        <v>547</v>
      </c>
      <c r="B19" s="234" t="s">
        <v>546</v>
      </c>
      <c r="C19" s="268" t="s">
        <v>545</v>
      </c>
      <c r="D19" s="233">
        <v>6</v>
      </c>
      <c r="E19" s="278"/>
      <c r="F19" s="278">
        <f>E19*D19</f>
        <v>0</v>
      </c>
    </row>
    <row r="20" spans="1:6" s="251" customFormat="1" ht="15" customHeight="1" x14ac:dyDescent="0.25">
      <c r="A20" s="256"/>
      <c r="B20" s="255" t="s">
        <v>413</v>
      </c>
      <c r="C20" s="253"/>
      <c r="D20" s="220"/>
      <c r="E20" s="220"/>
      <c r="F20" s="252">
        <f>SUM(F6:F19)</f>
        <v>0</v>
      </c>
    </row>
    <row r="21" spans="1:6" s="250" customFormat="1" ht="12" customHeight="1" x14ac:dyDescent="0.2">
      <c r="A21" s="216"/>
      <c r="B21" s="215"/>
      <c r="C21" s="213"/>
      <c r="D21" s="212"/>
      <c r="E21" s="212"/>
      <c r="F21" s="211"/>
    </row>
    <row r="22" spans="1:6" s="250" customFormat="1" ht="15" customHeight="1" thickBot="1" x14ac:dyDescent="0.3">
      <c r="A22" s="210"/>
      <c r="B22" s="209"/>
      <c r="C22" s="207"/>
      <c r="D22" s="206"/>
      <c r="E22" s="206"/>
      <c r="F22" s="205"/>
    </row>
    <row r="23" spans="1:6" s="247" customFormat="1" x14ac:dyDescent="0.25">
      <c r="A23" s="249"/>
      <c r="B23" s="248"/>
      <c r="C23" s="248"/>
      <c r="D23" s="248"/>
      <c r="E23" s="248"/>
      <c r="F23" s="248"/>
    </row>
    <row r="24" spans="1:6" s="245" customFormat="1" ht="15.75" customHeight="1" thickBot="1" x14ac:dyDescent="0.25">
      <c r="A24" s="246"/>
      <c r="B24" s="246"/>
      <c r="C24" s="246"/>
      <c r="D24" s="246"/>
      <c r="E24" s="246"/>
      <c r="F24" s="246"/>
    </row>
    <row r="25" spans="1:6" s="240" customFormat="1" ht="24.75" thickBot="1" x14ac:dyDescent="0.3">
      <c r="A25" s="244" t="s">
        <v>440</v>
      </c>
      <c r="B25" s="243" t="s">
        <v>439</v>
      </c>
      <c r="C25" s="243" t="s">
        <v>437</v>
      </c>
      <c r="D25" s="243" t="s">
        <v>436</v>
      </c>
      <c r="E25" s="242" t="s">
        <v>435</v>
      </c>
      <c r="F25" s="241" t="s">
        <v>434</v>
      </c>
    </row>
    <row r="26" spans="1:6" s="204" customFormat="1" ht="29.25" customHeight="1" x14ac:dyDescent="0.25">
      <c r="A26" s="239" t="s">
        <v>433</v>
      </c>
      <c r="B26" s="238" t="s">
        <v>544</v>
      </c>
      <c r="C26" s="237" t="s">
        <v>373</v>
      </c>
      <c r="D26" s="237">
        <v>1</v>
      </c>
      <c r="E26" s="236">
        <f>F20*(0.15)</f>
        <v>0</v>
      </c>
      <c r="F26" s="236">
        <f t="shared" ref="F26:F34" si="1">E26*D26</f>
        <v>0</v>
      </c>
    </row>
    <row r="27" spans="1:6" s="222" customFormat="1" x14ac:dyDescent="0.25">
      <c r="A27" s="235" t="s">
        <v>431</v>
      </c>
      <c r="B27" s="234" t="s">
        <v>430</v>
      </c>
      <c r="C27" s="233" t="s">
        <v>373</v>
      </c>
      <c r="D27" s="233">
        <v>1</v>
      </c>
      <c r="E27" s="232">
        <f>0.03*F20</f>
        <v>0</v>
      </c>
      <c r="F27" s="236">
        <f t="shared" si="1"/>
        <v>0</v>
      </c>
    </row>
    <row r="28" spans="1:6" s="222" customFormat="1" x14ac:dyDescent="0.25">
      <c r="A28" s="235" t="s">
        <v>429</v>
      </c>
      <c r="B28" s="234" t="s">
        <v>428</v>
      </c>
      <c r="C28" s="233" t="s">
        <v>373</v>
      </c>
      <c r="D28" s="233">
        <v>1</v>
      </c>
      <c r="E28" s="232">
        <f>F20*0.02</f>
        <v>0</v>
      </c>
      <c r="F28" s="236">
        <f t="shared" si="1"/>
        <v>0</v>
      </c>
    </row>
    <row r="29" spans="1:6" s="222" customFormat="1" x14ac:dyDescent="0.25">
      <c r="A29" s="231" t="s">
        <v>427</v>
      </c>
      <c r="B29" s="230" t="s">
        <v>543</v>
      </c>
      <c r="C29" s="233" t="s">
        <v>373</v>
      </c>
      <c r="D29" s="233">
        <v>1</v>
      </c>
      <c r="E29" s="228">
        <f>F20*0.02</f>
        <v>0</v>
      </c>
      <c r="F29" s="236">
        <f t="shared" si="1"/>
        <v>0</v>
      </c>
    </row>
    <row r="30" spans="1:6" s="222" customFormat="1" x14ac:dyDescent="0.25">
      <c r="A30" s="231" t="s">
        <v>424</v>
      </c>
      <c r="B30" s="234" t="s">
        <v>542</v>
      </c>
      <c r="C30" s="233" t="s">
        <v>373</v>
      </c>
      <c r="D30" s="233">
        <v>1</v>
      </c>
      <c r="E30" s="228">
        <f>F20*0.03</f>
        <v>0</v>
      </c>
      <c r="F30" s="236">
        <f t="shared" si="1"/>
        <v>0</v>
      </c>
    </row>
    <row r="31" spans="1:6" s="222" customFormat="1" x14ac:dyDescent="0.25">
      <c r="A31" s="231" t="s">
        <v>418</v>
      </c>
      <c r="B31" s="300" t="s">
        <v>419</v>
      </c>
      <c r="C31" s="233" t="s">
        <v>373</v>
      </c>
      <c r="D31" s="233">
        <v>1</v>
      </c>
      <c r="E31" s="228">
        <f>F20*0.005</f>
        <v>0</v>
      </c>
      <c r="F31" s="236">
        <f t="shared" si="1"/>
        <v>0</v>
      </c>
    </row>
    <row r="32" spans="1:6" s="222" customFormat="1" x14ac:dyDescent="0.25">
      <c r="A32" s="231" t="s">
        <v>415</v>
      </c>
      <c r="B32" s="300" t="s">
        <v>421</v>
      </c>
      <c r="C32" s="233" t="s">
        <v>373</v>
      </c>
      <c r="D32" s="233">
        <v>1</v>
      </c>
      <c r="E32" s="232">
        <f>F20*0.004</f>
        <v>0</v>
      </c>
      <c r="F32" s="236">
        <f t="shared" si="1"/>
        <v>0</v>
      </c>
    </row>
    <row r="33" spans="1:6" s="222" customFormat="1" x14ac:dyDescent="0.25">
      <c r="A33" s="231" t="s">
        <v>541</v>
      </c>
      <c r="B33" s="300" t="s">
        <v>540</v>
      </c>
      <c r="C33" s="233" t="s">
        <v>373</v>
      </c>
      <c r="D33" s="233">
        <v>1</v>
      </c>
      <c r="E33" s="232">
        <f>F20*0.005</f>
        <v>0</v>
      </c>
      <c r="F33" s="236">
        <f t="shared" si="1"/>
        <v>0</v>
      </c>
    </row>
    <row r="34" spans="1:6" s="222" customFormat="1" ht="15.75" thickBot="1" x14ac:dyDescent="0.3">
      <c r="A34" s="227" t="s">
        <v>539</v>
      </c>
      <c r="B34" s="299" t="s">
        <v>423</v>
      </c>
      <c r="C34" s="225" t="s">
        <v>373</v>
      </c>
      <c r="D34" s="225">
        <v>1</v>
      </c>
      <c r="E34" s="298">
        <f>F20*0.015</f>
        <v>0</v>
      </c>
      <c r="F34" s="236">
        <f t="shared" si="1"/>
        <v>0</v>
      </c>
    </row>
    <row r="35" spans="1:6" s="204" customFormat="1" x14ac:dyDescent="0.25">
      <c r="A35" s="221"/>
      <c r="B35" s="220" t="s">
        <v>413</v>
      </c>
      <c r="C35" s="219"/>
      <c r="D35" s="219"/>
      <c r="E35" s="218"/>
      <c r="F35" s="217">
        <f>SUM(F26:F34)</f>
        <v>0</v>
      </c>
    </row>
    <row r="36" spans="1:6" s="204" customFormat="1" x14ac:dyDescent="0.25">
      <c r="A36" s="216"/>
      <c r="B36" s="215"/>
      <c r="C36" s="213"/>
      <c r="D36" s="212"/>
      <c r="E36" s="212"/>
      <c r="F36" s="211"/>
    </row>
    <row r="37" spans="1:6" s="204" customFormat="1" ht="15.75" thickBot="1" x14ac:dyDescent="0.3">
      <c r="A37" s="210"/>
      <c r="B37" s="209"/>
      <c r="C37" s="207"/>
      <c r="D37" s="206"/>
      <c r="E37" s="206"/>
      <c r="F37" s="205"/>
    </row>
    <row r="38" spans="1:6" s="297" customFormat="1" x14ac:dyDescent="0.25"/>
    <row r="39" spans="1:6" s="297" customFormat="1" x14ac:dyDescent="0.25"/>
    <row r="40" spans="1:6" s="297" customFormat="1" x14ac:dyDescent="0.25"/>
    <row r="41" spans="1:6" s="297" customFormat="1" x14ac:dyDescent="0.25"/>
    <row r="42" spans="1:6" s="297" customFormat="1" x14ac:dyDescent="0.25"/>
    <row r="43" spans="1:6" s="297" customFormat="1" x14ac:dyDescent="0.25"/>
    <row r="44" spans="1:6" s="297" customFormat="1" ht="15" customHeight="1" x14ac:dyDescent="0.25"/>
    <row r="45" spans="1:6" s="297" customFormat="1" ht="15" customHeight="1" x14ac:dyDescent="0.25"/>
    <row r="46" spans="1:6" s="202" customFormat="1" ht="19.899999999999999" customHeight="1" x14ac:dyDescent="0.35">
      <c r="A46" s="592" t="s">
        <v>411</v>
      </c>
      <c r="B46" s="592"/>
      <c r="C46" s="592"/>
      <c r="D46" s="592"/>
      <c r="E46" s="592"/>
      <c r="F46" s="203"/>
    </row>
    <row r="47" spans="1:6" s="202" customFormat="1" ht="19.899999999999999" customHeight="1" x14ac:dyDescent="0.35">
      <c r="A47" s="592" t="s">
        <v>410</v>
      </c>
      <c r="B47" s="592"/>
      <c r="C47" s="592"/>
      <c r="D47" s="592"/>
      <c r="E47" s="592"/>
      <c r="F47" s="203"/>
    </row>
  </sheetData>
  <mergeCells count="5">
    <mergeCell ref="A46:E46"/>
    <mergeCell ref="A47:E47"/>
    <mergeCell ref="B1:F1"/>
    <mergeCell ref="B2:D2"/>
    <mergeCell ref="A3:D3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2"/>
  <sheetViews>
    <sheetView tabSelected="1" zoomScaleNormal="100" zoomScaleSheetLayoutView="100" workbookViewId="0">
      <pane ySplit="7" topLeftCell="A92" activePane="bottomLeft" state="frozen"/>
      <selection activeCell="O52" sqref="O52"/>
      <selection pane="bottomLeft" activeCell="O52" sqref="O52"/>
    </sheetView>
  </sheetViews>
  <sheetFormatPr defaultRowHeight="12.75" x14ac:dyDescent="0.2"/>
  <cols>
    <col min="1" max="1" width="2.5703125" style="310" customWidth="1"/>
    <col min="2" max="2" width="7.5703125" style="310" customWidth="1"/>
    <col min="3" max="3" width="10.42578125" style="310" customWidth="1"/>
    <col min="4" max="4" width="54.140625" style="310" customWidth="1"/>
    <col min="5" max="5" width="9.42578125" style="312" customWidth="1"/>
    <col min="6" max="6" width="12.28515625" style="311" bestFit="1" customWidth="1"/>
    <col min="7" max="10" width="13.7109375" style="311" customWidth="1"/>
    <col min="11" max="11" width="14.7109375" style="311" customWidth="1"/>
    <col min="12" max="12" width="2.5703125" style="310" customWidth="1"/>
    <col min="13" max="16384" width="9.140625" style="310"/>
  </cols>
  <sheetData>
    <row r="1" spans="2:15" ht="15.75" x14ac:dyDescent="0.25">
      <c r="B1" s="365" t="s">
        <v>685</v>
      </c>
    </row>
    <row r="2" spans="2:15" s="351" customFormat="1" ht="15.75" x14ac:dyDescent="0.25">
      <c r="B2" s="353" t="s">
        <v>327</v>
      </c>
      <c r="C2" s="353"/>
      <c r="D2" s="364"/>
      <c r="E2" s="363" t="s">
        <v>684</v>
      </c>
      <c r="F2" s="362"/>
      <c r="G2" s="353"/>
      <c r="H2" s="353"/>
      <c r="I2" s="353"/>
      <c r="J2" s="361"/>
      <c r="K2" s="361"/>
    </row>
    <row r="3" spans="2:15" s="351" customFormat="1" ht="15.75" x14ac:dyDescent="0.25">
      <c r="B3" s="353" t="s">
        <v>683</v>
      </c>
      <c r="C3" s="353"/>
      <c r="D3" s="364"/>
      <c r="E3" s="363" t="s">
        <v>682</v>
      </c>
      <c r="F3" s="362"/>
      <c r="G3" s="353"/>
      <c r="H3" s="353"/>
      <c r="I3" s="353"/>
      <c r="J3" s="361"/>
      <c r="K3" s="361"/>
    </row>
    <row r="4" spans="2:15" s="351" customFormat="1" ht="12.75" customHeight="1" x14ac:dyDescent="0.25">
      <c r="B4" s="353" t="s">
        <v>681</v>
      </c>
      <c r="C4" s="353"/>
      <c r="D4" s="360"/>
      <c r="E4" s="359" t="s">
        <v>1755</v>
      </c>
      <c r="F4" s="358"/>
      <c r="G4" s="357"/>
      <c r="H4" s="357"/>
      <c r="I4" s="357"/>
      <c r="J4" s="356"/>
      <c r="K4" s="356"/>
    </row>
    <row r="5" spans="2:15" s="351" customFormat="1" ht="15.75" x14ac:dyDescent="0.25">
      <c r="B5" s="353" t="s">
        <v>680</v>
      </c>
      <c r="C5" s="353"/>
      <c r="D5" s="355" t="s">
        <v>679</v>
      </c>
      <c r="E5" s="608"/>
      <c r="F5" s="608"/>
      <c r="G5" s="354"/>
      <c r="H5" s="353" t="s">
        <v>314</v>
      </c>
      <c r="I5" s="352"/>
      <c r="J5" s="608"/>
      <c r="K5" s="608"/>
    </row>
    <row r="6" spans="2:15" x14ac:dyDescent="0.2">
      <c r="G6" s="609" t="s">
        <v>678</v>
      </c>
      <c r="H6" s="609"/>
      <c r="I6" s="609"/>
      <c r="J6" s="609"/>
      <c r="K6" s="609"/>
    </row>
    <row r="7" spans="2:15" ht="51.75" customHeight="1" x14ac:dyDescent="0.2">
      <c r="B7" s="349" t="s">
        <v>677</v>
      </c>
      <c r="C7" s="349" t="s">
        <v>676</v>
      </c>
      <c r="D7" s="350" t="s">
        <v>675</v>
      </c>
      <c r="E7" s="349" t="s">
        <v>674</v>
      </c>
      <c r="F7" s="348" t="s">
        <v>436</v>
      </c>
      <c r="G7" s="348" t="s">
        <v>673</v>
      </c>
      <c r="H7" s="348" t="s">
        <v>672</v>
      </c>
      <c r="I7" s="348" t="s">
        <v>671</v>
      </c>
      <c r="J7" s="348" t="s">
        <v>670</v>
      </c>
      <c r="K7" s="348" t="s">
        <v>669</v>
      </c>
    </row>
    <row r="8" spans="2:15" x14ac:dyDescent="0.2">
      <c r="B8" s="610"/>
      <c r="C8" s="610"/>
      <c r="D8" s="610"/>
      <c r="E8" s="610"/>
      <c r="F8" s="610"/>
      <c r="G8" s="610"/>
      <c r="H8" s="610"/>
      <c r="I8" s="610"/>
      <c r="J8" s="610"/>
      <c r="K8" s="610"/>
    </row>
    <row r="9" spans="2:15" x14ac:dyDescent="0.2">
      <c r="B9" s="342"/>
      <c r="C9" s="341"/>
      <c r="D9" s="340" t="s">
        <v>668</v>
      </c>
      <c r="E9" s="339"/>
      <c r="F9" s="347"/>
      <c r="G9" s="337"/>
      <c r="H9" s="337"/>
      <c r="I9" s="336">
        <f>SUM(I10:I11)</f>
        <v>0</v>
      </c>
      <c r="J9" s="336">
        <f>SUM(J10:J11)</f>
        <v>0</v>
      </c>
      <c r="K9" s="336">
        <f>SUM(K10:K11)</f>
        <v>0</v>
      </c>
    </row>
    <row r="10" spans="2:15" x14ac:dyDescent="0.2">
      <c r="B10" s="346">
        <f>MAX(B8,B9)+1</f>
        <v>1</v>
      </c>
      <c r="C10" s="327"/>
      <c r="D10" s="326" t="s">
        <v>667</v>
      </c>
      <c r="E10" s="343" t="s">
        <v>441</v>
      </c>
      <c r="F10" s="321">
        <v>1</v>
      </c>
      <c r="G10" s="320">
        <v>0</v>
      </c>
      <c r="H10" s="320">
        <v>0</v>
      </c>
      <c r="I10" s="319">
        <f>G10*F10</f>
        <v>0</v>
      </c>
      <c r="J10" s="319">
        <f>H10*F10</f>
        <v>0</v>
      </c>
      <c r="K10" s="319">
        <f>I10+J10</f>
        <v>0</v>
      </c>
    </row>
    <row r="11" spans="2:15" x14ac:dyDescent="0.2">
      <c r="B11" s="346">
        <f>MAX(B9,B10)+1</f>
        <v>2</v>
      </c>
      <c r="C11" s="327"/>
      <c r="D11" s="326" t="s">
        <v>666</v>
      </c>
      <c r="E11" s="343" t="s">
        <v>36</v>
      </c>
      <c r="F11" s="321">
        <v>90</v>
      </c>
      <c r="G11" s="320">
        <v>0</v>
      </c>
      <c r="H11" s="320">
        <v>0</v>
      </c>
      <c r="I11" s="319">
        <f>G11*F11</f>
        <v>0</v>
      </c>
      <c r="J11" s="319">
        <f>H11*F11</f>
        <v>0</v>
      </c>
      <c r="K11" s="319">
        <f>I11+J11</f>
        <v>0</v>
      </c>
    </row>
    <row r="12" spans="2:15" x14ac:dyDescent="0.2">
      <c r="B12" s="342"/>
      <c r="C12" s="341"/>
      <c r="D12" s="340" t="s">
        <v>665</v>
      </c>
      <c r="E12" s="339"/>
      <c r="F12" s="347"/>
      <c r="G12" s="337"/>
      <c r="H12" s="337"/>
      <c r="I12" s="336">
        <f>SUM(I13:I17)</f>
        <v>0</v>
      </c>
      <c r="J12" s="336">
        <f>SUM(J13:J17)</f>
        <v>0</v>
      </c>
      <c r="K12" s="336">
        <f>SUM(K13:K17)</f>
        <v>0</v>
      </c>
    </row>
    <row r="13" spans="2:15" ht="25.5" x14ac:dyDescent="0.2">
      <c r="B13" s="346">
        <f>MAX(B11,B12)+1</f>
        <v>3</v>
      </c>
      <c r="C13" s="327"/>
      <c r="D13" s="326" t="s">
        <v>664</v>
      </c>
      <c r="E13" s="343" t="s">
        <v>441</v>
      </c>
      <c r="F13" s="321">
        <v>1</v>
      </c>
      <c r="G13" s="320">
        <v>0</v>
      </c>
      <c r="H13" s="320">
        <v>0</v>
      </c>
      <c r="I13" s="319">
        <f>G13*F13</f>
        <v>0</v>
      </c>
      <c r="J13" s="319">
        <f>H13*F13</f>
        <v>0</v>
      </c>
      <c r="K13" s="319">
        <f>I13+J13</f>
        <v>0</v>
      </c>
    </row>
    <row r="14" spans="2:15" x14ac:dyDescent="0.2">
      <c r="B14" s="346">
        <f>MAX(B12,B13)+1</f>
        <v>4</v>
      </c>
      <c r="C14" s="327"/>
      <c r="D14" s="344" t="s">
        <v>638</v>
      </c>
      <c r="E14" s="343" t="s">
        <v>373</v>
      </c>
      <c r="F14" s="321">
        <v>1</v>
      </c>
      <c r="G14" s="320">
        <v>0</v>
      </c>
      <c r="H14" s="320">
        <v>0</v>
      </c>
      <c r="I14" s="319">
        <f>G14*F14</f>
        <v>0</v>
      </c>
      <c r="J14" s="319">
        <f>H14*F14</f>
        <v>0</v>
      </c>
      <c r="K14" s="319">
        <f>I14+J14</f>
        <v>0</v>
      </c>
      <c r="O14" s="345"/>
    </row>
    <row r="15" spans="2:15" x14ac:dyDescent="0.2">
      <c r="B15" s="346">
        <f>B14+1</f>
        <v>5</v>
      </c>
      <c r="C15" s="327"/>
      <c r="D15" s="344" t="s">
        <v>640</v>
      </c>
      <c r="E15" s="343" t="s">
        <v>373</v>
      </c>
      <c r="F15" s="321">
        <v>1</v>
      </c>
      <c r="G15" s="320">
        <v>0</v>
      </c>
      <c r="H15" s="320">
        <v>0</v>
      </c>
      <c r="I15" s="319">
        <f>G15*F15</f>
        <v>0</v>
      </c>
      <c r="J15" s="319">
        <f>H15*F15</f>
        <v>0</v>
      </c>
      <c r="K15" s="319">
        <f>I15+J15</f>
        <v>0</v>
      </c>
      <c r="O15" s="345"/>
    </row>
    <row r="16" spans="2:15" x14ac:dyDescent="0.2">
      <c r="B16" s="346">
        <f>B15+1</f>
        <v>6</v>
      </c>
      <c r="C16" s="327"/>
      <c r="D16" s="344" t="s">
        <v>636</v>
      </c>
      <c r="E16" s="343" t="s">
        <v>373</v>
      </c>
      <c r="F16" s="321">
        <v>1</v>
      </c>
      <c r="G16" s="320">
        <v>0</v>
      </c>
      <c r="H16" s="320">
        <v>0</v>
      </c>
      <c r="I16" s="319">
        <f>G16*F16</f>
        <v>0</v>
      </c>
      <c r="J16" s="319">
        <f>H16*F16</f>
        <v>0</v>
      </c>
      <c r="K16" s="319">
        <f>I16+J16</f>
        <v>0</v>
      </c>
      <c r="O16" s="345"/>
    </row>
    <row r="17" spans="2:15" x14ac:dyDescent="0.2">
      <c r="B17" s="346">
        <f>B16+1</f>
        <v>7</v>
      </c>
      <c r="C17" s="327"/>
      <c r="D17" s="344" t="s">
        <v>635</v>
      </c>
      <c r="E17" s="343" t="s">
        <v>373</v>
      </c>
      <c r="F17" s="321">
        <v>1</v>
      </c>
      <c r="G17" s="320">
        <v>0</v>
      </c>
      <c r="H17" s="320">
        <v>0</v>
      </c>
      <c r="I17" s="319">
        <f>G17*F17</f>
        <v>0</v>
      </c>
      <c r="J17" s="319">
        <f>H17*F17</f>
        <v>0</v>
      </c>
      <c r="K17" s="319">
        <f>I17+J17</f>
        <v>0</v>
      </c>
      <c r="O17" s="345"/>
    </row>
    <row r="18" spans="2:15" x14ac:dyDescent="0.2">
      <c r="B18" s="342"/>
      <c r="C18" s="341"/>
      <c r="D18" s="340" t="s">
        <v>663</v>
      </c>
      <c r="E18" s="339"/>
      <c r="F18" s="338"/>
      <c r="G18" s="337"/>
      <c r="H18" s="337"/>
      <c r="I18" s="336">
        <f>SUM(I19:I45)</f>
        <v>0</v>
      </c>
      <c r="J18" s="336">
        <f>SUM(J19:J45)</f>
        <v>0</v>
      </c>
      <c r="K18" s="336">
        <f>SUM(K19:K45)</f>
        <v>0</v>
      </c>
      <c r="O18" s="345"/>
    </row>
    <row r="19" spans="2:15" x14ac:dyDescent="0.2">
      <c r="B19" s="328">
        <f>B17+1</f>
        <v>8</v>
      </c>
      <c r="C19" s="327"/>
      <c r="D19" s="326" t="s">
        <v>662</v>
      </c>
      <c r="E19" s="322" t="s">
        <v>36</v>
      </c>
      <c r="F19" s="321">
        <f>ROUND(((30+10+30+5+5+35+5+5)+16*2)*1.1,0)</f>
        <v>173</v>
      </c>
      <c r="G19" s="320">
        <v>0</v>
      </c>
      <c r="H19" s="320">
        <v>0</v>
      </c>
      <c r="I19" s="319">
        <f t="shared" ref="I19:I45" si="0">G19*F19</f>
        <v>0</v>
      </c>
      <c r="J19" s="319">
        <f t="shared" ref="J19:J45" si="1">H19*F19</f>
        <v>0</v>
      </c>
      <c r="K19" s="319">
        <f t="shared" ref="K19:K45" si="2">I19+J19</f>
        <v>0</v>
      </c>
      <c r="O19" s="345"/>
    </row>
    <row r="20" spans="2:15" x14ac:dyDescent="0.2">
      <c r="B20" s="328">
        <f>B19+1</f>
        <v>9</v>
      </c>
      <c r="C20" s="327"/>
      <c r="D20" s="326" t="s">
        <v>661</v>
      </c>
      <c r="E20" s="322" t="s">
        <v>36</v>
      </c>
      <c r="F20" s="321">
        <f>ROUND(((100)+2*2)*1.1,0)</f>
        <v>114</v>
      </c>
      <c r="G20" s="320">
        <v>0</v>
      </c>
      <c r="H20" s="320">
        <v>0</v>
      </c>
      <c r="I20" s="319">
        <f t="shared" si="0"/>
        <v>0</v>
      </c>
      <c r="J20" s="319">
        <f t="shared" si="1"/>
        <v>0</v>
      </c>
      <c r="K20" s="319">
        <f t="shared" si="2"/>
        <v>0</v>
      </c>
      <c r="O20" s="345"/>
    </row>
    <row r="21" spans="2:15" x14ac:dyDescent="0.2">
      <c r="B21" s="328">
        <f>B20+1</f>
        <v>10</v>
      </c>
      <c r="C21" s="327"/>
      <c r="D21" s="326" t="s">
        <v>660</v>
      </c>
      <c r="E21" s="322" t="s">
        <v>36</v>
      </c>
      <c r="F21" s="321">
        <f>ROUND((((22+15+6+22+60+9+12+84+16+15+12+15+5+7+8+24+8+9+9+38+8+8+8+4+14+40+4+5+5+46+14+8+8+8+13+33+5+5+5+2+22+6+2+2+2+2+3+10+36+20+1+2+5+5+10+2+2+2+2+8+1)+2*(1+5+1+2+2+4+2+1+1+8+2+8+3+2+2+2+19+5+4+2+4+5+6+6+6+6+5+5+5+15+8+2+6+4+2+2+7+5+5+5+7+2+3+3+3+2+2+3+2+2+2+2+4+2+1))*1.1),0)</f>
        <v>1357</v>
      </c>
      <c r="G21" s="320">
        <v>0</v>
      </c>
      <c r="H21" s="320">
        <v>0</v>
      </c>
      <c r="I21" s="319">
        <f t="shared" si="0"/>
        <v>0</v>
      </c>
      <c r="J21" s="319">
        <f t="shared" si="1"/>
        <v>0</v>
      </c>
      <c r="K21" s="319">
        <f t="shared" si="2"/>
        <v>0</v>
      </c>
      <c r="O21" s="345"/>
    </row>
    <row r="22" spans="2:15" x14ac:dyDescent="0.2">
      <c r="B22" s="328">
        <f>B21+1</f>
        <v>11</v>
      </c>
      <c r="C22" s="327"/>
      <c r="D22" s="326" t="s">
        <v>659</v>
      </c>
      <c r="E22" s="322" t="s">
        <v>36</v>
      </c>
      <c r="F22" s="321">
        <f>ROUND((((110+20+26+45+6+4)+2*(46+10+8+18+10+2))*1.1),0)</f>
        <v>439</v>
      </c>
      <c r="G22" s="320">
        <v>0</v>
      </c>
      <c r="H22" s="320">
        <v>0</v>
      </c>
      <c r="I22" s="319">
        <f t="shared" si="0"/>
        <v>0</v>
      </c>
      <c r="J22" s="319">
        <f t="shared" si="1"/>
        <v>0</v>
      </c>
      <c r="K22" s="319">
        <f t="shared" si="2"/>
        <v>0</v>
      </c>
      <c r="O22" s="345"/>
    </row>
    <row r="23" spans="2:15" x14ac:dyDescent="0.2">
      <c r="B23" s="328">
        <f>B22+1</f>
        <v>12</v>
      </c>
      <c r="C23" s="327"/>
      <c r="D23" s="326" t="s">
        <v>658</v>
      </c>
      <c r="E23" s="322" t="s">
        <v>36</v>
      </c>
      <c r="F23" s="321">
        <f>ROUND((((80+20+2+48+48+10+30+26+26+8+11+10+42+11+11+5+28+7+22+36+7+16+22+27+17+9+17+9+10+6+23+47+4+40+7+4+6+24+21+21+18+28+56+37+28+18+7+7+22+22+6+6+24+24+6+6+27+27+6+6+32+5+32+5+33+6+33+6+41+41+47+22+35+47+2+47+35+33+15+35+30+15+27+15+24+15+22+15+12+30+35+13+2+2+58+4+31+31+14+14+35+39+39+10+10+42+10+10+10+45)+2*(11+11+11+11+11+11+11+11+11+11+11+11+11+11+11+11+2+2+2+2+4+11+11+4+2+2+2+2+2+2+11+11+11+11+11+11+11+11+11+11+11+11+11+11+11+11+11+11+11+11+11))*1.1),0)</f>
        <v>3656</v>
      </c>
      <c r="G23" s="320">
        <v>0</v>
      </c>
      <c r="H23" s="320">
        <v>0</v>
      </c>
      <c r="I23" s="319">
        <f t="shared" si="0"/>
        <v>0</v>
      </c>
      <c r="J23" s="319">
        <f t="shared" si="1"/>
        <v>0</v>
      </c>
      <c r="K23" s="319">
        <f t="shared" si="2"/>
        <v>0</v>
      </c>
      <c r="O23" s="345"/>
    </row>
    <row r="24" spans="2:15" x14ac:dyDescent="0.2">
      <c r="B24" s="328">
        <f>MAX(B22,B23)+1</f>
        <v>13</v>
      </c>
      <c r="C24" s="327"/>
      <c r="D24" s="326" t="s">
        <v>657</v>
      </c>
      <c r="E24" s="322" t="s">
        <v>36</v>
      </c>
      <c r="F24" s="321">
        <f>ROUND((((5)+2*(2+2))*1.1),0)</f>
        <v>14</v>
      </c>
      <c r="G24" s="320">
        <v>0</v>
      </c>
      <c r="H24" s="320">
        <v>0</v>
      </c>
      <c r="I24" s="319">
        <f t="shared" si="0"/>
        <v>0</v>
      </c>
      <c r="J24" s="319">
        <f t="shared" si="1"/>
        <v>0</v>
      </c>
      <c r="K24" s="319">
        <f t="shared" si="2"/>
        <v>0</v>
      </c>
      <c r="O24" s="345"/>
    </row>
    <row r="25" spans="2:15" x14ac:dyDescent="0.2">
      <c r="B25" s="328">
        <f>B24+1</f>
        <v>14</v>
      </c>
      <c r="C25" s="327"/>
      <c r="D25" s="326" t="s">
        <v>656</v>
      </c>
      <c r="E25" s="322" t="s">
        <v>36</v>
      </c>
      <c r="F25" s="321">
        <f>ROUND(((100+((20*3)+10+25))+2*(2+2+2+2))*1.1,0)</f>
        <v>232</v>
      </c>
      <c r="G25" s="320">
        <v>0</v>
      </c>
      <c r="H25" s="320">
        <v>0</v>
      </c>
      <c r="I25" s="319">
        <f t="shared" si="0"/>
        <v>0</v>
      </c>
      <c r="J25" s="319">
        <f t="shared" si="1"/>
        <v>0</v>
      </c>
      <c r="K25" s="319">
        <f t="shared" si="2"/>
        <v>0</v>
      </c>
      <c r="O25" s="345"/>
    </row>
    <row r="26" spans="2:15" x14ac:dyDescent="0.2">
      <c r="B26" s="328">
        <f t="shared" ref="B26:B33" si="3">MAX(B24,B25)+1</f>
        <v>15</v>
      </c>
      <c r="C26" s="327"/>
      <c r="D26" s="326" t="s">
        <v>655</v>
      </c>
      <c r="E26" s="322" t="s">
        <v>441</v>
      </c>
      <c r="F26" s="321">
        <f>2*(F33+SUM(F47:F67))</f>
        <v>1430</v>
      </c>
      <c r="G26" s="320">
        <v>0</v>
      </c>
      <c r="H26" s="320">
        <v>0</v>
      </c>
      <c r="I26" s="319">
        <f t="shared" si="0"/>
        <v>0</v>
      </c>
      <c r="J26" s="319">
        <f t="shared" si="1"/>
        <v>0</v>
      </c>
      <c r="K26" s="319">
        <f t="shared" si="2"/>
        <v>0</v>
      </c>
      <c r="O26" s="345"/>
    </row>
    <row r="27" spans="2:15" x14ac:dyDescent="0.2">
      <c r="B27" s="328">
        <f t="shared" si="3"/>
        <v>16</v>
      </c>
      <c r="C27" s="327"/>
      <c r="D27" s="326" t="s">
        <v>654</v>
      </c>
      <c r="E27" s="322" t="s">
        <v>36</v>
      </c>
      <c r="F27" s="321">
        <v>42</v>
      </c>
      <c r="G27" s="320">
        <v>0</v>
      </c>
      <c r="H27" s="320">
        <v>0</v>
      </c>
      <c r="I27" s="319">
        <f t="shared" si="0"/>
        <v>0</v>
      </c>
      <c r="J27" s="319">
        <f t="shared" si="1"/>
        <v>0</v>
      </c>
      <c r="K27" s="319">
        <f t="shared" si="2"/>
        <v>0</v>
      </c>
      <c r="O27" s="345"/>
    </row>
    <row r="28" spans="2:15" x14ac:dyDescent="0.2">
      <c r="B28" s="328">
        <f t="shared" si="3"/>
        <v>17</v>
      </c>
      <c r="C28" s="327"/>
      <c r="D28" s="326" t="s">
        <v>653</v>
      </c>
      <c r="E28" s="322" t="s">
        <v>441</v>
      </c>
      <c r="F28" s="321">
        <f>ROUND((((90+70+16)*1.1)/3),0)</f>
        <v>65</v>
      </c>
      <c r="G28" s="320">
        <v>0</v>
      </c>
      <c r="H28" s="320">
        <v>0</v>
      </c>
      <c r="I28" s="319">
        <f t="shared" si="0"/>
        <v>0</v>
      </c>
      <c r="J28" s="319">
        <f t="shared" si="1"/>
        <v>0</v>
      </c>
      <c r="K28" s="319">
        <f t="shared" si="2"/>
        <v>0</v>
      </c>
      <c r="O28" s="345"/>
    </row>
    <row r="29" spans="2:15" x14ac:dyDescent="0.2">
      <c r="B29" s="328">
        <f t="shared" si="3"/>
        <v>18</v>
      </c>
      <c r="C29" s="327"/>
      <c r="D29" s="326" t="s">
        <v>652</v>
      </c>
      <c r="E29" s="322" t="s">
        <v>441</v>
      </c>
      <c r="F29" s="321">
        <f>ROUND(((((15+15+2+7+12+12+10+10+10+10+10+11+3+12+15+16+13+14+10+10+10+9+5)+(((2+2+2+2+2+2+2+2+2+2+2+2+2+2+2+2+2+2+2+2+2+2+2+2)*2)))*1.1)/2),0)</f>
        <v>185</v>
      </c>
      <c r="G29" s="320">
        <v>0</v>
      </c>
      <c r="H29" s="320">
        <v>0</v>
      </c>
      <c r="I29" s="319">
        <f t="shared" si="0"/>
        <v>0</v>
      </c>
      <c r="J29" s="319">
        <f t="shared" si="1"/>
        <v>0</v>
      </c>
      <c r="K29" s="319">
        <f t="shared" si="2"/>
        <v>0</v>
      </c>
      <c r="O29" s="345"/>
    </row>
    <row r="30" spans="2:15" x14ac:dyDescent="0.2">
      <c r="B30" s="328">
        <f t="shared" si="3"/>
        <v>19</v>
      </c>
      <c r="C30" s="327"/>
      <c r="D30" s="326" t="s">
        <v>651</v>
      </c>
      <c r="E30" s="322" t="s">
        <v>441</v>
      </c>
      <c r="F30" s="321">
        <f>ROUND(((((15+15+12+5+5+7+8+8+9+9+8+8+8+4+14+5+5+5+2+1+13+8+8+8+15)+(2*(2+2+2+2+2+2+2+2+2+2+2+2+2+2+2+2+2+2+2+2+2+2+2+2+2)))*1.1)/2),0)</f>
        <v>168</v>
      </c>
      <c r="G30" s="320">
        <v>0</v>
      </c>
      <c r="H30" s="320">
        <v>0</v>
      </c>
      <c r="I30" s="319">
        <f t="shared" si="0"/>
        <v>0</v>
      </c>
      <c r="J30" s="319">
        <f t="shared" si="1"/>
        <v>0</v>
      </c>
      <c r="K30" s="319">
        <f t="shared" si="2"/>
        <v>0</v>
      </c>
      <c r="O30" s="345"/>
    </row>
    <row r="31" spans="2:15" x14ac:dyDescent="0.2">
      <c r="B31" s="328">
        <f t="shared" si="3"/>
        <v>20</v>
      </c>
      <c r="C31" s="327"/>
      <c r="D31" s="326" t="s">
        <v>650</v>
      </c>
      <c r="E31" s="322" t="s">
        <v>441</v>
      </c>
      <c r="F31" s="321">
        <f>ROUND(((((4+2+12+10+3+2+2+2+6+2+3+2+2+2+2+1+2+14+2+8+1+8+1+4+6+22+3+3+1+20+2+22+6+5)+2*(2+2+2+2+2+2+2+2+2+12+2+2+2+2+4+2+2+4+2+2+2+2+2+2+2+2+2+2+2+2+2+2+4+2+4+2))*1.1)/2),0)</f>
        <v>202</v>
      </c>
      <c r="G31" s="320">
        <v>0</v>
      </c>
      <c r="H31" s="320">
        <v>0</v>
      </c>
      <c r="I31" s="319">
        <f t="shared" si="0"/>
        <v>0</v>
      </c>
      <c r="J31" s="319">
        <f t="shared" si="1"/>
        <v>0</v>
      </c>
      <c r="K31" s="319">
        <f t="shared" si="2"/>
        <v>0</v>
      </c>
      <c r="O31" s="345"/>
    </row>
    <row r="32" spans="2:15" x14ac:dyDescent="0.2">
      <c r="B32" s="328">
        <f t="shared" si="3"/>
        <v>21</v>
      </c>
      <c r="C32" s="327"/>
      <c r="D32" s="326" t="s">
        <v>649</v>
      </c>
      <c r="E32" s="322" t="s">
        <v>441</v>
      </c>
      <c r="F32" s="321">
        <v>1</v>
      </c>
      <c r="G32" s="320">
        <v>0</v>
      </c>
      <c r="H32" s="320">
        <v>0</v>
      </c>
      <c r="I32" s="319">
        <f t="shared" si="0"/>
        <v>0</v>
      </c>
      <c r="J32" s="319">
        <f t="shared" si="1"/>
        <v>0</v>
      </c>
      <c r="K32" s="319">
        <f t="shared" si="2"/>
        <v>0</v>
      </c>
      <c r="O32" s="345"/>
    </row>
    <row r="33" spans="2:15" x14ac:dyDescent="0.2">
      <c r="B33" s="328">
        <f t="shared" si="3"/>
        <v>22</v>
      </c>
      <c r="C33" s="327"/>
      <c r="D33" s="326" t="s">
        <v>648</v>
      </c>
      <c r="E33" s="322" t="s">
        <v>441</v>
      </c>
      <c r="F33" s="321">
        <f>1+1+3+23+5+4+1+2+7+1+3+3+5+4+6+3+1+1+1+1+4+2+1+1+1+1+1+1+1+1+1+1+1+1+1+1+1+1+1+4+3+1+1+1+1+1+1+1+1+1+3</f>
        <v>118</v>
      </c>
      <c r="G33" s="320">
        <v>0</v>
      </c>
      <c r="H33" s="320">
        <v>0</v>
      </c>
      <c r="I33" s="319">
        <f t="shared" si="0"/>
        <v>0</v>
      </c>
      <c r="J33" s="319">
        <f t="shared" si="1"/>
        <v>0</v>
      </c>
      <c r="K33" s="319">
        <f t="shared" si="2"/>
        <v>0</v>
      </c>
      <c r="O33" s="345"/>
    </row>
    <row r="34" spans="2:15" s="318" customFormat="1" x14ac:dyDescent="0.2">
      <c r="B34" s="328">
        <f t="shared" ref="B34:B45" si="4">B33+1</f>
        <v>23</v>
      </c>
      <c r="C34" s="327"/>
      <c r="D34" s="326" t="s">
        <v>647</v>
      </c>
      <c r="E34" s="322" t="s">
        <v>373</v>
      </c>
      <c r="F34" s="321">
        <v>1</v>
      </c>
      <c r="G34" s="320">
        <v>0</v>
      </c>
      <c r="H34" s="320">
        <v>0</v>
      </c>
      <c r="I34" s="319">
        <f t="shared" si="0"/>
        <v>0</v>
      </c>
      <c r="J34" s="319">
        <f t="shared" si="1"/>
        <v>0</v>
      </c>
      <c r="K34" s="319">
        <f t="shared" si="2"/>
        <v>0</v>
      </c>
      <c r="M34" s="310"/>
      <c r="N34" s="310"/>
      <c r="O34" s="345"/>
    </row>
    <row r="35" spans="2:15" x14ac:dyDescent="0.2">
      <c r="B35" s="328">
        <f t="shared" si="4"/>
        <v>24</v>
      </c>
      <c r="C35" s="327"/>
      <c r="D35" s="326" t="s">
        <v>646</v>
      </c>
      <c r="E35" s="343" t="s">
        <v>457</v>
      </c>
      <c r="F35" s="321">
        <f>ROUND((((5+5+4)+(2*(2+2+2)))*1.1),0)</f>
        <v>29</v>
      </c>
      <c r="G35" s="320">
        <v>0</v>
      </c>
      <c r="H35" s="320">
        <v>0</v>
      </c>
      <c r="I35" s="319">
        <f t="shared" si="0"/>
        <v>0</v>
      </c>
      <c r="J35" s="319">
        <f t="shared" si="1"/>
        <v>0</v>
      </c>
      <c r="K35" s="319">
        <f t="shared" si="2"/>
        <v>0</v>
      </c>
      <c r="O35" s="345"/>
    </row>
    <row r="36" spans="2:15" x14ac:dyDescent="0.2">
      <c r="B36" s="328">
        <f t="shared" si="4"/>
        <v>25</v>
      </c>
      <c r="C36" s="327"/>
      <c r="D36" s="326" t="s">
        <v>645</v>
      </c>
      <c r="E36" s="343" t="s">
        <v>457</v>
      </c>
      <c r="F36" s="321">
        <v>2</v>
      </c>
      <c r="G36" s="320">
        <v>0</v>
      </c>
      <c r="H36" s="320">
        <v>0</v>
      </c>
      <c r="I36" s="319">
        <f t="shared" si="0"/>
        <v>0</v>
      </c>
      <c r="J36" s="319">
        <f t="shared" si="1"/>
        <v>0</v>
      </c>
      <c r="K36" s="319">
        <f t="shared" si="2"/>
        <v>0</v>
      </c>
      <c r="O36" s="345"/>
    </row>
    <row r="37" spans="2:15" x14ac:dyDescent="0.2">
      <c r="B37" s="328">
        <f t="shared" si="4"/>
        <v>26</v>
      </c>
      <c r="C37" s="327"/>
      <c r="D37" s="326" t="s">
        <v>644</v>
      </c>
      <c r="E37" s="343" t="s">
        <v>457</v>
      </c>
      <c r="F37" s="321">
        <f>F35</f>
        <v>29</v>
      </c>
      <c r="G37" s="320">
        <v>0</v>
      </c>
      <c r="H37" s="320">
        <v>0</v>
      </c>
      <c r="I37" s="319">
        <f t="shared" si="0"/>
        <v>0</v>
      </c>
      <c r="J37" s="319">
        <f t="shared" si="1"/>
        <v>0</v>
      </c>
      <c r="K37" s="319">
        <f t="shared" si="2"/>
        <v>0</v>
      </c>
      <c r="O37" s="345"/>
    </row>
    <row r="38" spans="2:15" ht="15" x14ac:dyDescent="0.2">
      <c r="B38" s="328">
        <f t="shared" si="4"/>
        <v>27</v>
      </c>
      <c r="C38" s="327"/>
      <c r="D38" s="326" t="s">
        <v>643</v>
      </c>
      <c r="E38" s="343" t="s">
        <v>641</v>
      </c>
      <c r="F38" s="321">
        <v>15</v>
      </c>
      <c r="G38" s="320">
        <v>0</v>
      </c>
      <c r="H38" s="320">
        <v>0</v>
      </c>
      <c r="I38" s="319">
        <f t="shared" si="0"/>
        <v>0</v>
      </c>
      <c r="J38" s="319">
        <f t="shared" si="1"/>
        <v>0</v>
      </c>
      <c r="K38" s="319">
        <f t="shared" si="2"/>
        <v>0</v>
      </c>
    </row>
    <row r="39" spans="2:15" ht="15" x14ac:dyDescent="0.2">
      <c r="B39" s="328">
        <f t="shared" si="4"/>
        <v>28</v>
      </c>
      <c r="C39" s="327"/>
      <c r="D39" s="326" t="s">
        <v>642</v>
      </c>
      <c r="E39" s="343" t="s">
        <v>641</v>
      </c>
      <c r="F39" s="321">
        <v>15</v>
      </c>
      <c r="G39" s="320">
        <v>0</v>
      </c>
      <c r="H39" s="320">
        <v>0</v>
      </c>
      <c r="I39" s="319">
        <f t="shared" si="0"/>
        <v>0</v>
      </c>
      <c r="J39" s="319">
        <f t="shared" si="1"/>
        <v>0</v>
      </c>
      <c r="K39" s="319">
        <f t="shared" si="2"/>
        <v>0</v>
      </c>
    </row>
    <row r="40" spans="2:15" x14ac:dyDescent="0.2">
      <c r="B40" s="328">
        <f t="shared" si="4"/>
        <v>29</v>
      </c>
      <c r="C40" s="327"/>
      <c r="D40" s="344" t="s">
        <v>640</v>
      </c>
      <c r="E40" s="343" t="s">
        <v>373</v>
      </c>
      <c r="F40" s="321">
        <v>1</v>
      </c>
      <c r="G40" s="320">
        <v>0</v>
      </c>
      <c r="H40" s="320">
        <v>0</v>
      </c>
      <c r="I40" s="319">
        <f t="shared" si="0"/>
        <v>0</v>
      </c>
      <c r="J40" s="319">
        <f t="shared" si="1"/>
        <v>0</v>
      </c>
      <c r="K40" s="319">
        <f t="shared" si="2"/>
        <v>0</v>
      </c>
    </row>
    <row r="41" spans="2:15" ht="25.5" x14ac:dyDescent="0.2">
      <c r="B41" s="328">
        <f t="shared" si="4"/>
        <v>30</v>
      </c>
      <c r="C41" s="327"/>
      <c r="D41" s="326" t="s">
        <v>639</v>
      </c>
      <c r="E41" s="343" t="s">
        <v>441</v>
      </c>
      <c r="F41" s="321">
        <v>2</v>
      </c>
      <c r="G41" s="320">
        <v>0</v>
      </c>
      <c r="H41" s="320">
        <v>0</v>
      </c>
      <c r="I41" s="319">
        <f t="shared" si="0"/>
        <v>0</v>
      </c>
      <c r="J41" s="319">
        <f t="shared" si="1"/>
        <v>0</v>
      </c>
      <c r="K41" s="319">
        <f t="shared" si="2"/>
        <v>0</v>
      </c>
    </row>
    <row r="42" spans="2:15" x14ac:dyDescent="0.2">
      <c r="B42" s="328">
        <f t="shared" si="4"/>
        <v>31</v>
      </c>
      <c r="C42" s="327"/>
      <c r="D42" s="344" t="s">
        <v>638</v>
      </c>
      <c r="E42" s="343" t="s">
        <v>373</v>
      </c>
      <c r="F42" s="321">
        <v>1</v>
      </c>
      <c r="G42" s="320">
        <v>0</v>
      </c>
      <c r="H42" s="320">
        <v>0</v>
      </c>
      <c r="I42" s="319">
        <f t="shared" si="0"/>
        <v>0</v>
      </c>
      <c r="J42" s="319">
        <f t="shared" si="1"/>
        <v>0</v>
      </c>
      <c r="K42" s="319">
        <f t="shared" si="2"/>
        <v>0</v>
      </c>
    </row>
    <row r="43" spans="2:15" x14ac:dyDescent="0.2">
      <c r="B43" s="328">
        <f t="shared" si="4"/>
        <v>32</v>
      </c>
      <c r="C43" s="327"/>
      <c r="D43" s="344" t="s">
        <v>637</v>
      </c>
      <c r="E43" s="343" t="s">
        <v>373</v>
      </c>
      <c r="F43" s="321">
        <v>1</v>
      </c>
      <c r="G43" s="320">
        <v>0</v>
      </c>
      <c r="H43" s="320">
        <v>0</v>
      </c>
      <c r="I43" s="319">
        <f t="shared" si="0"/>
        <v>0</v>
      </c>
      <c r="J43" s="319">
        <f t="shared" si="1"/>
        <v>0</v>
      </c>
      <c r="K43" s="319">
        <f t="shared" si="2"/>
        <v>0</v>
      </c>
    </row>
    <row r="44" spans="2:15" x14ac:dyDescent="0.2">
      <c r="B44" s="328">
        <f t="shared" si="4"/>
        <v>33</v>
      </c>
      <c r="C44" s="327"/>
      <c r="D44" s="344" t="s">
        <v>636</v>
      </c>
      <c r="E44" s="343" t="s">
        <v>373</v>
      </c>
      <c r="F44" s="321">
        <v>1</v>
      </c>
      <c r="G44" s="320">
        <v>0</v>
      </c>
      <c r="H44" s="320">
        <v>0</v>
      </c>
      <c r="I44" s="319">
        <f t="shared" si="0"/>
        <v>0</v>
      </c>
      <c r="J44" s="319">
        <f t="shared" si="1"/>
        <v>0</v>
      </c>
      <c r="K44" s="319">
        <f t="shared" si="2"/>
        <v>0</v>
      </c>
    </row>
    <row r="45" spans="2:15" x14ac:dyDescent="0.2">
      <c r="B45" s="328">
        <f t="shared" si="4"/>
        <v>34</v>
      </c>
      <c r="C45" s="327"/>
      <c r="D45" s="344" t="s">
        <v>635</v>
      </c>
      <c r="E45" s="343" t="s">
        <v>373</v>
      </c>
      <c r="F45" s="321">
        <v>1</v>
      </c>
      <c r="G45" s="320">
        <v>0</v>
      </c>
      <c r="H45" s="320">
        <v>0</v>
      </c>
      <c r="I45" s="319">
        <f t="shared" si="0"/>
        <v>0</v>
      </c>
      <c r="J45" s="319">
        <f t="shared" si="1"/>
        <v>0</v>
      </c>
      <c r="K45" s="319">
        <f t="shared" si="2"/>
        <v>0</v>
      </c>
    </row>
    <row r="46" spans="2:15" x14ac:dyDescent="0.2">
      <c r="B46" s="342"/>
      <c r="C46" s="341"/>
      <c r="D46" s="340" t="s">
        <v>634</v>
      </c>
      <c r="E46" s="339"/>
      <c r="F46" s="338"/>
      <c r="G46" s="337"/>
      <c r="H46" s="337"/>
      <c r="I46" s="336">
        <f>SUM(I47:I67)</f>
        <v>0</v>
      </c>
      <c r="J46" s="336">
        <f>SUM(J47:J67)</f>
        <v>0</v>
      </c>
      <c r="K46" s="336">
        <f>SUM(K47:K67)</f>
        <v>0</v>
      </c>
    </row>
    <row r="47" spans="2:15" ht="13.9" customHeight="1" x14ac:dyDescent="0.2">
      <c r="B47" s="328">
        <f t="shared" ref="B47:B59" si="5">MAX(B45,B46)+1</f>
        <v>35</v>
      </c>
      <c r="C47" s="327"/>
      <c r="D47" s="326" t="s">
        <v>633</v>
      </c>
      <c r="E47" s="322" t="s">
        <v>441</v>
      </c>
      <c r="F47" s="321">
        <v>28</v>
      </c>
      <c r="G47" s="320">
        <v>0</v>
      </c>
      <c r="H47" s="320">
        <v>0</v>
      </c>
      <c r="I47" s="319">
        <f>F47*G47</f>
        <v>0</v>
      </c>
      <c r="J47" s="319">
        <f t="shared" ref="J47:J67" si="6">H47*F47</f>
        <v>0</v>
      </c>
      <c r="K47" s="319">
        <f t="shared" ref="K47:K67" si="7">I47+J47</f>
        <v>0</v>
      </c>
    </row>
    <row r="48" spans="2:15" x14ac:dyDescent="0.2">
      <c r="B48" s="328">
        <f t="shared" si="5"/>
        <v>36</v>
      </c>
      <c r="C48" s="327"/>
      <c r="D48" s="326" t="s">
        <v>632</v>
      </c>
      <c r="E48" s="322" t="s">
        <v>441</v>
      </c>
      <c r="F48" s="321">
        <v>83</v>
      </c>
      <c r="G48" s="320">
        <v>0</v>
      </c>
      <c r="H48" s="320">
        <v>0</v>
      </c>
      <c r="I48" s="319">
        <f t="shared" ref="I48:I67" si="8">G48*F48</f>
        <v>0</v>
      </c>
      <c r="J48" s="319">
        <f t="shared" si="6"/>
        <v>0</v>
      </c>
      <c r="K48" s="319">
        <f t="shared" si="7"/>
        <v>0</v>
      </c>
    </row>
    <row r="49" spans="2:15" x14ac:dyDescent="0.2">
      <c r="B49" s="328">
        <f t="shared" si="5"/>
        <v>37</v>
      </c>
      <c r="C49" s="327"/>
      <c r="D49" s="326" t="s">
        <v>631</v>
      </c>
      <c r="E49" s="322" t="s">
        <v>441</v>
      </c>
      <c r="F49" s="321">
        <v>2</v>
      </c>
      <c r="G49" s="320">
        <v>0</v>
      </c>
      <c r="H49" s="320">
        <v>0</v>
      </c>
      <c r="I49" s="319">
        <f t="shared" si="8"/>
        <v>0</v>
      </c>
      <c r="J49" s="319">
        <f t="shared" si="6"/>
        <v>0</v>
      </c>
      <c r="K49" s="319">
        <f t="shared" si="7"/>
        <v>0</v>
      </c>
    </row>
    <row r="50" spans="2:15" x14ac:dyDescent="0.2">
      <c r="B50" s="328">
        <f t="shared" si="5"/>
        <v>38</v>
      </c>
      <c r="C50" s="327"/>
      <c r="D50" s="326" t="s">
        <v>630</v>
      </c>
      <c r="E50" s="322" t="s">
        <v>441</v>
      </c>
      <c r="F50" s="321">
        <v>12</v>
      </c>
      <c r="G50" s="320">
        <v>0</v>
      </c>
      <c r="H50" s="320">
        <v>0</v>
      </c>
      <c r="I50" s="319">
        <f t="shared" si="8"/>
        <v>0</v>
      </c>
      <c r="J50" s="319">
        <f t="shared" si="6"/>
        <v>0</v>
      </c>
      <c r="K50" s="319">
        <f t="shared" si="7"/>
        <v>0</v>
      </c>
    </row>
    <row r="51" spans="2:15" x14ac:dyDescent="0.2">
      <c r="B51" s="328">
        <f t="shared" si="5"/>
        <v>39</v>
      </c>
      <c r="C51" s="327"/>
      <c r="D51" s="326" t="s">
        <v>629</v>
      </c>
      <c r="E51" s="322" t="s">
        <v>441</v>
      </c>
      <c r="F51" s="321">
        <v>10</v>
      </c>
      <c r="G51" s="320">
        <v>0</v>
      </c>
      <c r="H51" s="320">
        <v>0</v>
      </c>
      <c r="I51" s="319">
        <f t="shared" si="8"/>
        <v>0</v>
      </c>
      <c r="J51" s="319">
        <f t="shared" si="6"/>
        <v>0</v>
      </c>
      <c r="K51" s="319">
        <f t="shared" si="7"/>
        <v>0</v>
      </c>
    </row>
    <row r="52" spans="2:15" x14ac:dyDescent="0.2">
      <c r="B52" s="328">
        <f t="shared" si="5"/>
        <v>40</v>
      </c>
      <c r="C52" s="327"/>
      <c r="D52" s="326" t="s">
        <v>628</v>
      </c>
      <c r="E52" s="322" t="s">
        <v>441</v>
      </c>
      <c r="F52" s="321">
        <v>6</v>
      </c>
      <c r="G52" s="320">
        <v>0</v>
      </c>
      <c r="H52" s="320">
        <v>0</v>
      </c>
      <c r="I52" s="319">
        <f t="shared" si="8"/>
        <v>0</v>
      </c>
      <c r="J52" s="319">
        <f t="shared" si="6"/>
        <v>0</v>
      </c>
      <c r="K52" s="319">
        <f t="shared" si="7"/>
        <v>0</v>
      </c>
    </row>
    <row r="53" spans="2:15" x14ac:dyDescent="0.2">
      <c r="B53" s="328">
        <f t="shared" si="5"/>
        <v>41</v>
      </c>
      <c r="C53" s="327"/>
      <c r="D53" s="326" t="s">
        <v>627</v>
      </c>
      <c r="E53" s="322" t="s">
        <v>441</v>
      </c>
      <c r="F53" s="321">
        <v>6</v>
      </c>
      <c r="G53" s="320">
        <v>0</v>
      </c>
      <c r="H53" s="320">
        <v>0</v>
      </c>
      <c r="I53" s="319">
        <f t="shared" si="8"/>
        <v>0</v>
      </c>
      <c r="J53" s="319">
        <f t="shared" si="6"/>
        <v>0</v>
      </c>
      <c r="K53" s="319">
        <f t="shared" si="7"/>
        <v>0</v>
      </c>
    </row>
    <row r="54" spans="2:15" x14ac:dyDescent="0.2">
      <c r="B54" s="328">
        <f t="shared" si="5"/>
        <v>42</v>
      </c>
      <c r="C54" s="327"/>
      <c r="D54" s="326" t="s">
        <v>626</v>
      </c>
      <c r="E54" s="322" t="s">
        <v>441</v>
      </c>
      <c r="F54" s="321">
        <v>2</v>
      </c>
      <c r="G54" s="320">
        <v>0</v>
      </c>
      <c r="H54" s="320">
        <v>0</v>
      </c>
      <c r="I54" s="319">
        <f t="shared" si="8"/>
        <v>0</v>
      </c>
      <c r="J54" s="319">
        <f t="shared" si="6"/>
        <v>0</v>
      </c>
      <c r="K54" s="319">
        <f t="shared" si="7"/>
        <v>0</v>
      </c>
    </row>
    <row r="55" spans="2:15" x14ac:dyDescent="0.2">
      <c r="B55" s="328">
        <f t="shared" si="5"/>
        <v>43</v>
      </c>
      <c r="C55" s="327"/>
      <c r="D55" s="326" t="s">
        <v>625</v>
      </c>
      <c r="E55" s="322" t="s">
        <v>441</v>
      </c>
      <c r="F55" s="321">
        <v>3</v>
      </c>
      <c r="G55" s="320">
        <v>0</v>
      </c>
      <c r="H55" s="320">
        <v>0</v>
      </c>
      <c r="I55" s="319">
        <f t="shared" si="8"/>
        <v>0</v>
      </c>
      <c r="J55" s="319">
        <f t="shared" si="6"/>
        <v>0</v>
      </c>
      <c r="K55" s="319">
        <f t="shared" si="7"/>
        <v>0</v>
      </c>
    </row>
    <row r="56" spans="2:15" x14ac:dyDescent="0.2">
      <c r="B56" s="328">
        <f t="shared" si="5"/>
        <v>44</v>
      </c>
      <c r="C56" s="327"/>
      <c r="D56" s="326" t="s">
        <v>624</v>
      </c>
      <c r="E56" s="322" t="s">
        <v>441</v>
      </c>
      <c r="F56" s="321">
        <v>2</v>
      </c>
      <c r="G56" s="320">
        <v>0</v>
      </c>
      <c r="H56" s="320">
        <v>0</v>
      </c>
      <c r="I56" s="319">
        <f t="shared" si="8"/>
        <v>0</v>
      </c>
      <c r="J56" s="319">
        <f t="shared" si="6"/>
        <v>0</v>
      </c>
      <c r="K56" s="319">
        <f t="shared" si="7"/>
        <v>0</v>
      </c>
    </row>
    <row r="57" spans="2:15" ht="25.5" x14ac:dyDescent="0.2">
      <c r="B57" s="328">
        <f t="shared" si="5"/>
        <v>45</v>
      </c>
      <c r="C57" s="327"/>
      <c r="D57" s="326" t="s">
        <v>623</v>
      </c>
      <c r="E57" s="322" t="s">
        <v>441</v>
      </c>
      <c r="F57" s="321">
        <v>10</v>
      </c>
      <c r="G57" s="320">
        <v>0</v>
      </c>
      <c r="H57" s="320">
        <v>0</v>
      </c>
      <c r="I57" s="319">
        <f t="shared" si="8"/>
        <v>0</v>
      </c>
      <c r="J57" s="319">
        <f t="shared" si="6"/>
        <v>0</v>
      </c>
      <c r="K57" s="319">
        <f t="shared" si="7"/>
        <v>0</v>
      </c>
    </row>
    <row r="58" spans="2:15" ht="25.5" x14ac:dyDescent="0.2">
      <c r="B58" s="328">
        <f t="shared" si="5"/>
        <v>46</v>
      </c>
      <c r="C58" s="327"/>
      <c r="D58" s="326" t="s">
        <v>622</v>
      </c>
      <c r="E58" s="322" t="s">
        <v>441</v>
      </c>
      <c r="F58" s="321">
        <v>5</v>
      </c>
      <c r="G58" s="320">
        <v>0</v>
      </c>
      <c r="H58" s="320">
        <v>0</v>
      </c>
      <c r="I58" s="319">
        <f t="shared" si="8"/>
        <v>0</v>
      </c>
      <c r="J58" s="319">
        <f t="shared" si="6"/>
        <v>0</v>
      </c>
      <c r="K58" s="319">
        <f t="shared" si="7"/>
        <v>0</v>
      </c>
    </row>
    <row r="59" spans="2:15" ht="25.5" x14ac:dyDescent="0.2">
      <c r="B59" s="328">
        <f t="shared" si="5"/>
        <v>47</v>
      </c>
      <c r="C59" s="327"/>
      <c r="D59" s="326" t="s">
        <v>621</v>
      </c>
      <c r="E59" s="322" t="s">
        <v>441</v>
      </c>
      <c r="F59" s="321">
        <v>3</v>
      </c>
      <c r="G59" s="320">
        <v>0</v>
      </c>
      <c r="H59" s="320">
        <v>0</v>
      </c>
      <c r="I59" s="319">
        <f t="shared" si="8"/>
        <v>0</v>
      </c>
      <c r="J59" s="319">
        <f t="shared" si="6"/>
        <v>0</v>
      </c>
      <c r="K59" s="319">
        <f t="shared" si="7"/>
        <v>0</v>
      </c>
    </row>
    <row r="60" spans="2:15" x14ac:dyDescent="0.2">
      <c r="B60" s="328">
        <f>B59+1</f>
        <v>48</v>
      </c>
      <c r="C60" s="327"/>
      <c r="D60" s="326" t="s">
        <v>620</v>
      </c>
      <c r="E60" s="322" t="s">
        <v>441</v>
      </c>
      <c r="F60" s="321">
        <v>39</v>
      </c>
      <c r="G60" s="320">
        <v>0</v>
      </c>
      <c r="H60" s="320">
        <v>0</v>
      </c>
      <c r="I60" s="319">
        <f t="shared" si="8"/>
        <v>0</v>
      </c>
      <c r="J60" s="319">
        <f t="shared" si="6"/>
        <v>0</v>
      </c>
      <c r="K60" s="319">
        <f t="shared" si="7"/>
        <v>0</v>
      </c>
    </row>
    <row r="61" spans="2:15" x14ac:dyDescent="0.2">
      <c r="B61" s="328">
        <f>MAX(B59,B60)+1</f>
        <v>49</v>
      </c>
      <c r="C61" s="327"/>
      <c r="D61" s="326" t="s">
        <v>619</v>
      </c>
      <c r="E61" s="322" t="s">
        <v>441</v>
      </c>
      <c r="F61" s="321">
        <v>1</v>
      </c>
      <c r="G61" s="320">
        <v>0</v>
      </c>
      <c r="H61" s="320">
        <v>0</v>
      </c>
      <c r="I61" s="319">
        <f t="shared" si="8"/>
        <v>0</v>
      </c>
      <c r="J61" s="319">
        <f t="shared" si="6"/>
        <v>0</v>
      </c>
      <c r="K61" s="319">
        <f t="shared" si="7"/>
        <v>0</v>
      </c>
    </row>
    <row r="62" spans="2:15" x14ac:dyDescent="0.2">
      <c r="B62" s="328">
        <f>MAX(B60,B61)+1</f>
        <v>50</v>
      </c>
      <c r="C62" s="327"/>
      <c r="D62" s="326" t="s">
        <v>618</v>
      </c>
      <c r="E62" s="322" t="s">
        <v>441</v>
      </c>
      <c r="F62" s="321">
        <v>15</v>
      </c>
      <c r="G62" s="320">
        <v>0</v>
      </c>
      <c r="H62" s="320">
        <v>0</v>
      </c>
      <c r="I62" s="319">
        <f t="shared" si="8"/>
        <v>0</v>
      </c>
      <c r="J62" s="319">
        <f t="shared" si="6"/>
        <v>0</v>
      </c>
      <c r="K62" s="319">
        <f t="shared" si="7"/>
        <v>0</v>
      </c>
    </row>
    <row r="63" spans="2:15" x14ac:dyDescent="0.2">
      <c r="B63" s="328">
        <f>B62+1</f>
        <v>51</v>
      </c>
      <c r="C63" s="327"/>
      <c r="D63" s="326" t="s">
        <v>617</v>
      </c>
      <c r="E63" s="322" t="s">
        <v>441</v>
      </c>
      <c r="F63" s="321">
        <v>35</v>
      </c>
      <c r="G63" s="320">
        <v>0</v>
      </c>
      <c r="H63" s="320">
        <v>0</v>
      </c>
      <c r="I63" s="319">
        <f t="shared" si="8"/>
        <v>0</v>
      </c>
      <c r="J63" s="319">
        <f t="shared" si="6"/>
        <v>0</v>
      </c>
      <c r="K63" s="319">
        <f t="shared" si="7"/>
        <v>0</v>
      </c>
      <c r="M63" s="318"/>
      <c r="N63" s="318"/>
      <c r="O63" s="318"/>
    </row>
    <row r="64" spans="2:15" x14ac:dyDescent="0.2">
      <c r="B64" s="328">
        <f>MAX(B62,B63)+1</f>
        <v>52</v>
      </c>
      <c r="C64" s="327"/>
      <c r="D64" s="326" t="s">
        <v>616</v>
      </c>
      <c r="E64" s="322" t="s">
        <v>441</v>
      </c>
      <c r="F64" s="321">
        <v>305</v>
      </c>
      <c r="G64" s="320">
        <v>0</v>
      </c>
      <c r="H64" s="320">
        <v>0</v>
      </c>
      <c r="I64" s="319">
        <f t="shared" si="8"/>
        <v>0</v>
      </c>
      <c r="J64" s="319">
        <f t="shared" si="6"/>
        <v>0</v>
      </c>
      <c r="K64" s="319">
        <f t="shared" si="7"/>
        <v>0</v>
      </c>
      <c r="M64" s="318"/>
      <c r="N64" s="318"/>
      <c r="O64" s="318"/>
    </row>
    <row r="65" spans="2:15" x14ac:dyDescent="0.2">
      <c r="B65" s="328">
        <f>MAX(B63,B64)+1</f>
        <v>53</v>
      </c>
      <c r="C65" s="327"/>
      <c r="D65" s="326" t="s">
        <v>615</v>
      </c>
      <c r="E65" s="322" t="s">
        <v>441</v>
      </c>
      <c r="F65" s="321">
        <v>28</v>
      </c>
      <c r="G65" s="320">
        <v>0</v>
      </c>
      <c r="H65" s="320">
        <v>0</v>
      </c>
      <c r="I65" s="319">
        <f t="shared" si="8"/>
        <v>0</v>
      </c>
      <c r="J65" s="319">
        <f t="shared" si="6"/>
        <v>0</v>
      </c>
      <c r="K65" s="319">
        <f t="shared" si="7"/>
        <v>0</v>
      </c>
      <c r="M65" s="318"/>
      <c r="N65" s="318"/>
      <c r="O65" s="318"/>
    </row>
    <row r="66" spans="2:15" x14ac:dyDescent="0.2">
      <c r="B66" s="328">
        <f>MAX(B64,B65)+1</f>
        <v>54</v>
      </c>
      <c r="C66" s="327"/>
      <c r="D66" s="326" t="s">
        <v>614</v>
      </c>
      <c r="E66" s="322" t="s">
        <v>441</v>
      </c>
      <c r="F66" s="321">
        <v>1</v>
      </c>
      <c r="G66" s="320">
        <v>0</v>
      </c>
      <c r="H66" s="320">
        <v>0</v>
      </c>
      <c r="I66" s="319">
        <f t="shared" si="8"/>
        <v>0</v>
      </c>
      <c r="J66" s="319">
        <f t="shared" si="6"/>
        <v>0</v>
      </c>
      <c r="K66" s="319">
        <f t="shared" si="7"/>
        <v>0</v>
      </c>
      <c r="M66" s="318"/>
      <c r="N66" s="318"/>
      <c r="O66" s="318"/>
    </row>
    <row r="67" spans="2:15" x14ac:dyDescent="0.2">
      <c r="B67" s="328">
        <f>MAX(B65,B66)+1</f>
        <v>55</v>
      </c>
      <c r="C67" s="327"/>
      <c r="D67" s="326" t="s">
        <v>613</v>
      </c>
      <c r="E67" s="322" t="s">
        <v>441</v>
      </c>
      <c r="F67" s="321">
        <v>1</v>
      </c>
      <c r="G67" s="320">
        <v>0</v>
      </c>
      <c r="H67" s="320">
        <v>0</v>
      </c>
      <c r="I67" s="319">
        <f t="shared" si="8"/>
        <v>0</v>
      </c>
      <c r="J67" s="319">
        <f t="shared" si="6"/>
        <v>0</v>
      </c>
      <c r="K67" s="319">
        <f t="shared" si="7"/>
        <v>0</v>
      </c>
      <c r="M67" s="318"/>
      <c r="N67" s="318"/>
      <c r="O67" s="318"/>
    </row>
    <row r="68" spans="2:15" x14ac:dyDescent="0.2">
      <c r="B68" s="335"/>
      <c r="C68" s="334"/>
      <c r="D68" s="333" t="s">
        <v>612</v>
      </c>
      <c r="E68" s="332"/>
      <c r="F68" s="331"/>
      <c r="G68" s="330"/>
      <c r="H68" s="330"/>
      <c r="I68" s="329">
        <f>SUM(I69:I101)</f>
        <v>0</v>
      </c>
      <c r="J68" s="329">
        <f>SUM(J69:J101)</f>
        <v>0</v>
      </c>
      <c r="K68" s="329">
        <f>SUM(K69:K101)</f>
        <v>0</v>
      </c>
    </row>
    <row r="69" spans="2:15" ht="25.5" x14ac:dyDescent="0.2">
      <c r="B69" s="328">
        <f t="shared" ref="B69:B101" si="9">MAX(B67,B68)+1</f>
        <v>56</v>
      </c>
      <c r="C69" s="327"/>
      <c r="D69" s="326" t="s">
        <v>611</v>
      </c>
      <c r="E69" s="322" t="s">
        <v>600</v>
      </c>
      <c r="F69" s="321">
        <f>20*0.35</f>
        <v>7</v>
      </c>
      <c r="G69" s="320">
        <v>0</v>
      </c>
      <c r="H69" s="320">
        <v>0</v>
      </c>
      <c r="I69" s="319">
        <f t="shared" ref="I69:I101" si="10">G69*F69</f>
        <v>0</v>
      </c>
      <c r="J69" s="319">
        <f t="shared" ref="J69:J101" si="11">H69*F69</f>
        <v>0</v>
      </c>
      <c r="K69" s="319">
        <f t="shared" ref="K69:K101" si="12">I69+J69</f>
        <v>0</v>
      </c>
      <c r="M69" s="318"/>
      <c r="N69" s="318"/>
      <c r="O69" s="318"/>
    </row>
    <row r="70" spans="2:15" ht="25.5" x14ac:dyDescent="0.2">
      <c r="B70" s="328">
        <f t="shared" si="9"/>
        <v>57</v>
      </c>
      <c r="C70" s="327"/>
      <c r="D70" s="326" t="s">
        <v>610</v>
      </c>
      <c r="E70" s="322" t="s">
        <v>600</v>
      </c>
      <c r="F70" s="321">
        <f>20*0.35</f>
        <v>7</v>
      </c>
      <c r="G70" s="320">
        <v>0</v>
      </c>
      <c r="H70" s="320">
        <v>0</v>
      </c>
      <c r="I70" s="319">
        <f t="shared" si="10"/>
        <v>0</v>
      </c>
      <c r="J70" s="319">
        <f t="shared" si="11"/>
        <v>0</v>
      </c>
      <c r="K70" s="319">
        <f t="shared" si="12"/>
        <v>0</v>
      </c>
      <c r="M70" s="318"/>
      <c r="N70" s="318"/>
      <c r="O70" s="318"/>
    </row>
    <row r="71" spans="2:15" x14ac:dyDescent="0.2">
      <c r="B71" s="328">
        <f t="shared" si="9"/>
        <v>58</v>
      </c>
      <c r="C71" s="327"/>
      <c r="D71" s="326" t="s">
        <v>609</v>
      </c>
      <c r="E71" s="322" t="s">
        <v>36</v>
      </c>
      <c r="F71" s="321">
        <v>55</v>
      </c>
      <c r="G71" s="320">
        <v>0</v>
      </c>
      <c r="H71" s="320">
        <v>0</v>
      </c>
      <c r="I71" s="319">
        <f t="shared" si="10"/>
        <v>0</v>
      </c>
      <c r="J71" s="319">
        <f t="shared" si="11"/>
        <v>0</v>
      </c>
      <c r="K71" s="319">
        <f t="shared" si="12"/>
        <v>0</v>
      </c>
      <c r="M71" s="318"/>
      <c r="N71" s="318"/>
      <c r="O71" s="318"/>
    </row>
    <row r="72" spans="2:15" ht="15" customHeight="1" x14ac:dyDescent="0.2">
      <c r="B72" s="328">
        <f t="shared" si="9"/>
        <v>59</v>
      </c>
      <c r="C72" s="327"/>
      <c r="D72" s="326" t="s">
        <v>608</v>
      </c>
      <c r="E72" s="322" t="s">
        <v>441</v>
      </c>
      <c r="F72" s="321">
        <v>4</v>
      </c>
      <c r="G72" s="320">
        <v>0</v>
      </c>
      <c r="H72" s="320">
        <v>0</v>
      </c>
      <c r="I72" s="319">
        <f t="shared" si="10"/>
        <v>0</v>
      </c>
      <c r="J72" s="319">
        <f t="shared" si="11"/>
        <v>0</v>
      </c>
      <c r="K72" s="319">
        <f t="shared" si="12"/>
        <v>0</v>
      </c>
      <c r="M72" s="318"/>
      <c r="N72" s="318"/>
      <c r="O72" s="318"/>
    </row>
    <row r="73" spans="2:15" ht="25.5" x14ac:dyDescent="0.2">
      <c r="B73" s="328">
        <f t="shared" si="9"/>
        <v>60</v>
      </c>
      <c r="C73" s="327"/>
      <c r="D73" s="326" t="s">
        <v>607</v>
      </c>
      <c r="E73" s="322" t="s">
        <v>603</v>
      </c>
      <c r="F73" s="321">
        <f>0.5*0.5*0.8*F72</f>
        <v>0.8</v>
      </c>
      <c r="G73" s="320">
        <v>0</v>
      </c>
      <c r="H73" s="320">
        <v>0</v>
      </c>
      <c r="I73" s="319">
        <f t="shared" si="10"/>
        <v>0</v>
      </c>
      <c r="J73" s="319">
        <f t="shared" si="11"/>
        <v>0</v>
      </c>
      <c r="K73" s="319">
        <f t="shared" si="12"/>
        <v>0</v>
      </c>
      <c r="M73" s="318"/>
      <c r="N73" s="318"/>
      <c r="O73" s="318"/>
    </row>
    <row r="74" spans="2:15" x14ac:dyDescent="0.2">
      <c r="B74" s="328">
        <f t="shared" si="9"/>
        <v>61</v>
      </c>
      <c r="C74" s="327"/>
      <c r="D74" s="326" t="s">
        <v>606</v>
      </c>
      <c r="E74" s="322" t="s">
        <v>441</v>
      </c>
      <c r="F74" s="321">
        <f>F72</f>
        <v>4</v>
      </c>
      <c r="G74" s="320">
        <v>0</v>
      </c>
      <c r="H74" s="320">
        <v>0</v>
      </c>
      <c r="I74" s="319">
        <f t="shared" si="10"/>
        <v>0</v>
      </c>
      <c r="J74" s="319">
        <f t="shared" si="11"/>
        <v>0</v>
      </c>
      <c r="K74" s="319">
        <f t="shared" si="12"/>
        <v>0</v>
      </c>
      <c r="M74" s="318"/>
      <c r="N74" s="318"/>
      <c r="O74" s="318"/>
    </row>
    <row r="75" spans="2:15" x14ac:dyDescent="0.2">
      <c r="B75" s="328">
        <f t="shared" si="9"/>
        <v>62</v>
      </c>
      <c r="C75" s="327"/>
      <c r="D75" s="326" t="s">
        <v>605</v>
      </c>
      <c r="E75" s="322" t="s">
        <v>441</v>
      </c>
      <c r="F75" s="321">
        <f>F74</f>
        <v>4</v>
      </c>
      <c r="G75" s="320">
        <v>0</v>
      </c>
      <c r="H75" s="320">
        <v>0</v>
      </c>
      <c r="I75" s="319">
        <f t="shared" si="10"/>
        <v>0</v>
      </c>
      <c r="J75" s="319">
        <f t="shared" si="11"/>
        <v>0</v>
      </c>
      <c r="K75" s="319">
        <f t="shared" si="12"/>
        <v>0</v>
      </c>
      <c r="M75" s="318"/>
      <c r="N75" s="318"/>
      <c r="O75" s="318"/>
    </row>
    <row r="76" spans="2:15" x14ac:dyDescent="0.2">
      <c r="B76" s="328">
        <f t="shared" si="9"/>
        <v>63</v>
      </c>
      <c r="C76" s="327"/>
      <c r="D76" s="326" t="s">
        <v>604</v>
      </c>
      <c r="E76" s="322" t="s">
        <v>603</v>
      </c>
      <c r="F76" s="321">
        <f>F73+F71*0.2</f>
        <v>11.8</v>
      </c>
      <c r="G76" s="320">
        <v>0</v>
      </c>
      <c r="H76" s="320">
        <v>0</v>
      </c>
      <c r="I76" s="319">
        <f t="shared" si="10"/>
        <v>0</v>
      </c>
      <c r="J76" s="319">
        <f t="shared" si="11"/>
        <v>0</v>
      </c>
      <c r="K76" s="319">
        <f t="shared" si="12"/>
        <v>0</v>
      </c>
      <c r="M76" s="318"/>
      <c r="N76" s="318"/>
      <c r="O76" s="318"/>
    </row>
    <row r="77" spans="2:15" x14ac:dyDescent="0.2">
      <c r="B77" s="328">
        <f t="shared" si="9"/>
        <v>64</v>
      </c>
      <c r="C77" s="327"/>
      <c r="D77" s="326" t="s">
        <v>602</v>
      </c>
      <c r="E77" s="322" t="s">
        <v>600</v>
      </c>
      <c r="F77" s="321">
        <f>F71*0.006</f>
        <v>0.33</v>
      </c>
      <c r="G77" s="320">
        <v>0</v>
      </c>
      <c r="H77" s="320">
        <v>0</v>
      </c>
      <c r="I77" s="319">
        <f t="shared" si="10"/>
        <v>0</v>
      </c>
      <c r="J77" s="319">
        <f t="shared" si="11"/>
        <v>0</v>
      </c>
      <c r="K77" s="319">
        <f t="shared" si="12"/>
        <v>0</v>
      </c>
      <c r="M77" s="318"/>
      <c r="N77" s="318"/>
      <c r="O77" s="318"/>
    </row>
    <row r="78" spans="2:15" x14ac:dyDescent="0.2">
      <c r="B78" s="328">
        <f t="shared" si="9"/>
        <v>65</v>
      </c>
      <c r="C78" s="327"/>
      <c r="D78" s="326" t="s">
        <v>601</v>
      </c>
      <c r="E78" s="322" t="s">
        <v>600</v>
      </c>
      <c r="F78" s="321">
        <f>F71*0.1</f>
        <v>5.5</v>
      </c>
      <c r="G78" s="320">
        <v>0</v>
      </c>
      <c r="H78" s="320">
        <v>0</v>
      </c>
      <c r="I78" s="319">
        <f t="shared" si="10"/>
        <v>0</v>
      </c>
      <c r="J78" s="319">
        <f t="shared" si="11"/>
        <v>0</v>
      </c>
      <c r="K78" s="319">
        <f t="shared" si="12"/>
        <v>0</v>
      </c>
      <c r="M78" s="318"/>
      <c r="N78" s="318"/>
      <c r="O78" s="318"/>
    </row>
    <row r="79" spans="2:15" x14ac:dyDescent="0.2">
      <c r="B79" s="328">
        <f t="shared" si="9"/>
        <v>66</v>
      </c>
      <c r="C79" s="327"/>
      <c r="D79" s="326" t="s">
        <v>599</v>
      </c>
      <c r="E79" s="322" t="s">
        <v>36</v>
      </c>
      <c r="F79" s="321">
        <f>F71</f>
        <v>55</v>
      </c>
      <c r="G79" s="320">
        <v>0</v>
      </c>
      <c r="H79" s="320">
        <v>0</v>
      </c>
      <c r="I79" s="319">
        <f t="shared" si="10"/>
        <v>0</v>
      </c>
      <c r="J79" s="319">
        <f t="shared" si="11"/>
        <v>0</v>
      </c>
      <c r="K79" s="319">
        <f t="shared" si="12"/>
        <v>0</v>
      </c>
      <c r="M79" s="318"/>
      <c r="N79" s="318"/>
      <c r="O79" s="318"/>
    </row>
    <row r="80" spans="2:15" x14ac:dyDescent="0.2">
      <c r="B80" s="328">
        <f t="shared" si="9"/>
        <v>67</v>
      </c>
      <c r="C80" s="327"/>
      <c r="D80" s="326" t="s">
        <v>598</v>
      </c>
      <c r="E80" s="322" t="s">
        <v>36</v>
      </c>
      <c r="F80" s="321">
        <f>F79</f>
        <v>55</v>
      </c>
      <c r="G80" s="320">
        <v>0</v>
      </c>
      <c r="H80" s="320">
        <v>0</v>
      </c>
      <c r="I80" s="319">
        <f t="shared" si="10"/>
        <v>0</v>
      </c>
      <c r="J80" s="319">
        <f t="shared" si="11"/>
        <v>0</v>
      </c>
      <c r="K80" s="319">
        <f t="shared" si="12"/>
        <v>0</v>
      </c>
      <c r="M80" s="318"/>
      <c r="N80" s="318"/>
      <c r="O80" s="318"/>
    </row>
    <row r="81" spans="2:15" x14ac:dyDescent="0.2">
      <c r="B81" s="328">
        <f t="shared" si="9"/>
        <v>68</v>
      </c>
      <c r="C81" s="327"/>
      <c r="D81" s="326" t="s">
        <v>597</v>
      </c>
      <c r="E81" s="322" t="s">
        <v>441</v>
      </c>
      <c r="F81" s="321">
        <v>5</v>
      </c>
      <c r="G81" s="320">
        <v>0</v>
      </c>
      <c r="H81" s="320">
        <v>0</v>
      </c>
      <c r="I81" s="319">
        <f t="shared" si="10"/>
        <v>0</v>
      </c>
      <c r="J81" s="319">
        <f t="shared" si="11"/>
        <v>0</v>
      </c>
      <c r="K81" s="319">
        <f t="shared" si="12"/>
        <v>0</v>
      </c>
      <c r="M81" s="318"/>
      <c r="N81" s="318"/>
      <c r="O81" s="318"/>
    </row>
    <row r="82" spans="2:15" x14ac:dyDescent="0.2">
      <c r="B82" s="328">
        <f t="shared" si="9"/>
        <v>69</v>
      </c>
      <c r="C82" s="327"/>
      <c r="D82" s="326" t="s">
        <v>596</v>
      </c>
      <c r="E82" s="322" t="s">
        <v>441</v>
      </c>
      <c r="F82" s="321">
        <v>4</v>
      </c>
      <c r="G82" s="320">
        <v>0</v>
      </c>
      <c r="H82" s="320">
        <v>0</v>
      </c>
      <c r="I82" s="319">
        <f t="shared" si="10"/>
        <v>0</v>
      </c>
      <c r="J82" s="319">
        <f t="shared" si="11"/>
        <v>0</v>
      </c>
      <c r="K82" s="319">
        <f t="shared" si="12"/>
        <v>0</v>
      </c>
      <c r="M82" s="318"/>
      <c r="N82" s="318"/>
      <c r="O82" s="318"/>
    </row>
    <row r="83" spans="2:15" x14ac:dyDescent="0.2">
      <c r="B83" s="328">
        <f t="shared" si="9"/>
        <v>70</v>
      </c>
      <c r="C83" s="327"/>
      <c r="D83" s="326" t="s">
        <v>595</v>
      </c>
      <c r="E83" s="322" t="s">
        <v>441</v>
      </c>
      <c r="F83" s="321">
        <v>1</v>
      </c>
      <c r="G83" s="320">
        <v>0</v>
      </c>
      <c r="H83" s="320">
        <v>0</v>
      </c>
      <c r="I83" s="319">
        <f t="shared" si="10"/>
        <v>0</v>
      </c>
      <c r="J83" s="319">
        <f t="shared" si="11"/>
        <v>0</v>
      </c>
      <c r="K83" s="319">
        <f t="shared" si="12"/>
        <v>0</v>
      </c>
      <c r="M83" s="318"/>
      <c r="N83" s="318"/>
      <c r="O83" s="318"/>
    </row>
    <row r="84" spans="2:15" x14ac:dyDescent="0.2">
      <c r="B84" s="328">
        <f t="shared" si="9"/>
        <v>71</v>
      </c>
      <c r="C84" s="327"/>
      <c r="D84" s="326" t="s">
        <v>594</v>
      </c>
      <c r="E84" s="322" t="s">
        <v>441</v>
      </c>
      <c r="F84" s="321">
        <v>4</v>
      </c>
      <c r="G84" s="320">
        <v>0</v>
      </c>
      <c r="H84" s="320">
        <v>0</v>
      </c>
      <c r="I84" s="319">
        <f t="shared" si="10"/>
        <v>0</v>
      </c>
      <c r="J84" s="319">
        <f t="shared" si="11"/>
        <v>0</v>
      </c>
      <c r="K84" s="319">
        <f t="shared" si="12"/>
        <v>0</v>
      </c>
      <c r="M84" s="318"/>
      <c r="N84" s="318"/>
      <c r="O84" s="318"/>
    </row>
    <row r="85" spans="2:15" ht="25.5" x14ac:dyDescent="0.2">
      <c r="B85" s="328">
        <f t="shared" si="9"/>
        <v>72</v>
      </c>
      <c r="C85" s="327"/>
      <c r="D85" s="326" t="s">
        <v>593</v>
      </c>
      <c r="E85" s="322" t="s">
        <v>441</v>
      </c>
      <c r="F85" s="321">
        <v>1</v>
      </c>
      <c r="G85" s="320">
        <v>0</v>
      </c>
      <c r="H85" s="320">
        <v>0</v>
      </c>
      <c r="I85" s="319">
        <f t="shared" si="10"/>
        <v>0</v>
      </c>
      <c r="J85" s="319">
        <f t="shared" si="11"/>
        <v>0</v>
      </c>
      <c r="K85" s="319">
        <f t="shared" si="12"/>
        <v>0</v>
      </c>
      <c r="M85" s="318"/>
      <c r="N85" s="318"/>
      <c r="O85" s="318"/>
    </row>
    <row r="86" spans="2:15" x14ac:dyDescent="0.2">
      <c r="B86" s="328">
        <f t="shared" si="9"/>
        <v>73</v>
      </c>
      <c r="C86" s="327"/>
      <c r="D86" s="326" t="s">
        <v>592</v>
      </c>
      <c r="E86" s="322" t="s">
        <v>36</v>
      </c>
      <c r="F86" s="321">
        <f>5*5.5</f>
        <v>27.5</v>
      </c>
      <c r="G86" s="320">
        <v>0</v>
      </c>
      <c r="H86" s="320">
        <v>0</v>
      </c>
      <c r="I86" s="319">
        <f t="shared" si="10"/>
        <v>0</v>
      </c>
      <c r="J86" s="319">
        <f t="shared" si="11"/>
        <v>0</v>
      </c>
      <c r="K86" s="319">
        <f t="shared" si="12"/>
        <v>0</v>
      </c>
      <c r="M86" s="318"/>
      <c r="N86" s="318"/>
      <c r="O86" s="318"/>
    </row>
    <row r="87" spans="2:15" x14ac:dyDescent="0.2">
      <c r="B87" s="328">
        <f t="shared" si="9"/>
        <v>74</v>
      </c>
      <c r="C87" s="327"/>
      <c r="D87" s="326" t="s">
        <v>591</v>
      </c>
      <c r="E87" s="322" t="s">
        <v>36</v>
      </c>
      <c r="F87" s="321">
        <f>ROUND(((F71+F82*2)*1.1),0)</f>
        <v>69</v>
      </c>
      <c r="G87" s="320">
        <v>0</v>
      </c>
      <c r="H87" s="320">
        <v>0</v>
      </c>
      <c r="I87" s="319">
        <f t="shared" si="10"/>
        <v>0</v>
      </c>
      <c r="J87" s="319">
        <f t="shared" si="11"/>
        <v>0</v>
      </c>
      <c r="K87" s="319">
        <f t="shared" si="12"/>
        <v>0</v>
      </c>
      <c r="M87" s="318"/>
      <c r="N87" s="318"/>
      <c r="O87" s="318"/>
    </row>
    <row r="88" spans="2:15" x14ac:dyDescent="0.2">
      <c r="B88" s="328">
        <f t="shared" si="9"/>
        <v>75</v>
      </c>
      <c r="C88" s="327"/>
      <c r="D88" s="326" t="s">
        <v>590</v>
      </c>
      <c r="E88" s="322" t="s">
        <v>441</v>
      </c>
      <c r="F88" s="321">
        <f>F81*2+F82*2</f>
        <v>18</v>
      </c>
      <c r="G88" s="320">
        <v>0</v>
      </c>
      <c r="H88" s="320">
        <v>0</v>
      </c>
      <c r="I88" s="319">
        <f t="shared" si="10"/>
        <v>0</v>
      </c>
      <c r="J88" s="319">
        <f t="shared" si="11"/>
        <v>0</v>
      </c>
      <c r="K88" s="319">
        <f t="shared" si="12"/>
        <v>0</v>
      </c>
      <c r="M88" s="318"/>
      <c r="N88" s="318"/>
      <c r="O88" s="318"/>
    </row>
    <row r="89" spans="2:15" x14ac:dyDescent="0.2">
      <c r="B89" s="328">
        <f t="shared" si="9"/>
        <v>76</v>
      </c>
      <c r="C89" s="327"/>
      <c r="D89" s="326" t="s">
        <v>589</v>
      </c>
      <c r="E89" s="322" t="s">
        <v>36</v>
      </c>
      <c r="F89" s="321">
        <f>ROUND((F71*1.1),0)</f>
        <v>61</v>
      </c>
      <c r="G89" s="320">
        <v>0</v>
      </c>
      <c r="H89" s="320">
        <v>0</v>
      </c>
      <c r="I89" s="319">
        <f t="shared" si="10"/>
        <v>0</v>
      </c>
      <c r="J89" s="319">
        <f t="shared" si="11"/>
        <v>0</v>
      </c>
      <c r="K89" s="319">
        <f t="shared" si="12"/>
        <v>0</v>
      </c>
      <c r="M89" s="318"/>
      <c r="N89" s="318"/>
      <c r="O89" s="318"/>
    </row>
    <row r="90" spans="2:15" x14ac:dyDescent="0.2">
      <c r="B90" s="328">
        <f t="shared" si="9"/>
        <v>77</v>
      </c>
      <c r="C90" s="327"/>
      <c r="D90" s="326" t="s">
        <v>588</v>
      </c>
      <c r="E90" s="322" t="s">
        <v>36</v>
      </c>
      <c r="F90" s="321">
        <f>ROUND(((F71+F82*2)*1.1),0)</f>
        <v>69</v>
      </c>
      <c r="G90" s="320">
        <v>0</v>
      </c>
      <c r="H90" s="320">
        <v>0</v>
      </c>
      <c r="I90" s="319">
        <f t="shared" si="10"/>
        <v>0</v>
      </c>
      <c r="J90" s="319">
        <f t="shared" si="11"/>
        <v>0</v>
      </c>
      <c r="K90" s="319">
        <f t="shared" si="12"/>
        <v>0</v>
      </c>
      <c r="M90" s="318"/>
      <c r="N90" s="318"/>
      <c r="O90" s="318"/>
    </row>
    <row r="91" spans="2:15" x14ac:dyDescent="0.2">
      <c r="B91" s="328">
        <f t="shared" si="9"/>
        <v>78</v>
      </c>
      <c r="C91" s="327"/>
      <c r="D91" s="326" t="s">
        <v>587</v>
      </c>
      <c r="E91" s="322" t="s">
        <v>441</v>
      </c>
      <c r="F91" s="321">
        <f>F82</f>
        <v>4</v>
      </c>
      <c r="G91" s="320">
        <v>0</v>
      </c>
      <c r="H91" s="320">
        <v>0</v>
      </c>
      <c r="I91" s="319">
        <f t="shared" si="10"/>
        <v>0</v>
      </c>
      <c r="J91" s="319">
        <f t="shared" si="11"/>
        <v>0</v>
      </c>
      <c r="K91" s="319">
        <f t="shared" si="12"/>
        <v>0</v>
      </c>
      <c r="M91" s="318"/>
      <c r="N91" s="318"/>
      <c r="O91" s="318"/>
    </row>
    <row r="92" spans="2:15" x14ac:dyDescent="0.2">
      <c r="B92" s="328">
        <f t="shared" si="9"/>
        <v>79</v>
      </c>
      <c r="C92" s="327"/>
      <c r="D92" s="326" t="s">
        <v>586</v>
      </c>
      <c r="E92" s="322" t="s">
        <v>441</v>
      </c>
      <c r="F92" s="321">
        <f>F91*2+4</f>
        <v>12</v>
      </c>
      <c r="G92" s="320">
        <v>0</v>
      </c>
      <c r="H92" s="320">
        <v>0</v>
      </c>
      <c r="I92" s="319">
        <f t="shared" si="10"/>
        <v>0</v>
      </c>
      <c r="J92" s="319">
        <f t="shared" si="11"/>
        <v>0</v>
      </c>
      <c r="K92" s="319">
        <f t="shared" si="12"/>
        <v>0</v>
      </c>
      <c r="M92" s="318"/>
      <c r="N92" s="318"/>
      <c r="O92" s="318"/>
    </row>
    <row r="93" spans="2:15" x14ac:dyDescent="0.2">
      <c r="B93" s="328">
        <f t="shared" si="9"/>
        <v>80</v>
      </c>
      <c r="C93" s="327"/>
      <c r="D93" s="326" t="s">
        <v>585</v>
      </c>
      <c r="E93" s="322" t="s">
        <v>441</v>
      </c>
      <c r="F93" s="321">
        <f>F82</f>
        <v>4</v>
      </c>
      <c r="G93" s="320">
        <v>0</v>
      </c>
      <c r="H93" s="320">
        <v>0</v>
      </c>
      <c r="I93" s="319">
        <f t="shared" si="10"/>
        <v>0</v>
      </c>
      <c r="J93" s="319">
        <f t="shared" si="11"/>
        <v>0</v>
      </c>
      <c r="K93" s="319">
        <f t="shared" si="12"/>
        <v>0</v>
      </c>
      <c r="M93" s="318"/>
      <c r="N93" s="318"/>
      <c r="O93" s="318"/>
    </row>
    <row r="94" spans="2:15" x14ac:dyDescent="0.2">
      <c r="B94" s="328">
        <f t="shared" si="9"/>
        <v>81</v>
      </c>
      <c r="C94" s="327"/>
      <c r="D94" s="326" t="s">
        <v>584</v>
      </c>
      <c r="E94" s="322" t="s">
        <v>441</v>
      </c>
      <c r="F94" s="321">
        <f>F82*2+4</f>
        <v>12</v>
      </c>
      <c r="G94" s="320">
        <v>0</v>
      </c>
      <c r="H94" s="320">
        <v>0</v>
      </c>
      <c r="I94" s="319">
        <f t="shared" si="10"/>
        <v>0</v>
      </c>
      <c r="J94" s="319">
        <f t="shared" si="11"/>
        <v>0</v>
      </c>
      <c r="K94" s="319">
        <f t="shared" si="12"/>
        <v>0</v>
      </c>
      <c r="M94" s="318"/>
      <c r="N94" s="318"/>
      <c r="O94" s="318"/>
    </row>
    <row r="95" spans="2:15" ht="25.5" x14ac:dyDescent="0.2">
      <c r="B95" s="328">
        <f t="shared" si="9"/>
        <v>82</v>
      </c>
      <c r="C95" s="327"/>
      <c r="D95" s="326" t="s">
        <v>583</v>
      </c>
      <c r="E95" s="322" t="s">
        <v>441</v>
      </c>
      <c r="F95" s="321">
        <v>4</v>
      </c>
      <c r="G95" s="320">
        <v>0</v>
      </c>
      <c r="H95" s="320">
        <v>0</v>
      </c>
      <c r="I95" s="319">
        <f t="shared" si="10"/>
        <v>0</v>
      </c>
      <c r="J95" s="319">
        <f t="shared" si="11"/>
        <v>0</v>
      </c>
      <c r="K95" s="319">
        <f t="shared" si="12"/>
        <v>0</v>
      </c>
      <c r="M95" s="318"/>
      <c r="N95" s="318"/>
      <c r="O95" s="318"/>
    </row>
    <row r="96" spans="2:15" x14ac:dyDescent="0.2">
      <c r="B96" s="328">
        <f t="shared" si="9"/>
        <v>83</v>
      </c>
      <c r="C96" s="327"/>
      <c r="D96" s="326" t="s">
        <v>582</v>
      </c>
      <c r="E96" s="322" t="s">
        <v>577</v>
      </c>
      <c r="F96" s="321">
        <v>24</v>
      </c>
      <c r="G96" s="320">
        <v>0</v>
      </c>
      <c r="H96" s="320">
        <v>0</v>
      </c>
      <c r="I96" s="319">
        <f t="shared" si="10"/>
        <v>0</v>
      </c>
      <c r="J96" s="319">
        <f t="shared" si="11"/>
        <v>0</v>
      </c>
      <c r="K96" s="319">
        <f t="shared" si="12"/>
        <v>0</v>
      </c>
      <c r="M96" s="318"/>
      <c r="N96" s="318"/>
      <c r="O96" s="318"/>
    </row>
    <row r="97" spans="2:15" x14ac:dyDescent="0.2">
      <c r="B97" s="328">
        <f t="shared" si="9"/>
        <v>84</v>
      </c>
      <c r="C97" s="327"/>
      <c r="D97" s="326" t="s">
        <v>581</v>
      </c>
      <c r="E97" s="322" t="s">
        <v>441</v>
      </c>
      <c r="F97" s="321">
        <v>1</v>
      </c>
      <c r="G97" s="320">
        <v>0</v>
      </c>
      <c r="H97" s="320">
        <v>0</v>
      </c>
      <c r="I97" s="319">
        <f t="shared" si="10"/>
        <v>0</v>
      </c>
      <c r="J97" s="319">
        <f t="shared" si="11"/>
        <v>0</v>
      </c>
      <c r="K97" s="319">
        <f t="shared" si="12"/>
        <v>0</v>
      </c>
      <c r="M97" s="318"/>
      <c r="N97" s="318"/>
      <c r="O97" s="318"/>
    </row>
    <row r="98" spans="2:15" ht="25.5" x14ac:dyDescent="0.2">
      <c r="B98" s="328">
        <f t="shared" si="9"/>
        <v>85</v>
      </c>
      <c r="C98" s="327"/>
      <c r="D98" s="326" t="s">
        <v>580</v>
      </c>
      <c r="E98" s="322" t="s">
        <v>577</v>
      </c>
      <c r="F98" s="321">
        <v>16</v>
      </c>
      <c r="G98" s="320">
        <v>0</v>
      </c>
      <c r="H98" s="320">
        <v>0</v>
      </c>
      <c r="I98" s="319">
        <f t="shared" si="10"/>
        <v>0</v>
      </c>
      <c r="J98" s="319">
        <f t="shared" si="11"/>
        <v>0</v>
      </c>
      <c r="K98" s="319">
        <f t="shared" si="12"/>
        <v>0</v>
      </c>
      <c r="M98" s="318"/>
      <c r="N98" s="318"/>
      <c r="O98" s="318"/>
    </row>
    <row r="99" spans="2:15" ht="25.5" x14ac:dyDescent="0.2">
      <c r="B99" s="328">
        <f t="shared" si="9"/>
        <v>86</v>
      </c>
      <c r="C99" s="327"/>
      <c r="D99" s="326" t="s">
        <v>579</v>
      </c>
      <c r="E99" s="322" t="s">
        <v>577</v>
      </c>
      <c r="F99" s="321">
        <v>16</v>
      </c>
      <c r="G99" s="320">
        <v>0</v>
      </c>
      <c r="H99" s="320">
        <v>0</v>
      </c>
      <c r="I99" s="319">
        <f t="shared" si="10"/>
        <v>0</v>
      </c>
      <c r="J99" s="319">
        <f t="shared" si="11"/>
        <v>0</v>
      </c>
      <c r="K99" s="319">
        <f t="shared" si="12"/>
        <v>0</v>
      </c>
      <c r="M99" s="318"/>
      <c r="N99" s="318"/>
      <c r="O99" s="318"/>
    </row>
    <row r="100" spans="2:15" x14ac:dyDescent="0.2">
      <c r="B100" s="328">
        <f t="shared" si="9"/>
        <v>87</v>
      </c>
      <c r="C100" s="327"/>
      <c r="D100" s="326" t="s">
        <v>578</v>
      </c>
      <c r="E100" s="322" t="s">
        <v>577</v>
      </c>
      <c r="F100" s="321">
        <v>20</v>
      </c>
      <c r="G100" s="320">
        <v>0</v>
      </c>
      <c r="H100" s="320">
        <v>0</v>
      </c>
      <c r="I100" s="319">
        <f t="shared" si="10"/>
        <v>0</v>
      </c>
      <c r="J100" s="319">
        <f t="shared" si="11"/>
        <v>0</v>
      </c>
      <c r="K100" s="319">
        <f t="shared" si="12"/>
        <v>0</v>
      </c>
      <c r="M100" s="318"/>
      <c r="N100" s="318"/>
      <c r="O100" s="318"/>
    </row>
    <row r="101" spans="2:15" ht="25.5" x14ac:dyDescent="0.2">
      <c r="B101" s="325">
        <f t="shared" si="9"/>
        <v>88</v>
      </c>
      <c r="C101" s="324"/>
      <c r="D101" s="323" t="s">
        <v>576</v>
      </c>
      <c r="E101" s="322" t="s">
        <v>373</v>
      </c>
      <c r="F101" s="321">
        <v>1</v>
      </c>
      <c r="G101" s="320">
        <v>0</v>
      </c>
      <c r="H101" s="320">
        <v>0</v>
      </c>
      <c r="I101" s="319">
        <f t="shared" si="10"/>
        <v>0</v>
      </c>
      <c r="J101" s="319">
        <f t="shared" si="11"/>
        <v>0</v>
      </c>
      <c r="K101" s="319">
        <f t="shared" si="12"/>
        <v>0</v>
      </c>
      <c r="M101" s="318"/>
      <c r="N101" s="318"/>
      <c r="O101" s="318"/>
    </row>
    <row r="102" spans="2:15" x14ac:dyDescent="0.2">
      <c r="B102" s="317"/>
      <c r="C102" s="317"/>
      <c r="D102" s="316" t="s">
        <v>575</v>
      </c>
      <c r="E102" s="315"/>
      <c r="F102" s="314"/>
      <c r="G102" s="314"/>
      <c r="H102" s="314"/>
      <c r="I102" s="313">
        <f>I9+I12+I18+I46+I68</f>
        <v>0</v>
      </c>
      <c r="J102" s="313">
        <f>J9+J12+J18+J46+J68</f>
        <v>0</v>
      </c>
      <c r="K102" s="313">
        <f>K9+K12+K18+K46+K68</f>
        <v>0</v>
      </c>
    </row>
  </sheetData>
  <sheetProtection selectLockedCells="1" selectUnlockedCells="1"/>
  <mergeCells count="4">
    <mergeCell ref="E5:F5"/>
    <mergeCell ref="J5:K5"/>
    <mergeCell ref="G6:K6"/>
    <mergeCell ref="B8:K8"/>
  </mergeCells>
  <pageMargins left="0.70866141732283472" right="0.70866141732283472" top="0.78740157480314965" bottom="0.78740157480314965" header="0.31496062992125984" footer="0.31496062992125984"/>
  <pageSetup paperSize="9" scale="78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AA2880"/>
  <sheetViews>
    <sheetView showGridLines="0" tabSelected="1" view="pageBreakPreview" zoomScaleNormal="100" zoomScaleSheetLayoutView="100" workbookViewId="0">
      <pane xSplit="2" ySplit="10" topLeftCell="C77" activePane="bottomRight" state="frozen"/>
      <selection activeCell="O52" sqref="O52"/>
      <selection pane="topRight" activeCell="O52" sqref="O52"/>
      <selection pane="bottomLeft" activeCell="O52" sqref="O52"/>
      <selection pane="bottomRight" activeCell="O52" sqref="O52"/>
    </sheetView>
  </sheetViews>
  <sheetFormatPr defaultRowHeight="12.75" x14ac:dyDescent="0.2"/>
  <cols>
    <col min="1" max="1" width="4.28515625" style="1" customWidth="1"/>
    <col min="2" max="2" width="16.140625" style="8" customWidth="1"/>
    <col min="3" max="3" width="57.7109375" style="371" customWidth="1"/>
    <col min="4" max="4" width="7.85546875" style="1" customWidth="1"/>
    <col min="5" max="5" width="11.7109375" style="7" customWidth="1"/>
    <col min="6" max="6" width="9.5703125" style="6" customWidth="1"/>
    <col min="7" max="7" width="8.5703125" style="1" customWidth="1"/>
    <col min="8" max="8" width="9.7109375" style="1" customWidth="1"/>
    <col min="9" max="9" width="11.85546875" style="1" customWidth="1"/>
    <col min="10" max="10" width="11.5703125" style="5" customWidth="1"/>
    <col min="11" max="11" width="18.7109375" style="5" customWidth="1"/>
    <col min="12" max="12" width="4.140625" style="4" customWidth="1"/>
    <col min="13" max="13" width="5.85546875" style="3" customWidth="1"/>
    <col min="14" max="14" width="8.85546875" style="372" customWidth="1"/>
    <col min="15" max="15" width="20.28515625" style="2" customWidth="1"/>
    <col min="16" max="16" width="40.5703125" style="371" customWidth="1"/>
    <col min="17" max="17" width="4.5703125" style="1" customWidth="1"/>
    <col min="18" max="18" width="3.7109375" style="1" customWidth="1"/>
    <col min="19" max="19" width="3.42578125" style="1" customWidth="1"/>
    <col min="20" max="20" width="7.85546875" style="1" customWidth="1"/>
    <col min="21" max="21" width="8.42578125" style="1" customWidth="1"/>
    <col min="22" max="16384" width="9.140625" style="1"/>
  </cols>
  <sheetData>
    <row r="1" spans="1:27" ht="30" customHeight="1" thickTop="1" thickBot="1" x14ac:dyDescent="0.4">
      <c r="A1" s="156" t="s">
        <v>338</v>
      </c>
      <c r="B1" s="132"/>
      <c r="C1" s="398"/>
      <c r="D1" s="155"/>
      <c r="H1" s="199" t="s">
        <v>337</v>
      </c>
      <c r="I1" s="589" t="s">
        <v>335</v>
      </c>
      <c r="J1" s="590"/>
      <c r="K1" s="198">
        <f>ROUND(SUM(I11:I947,K11:K947)/2,2)</f>
        <v>0</v>
      </c>
      <c r="L1" s="397"/>
      <c r="M1" s="197"/>
      <c r="N1" s="396" t="s">
        <v>36</v>
      </c>
      <c r="O1" s="395">
        <v>1</v>
      </c>
      <c r="P1" s="394">
        <f>K1/O1</f>
        <v>0</v>
      </c>
      <c r="Q1" s="75" t="s">
        <v>336</v>
      </c>
      <c r="U1" s="589" t="s">
        <v>335</v>
      </c>
      <c r="V1" s="590"/>
      <c r="W1" s="589" t="s">
        <v>334</v>
      </c>
      <c r="X1" s="590"/>
      <c r="Y1" s="589" t="s">
        <v>333</v>
      </c>
      <c r="Z1" s="590"/>
    </row>
    <row r="2" spans="1:27" ht="25.5" customHeight="1" thickTop="1" thickBot="1" x14ac:dyDescent="0.25">
      <c r="A2" s="147"/>
      <c r="B2" s="146"/>
      <c r="C2" s="393" t="s">
        <v>332</v>
      </c>
      <c r="D2" s="144"/>
      <c r="E2" s="143"/>
      <c r="F2" s="142"/>
      <c r="G2" s="141"/>
      <c r="H2" s="141"/>
      <c r="I2" s="141"/>
      <c r="J2" s="140"/>
      <c r="K2" s="139" t="s">
        <v>331</v>
      </c>
      <c r="L2" s="138"/>
      <c r="M2" s="137"/>
      <c r="N2" s="136" t="s">
        <v>330</v>
      </c>
      <c r="O2" s="135" t="s">
        <v>329</v>
      </c>
      <c r="P2" s="392" t="s">
        <v>328</v>
      </c>
      <c r="Q2" s="74"/>
    </row>
    <row r="3" spans="1:27" ht="26.25" thickTop="1" x14ac:dyDescent="0.2">
      <c r="A3" s="133" t="s">
        <v>327</v>
      </c>
      <c r="B3" s="132"/>
      <c r="C3" s="391" t="s">
        <v>1255</v>
      </c>
      <c r="D3" s="130"/>
      <c r="I3" s="129" t="s">
        <v>325</v>
      </c>
      <c r="J3" s="569" t="s">
        <v>324</v>
      </c>
      <c r="K3" s="569"/>
      <c r="N3" s="390"/>
      <c r="Q3" s="104" t="s">
        <v>323</v>
      </c>
      <c r="R3" s="60"/>
      <c r="S3" s="60"/>
    </row>
    <row r="4" spans="1:27" ht="45.95" customHeight="1" x14ac:dyDescent="0.2">
      <c r="A4" s="128" t="s">
        <v>322</v>
      </c>
      <c r="B4" s="127"/>
      <c r="C4" s="389" t="s">
        <v>1254</v>
      </c>
      <c r="D4" s="125" t="s">
        <v>320</v>
      </c>
      <c r="E4" s="124"/>
      <c r="F4" s="123"/>
      <c r="G4" s="74"/>
      <c r="H4" s="74"/>
      <c r="I4" s="122" t="s">
        <v>319</v>
      </c>
      <c r="J4" s="121" t="s">
        <v>1253</v>
      </c>
      <c r="K4" s="119"/>
      <c r="L4" s="120"/>
      <c r="M4" s="119"/>
      <c r="N4" s="388"/>
      <c r="O4" s="118"/>
      <c r="P4" s="387"/>
      <c r="Q4" s="104" t="s">
        <v>317</v>
      </c>
      <c r="R4" s="60"/>
      <c r="S4" s="60"/>
      <c r="U4" s="117"/>
      <c r="AA4" s="1" t="s">
        <v>316</v>
      </c>
    </row>
    <row r="5" spans="1:27" ht="13.5" thickBot="1" x14ac:dyDescent="0.25">
      <c r="A5" s="116" t="s">
        <v>315</v>
      </c>
      <c r="B5" s="115"/>
      <c r="C5" s="386"/>
      <c r="I5" s="114" t="s">
        <v>314</v>
      </c>
      <c r="J5" s="113"/>
      <c r="K5" s="112"/>
      <c r="L5" s="111"/>
      <c r="M5" s="583"/>
      <c r="N5" s="583"/>
      <c r="O5" s="583"/>
      <c r="Q5" s="104" t="s">
        <v>313</v>
      </c>
      <c r="R5" s="60"/>
      <c r="S5" s="60"/>
    </row>
    <row r="6" spans="1:27" ht="32.25" customHeight="1" x14ac:dyDescent="0.2">
      <c r="A6" s="110" t="s">
        <v>312</v>
      </c>
      <c r="B6" s="109"/>
      <c r="C6" s="385"/>
      <c r="D6" s="106"/>
      <c r="E6" s="108"/>
      <c r="F6" s="107"/>
      <c r="G6" s="106"/>
      <c r="H6" s="575" t="s">
        <v>311</v>
      </c>
      <c r="I6" s="576"/>
      <c r="J6" s="576"/>
      <c r="K6" s="577"/>
      <c r="L6" s="105"/>
      <c r="M6" s="573" t="s">
        <v>310</v>
      </c>
      <c r="N6" s="573" t="s">
        <v>309</v>
      </c>
      <c r="O6" s="580" t="s">
        <v>308</v>
      </c>
      <c r="P6" s="611" t="s">
        <v>307</v>
      </c>
      <c r="Q6" s="104" t="s">
        <v>292</v>
      </c>
      <c r="R6" s="103"/>
      <c r="S6" s="60"/>
    </row>
    <row r="7" spans="1:27" x14ac:dyDescent="0.2">
      <c r="A7" s="102" t="s">
        <v>306</v>
      </c>
      <c r="B7" s="101" t="s">
        <v>305</v>
      </c>
      <c r="C7" s="384"/>
      <c r="D7" s="97" t="s">
        <v>304</v>
      </c>
      <c r="E7" s="99"/>
      <c r="F7" s="98" t="s">
        <v>294</v>
      </c>
      <c r="G7" s="97" t="s">
        <v>303</v>
      </c>
      <c r="H7" s="96" t="s">
        <v>302</v>
      </c>
      <c r="I7" s="95"/>
      <c r="J7" s="578" t="s">
        <v>301</v>
      </c>
      <c r="K7" s="579"/>
      <c r="L7" s="94"/>
      <c r="M7" s="586"/>
      <c r="N7" s="586"/>
      <c r="O7" s="614"/>
      <c r="P7" s="612"/>
      <c r="Q7" s="75" t="s">
        <v>292</v>
      </c>
      <c r="R7" s="74"/>
    </row>
    <row r="8" spans="1:27" ht="13.5" customHeight="1" x14ac:dyDescent="0.2">
      <c r="A8" s="93" t="s">
        <v>300</v>
      </c>
      <c r="B8" s="92" t="s">
        <v>299</v>
      </c>
      <c r="C8" s="383" t="s">
        <v>298</v>
      </c>
      <c r="D8" s="89" t="s">
        <v>297</v>
      </c>
      <c r="E8" s="91" t="s">
        <v>296</v>
      </c>
      <c r="F8" s="90" t="s">
        <v>295</v>
      </c>
      <c r="G8" s="89" t="s">
        <v>295</v>
      </c>
      <c r="H8" s="88" t="s">
        <v>294</v>
      </c>
      <c r="I8" s="89" t="s">
        <v>293</v>
      </c>
      <c r="J8" s="88" t="s">
        <v>294</v>
      </c>
      <c r="K8" s="87" t="s">
        <v>293</v>
      </c>
      <c r="L8" s="86"/>
      <c r="M8" s="586"/>
      <c r="N8" s="586"/>
      <c r="O8" s="615"/>
      <c r="P8" s="613"/>
      <c r="Q8" s="75" t="s">
        <v>292</v>
      </c>
      <c r="R8" s="74"/>
    </row>
    <row r="9" spans="1:27" x14ac:dyDescent="0.2">
      <c r="A9" s="85"/>
      <c r="B9" s="84">
        <v>1</v>
      </c>
      <c r="C9" s="382">
        <v>2</v>
      </c>
      <c r="D9" s="82">
        <v>3</v>
      </c>
      <c r="E9" s="83">
        <v>4</v>
      </c>
      <c r="F9" s="81">
        <v>5</v>
      </c>
      <c r="G9" s="82">
        <v>6</v>
      </c>
      <c r="H9" s="82">
        <v>7</v>
      </c>
      <c r="I9" s="82">
        <v>8</v>
      </c>
      <c r="J9" s="81">
        <v>9</v>
      </c>
      <c r="K9" s="80">
        <v>10</v>
      </c>
      <c r="L9" s="79"/>
      <c r="M9" s="78">
        <v>12</v>
      </c>
      <c r="N9" s="381">
        <v>13</v>
      </c>
      <c r="O9" s="77">
        <v>14</v>
      </c>
      <c r="P9" s="380">
        <v>15</v>
      </c>
      <c r="Q9" s="75" t="s">
        <v>292</v>
      </c>
      <c r="R9" s="74"/>
    </row>
    <row r="10" spans="1:27" x14ac:dyDescent="0.2">
      <c r="A10" s="73"/>
      <c r="B10" s="72"/>
      <c r="C10" s="379"/>
      <c r="D10" s="70"/>
      <c r="E10" s="71"/>
      <c r="F10" s="69"/>
      <c r="G10" s="70"/>
      <c r="H10" s="70"/>
      <c r="I10" s="70"/>
      <c r="J10" s="69"/>
      <c r="K10" s="68"/>
      <c r="L10" s="67"/>
      <c r="M10" s="66"/>
      <c r="N10" s="378"/>
      <c r="O10" s="64"/>
      <c r="P10" s="377"/>
      <c r="Q10" s="62" t="s">
        <v>291</v>
      </c>
      <c r="R10" s="61"/>
      <c r="S10" s="61"/>
      <c r="T10" s="60"/>
    </row>
    <row r="11" spans="1:27" x14ac:dyDescent="0.2">
      <c r="A11" s="58" t="s">
        <v>17</v>
      </c>
      <c r="B11" s="57" t="s">
        <v>226</v>
      </c>
      <c r="C11" s="376" t="s">
        <v>208</v>
      </c>
      <c r="D11" s="55"/>
      <c r="E11" s="54"/>
      <c r="F11" s="54"/>
      <c r="G11" s="53"/>
      <c r="H11" s="52"/>
      <c r="I11" s="51"/>
      <c r="J11" s="50"/>
      <c r="K11" s="49"/>
      <c r="L11" s="20"/>
      <c r="M11" s="19" t="s">
        <v>15</v>
      </c>
      <c r="N11" s="373"/>
      <c r="O11" s="17"/>
      <c r="P11" s="373"/>
      <c r="Q11" s="15"/>
      <c r="R11" s="61"/>
      <c r="S11" s="60"/>
    </row>
    <row r="12" spans="1:27" ht="153" x14ac:dyDescent="0.2">
      <c r="A12" s="46">
        <v>1</v>
      </c>
      <c r="B12" s="45" t="s">
        <v>1252</v>
      </c>
      <c r="C12" s="375" t="s">
        <v>1251</v>
      </c>
      <c r="D12" s="43" t="s">
        <v>122</v>
      </c>
      <c r="E12" s="42">
        <v>31.745999999999999</v>
      </c>
      <c r="F12" s="42">
        <v>0.75</v>
      </c>
      <c r="G12" s="41">
        <f t="shared" ref="G12:G25" si="0">ROUND(E12*F12,4)</f>
        <v>23.8095</v>
      </c>
      <c r="H12" s="40"/>
      <c r="I12" s="39">
        <f t="shared" ref="I12:I25" si="1">ROUND(E12*H12,2)</f>
        <v>0</v>
      </c>
      <c r="J12" s="38"/>
      <c r="K12" s="37">
        <f t="shared" ref="K12:K25" si="2">ROUND(E12*J12,2)</f>
        <v>0</v>
      </c>
      <c r="L12" s="20"/>
      <c r="M12" s="19" t="s">
        <v>6</v>
      </c>
      <c r="N12" s="373" t="s">
        <v>80</v>
      </c>
      <c r="O12" s="17" t="s">
        <v>1250</v>
      </c>
      <c r="P12" s="373" t="s">
        <v>1249</v>
      </c>
      <c r="Q12" s="15"/>
      <c r="R12" s="61"/>
      <c r="S12" s="60"/>
    </row>
    <row r="13" spans="1:27" ht="153" x14ac:dyDescent="0.2">
      <c r="A13" s="46">
        <v>2</v>
      </c>
      <c r="B13" s="45" t="s">
        <v>1248</v>
      </c>
      <c r="C13" s="375" t="s">
        <v>1247</v>
      </c>
      <c r="D13" s="43" t="s">
        <v>122</v>
      </c>
      <c r="E13" s="42">
        <v>21.271000000000001</v>
      </c>
      <c r="F13" s="42">
        <v>0.70099999999999996</v>
      </c>
      <c r="G13" s="41">
        <f t="shared" si="0"/>
        <v>14.911</v>
      </c>
      <c r="H13" s="40"/>
      <c r="I13" s="39">
        <f t="shared" si="1"/>
        <v>0</v>
      </c>
      <c r="J13" s="38"/>
      <c r="K13" s="37">
        <f t="shared" si="2"/>
        <v>0</v>
      </c>
      <c r="L13" s="20"/>
      <c r="M13" s="19" t="s">
        <v>6</v>
      </c>
      <c r="N13" s="373" t="s">
        <v>80</v>
      </c>
      <c r="O13" s="17" t="s">
        <v>1246</v>
      </c>
      <c r="P13" s="373" t="s">
        <v>1245</v>
      </c>
      <c r="Q13" s="15"/>
      <c r="R13" s="61"/>
      <c r="S13" s="60"/>
    </row>
    <row r="14" spans="1:27" ht="178.5" x14ac:dyDescent="0.2">
      <c r="A14" s="46">
        <v>3</v>
      </c>
      <c r="B14" s="45" t="s">
        <v>1244</v>
      </c>
      <c r="C14" s="375" t="s">
        <v>1243</v>
      </c>
      <c r="D14" s="43" t="s">
        <v>51</v>
      </c>
      <c r="E14" s="42">
        <v>1</v>
      </c>
      <c r="F14" s="42">
        <v>4.5999999999999999E-2</v>
      </c>
      <c r="G14" s="41">
        <f t="shared" si="0"/>
        <v>4.5999999999999999E-2</v>
      </c>
      <c r="H14" s="40"/>
      <c r="I14" s="39">
        <f t="shared" si="1"/>
        <v>0</v>
      </c>
      <c r="J14" s="38"/>
      <c r="K14" s="37">
        <f t="shared" si="2"/>
        <v>0</v>
      </c>
      <c r="L14" s="20"/>
      <c r="M14" s="19" t="s">
        <v>6</v>
      </c>
      <c r="N14" s="373" t="s">
        <v>80</v>
      </c>
      <c r="O14" s="17" t="s">
        <v>1242</v>
      </c>
      <c r="P14" s="373" t="s">
        <v>732</v>
      </c>
      <c r="Q14" s="15"/>
      <c r="R14" s="61"/>
      <c r="S14" s="60"/>
    </row>
    <row r="15" spans="1:27" ht="114.75" x14ac:dyDescent="0.2">
      <c r="A15" s="46">
        <v>4</v>
      </c>
      <c r="B15" s="45" t="s">
        <v>1241</v>
      </c>
      <c r="C15" s="375" t="s">
        <v>1240</v>
      </c>
      <c r="D15" s="43" t="s">
        <v>51</v>
      </c>
      <c r="E15" s="42">
        <v>16</v>
      </c>
      <c r="F15" s="42">
        <v>2.7E-2</v>
      </c>
      <c r="G15" s="41">
        <f t="shared" si="0"/>
        <v>0.432</v>
      </c>
      <c r="H15" s="40"/>
      <c r="I15" s="39">
        <f t="shared" si="1"/>
        <v>0</v>
      </c>
      <c r="J15" s="38"/>
      <c r="K15" s="37">
        <f t="shared" si="2"/>
        <v>0</v>
      </c>
      <c r="L15" s="20"/>
      <c r="M15" s="19" t="s">
        <v>6</v>
      </c>
      <c r="N15" s="373" t="s">
        <v>80</v>
      </c>
      <c r="O15" s="17" t="s">
        <v>1239</v>
      </c>
      <c r="P15" s="373" t="s">
        <v>931</v>
      </c>
      <c r="Q15" s="15"/>
      <c r="R15" s="61"/>
      <c r="S15" s="60"/>
    </row>
    <row r="16" spans="1:27" ht="114.75" x14ac:dyDescent="0.2">
      <c r="A16" s="46">
        <v>5</v>
      </c>
      <c r="B16" s="45" t="s">
        <v>1238</v>
      </c>
      <c r="C16" s="375" t="s">
        <v>1237</v>
      </c>
      <c r="D16" s="43" t="s">
        <v>51</v>
      </c>
      <c r="E16" s="42">
        <v>11</v>
      </c>
      <c r="F16" s="42">
        <v>0.04</v>
      </c>
      <c r="G16" s="41">
        <f t="shared" si="0"/>
        <v>0.44</v>
      </c>
      <c r="H16" s="40"/>
      <c r="I16" s="39">
        <f t="shared" si="1"/>
        <v>0</v>
      </c>
      <c r="J16" s="38"/>
      <c r="K16" s="37">
        <f t="shared" si="2"/>
        <v>0</v>
      </c>
      <c r="L16" s="20"/>
      <c r="M16" s="19" t="s">
        <v>6</v>
      </c>
      <c r="N16" s="373" t="s">
        <v>80</v>
      </c>
      <c r="O16" s="17" t="s">
        <v>1236</v>
      </c>
      <c r="P16" s="373" t="s">
        <v>1235</v>
      </c>
      <c r="Q16" s="15"/>
      <c r="R16" s="61"/>
      <c r="S16" s="60"/>
    </row>
    <row r="17" spans="1:19" ht="114.75" x14ac:dyDescent="0.2">
      <c r="A17" s="46">
        <v>6</v>
      </c>
      <c r="B17" s="45" t="s">
        <v>1234</v>
      </c>
      <c r="C17" s="375" t="s">
        <v>1233</v>
      </c>
      <c r="D17" s="43" t="s">
        <v>51</v>
      </c>
      <c r="E17" s="42">
        <v>1</v>
      </c>
      <c r="F17" s="42">
        <v>5.6000000000000001E-2</v>
      </c>
      <c r="G17" s="41">
        <f t="shared" si="0"/>
        <v>5.6000000000000001E-2</v>
      </c>
      <c r="H17" s="40"/>
      <c r="I17" s="39">
        <f t="shared" si="1"/>
        <v>0</v>
      </c>
      <c r="J17" s="38"/>
      <c r="K17" s="37">
        <f t="shared" si="2"/>
        <v>0</v>
      </c>
      <c r="L17" s="20"/>
      <c r="M17" s="19" t="s">
        <v>6</v>
      </c>
      <c r="N17" s="373" t="s">
        <v>80</v>
      </c>
      <c r="O17" s="17" t="s">
        <v>1232</v>
      </c>
      <c r="P17" s="373" t="s">
        <v>732</v>
      </c>
      <c r="Q17" s="15"/>
      <c r="R17" s="61"/>
      <c r="S17" s="60"/>
    </row>
    <row r="18" spans="1:19" ht="114.75" x14ac:dyDescent="0.2">
      <c r="A18" s="46">
        <v>7</v>
      </c>
      <c r="B18" s="45" t="s">
        <v>1231</v>
      </c>
      <c r="C18" s="375" t="s">
        <v>1230</v>
      </c>
      <c r="D18" s="43" t="s">
        <v>51</v>
      </c>
      <c r="E18" s="42">
        <v>7</v>
      </c>
      <c r="F18" s="42">
        <v>7.0000000000000007E-2</v>
      </c>
      <c r="G18" s="41">
        <f t="shared" si="0"/>
        <v>0.49</v>
      </c>
      <c r="H18" s="40"/>
      <c r="I18" s="39">
        <f t="shared" si="1"/>
        <v>0</v>
      </c>
      <c r="J18" s="38"/>
      <c r="K18" s="37">
        <f t="shared" si="2"/>
        <v>0</v>
      </c>
      <c r="L18" s="20"/>
      <c r="M18" s="19" t="s">
        <v>6</v>
      </c>
      <c r="N18" s="373" t="s">
        <v>80</v>
      </c>
      <c r="O18" s="17" t="s">
        <v>1229</v>
      </c>
      <c r="P18" s="373" t="s">
        <v>735</v>
      </c>
      <c r="Q18" s="15"/>
      <c r="R18" s="61"/>
      <c r="S18" s="60"/>
    </row>
    <row r="19" spans="1:19" ht="114.75" x14ac:dyDescent="0.2">
      <c r="A19" s="46">
        <v>8</v>
      </c>
      <c r="B19" s="45" t="s">
        <v>1228</v>
      </c>
      <c r="C19" s="375" t="s">
        <v>1227</v>
      </c>
      <c r="D19" s="43" t="s">
        <v>12</v>
      </c>
      <c r="E19" s="42">
        <v>289.30700000000002</v>
      </c>
      <c r="F19" s="42">
        <v>7.0000000000000007E-2</v>
      </c>
      <c r="G19" s="41">
        <f t="shared" si="0"/>
        <v>20.2515</v>
      </c>
      <c r="H19" s="40"/>
      <c r="I19" s="39">
        <f t="shared" si="1"/>
        <v>0</v>
      </c>
      <c r="J19" s="38"/>
      <c r="K19" s="37">
        <f t="shared" si="2"/>
        <v>0</v>
      </c>
      <c r="L19" s="20"/>
      <c r="M19" s="19" t="s">
        <v>6</v>
      </c>
      <c r="N19" s="373" t="s">
        <v>80</v>
      </c>
      <c r="O19" s="17" t="s">
        <v>1226</v>
      </c>
      <c r="P19" s="373" t="s">
        <v>1225</v>
      </c>
      <c r="Q19" s="15"/>
      <c r="R19" s="61"/>
      <c r="S19" s="60"/>
    </row>
    <row r="20" spans="1:19" ht="114.75" x14ac:dyDescent="0.2">
      <c r="A20" s="46">
        <v>9</v>
      </c>
      <c r="B20" s="45" t="s">
        <v>1224</v>
      </c>
      <c r="C20" s="375" t="s">
        <v>1223</v>
      </c>
      <c r="D20" s="43" t="s">
        <v>12</v>
      </c>
      <c r="E20" s="42">
        <v>28.242999999999999</v>
      </c>
      <c r="F20" s="42">
        <v>8.6999999999999994E-2</v>
      </c>
      <c r="G20" s="41">
        <f t="shared" si="0"/>
        <v>2.4571000000000001</v>
      </c>
      <c r="H20" s="40"/>
      <c r="I20" s="39">
        <f t="shared" si="1"/>
        <v>0</v>
      </c>
      <c r="J20" s="38"/>
      <c r="K20" s="37">
        <f t="shared" si="2"/>
        <v>0</v>
      </c>
      <c r="L20" s="20"/>
      <c r="M20" s="19" t="s">
        <v>6</v>
      </c>
      <c r="N20" s="373" t="s">
        <v>80</v>
      </c>
      <c r="O20" s="17" t="s">
        <v>1222</v>
      </c>
      <c r="P20" s="373" t="s">
        <v>1221</v>
      </c>
      <c r="Q20" s="15"/>
      <c r="R20" s="61"/>
      <c r="S20" s="60"/>
    </row>
    <row r="21" spans="1:19" ht="114.75" x14ac:dyDescent="0.2">
      <c r="A21" s="46">
        <v>10</v>
      </c>
      <c r="B21" s="45" t="s">
        <v>1220</v>
      </c>
      <c r="C21" s="375" t="s">
        <v>1219</v>
      </c>
      <c r="D21" s="43" t="s">
        <v>12</v>
      </c>
      <c r="E21" s="42">
        <v>220.846</v>
      </c>
      <c r="F21" s="42">
        <v>0.104</v>
      </c>
      <c r="G21" s="41">
        <f t="shared" si="0"/>
        <v>22.968</v>
      </c>
      <c r="H21" s="40"/>
      <c r="I21" s="39">
        <f t="shared" si="1"/>
        <v>0</v>
      </c>
      <c r="J21" s="38"/>
      <c r="K21" s="37">
        <f t="shared" si="2"/>
        <v>0</v>
      </c>
      <c r="L21" s="20"/>
      <c r="M21" s="19" t="s">
        <v>6</v>
      </c>
      <c r="N21" s="373" t="s">
        <v>80</v>
      </c>
      <c r="O21" s="17" t="s">
        <v>1218</v>
      </c>
      <c r="P21" s="373" t="s">
        <v>1217</v>
      </c>
      <c r="Q21" s="15"/>
      <c r="R21" s="61"/>
      <c r="S21" s="60"/>
    </row>
    <row r="22" spans="1:19" ht="114.75" x14ac:dyDescent="0.2">
      <c r="A22" s="46">
        <v>11</v>
      </c>
      <c r="B22" s="45" t="s">
        <v>1216</v>
      </c>
      <c r="C22" s="375" t="s">
        <v>1215</v>
      </c>
      <c r="D22" s="43" t="s">
        <v>12</v>
      </c>
      <c r="E22" s="42">
        <v>33.247999999999998</v>
      </c>
      <c r="F22" s="42">
        <v>4.2000000000000003E-2</v>
      </c>
      <c r="G22" s="41">
        <f t="shared" si="0"/>
        <v>1.3964000000000001</v>
      </c>
      <c r="H22" s="40"/>
      <c r="I22" s="39">
        <f t="shared" si="1"/>
        <v>0</v>
      </c>
      <c r="J22" s="38"/>
      <c r="K22" s="37">
        <f t="shared" si="2"/>
        <v>0</v>
      </c>
      <c r="L22" s="20"/>
      <c r="M22" s="19" t="s">
        <v>6</v>
      </c>
      <c r="N22" s="373" t="s">
        <v>80</v>
      </c>
      <c r="O22" s="17" t="s">
        <v>1214</v>
      </c>
      <c r="P22" s="373" t="s">
        <v>1213</v>
      </c>
      <c r="Q22" s="15"/>
      <c r="R22" s="61"/>
      <c r="S22" s="60"/>
    </row>
    <row r="23" spans="1:19" ht="114.75" x14ac:dyDescent="0.2">
      <c r="A23" s="46">
        <v>12</v>
      </c>
      <c r="B23" s="45" t="s">
        <v>1212</v>
      </c>
      <c r="C23" s="375" t="s">
        <v>1211</v>
      </c>
      <c r="D23" s="43" t="s">
        <v>12</v>
      </c>
      <c r="E23" s="42">
        <v>11.143000000000001</v>
      </c>
      <c r="F23" s="42">
        <v>7.2999999999999995E-2</v>
      </c>
      <c r="G23" s="41">
        <f t="shared" si="0"/>
        <v>0.81340000000000001</v>
      </c>
      <c r="H23" s="40"/>
      <c r="I23" s="39">
        <f t="shared" si="1"/>
        <v>0</v>
      </c>
      <c r="J23" s="38"/>
      <c r="K23" s="37">
        <f t="shared" si="2"/>
        <v>0</v>
      </c>
      <c r="L23" s="20"/>
      <c r="M23" s="19" t="s">
        <v>6</v>
      </c>
      <c r="N23" s="373" t="s">
        <v>80</v>
      </c>
      <c r="O23" s="17" t="s">
        <v>1210</v>
      </c>
      <c r="P23" s="373" t="s">
        <v>1209</v>
      </c>
      <c r="Q23" s="15"/>
      <c r="R23" s="61"/>
      <c r="S23" s="60"/>
    </row>
    <row r="24" spans="1:19" ht="114.75" x14ac:dyDescent="0.2">
      <c r="A24" s="46">
        <v>13</v>
      </c>
      <c r="B24" s="45" t="s">
        <v>1208</v>
      </c>
      <c r="C24" s="375" t="s">
        <v>1207</v>
      </c>
      <c r="D24" s="43" t="s">
        <v>12</v>
      </c>
      <c r="E24" s="42">
        <v>13.282999999999999</v>
      </c>
      <c r="F24" s="42">
        <v>0.108</v>
      </c>
      <c r="G24" s="41">
        <f t="shared" si="0"/>
        <v>1.4346000000000001</v>
      </c>
      <c r="H24" s="40"/>
      <c r="I24" s="39">
        <f t="shared" si="1"/>
        <v>0</v>
      </c>
      <c r="J24" s="38"/>
      <c r="K24" s="37">
        <f t="shared" si="2"/>
        <v>0</v>
      </c>
      <c r="L24" s="20"/>
      <c r="M24" s="19" t="s">
        <v>6</v>
      </c>
      <c r="N24" s="373" t="s">
        <v>80</v>
      </c>
      <c r="O24" s="17" t="s">
        <v>1206</v>
      </c>
      <c r="P24" s="373" t="s">
        <v>1205</v>
      </c>
      <c r="Q24" s="15"/>
      <c r="R24" s="61"/>
      <c r="S24" s="60"/>
    </row>
    <row r="25" spans="1:19" x14ac:dyDescent="0.2">
      <c r="A25" s="46"/>
      <c r="B25" s="45"/>
      <c r="C25" s="375"/>
      <c r="D25" s="43"/>
      <c r="E25" s="42"/>
      <c r="F25" s="42"/>
      <c r="G25" s="41">
        <f t="shared" si="0"/>
        <v>0</v>
      </c>
      <c r="H25" s="40"/>
      <c r="I25" s="39">
        <f t="shared" si="1"/>
        <v>0</v>
      </c>
      <c r="J25" s="38"/>
      <c r="K25" s="37">
        <f t="shared" si="2"/>
        <v>0</v>
      </c>
      <c r="L25" s="20"/>
      <c r="M25" s="19"/>
      <c r="N25" s="373"/>
      <c r="O25" s="17"/>
      <c r="P25" s="373"/>
      <c r="Q25" s="15"/>
      <c r="R25" s="61"/>
      <c r="S25" s="60"/>
    </row>
    <row r="26" spans="1:19" x14ac:dyDescent="0.2">
      <c r="A26" s="36" t="s">
        <v>3</v>
      </c>
      <c r="B26" s="35" t="s">
        <v>209</v>
      </c>
      <c r="C26" s="374" t="s">
        <v>208</v>
      </c>
      <c r="D26" s="34"/>
      <c r="E26" s="33"/>
      <c r="F26" s="33"/>
      <c r="G26" s="32">
        <f>SUM(G12:G25)</f>
        <v>89.505499999999998</v>
      </c>
      <c r="H26" s="31"/>
      <c r="I26" s="31">
        <f>SUM(I12:I25)</f>
        <v>0</v>
      </c>
      <c r="J26" s="30"/>
      <c r="K26" s="29">
        <f>SUM(K12:K25)</f>
        <v>0</v>
      </c>
      <c r="L26" s="20"/>
      <c r="M26" s="19"/>
      <c r="N26" s="373"/>
      <c r="O26" s="17"/>
      <c r="P26" s="373"/>
      <c r="Q26" s="15"/>
      <c r="R26" s="61"/>
      <c r="S26" s="60"/>
    </row>
    <row r="27" spans="1:19" x14ac:dyDescent="0.2">
      <c r="A27" s="28"/>
      <c r="B27" s="27"/>
      <c r="C27" s="182"/>
      <c r="D27" s="26"/>
      <c r="E27" s="25"/>
      <c r="F27" s="24"/>
      <c r="G27" s="23"/>
      <c r="H27" s="22"/>
      <c r="I27" s="22"/>
      <c r="J27" s="21"/>
      <c r="K27" s="21"/>
      <c r="L27" s="20"/>
      <c r="M27" s="19"/>
      <c r="N27" s="373"/>
      <c r="O27" s="17"/>
      <c r="P27" s="373"/>
      <c r="Q27" s="15"/>
      <c r="R27" s="61"/>
      <c r="S27" s="60"/>
    </row>
    <row r="28" spans="1:19" x14ac:dyDescent="0.2">
      <c r="A28" s="58" t="s">
        <v>17</v>
      </c>
      <c r="B28" s="57" t="s">
        <v>1204</v>
      </c>
      <c r="C28" s="376" t="s">
        <v>1190</v>
      </c>
      <c r="D28" s="55"/>
      <c r="E28" s="54"/>
      <c r="F28" s="54"/>
      <c r="G28" s="53"/>
      <c r="H28" s="52"/>
      <c r="I28" s="51"/>
      <c r="J28" s="50"/>
      <c r="K28" s="49"/>
      <c r="L28" s="20"/>
      <c r="M28" s="19" t="s">
        <v>15</v>
      </c>
      <c r="N28" s="373"/>
      <c r="O28" s="17"/>
      <c r="P28" s="373"/>
      <c r="Q28" s="15"/>
      <c r="R28" s="61"/>
      <c r="S28" s="60"/>
    </row>
    <row r="29" spans="1:19" ht="153" x14ac:dyDescent="0.2">
      <c r="A29" s="46">
        <v>14</v>
      </c>
      <c r="B29" s="45" t="s">
        <v>1203</v>
      </c>
      <c r="C29" s="375" t="s">
        <v>1202</v>
      </c>
      <c r="D29" s="43" t="s">
        <v>12</v>
      </c>
      <c r="E29" s="42">
        <v>397</v>
      </c>
      <c r="F29" s="42">
        <v>1.6E-2</v>
      </c>
      <c r="G29" s="41">
        <f>ROUND(E29*F29,4)</f>
        <v>6.3520000000000003</v>
      </c>
      <c r="H29" s="40"/>
      <c r="I29" s="39">
        <f>ROUND(E29*H29,2)</f>
        <v>0</v>
      </c>
      <c r="J29" s="38"/>
      <c r="K29" s="37">
        <f>ROUND(E29*J29,2)</f>
        <v>0</v>
      </c>
      <c r="L29" s="20"/>
      <c r="M29" s="19" t="s">
        <v>6</v>
      </c>
      <c r="N29" s="373" t="s">
        <v>80</v>
      </c>
      <c r="O29" s="17" t="s">
        <v>1201</v>
      </c>
      <c r="P29" s="373" t="s">
        <v>1200</v>
      </c>
      <c r="Q29" s="15"/>
      <c r="R29" s="61"/>
      <c r="S29" s="60"/>
    </row>
    <row r="30" spans="1:19" ht="89.25" x14ac:dyDescent="0.2">
      <c r="A30" s="46">
        <v>15</v>
      </c>
      <c r="B30" s="45" t="s">
        <v>1199</v>
      </c>
      <c r="C30" s="375" t="s">
        <v>1198</v>
      </c>
      <c r="D30" s="43" t="s">
        <v>12</v>
      </c>
      <c r="E30" s="42">
        <v>540</v>
      </c>
      <c r="F30" s="42">
        <v>5.0000000000000001E-3</v>
      </c>
      <c r="G30" s="41">
        <f>ROUND(E30*F30,4)</f>
        <v>2.7</v>
      </c>
      <c r="H30" s="40"/>
      <c r="I30" s="39">
        <f>ROUND(E30*H30,2)</f>
        <v>0</v>
      </c>
      <c r="J30" s="38"/>
      <c r="K30" s="37">
        <f>ROUND(E30*J30,2)</f>
        <v>0</v>
      </c>
      <c r="L30" s="20"/>
      <c r="M30" s="19" t="s">
        <v>6</v>
      </c>
      <c r="N30" s="373" t="s">
        <v>80</v>
      </c>
      <c r="O30" s="17" t="s">
        <v>1197</v>
      </c>
      <c r="P30" s="373" t="s">
        <v>1196</v>
      </c>
      <c r="Q30" s="15"/>
      <c r="R30" s="61"/>
      <c r="S30" s="60"/>
    </row>
    <row r="31" spans="1:19" ht="140.25" x14ac:dyDescent="0.2">
      <c r="A31" s="46">
        <v>16</v>
      </c>
      <c r="B31" s="45" t="s">
        <v>1195</v>
      </c>
      <c r="C31" s="375" t="s">
        <v>1194</v>
      </c>
      <c r="D31" s="43" t="s">
        <v>12</v>
      </c>
      <c r="E31" s="42">
        <v>2238</v>
      </c>
      <c r="F31" s="42">
        <v>1.6E-2</v>
      </c>
      <c r="G31" s="41">
        <f>ROUND(E31*F31,4)</f>
        <v>35.808</v>
      </c>
      <c r="H31" s="40"/>
      <c r="I31" s="39">
        <f>ROUND(E31*H31,2)</f>
        <v>0</v>
      </c>
      <c r="J31" s="38"/>
      <c r="K31" s="37">
        <f>ROUND(E31*J31,2)</f>
        <v>0</v>
      </c>
      <c r="L31" s="20"/>
      <c r="M31" s="19" t="s">
        <v>6</v>
      </c>
      <c r="N31" s="373" t="s">
        <v>80</v>
      </c>
      <c r="O31" s="17" t="s">
        <v>1193</v>
      </c>
      <c r="P31" s="373" t="s">
        <v>1192</v>
      </c>
      <c r="Q31" s="15"/>
      <c r="R31" s="61"/>
      <c r="S31" s="60"/>
    </row>
    <row r="32" spans="1:19" x14ac:dyDescent="0.2">
      <c r="A32" s="46"/>
      <c r="B32" s="45"/>
      <c r="C32" s="375"/>
      <c r="D32" s="43"/>
      <c r="E32" s="42"/>
      <c r="F32" s="42"/>
      <c r="G32" s="41">
        <f>ROUND(E32*F32,4)</f>
        <v>0</v>
      </c>
      <c r="H32" s="40"/>
      <c r="I32" s="39">
        <f>ROUND(E32*H32,2)</f>
        <v>0</v>
      </c>
      <c r="J32" s="38"/>
      <c r="K32" s="37">
        <f>ROUND(E32*J32,2)</f>
        <v>0</v>
      </c>
      <c r="L32" s="20"/>
      <c r="M32" s="19"/>
      <c r="N32" s="373"/>
      <c r="O32" s="17"/>
      <c r="P32" s="373"/>
      <c r="Q32" s="15"/>
      <c r="R32" s="61"/>
      <c r="S32" s="60"/>
    </row>
    <row r="33" spans="1:19" x14ac:dyDescent="0.2">
      <c r="A33" s="36" t="s">
        <v>3</v>
      </c>
      <c r="B33" s="35" t="s">
        <v>1191</v>
      </c>
      <c r="C33" s="374" t="s">
        <v>1190</v>
      </c>
      <c r="D33" s="34"/>
      <c r="E33" s="33"/>
      <c r="F33" s="33"/>
      <c r="G33" s="32">
        <f>SUM(G29:G32)</f>
        <v>44.86</v>
      </c>
      <c r="H33" s="31"/>
      <c r="I33" s="31">
        <f>SUM(I29:I32)</f>
        <v>0</v>
      </c>
      <c r="J33" s="30"/>
      <c r="K33" s="29">
        <f>SUM(K29:K32)</f>
        <v>0</v>
      </c>
      <c r="L33" s="20"/>
      <c r="M33" s="19"/>
      <c r="N33" s="373"/>
      <c r="O33" s="17"/>
      <c r="P33" s="373"/>
      <c r="Q33" s="15"/>
      <c r="R33" s="61"/>
      <c r="S33" s="60"/>
    </row>
    <row r="34" spans="1:19" x14ac:dyDescent="0.2">
      <c r="A34" s="28"/>
      <c r="B34" s="27"/>
      <c r="C34" s="182"/>
      <c r="D34" s="26"/>
      <c r="E34" s="25"/>
      <c r="F34" s="24"/>
      <c r="G34" s="23"/>
      <c r="H34" s="22"/>
      <c r="I34" s="22"/>
      <c r="J34" s="21"/>
      <c r="K34" s="21"/>
      <c r="L34" s="20"/>
      <c r="M34" s="19"/>
      <c r="N34" s="373"/>
      <c r="O34" s="17"/>
      <c r="P34" s="373"/>
      <c r="Q34" s="15"/>
      <c r="R34" s="61"/>
      <c r="S34" s="60"/>
    </row>
    <row r="35" spans="1:19" x14ac:dyDescent="0.2">
      <c r="A35" s="58" t="s">
        <v>17</v>
      </c>
      <c r="B35" s="57" t="s">
        <v>157</v>
      </c>
      <c r="C35" s="376" t="s">
        <v>114</v>
      </c>
      <c r="D35" s="55"/>
      <c r="E35" s="54"/>
      <c r="F35" s="54"/>
      <c r="G35" s="53"/>
      <c r="H35" s="52"/>
      <c r="I35" s="51"/>
      <c r="J35" s="50"/>
      <c r="K35" s="49"/>
      <c r="L35" s="20"/>
      <c r="M35" s="19" t="s">
        <v>15</v>
      </c>
      <c r="N35" s="373"/>
      <c r="O35" s="17"/>
      <c r="P35" s="373"/>
      <c r="Q35" s="15"/>
      <c r="R35" s="61"/>
      <c r="S35" s="60"/>
    </row>
    <row r="36" spans="1:19" ht="153" x14ac:dyDescent="0.2">
      <c r="A36" s="46">
        <v>17</v>
      </c>
      <c r="B36" s="45" t="s">
        <v>1189</v>
      </c>
      <c r="C36" s="375" t="s">
        <v>1188</v>
      </c>
      <c r="D36" s="43" t="s">
        <v>345</v>
      </c>
      <c r="E36" s="42">
        <v>1</v>
      </c>
      <c r="F36" s="42">
        <v>0.22700000000000001</v>
      </c>
      <c r="G36" s="41">
        <f t="shared" ref="G36:G46" si="3">ROUND(E36*F36,4)</f>
        <v>0.22700000000000001</v>
      </c>
      <c r="H36" s="40"/>
      <c r="I36" s="39">
        <f t="shared" ref="I36:I46" si="4">ROUND(E36*H36,2)</f>
        <v>0</v>
      </c>
      <c r="J36" s="38"/>
      <c r="K36" s="37">
        <f t="shared" ref="K36:K46" si="5">ROUND(E36*J36,2)</f>
        <v>0</v>
      </c>
      <c r="L36" s="20"/>
      <c r="M36" s="19" t="s">
        <v>6</v>
      </c>
      <c r="N36" s="373" t="s">
        <v>80</v>
      </c>
      <c r="O36" s="17" t="s">
        <v>1187</v>
      </c>
      <c r="P36" s="373" t="s">
        <v>1186</v>
      </c>
      <c r="Q36" s="15"/>
      <c r="R36" s="61"/>
      <c r="S36" s="60"/>
    </row>
    <row r="37" spans="1:19" ht="153" x14ac:dyDescent="0.2">
      <c r="A37" s="46">
        <v>18</v>
      </c>
      <c r="B37" s="45" t="s">
        <v>1185</v>
      </c>
      <c r="C37" s="375" t="s">
        <v>1184</v>
      </c>
      <c r="D37" s="43" t="s">
        <v>122</v>
      </c>
      <c r="E37" s="42">
        <v>107.402</v>
      </c>
      <c r="F37" s="42"/>
      <c r="G37" s="41">
        <f t="shared" si="3"/>
        <v>0</v>
      </c>
      <c r="H37" s="40"/>
      <c r="I37" s="39">
        <f t="shared" si="4"/>
        <v>0</v>
      </c>
      <c r="J37" s="38"/>
      <c r="K37" s="37">
        <f t="shared" si="5"/>
        <v>0</v>
      </c>
      <c r="L37" s="20"/>
      <c r="M37" s="19" t="s">
        <v>6</v>
      </c>
      <c r="N37" s="373" t="s">
        <v>80</v>
      </c>
      <c r="O37" s="17" t="s">
        <v>1183</v>
      </c>
      <c r="P37" s="373" t="s">
        <v>1182</v>
      </c>
      <c r="Q37" s="15"/>
    </row>
    <row r="38" spans="1:19" ht="127.5" x14ac:dyDescent="0.2">
      <c r="A38" s="46">
        <v>19</v>
      </c>
      <c r="B38" s="45" t="s">
        <v>1181</v>
      </c>
      <c r="C38" s="375" t="s">
        <v>1180</v>
      </c>
      <c r="D38" s="43" t="s">
        <v>122</v>
      </c>
      <c r="E38" s="42">
        <v>0.57599999999999996</v>
      </c>
      <c r="F38" s="42"/>
      <c r="G38" s="41">
        <f t="shared" si="3"/>
        <v>0</v>
      </c>
      <c r="H38" s="40"/>
      <c r="I38" s="39">
        <f t="shared" si="4"/>
        <v>0</v>
      </c>
      <c r="J38" s="38"/>
      <c r="K38" s="37">
        <f t="shared" si="5"/>
        <v>0</v>
      </c>
      <c r="L38" s="20"/>
      <c r="M38" s="19" t="s">
        <v>6</v>
      </c>
      <c r="N38" s="373" t="s">
        <v>24</v>
      </c>
      <c r="O38" s="17" t="s">
        <v>1179</v>
      </c>
      <c r="P38" s="373" t="s">
        <v>1178</v>
      </c>
      <c r="Q38" s="15"/>
    </row>
    <row r="39" spans="1:19" ht="127.5" x14ac:dyDescent="0.2">
      <c r="A39" s="46">
        <v>20</v>
      </c>
      <c r="B39" s="45" t="s">
        <v>136</v>
      </c>
      <c r="C39" s="375" t="s">
        <v>135</v>
      </c>
      <c r="D39" s="43" t="s">
        <v>12</v>
      </c>
      <c r="E39" s="42">
        <v>34.463000000000001</v>
      </c>
      <c r="F39" s="42"/>
      <c r="G39" s="41">
        <f t="shared" si="3"/>
        <v>0</v>
      </c>
      <c r="H39" s="40"/>
      <c r="I39" s="39">
        <f t="shared" si="4"/>
        <v>0</v>
      </c>
      <c r="J39" s="38"/>
      <c r="K39" s="37">
        <f t="shared" si="5"/>
        <v>0</v>
      </c>
      <c r="L39" s="20"/>
      <c r="M39" s="19" t="s">
        <v>6</v>
      </c>
      <c r="N39" s="373" t="s">
        <v>80</v>
      </c>
      <c r="O39" s="17" t="s">
        <v>134</v>
      </c>
      <c r="P39" s="373" t="s">
        <v>1177</v>
      </c>
      <c r="Q39" s="15"/>
    </row>
    <row r="40" spans="1:19" ht="102" x14ac:dyDescent="0.2">
      <c r="A40" s="46">
        <v>21</v>
      </c>
      <c r="B40" s="45" t="s">
        <v>1176</v>
      </c>
      <c r="C40" s="375" t="s">
        <v>1175</v>
      </c>
      <c r="D40" s="43" t="s">
        <v>12</v>
      </c>
      <c r="E40" s="42">
        <v>84.6</v>
      </c>
      <c r="F40" s="42"/>
      <c r="G40" s="41">
        <f t="shared" si="3"/>
        <v>0</v>
      </c>
      <c r="H40" s="40"/>
      <c r="I40" s="39">
        <f t="shared" si="4"/>
        <v>0</v>
      </c>
      <c r="J40" s="38"/>
      <c r="K40" s="37">
        <f t="shared" si="5"/>
        <v>0</v>
      </c>
      <c r="L40" s="20"/>
      <c r="M40" s="19" t="s">
        <v>6</v>
      </c>
      <c r="N40" s="373" t="s">
        <v>80</v>
      </c>
      <c r="O40" s="17" t="s">
        <v>1174</v>
      </c>
      <c r="P40" s="373" t="s">
        <v>1173</v>
      </c>
      <c r="Q40" s="15"/>
    </row>
    <row r="41" spans="1:19" ht="102" x14ac:dyDescent="0.2">
      <c r="A41" s="46">
        <v>22</v>
      </c>
      <c r="B41" s="45" t="s">
        <v>1172</v>
      </c>
      <c r="C41" s="375" t="s">
        <v>1171</v>
      </c>
      <c r="D41" s="43" t="s">
        <v>12</v>
      </c>
      <c r="E41" s="42">
        <v>15</v>
      </c>
      <c r="F41" s="42"/>
      <c r="G41" s="41">
        <f t="shared" si="3"/>
        <v>0</v>
      </c>
      <c r="H41" s="40"/>
      <c r="I41" s="39">
        <f t="shared" si="4"/>
        <v>0</v>
      </c>
      <c r="J41" s="38"/>
      <c r="K41" s="37">
        <f t="shared" si="5"/>
        <v>0</v>
      </c>
      <c r="L41" s="20"/>
      <c r="M41" s="19" t="s">
        <v>6</v>
      </c>
      <c r="N41" s="373" t="s">
        <v>80</v>
      </c>
      <c r="O41" s="17" t="s">
        <v>1170</v>
      </c>
      <c r="P41" s="373" t="s">
        <v>1169</v>
      </c>
      <c r="Q41" s="15"/>
    </row>
    <row r="42" spans="1:19" ht="127.5" x14ac:dyDescent="0.2">
      <c r="A42" s="46">
        <v>23</v>
      </c>
      <c r="B42" s="45" t="s">
        <v>128</v>
      </c>
      <c r="C42" s="375" t="s">
        <v>127</v>
      </c>
      <c r="D42" s="43" t="s">
        <v>12</v>
      </c>
      <c r="E42" s="42">
        <v>145.98500000000001</v>
      </c>
      <c r="F42" s="42"/>
      <c r="G42" s="41">
        <f t="shared" si="3"/>
        <v>0</v>
      </c>
      <c r="H42" s="40"/>
      <c r="I42" s="39">
        <f t="shared" si="4"/>
        <v>0</v>
      </c>
      <c r="J42" s="38"/>
      <c r="K42" s="37">
        <f t="shared" si="5"/>
        <v>0</v>
      </c>
      <c r="L42" s="20"/>
      <c r="M42" s="19" t="s">
        <v>6</v>
      </c>
      <c r="N42" s="373" t="s">
        <v>80</v>
      </c>
      <c r="O42" s="17" t="s">
        <v>126</v>
      </c>
      <c r="P42" s="373" t="s">
        <v>1168</v>
      </c>
      <c r="Q42" s="15"/>
    </row>
    <row r="43" spans="1:19" ht="153" x14ac:dyDescent="0.2">
      <c r="A43" s="46">
        <v>24</v>
      </c>
      <c r="B43" s="45" t="s">
        <v>1167</v>
      </c>
      <c r="C43" s="375" t="s">
        <v>1166</v>
      </c>
      <c r="D43" s="43" t="s">
        <v>51</v>
      </c>
      <c r="E43" s="42">
        <v>16</v>
      </c>
      <c r="F43" s="42"/>
      <c r="G43" s="41">
        <f t="shared" si="3"/>
        <v>0</v>
      </c>
      <c r="H43" s="40"/>
      <c r="I43" s="39">
        <f t="shared" si="4"/>
        <v>0</v>
      </c>
      <c r="J43" s="38"/>
      <c r="K43" s="37">
        <f t="shared" si="5"/>
        <v>0</v>
      </c>
      <c r="L43" s="20"/>
      <c r="M43" s="19" t="s">
        <v>6</v>
      </c>
      <c r="N43" s="373" t="s">
        <v>80</v>
      </c>
      <c r="O43" s="17" t="s">
        <v>1165</v>
      </c>
      <c r="P43" s="373" t="s">
        <v>1164</v>
      </c>
      <c r="Q43" s="15"/>
    </row>
    <row r="44" spans="1:19" ht="76.5" x14ac:dyDescent="0.2">
      <c r="A44" s="46">
        <v>25</v>
      </c>
      <c r="B44" s="45" t="s">
        <v>1163</v>
      </c>
      <c r="C44" s="375" t="s">
        <v>1162</v>
      </c>
      <c r="D44" s="43" t="s">
        <v>12</v>
      </c>
      <c r="E44" s="42">
        <v>397</v>
      </c>
      <c r="F44" s="42"/>
      <c r="G44" s="41">
        <f t="shared" si="3"/>
        <v>0</v>
      </c>
      <c r="H44" s="40"/>
      <c r="I44" s="39">
        <f t="shared" si="4"/>
        <v>0</v>
      </c>
      <c r="J44" s="38"/>
      <c r="K44" s="37">
        <f t="shared" si="5"/>
        <v>0</v>
      </c>
      <c r="L44" s="20"/>
      <c r="M44" s="19" t="s">
        <v>6</v>
      </c>
      <c r="N44" s="373" t="s">
        <v>80</v>
      </c>
      <c r="O44" s="17" t="s">
        <v>1161</v>
      </c>
      <c r="P44" s="373" t="s">
        <v>1160</v>
      </c>
      <c r="Q44" s="15"/>
    </row>
    <row r="45" spans="1:19" ht="102" x14ac:dyDescent="0.2">
      <c r="A45" s="46">
        <v>26</v>
      </c>
      <c r="B45" s="45" t="s">
        <v>1159</v>
      </c>
      <c r="C45" s="375" t="s">
        <v>1158</v>
      </c>
      <c r="D45" s="43" t="s">
        <v>12</v>
      </c>
      <c r="E45" s="42">
        <v>1079.8340000000001</v>
      </c>
      <c r="F45" s="42"/>
      <c r="G45" s="41">
        <f t="shared" si="3"/>
        <v>0</v>
      </c>
      <c r="H45" s="40"/>
      <c r="I45" s="39">
        <f t="shared" si="4"/>
        <v>0</v>
      </c>
      <c r="J45" s="38"/>
      <c r="K45" s="37">
        <f t="shared" si="5"/>
        <v>0</v>
      </c>
      <c r="L45" s="20"/>
      <c r="M45" s="19" t="s">
        <v>6</v>
      </c>
      <c r="N45" s="373" t="s">
        <v>80</v>
      </c>
      <c r="O45" s="17" t="s">
        <v>1157</v>
      </c>
      <c r="P45" s="373" t="s">
        <v>1156</v>
      </c>
      <c r="Q45" s="15"/>
    </row>
    <row r="46" spans="1:19" x14ac:dyDescent="0.2">
      <c r="A46" s="46"/>
      <c r="B46" s="45"/>
      <c r="C46" s="375"/>
      <c r="D46" s="43"/>
      <c r="E46" s="42"/>
      <c r="F46" s="42"/>
      <c r="G46" s="41">
        <f t="shared" si="3"/>
        <v>0</v>
      </c>
      <c r="H46" s="40"/>
      <c r="I46" s="39">
        <f t="shared" si="4"/>
        <v>0</v>
      </c>
      <c r="J46" s="38"/>
      <c r="K46" s="37">
        <f t="shared" si="5"/>
        <v>0</v>
      </c>
      <c r="L46" s="20"/>
      <c r="M46" s="19"/>
      <c r="N46" s="373"/>
      <c r="O46" s="17"/>
      <c r="P46" s="373"/>
      <c r="Q46" s="15"/>
    </row>
    <row r="47" spans="1:19" x14ac:dyDescent="0.2">
      <c r="A47" s="36" t="s">
        <v>3</v>
      </c>
      <c r="B47" s="35" t="s">
        <v>115</v>
      </c>
      <c r="C47" s="374" t="s">
        <v>114</v>
      </c>
      <c r="D47" s="34"/>
      <c r="E47" s="33"/>
      <c r="F47" s="33"/>
      <c r="G47" s="32">
        <f>SUM(G36:G46)</f>
        <v>0.22700000000000001</v>
      </c>
      <c r="H47" s="31"/>
      <c r="I47" s="31">
        <f>SUM(I36:I46)</f>
        <v>0</v>
      </c>
      <c r="J47" s="30"/>
      <c r="K47" s="29">
        <f>SUM(K36:K46)</f>
        <v>0</v>
      </c>
      <c r="L47" s="20"/>
      <c r="M47" s="19"/>
      <c r="N47" s="373"/>
      <c r="O47" s="17"/>
      <c r="P47" s="373"/>
      <c r="Q47" s="15"/>
    </row>
    <row r="48" spans="1:19" x14ac:dyDescent="0.2">
      <c r="A48" s="28"/>
      <c r="B48" s="27"/>
      <c r="C48" s="182"/>
      <c r="D48" s="26"/>
      <c r="E48" s="25"/>
      <c r="F48" s="24"/>
      <c r="G48" s="23"/>
      <c r="H48" s="22"/>
      <c r="I48" s="22"/>
      <c r="J48" s="21"/>
      <c r="K48" s="21"/>
      <c r="L48" s="20"/>
      <c r="M48" s="19"/>
      <c r="N48" s="373"/>
      <c r="O48" s="17"/>
      <c r="P48" s="373"/>
      <c r="Q48" s="15"/>
    </row>
    <row r="49" spans="1:17" x14ac:dyDescent="0.2">
      <c r="A49" s="58" t="s">
        <v>17</v>
      </c>
      <c r="B49" s="57" t="s">
        <v>1155</v>
      </c>
      <c r="C49" s="376" t="s">
        <v>1150</v>
      </c>
      <c r="D49" s="55"/>
      <c r="E49" s="54"/>
      <c r="F49" s="54"/>
      <c r="G49" s="53"/>
      <c r="H49" s="52"/>
      <c r="I49" s="51"/>
      <c r="J49" s="50"/>
      <c r="K49" s="49"/>
      <c r="L49" s="20"/>
      <c r="M49" s="19" t="s">
        <v>15</v>
      </c>
      <c r="N49" s="373"/>
      <c r="O49" s="17"/>
      <c r="P49" s="373"/>
      <c r="Q49" s="15"/>
    </row>
    <row r="50" spans="1:17" ht="25.5" x14ac:dyDescent="0.2">
      <c r="A50" s="46">
        <v>27</v>
      </c>
      <c r="B50" s="45" t="s">
        <v>1154</v>
      </c>
      <c r="C50" s="375" t="s">
        <v>1153</v>
      </c>
      <c r="D50" s="43" t="s">
        <v>12</v>
      </c>
      <c r="E50" s="42">
        <v>15.12</v>
      </c>
      <c r="F50" s="42"/>
      <c r="G50" s="41">
        <f>ROUND(E50*F50,4)</f>
        <v>0</v>
      </c>
      <c r="H50" s="40"/>
      <c r="I50" s="39">
        <f>ROUND(E50*H50,2)</f>
        <v>0</v>
      </c>
      <c r="J50" s="38"/>
      <c r="K50" s="37">
        <f>ROUND(E50*J50,2)</f>
        <v>0</v>
      </c>
      <c r="L50" s="20"/>
      <c r="M50" s="19" t="s">
        <v>110</v>
      </c>
      <c r="N50" s="373" t="s">
        <v>109</v>
      </c>
      <c r="O50" s="17"/>
      <c r="P50" s="373" t="s">
        <v>1152</v>
      </c>
      <c r="Q50" s="15"/>
    </row>
    <row r="51" spans="1:17" x14ac:dyDescent="0.2">
      <c r="A51" s="46"/>
      <c r="B51" s="45"/>
      <c r="C51" s="375"/>
      <c r="D51" s="43"/>
      <c r="E51" s="42"/>
      <c r="F51" s="42"/>
      <c r="G51" s="41">
        <f>ROUND(E51*F51,4)</f>
        <v>0</v>
      </c>
      <c r="H51" s="40"/>
      <c r="I51" s="39">
        <f>ROUND(E51*H51,2)</f>
        <v>0</v>
      </c>
      <c r="J51" s="38"/>
      <c r="K51" s="37">
        <f>ROUND(E51*J51,2)</f>
        <v>0</v>
      </c>
      <c r="L51" s="20"/>
      <c r="M51" s="19"/>
      <c r="N51" s="373"/>
      <c r="O51" s="17"/>
      <c r="P51" s="373"/>
      <c r="Q51" s="15"/>
    </row>
    <row r="52" spans="1:17" x14ac:dyDescent="0.2">
      <c r="A52" s="36" t="s">
        <v>3</v>
      </c>
      <c r="B52" s="35" t="s">
        <v>1151</v>
      </c>
      <c r="C52" s="374" t="s">
        <v>1150</v>
      </c>
      <c r="D52" s="34"/>
      <c r="E52" s="33"/>
      <c r="F52" s="33"/>
      <c r="G52" s="32">
        <f>SUM(G50:G51)</f>
        <v>0</v>
      </c>
      <c r="H52" s="31"/>
      <c r="I52" s="31">
        <f>SUM(I50:I51)</f>
        <v>0</v>
      </c>
      <c r="J52" s="30"/>
      <c r="K52" s="29">
        <f>SUM(K50:K51)</f>
        <v>0</v>
      </c>
      <c r="L52" s="20"/>
      <c r="M52" s="19"/>
      <c r="N52" s="373"/>
      <c r="O52" s="17"/>
      <c r="P52" s="373"/>
      <c r="Q52" s="15"/>
    </row>
    <row r="53" spans="1:17" x14ac:dyDescent="0.2">
      <c r="A53" s="28"/>
      <c r="B53" s="27"/>
      <c r="C53" s="182"/>
      <c r="D53" s="26"/>
      <c r="E53" s="25"/>
      <c r="F53" s="24"/>
      <c r="G53" s="23"/>
      <c r="H53" s="22"/>
      <c r="I53" s="22"/>
      <c r="J53" s="21"/>
      <c r="K53" s="21"/>
      <c r="L53" s="20"/>
      <c r="M53" s="19"/>
      <c r="N53" s="373"/>
      <c r="O53" s="17"/>
      <c r="P53" s="373"/>
      <c r="Q53" s="15"/>
    </row>
    <row r="54" spans="1:17" x14ac:dyDescent="0.2">
      <c r="A54" s="58" t="s">
        <v>17</v>
      </c>
      <c r="B54" s="57" t="s">
        <v>101</v>
      </c>
      <c r="C54" s="376" t="s">
        <v>77</v>
      </c>
      <c r="D54" s="55"/>
      <c r="E54" s="54"/>
      <c r="F54" s="54"/>
      <c r="G54" s="53"/>
      <c r="H54" s="52"/>
      <c r="I54" s="51"/>
      <c r="J54" s="50"/>
      <c r="K54" s="49"/>
      <c r="L54" s="20"/>
      <c r="M54" s="19" t="s">
        <v>15</v>
      </c>
      <c r="N54" s="373"/>
      <c r="O54" s="17"/>
      <c r="P54" s="373"/>
      <c r="Q54" s="15"/>
    </row>
    <row r="55" spans="1:17" ht="114.75" x14ac:dyDescent="0.2">
      <c r="A55" s="46">
        <v>28</v>
      </c>
      <c r="B55" s="45" t="s">
        <v>100</v>
      </c>
      <c r="C55" s="375" t="s">
        <v>99</v>
      </c>
      <c r="D55" s="43" t="s">
        <v>7</v>
      </c>
      <c r="E55" s="42">
        <v>300.83600000000001</v>
      </c>
      <c r="F55" s="42"/>
      <c r="G55" s="41">
        <f t="shared" ref="G55:G63" si="6">ROUND(E55*F55,4)</f>
        <v>0</v>
      </c>
      <c r="H55" s="40"/>
      <c r="I55" s="39">
        <f t="shared" ref="I55:I63" si="7">ROUND(E55*H55,2)</f>
        <v>0</v>
      </c>
      <c r="J55" s="38"/>
      <c r="K55" s="37">
        <f t="shared" ref="K55:K63" si="8">ROUND(E55*J55,2)</f>
        <v>0</v>
      </c>
      <c r="L55" s="20"/>
      <c r="M55" s="19" t="s">
        <v>6</v>
      </c>
      <c r="N55" s="373" t="s">
        <v>80</v>
      </c>
      <c r="O55" s="17" t="s">
        <v>98</v>
      </c>
      <c r="P55" s="373"/>
      <c r="Q55" s="15"/>
    </row>
    <row r="56" spans="1:17" ht="89.25" x14ac:dyDescent="0.2">
      <c r="A56" s="46">
        <v>29</v>
      </c>
      <c r="B56" s="45" t="s">
        <v>97</v>
      </c>
      <c r="C56" s="375" t="s">
        <v>96</v>
      </c>
      <c r="D56" s="43" t="s">
        <v>7</v>
      </c>
      <c r="E56" s="42">
        <v>300.83600000000001</v>
      </c>
      <c r="F56" s="42"/>
      <c r="G56" s="41">
        <f t="shared" si="6"/>
        <v>0</v>
      </c>
      <c r="H56" s="40"/>
      <c r="I56" s="39">
        <f t="shared" si="7"/>
        <v>0</v>
      </c>
      <c r="J56" s="38"/>
      <c r="K56" s="37">
        <f t="shared" si="8"/>
        <v>0</v>
      </c>
      <c r="L56" s="20"/>
      <c r="M56" s="19" t="s">
        <v>6</v>
      </c>
      <c r="N56" s="373" t="s">
        <v>80</v>
      </c>
      <c r="O56" s="17" t="s">
        <v>95</v>
      </c>
      <c r="P56" s="373"/>
      <c r="Q56" s="15"/>
    </row>
    <row r="57" spans="1:17" ht="127.5" x14ac:dyDescent="0.2">
      <c r="A57" s="46">
        <v>30</v>
      </c>
      <c r="B57" s="45" t="s">
        <v>94</v>
      </c>
      <c r="C57" s="375" t="s">
        <v>93</v>
      </c>
      <c r="D57" s="43" t="s">
        <v>7</v>
      </c>
      <c r="E57" s="42">
        <v>5715.884</v>
      </c>
      <c r="F57" s="42"/>
      <c r="G57" s="41">
        <f t="shared" si="6"/>
        <v>0</v>
      </c>
      <c r="H57" s="40"/>
      <c r="I57" s="39">
        <f t="shared" si="7"/>
        <v>0</v>
      </c>
      <c r="J57" s="38"/>
      <c r="K57" s="37">
        <f t="shared" si="8"/>
        <v>0</v>
      </c>
      <c r="L57" s="20"/>
      <c r="M57" s="19" t="s">
        <v>6</v>
      </c>
      <c r="N57" s="373" t="s">
        <v>80</v>
      </c>
      <c r="O57" s="17" t="s">
        <v>92</v>
      </c>
      <c r="P57" s="373" t="s">
        <v>1149</v>
      </c>
      <c r="Q57" s="15"/>
    </row>
    <row r="58" spans="1:17" ht="51" x14ac:dyDescent="0.2">
      <c r="A58" s="46">
        <v>31</v>
      </c>
      <c r="B58" s="45" t="s">
        <v>90</v>
      </c>
      <c r="C58" s="375" t="s">
        <v>89</v>
      </c>
      <c r="D58" s="43" t="s">
        <v>7</v>
      </c>
      <c r="E58" s="42">
        <v>30.084</v>
      </c>
      <c r="F58" s="42"/>
      <c r="G58" s="41">
        <f t="shared" si="6"/>
        <v>0</v>
      </c>
      <c r="H58" s="40"/>
      <c r="I58" s="39">
        <f t="shared" si="7"/>
        <v>0</v>
      </c>
      <c r="J58" s="38"/>
      <c r="K58" s="37">
        <f t="shared" si="8"/>
        <v>0</v>
      </c>
      <c r="L58" s="20"/>
      <c r="M58" s="19" t="s">
        <v>6</v>
      </c>
      <c r="N58" s="373" t="s">
        <v>80</v>
      </c>
      <c r="O58" s="17" t="s">
        <v>88</v>
      </c>
      <c r="P58" s="373" t="s">
        <v>1148</v>
      </c>
      <c r="Q58" s="15"/>
    </row>
    <row r="59" spans="1:17" ht="63.75" x14ac:dyDescent="0.2">
      <c r="A59" s="46">
        <v>32</v>
      </c>
      <c r="B59" s="45" t="s">
        <v>1147</v>
      </c>
      <c r="C59" s="375" t="s">
        <v>1146</v>
      </c>
      <c r="D59" s="43" t="s">
        <v>7</v>
      </c>
      <c r="E59" s="42">
        <v>240.66900000000001</v>
      </c>
      <c r="F59" s="42"/>
      <c r="G59" s="41">
        <f t="shared" si="6"/>
        <v>0</v>
      </c>
      <c r="H59" s="40"/>
      <c r="I59" s="39">
        <f t="shared" si="7"/>
        <v>0</v>
      </c>
      <c r="J59" s="38"/>
      <c r="K59" s="37">
        <f t="shared" si="8"/>
        <v>0</v>
      </c>
      <c r="L59" s="20"/>
      <c r="M59" s="19" t="s">
        <v>6</v>
      </c>
      <c r="N59" s="373" t="s">
        <v>80</v>
      </c>
      <c r="O59" s="17" t="s">
        <v>1145</v>
      </c>
      <c r="P59" s="373" t="s">
        <v>1144</v>
      </c>
      <c r="Q59" s="15"/>
    </row>
    <row r="60" spans="1:17" ht="51" x14ac:dyDescent="0.2">
      <c r="A60" s="46">
        <v>33</v>
      </c>
      <c r="B60" s="45" t="s">
        <v>1143</v>
      </c>
      <c r="C60" s="375" t="s">
        <v>1142</v>
      </c>
      <c r="D60" s="43" t="s">
        <v>7</v>
      </c>
      <c r="E60" s="42">
        <v>0.218</v>
      </c>
      <c r="F60" s="42"/>
      <c r="G60" s="41">
        <f t="shared" si="6"/>
        <v>0</v>
      </c>
      <c r="H60" s="40"/>
      <c r="I60" s="39">
        <f t="shared" si="7"/>
        <v>0</v>
      </c>
      <c r="J60" s="38"/>
      <c r="K60" s="37">
        <f t="shared" si="8"/>
        <v>0</v>
      </c>
      <c r="L60" s="20"/>
      <c r="M60" s="19" t="s">
        <v>6</v>
      </c>
      <c r="N60" s="373" t="s">
        <v>80</v>
      </c>
      <c r="O60" s="17" t="s">
        <v>1141</v>
      </c>
      <c r="P60" s="373" t="s">
        <v>1140</v>
      </c>
      <c r="Q60" s="15"/>
    </row>
    <row r="61" spans="1:17" ht="51" x14ac:dyDescent="0.2">
      <c r="A61" s="46">
        <v>34</v>
      </c>
      <c r="B61" s="45" t="s">
        <v>86</v>
      </c>
      <c r="C61" s="375" t="s">
        <v>85</v>
      </c>
      <c r="D61" s="43" t="s">
        <v>7</v>
      </c>
      <c r="E61" s="42">
        <v>30.084</v>
      </c>
      <c r="F61" s="42"/>
      <c r="G61" s="41">
        <f t="shared" si="6"/>
        <v>0</v>
      </c>
      <c r="H61" s="40"/>
      <c r="I61" s="39">
        <f t="shared" si="7"/>
        <v>0</v>
      </c>
      <c r="J61" s="38"/>
      <c r="K61" s="37">
        <f t="shared" si="8"/>
        <v>0</v>
      </c>
      <c r="L61" s="20"/>
      <c r="M61" s="19" t="s">
        <v>6</v>
      </c>
      <c r="N61" s="373" t="s">
        <v>80</v>
      </c>
      <c r="O61" s="17" t="s">
        <v>84</v>
      </c>
      <c r="P61" s="373" t="s">
        <v>1139</v>
      </c>
      <c r="Q61" s="15"/>
    </row>
    <row r="62" spans="1:17" ht="153" x14ac:dyDescent="0.2">
      <c r="A62" s="46">
        <v>35</v>
      </c>
      <c r="B62" s="45" t="s">
        <v>82</v>
      </c>
      <c r="C62" s="375" t="s">
        <v>81</v>
      </c>
      <c r="D62" s="43" t="s">
        <v>7</v>
      </c>
      <c r="E62" s="42">
        <v>135.24</v>
      </c>
      <c r="F62" s="42"/>
      <c r="G62" s="41">
        <f t="shared" si="6"/>
        <v>0</v>
      </c>
      <c r="H62" s="40"/>
      <c r="I62" s="39">
        <f t="shared" si="7"/>
        <v>0</v>
      </c>
      <c r="J62" s="38"/>
      <c r="K62" s="37">
        <f t="shared" si="8"/>
        <v>0</v>
      </c>
      <c r="L62" s="20"/>
      <c r="M62" s="19" t="s">
        <v>6</v>
      </c>
      <c r="N62" s="373" t="s">
        <v>80</v>
      </c>
      <c r="O62" s="17" t="s">
        <v>79</v>
      </c>
      <c r="P62" s="373"/>
      <c r="Q62" s="15"/>
    </row>
    <row r="63" spans="1:17" x14ac:dyDescent="0.2">
      <c r="A63" s="46">
        <v>36</v>
      </c>
      <c r="B63" s="44"/>
      <c r="C63" s="375"/>
      <c r="D63" s="43"/>
      <c r="E63" s="42"/>
      <c r="F63" s="42"/>
      <c r="G63" s="41">
        <f t="shared" si="6"/>
        <v>0</v>
      </c>
      <c r="H63" s="40"/>
      <c r="I63" s="39">
        <f t="shared" si="7"/>
        <v>0</v>
      </c>
      <c r="J63" s="38"/>
      <c r="K63" s="37">
        <f t="shared" si="8"/>
        <v>0</v>
      </c>
      <c r="L63" s="20"/>
      <c r="M63" s="19"/>
      <c r="N63" s="373"/>
      <c r="O63" s="17"/>
      <c r="P63" s="373"/>
      <c r="Q63" s="15"/>
    </row>
    <row r="64" spans="1:17" x14ac:dyDescent="0.2">
      <c r="A64" s="36" t="s">
        <v>3</v>
      </c>
      <c r="B64" s="35" t="s">
        <v>78</v>
      </c>
      <c r="C64" s="374" t="s">
        <v>77</v>
      </c>
      <c r="D64" s="34"/>
      <c r="E64" s="33"/>
      <c r="F64" s="33"/>
      <c r="G64" s="32">
        <f>SUM(G55:G63)</f>
        <v>0</v>
      </c>
      <c r="H64" s="31"/>
      <c r="I64" s="31">
        <f>SUM(I55:I63)</f>
        <v>0</v>
      </c>
      <c r="J64" s="30"/>
      <c r="K64" s="29">
        <f>SUM(K55:K63)</f>
        <v>0</v>
      </c>
      <c r="L64" s="20"/>
      <c r="M64" s="19"/>
      <c r="N64" s="373"/>
      <c r="O64" s="17"/>
      <c r="P64" s="373"/>
      <c r="Q64" s="15"/>
    </row>
    <row r="65" spans="1:17" x14ac:dyDescent="0.2">
      <c r="A65" s="28"/>
      <c r="B65" s="27"/>
      <c r="C65" s="182"/>
      <c r="D65" s="26"/>
      <c r="E65" s="25"/>
      <c r="F65" s="24"/>
      <c r="G65" s="23"/>
      <c r="H65" s="22"/>
      <c r="I65" s="22"/>
      <c r="J65" s="21"/>
      <c r="K65" s="21"/>
      <c r="L65" s="20"/>
      <c r="M65" s="19"/>
      <c r="N65" s="373"/>
      <c r="O65" s="17"/>
      <c r="P65" s="373"/>
      <c r="Q65" s="15"/>
    </row>
    <row r="66" spans="1:17" x14ac:dyDescent="0.2">
      <c r="A66" s="28"/>
      <c r="B66" s="27"/>
      <c r="C66" s="182"/>
      <c r="D66" s="26"/>
      <c r="E66" s="25"/>
      <c r="F66" s="24"/>
      <c r="G66" s="23"/>
      <c r="H66" s="22"/>
      <c r="I66" s="22"/>
      <c r="J66" s="21"/>
      <c r="K66" s="21"/>
      <c r="L66" s="20"/>
      <c r="M66" s="19"/>
      <c r="N66" s="373"/>
      <c r="O66" s="17"/>
      <c r="P66" s="373"/>
      <c r="Q66" s="15"/>
    </row>
    <row r="67" spans="1:17" x14ac:dyDescent="0.2">
      <c r="A67" s="58" t="s">
        <v>17</v>
      </c>
      <c r="B67" s="57" t="s">
        <v>1138</v>
      </c>
      <c r="C67" s="376" t="s">
        <v>1133</v>
      </c>
      <c r="D67" s="55"/>
      <c r="E67" s="54"/>
      <c r="F67" s="54"/>
      <c r="G67" s="53"/>
      <c r="H67" s="52"/>
      <c r="I67" s="51"/>
      <c r="J67" s="50"/>
      <c r="K67" s="49"/>
      <c r="L67" s="20"/>
      <c r="M67" s="19" t="s">
        <v>15</v>
      </c>
      <c r="N67" s="373"/>
      <c r="O67" s="17"/>
      <c r="P67" s="373"/>
      <c r="Q67" s="15"/>
    </row>
    <row r="68" spans="1:17" ht="63.75" x14ac:dyDescent="0.2">
      <c r="A68" s="46">
        <v>37</v>
      </c>
      <c r="B68" s="45" t="s">
        <v>1137</v>
      </c>
      <c r="C68" s="375" t="s">
        <v>1136</v>
      </c>
      <c r="D68" s="43" t="s">
        <v>51</v>
      </c>
      <c r="E68" s="42">
        <v>2</v>
      </c>
      <c r="F68" s="42"/>
      <c r="G68" s="41">
        <f>ROUND(E68*F68,4)</f>
        <v>0</v>
      </c>
      <c r="H68" s="40"/>
      <c r="I68" s="39">
        <f>ROUND(E68*H68,2)</f>
        <v>0</v>
      </c>
      <c r="J68" s="38"/>
      <c r="K68" s="37">
        <f>ROUND(E68*J68,2)</f>
        <v>0</v>
      </c>
      <c r="L68" s="20"/>
      <c r="M68" s="19" t="s">
        <v>6</v>
      </c>
      <c r="N68" s="373" t="s">
        <v>5</v>
      </c>
      <c r="O68" s="17" t="s">
        <v>1135</v>
      </c>
      <c r="P68" s="373" t="s">
        <v>572</v>
      </c>
      <c r="Q68" s="15"/>
    </row>
    <row r="69" spans="1:17" x14ac:dyDescent="0.2">
      <c r="A69" s="46"/>
      <c r="B69" s="45"/>
      <c r="C69" s="375"/>
      <c r="D69" s="43"/>
      <c r="E69" s="42"/>
      <c r="F69" s="42"/>
      <c r="G69" s="41">
        <f>ROUND(E69*F69,4)</f>
        <v>0</v>
      </c>
      <c r="H69" s="40"/>
      <c r="I69" s="39">
        <f>ROUND(E69*H69,2)</f>
        <v>0</v>
      </c>
      <c r="J69" s="38"/>
      <c r="K69" s="37">
        <f>ROUND(E69*J69,2)</f>
        <v>0</v>
      </c>
      <c r="L69" s="20"/>
      <c r="M69" s="19"/>
      <c r="N69" s="373"/>
      <c r="O69" s="17"/>
      <c r="P69" s="373"/>
      <c r="Q69" s="15"/>
    </row>
    <row r="70" spans="1:17" x14ac:dyDescent="0.2">
      <c r="A70" s="36" t="s">
        <v>3</v>
      </c>
      <c r="B70" s="35" t="s">
        <v>1134</v>
      </c>
      <c r="C70" s="374" t="s">
        <v>1133</v>
      </c>
      <c r="D70" s="34"/>
      <c r="E70" s="33"/>
      <c r="F70" s="33"/>
      <c r="G70" s="32">
        <f>SUM(G68:G69)</f>
        <v>0</v>
      </c>
      <c r="H70" s="31"/>
      <c r="I70" s="31">
        <f>SUM(I68:I69)</f>
        <v>0</v>
      </c>
      <c r="J70" s="30"/>
      <c r="K70" s="29">
        <f>SUM(K68:K69)</f>
        <v>0</v>
      </c>
      <c r="L70" s="20"/>
      <c r="M70" s="19"/>
      <c r="N70" s="373"/>
      <c r="O70" s="17"/>
      <c r="P70" s="373"/>
      <c r="Q70" s="15"/>
    </row>
    <row r="71" spans="1:17" x14ac:dyDescent="0.2">
      <c r="A71" s="28"/>
      <c r="B71" s="27"/>
      <c r="C71" s="182"/>
      <c r="D71" s="26"/>
      <c r="E71" s="25"/>
      <c r="F71" s="24"/>
      <c r="G71" s="23"/>
      <c r="H71" s="22"/>
      <c r="I71" s="22"/>
      <c r="J71" s="21"/>
      <c r="K71" s="21"/>
      <c r="L71" s="20"/>
      <c r="M71" s="19"/>
      <c r="N71" s="373"/>
      <c r="O71" s="17"/>
      <c r="P71" s="373"/>
      <c r="Q71" s="15"/>
    </row>
    <row r="72" spans="1:17" x14ac:dyDescent="0.2">
      <c r="A72" s="58" t="s">
        <v>17</v>
      </c>
      <c r="B72" s="57" t="s">
        <v>1132</v>
      </c>
      <c r="C72" s="376" t="s">
        <v>1099</v>
      </c>
      <c r="D72" s="55"/>
      <c r="E72" s="54"/>
      <c r="F72" s="54"/>
      <c r="G72" s="53"/>
      <c r="H72" s="52"/>
      <c r="I72" s="51"/>
      <c r="J72" s="50"/>
      <c r="K72" s="49"/>
      <c r="L72" s="20"/>
      <c r="M72" s="19" t="s">
        <v>15</v>
      </c>
      <c r="N72" s="373"/>
      <c r="O72" s="17"/>
      <c r="P72" s="373"/>
      <c r="Q72" s="15"/>
    </row>
    <row r="73" spans="1:17" ht="51" x14ac:dyDescent="0.2">
      <c r="A73" s="46">
        <v>38</v>
      </c>
      <c r="B73" s="45" t="s">
        <v>1131</v>
      </c>
      <c r="C73" s="375" t="s">
        <v>1130</v>
      </c>
      <c r="D73" s="43" t="s">
        <v>345</v>
      </c>
      <c r="E73" s="42">
        <v>5</v>
      </c>
      <c r="F73" s="42"/>
      <c r="G73" s="41">
        <f t="shared" ref="G73:G82" si="9">ROUND(E73*F73,4)</f>
        <v>0</v>
      </c>
      <c r="H73" s="40"/>
      <c r="I73" s="39">
        <f t="shared" ref="I73:I82" si="10">ROUND(E73*H73,2)</f>
        <v>0</v>
      </c>
      <c r="J73" s="38"/>
      <c r="K73" s="37">
        <f t="shared" ref="K73:K82" si="11">ROUND(E73*J73,2)</f>
        <v>0</v>
      </c>
      <c r="L73" s="20"/>
      <c r="M73" s="19" t="s">
        <v>6</v>
      </c>
      <c r="N73" s="373" t="s">
        <v>5</v>
      </c>
      <c r="O73" s="17" t="s">
        <v>1129</v>
      </c>
      <c r="P73" s="373" t="s">
        <v>1128</v>
      </c>
      <c r="Q73" s="15"/>
    </row>
    <row r="74" spans="1:17" ht="51" x14ac:dyDescent="0.2">
      <c r="A74" s="46">
        <v>39</v>
      </c>
      <c r="B74" s="45" t="s">
        <v>1127</v>
      </c>
      <c r="C74" s="375" t="s">
        <v>1126</v>
      </c>
      <c r="D74" s="43" t="s">
        <v>345</v>
      </c>
      <c r="E74" s="42">
        <v>3</v>
      </c>
      <c r="F74" s="42"/>
      <c r="G74" s="41">
        <f t="shared" si="9"/>
        <v>0</v>
      </c>
      <c r="H74" s="40"/>
      <c r="I74" s="39">
        <f t="shared" si="10"/>
        <v>0</v>
      </c>
      <c r="J74" s="38"/>
      <c r="K74" s="37">
        <f t="shared" si="11"/>
        <v>0</v>
      </c>
      <c r="L74" s="20"/>
      <c r="M74" s="19" t="s">
        <v>6</v>
      </c>
      <c r="N74" s="373" t="s">
        <v>5</v>
      </c>
      <c r="O74" s="17" t="s">
        <v>1125</v>
      </c>
      <c r="P74" s="373" t="s">
        <v>555</v>
      </c>
      <c r="Q74" s="15"/>
    </row>
    <row r="75" spans="1:17" ht="51" x14ac:dyDescent="0.2">
      <c r="A75" s="46">
        <v>40</v>
      </c>
      <c r="B75" s="45" t="s">
        <v>1124</v>
      </c>
      <c r="C75" s="375" t="s">
        <v>1123</v>
      </c>
      <c r="D75" s="43" t="s">
        <v>345</v>
      </c>
      <c r="E75" s="42">
        <v>6</v>
      </c>
      <c r="F75" s="42"/>
      <c r="G75" s="41">
        <f t="shared" si="9"/>
        <v>0</v>
      </c>
      <c r="H75" s="40"/>
      <c r="I75" s="39">
        <f t="shared" si="10"/>
        <v>0</v>
      </c>
      <c r="J75" s="38"/>
      <c r="K75" s="37">
        <f t="shared" si="11"/>
        <v>0</v>
      </c>
      <c r="L75" s="20"/>
      <c r="M75" s="19" t="s">
        <v>6</v>
      </c>
      <c r="N75" s="373" t="s">
        <v>5</v>
      </c>
      <c r="O75" s="17" t="s">
        <v>1122</v>
      </c>
      <c r="P75" s="373" t="s">
        <v>1121</v>
      </c>
      <c r="Q75" s="15"/>
    </row>
    <row r="76" spans="1:17" ht="25.5" x14ac:dyDescent="0.2">
      <c r="A76" s="46">
        <v>41</v>
      </c>
      <c r="B76" s="45" t="s">
        <v>1120</v>
      </c>
      <c r="C76" s="375" t="s">
        <v>1119</v>
      </c>
      <c r="D76" s="43" t="s">
        <v>345</v>
      </c>
      <c r="E76" s="42">
        <v>1</v>
      </c>
      <c r="F76" s="42"/>
      <c r="G76" s="41">
        <f t="shared" si="9"/>
        <v>0</v>
      </c>
      <c r="H76" s="40"/>
      <c r="I76" s="39">
        <f t="shared" si="10"/>
        <v>0</v>
      </c>
      <c r="J76" s="38"/>
      <c r="K76" s="37">
        <f t="shared" si="11"/>
        <v>0</v>
      </c>
      <c r="L76" s="20"/>
      <c r="M76" s="19" t="s">
        <v>6</v>
      </c>
      <c r="N76" s="373" t="s">
        <v>5</v>
      </c>
      <c r="O76" s="17" t="s">
        <v>1118</v>
      </c>
      <c r="P76" s="373" t="s">
        <v>732</v>
      </c>
      <c r="Q76" s="15"/>
    </row>
    <row r="77" spans="1:17" ht="89.25" x14ac:dyDescent="0.2">
      <c r="A77" s="46">
        <v>42</v>
      </c>
      <c r="B77" s="45" t="s">
        <v>1117</v>
      </c>
      <c r="C77" s="375" t="s">
        <v>1116</v>
      </c>
      <c r="D77" s="43" t="s">
        <v>345</v>
      </c>
      <c r="E77" s="42">
        <v>1</v>
      </c>
      <c r="F77" s="42"/>
      <c r="G77" s="41">
        <f t="shared" si="9"/>
        <v>0</v>
      </c>
      <c r="H77" s="40"/>
      <c r="I77" s="39">
        <f t="shared" si="10"/>
        <v>0</v>
      </c>
      <c r="J77" s="38"/>
      <c r="K77" s="37">
        <f t="shared" si="11"/>
        <v>0</v>
      </c>
      <c r="L77" s="20"/>
      <c r="M77" s="19" t="s">
        <v>6</v>
      </c>
      <c r="N77" s="373" t="s">
        <v>5</v>
      </c>
      <c r="O77" s="17" t="s">
        <v>1115</v>
      </c>
      <c r="P77" s="373" t="s">
        <v>732</v>
      </c>
      <c r="Q77" s="15"/>
    </row>
    <row r="78" spans="1:17" ht="127.5" x14ac:dyDescent="0.2">
      <c r="A78" s="522">
        <v>43</v>
      </c>
      <c r="B78" s="523" t="s">
        <v>1114</v>
      </c>
      <c r="C78" s="524" t="s">
        <v>1113</v>
      </c>
      <c r="D78" s="525" t="s">
        <v>7</v>
      </c>
      <c r="E78" s="526">
        <f>13*0.025</f>
        <v>0.32500000000000001</v>
      </c>
      <c r="F78" s="526"/>
      <c r="G78" s="527">
        <f t="shared" si="9"/>
        <v>0</v>
      </c>
      <c r="H78" s="528"/>
      <c r="I78" s="528">
        <f t="shared" si="10"/>
        <v>0</v>
      </c>
      <c r="J78" s="529"/>
      <c r="K78" s="530">
        <f t="shared" si="11"/>
        <v>0</v>
      </c>
      <c r="L78" s="531"/>
      <c r="M78" s="532" t="s">
        <v>6</v>
      </c>
      <c r="N78" s="533" t="s">
        <v>5</v>
      </c>
      <c r="O78" s="534" t="s">
        <v>1112</v>
      </c>
      <c r="P78" s="533" t="s">
        <v>1111</v>
      </c>
      <c r="Q78" s="15"/>
    </row>
    <row r="79" spans="1:17" ht="25.5" x14ac:dyDescent="0.2">
      <c r="A79" s="46">
        <v>44</v>
      </c>
      <c r="B79" s="45" t="s">
        <v>1110</v>
      </c>
      <c r="C79" s="375" t="s">
        <v>1109</v>
      </c>
      <c r="D79" s="43" t="s">
        <v>345</v>
      </c>
      <c r="E79" s="42">
        <v>5</v>
      </c>
      <c r="F79" s="42"/>
      <c r="G79" s="41">
        <f t="shared" si="9"/>
        <v>0</v>
      </c>
      <c r="H79" s="40"/>
      <c r="I79" s="39">
        <f t="shared" si="10"/>
        <v>0</v>
      </c>
      <c r="J79" s="38"/>
      <c r="K79" s="37">
        <f t="shared" si="11"/>
        <v>0</v>
      </c>
      <c r="L79" s="20"/>
      <c r="M79" s="19" t="s">
        <v>6</v>
      </c>
      <c r="N79" s="373" t="s">
        <v>5</v>
      </c>
      <c r="O79" s="17" t="s">
        <v>1108</v>
      </c>
      <c r="P79" s="373" t="s">
        <v>1107</v>
      </c>
      <c r="Q79" s="15"/>
    </row>
    <row r="80" spans="1:17" ht="38.25" x14ac:dyDescent="0.2">
      <c r="A80" s="46">
        <v>45</v>
      </c>
      <c r="B80" s="45" t="s">
        <v>1106</v>
      </c>
      <c r="C80" s="375" t="s">
        <v>1105</v>
      </c>
      <c r="D80" s="43" t="s">
        <v>345</v>
      </c>
      <c r="E80" s="42">
        <v>2</v>
      </c>
      <c r="F80" s="42"/>
      <c r="G80" s="41">
        <f t="shared" si="9"/>
        <v>0</v>
      </c>
      <c r="H80" s="40"/>
      <c r="I80" s="39">
        <f t="shared" si="10"/>
        <v>0</v>
      </c>
      <c r="J80" s="38"/>
      <c r="K80" s="37">
        <f t="shared" si="11"/>
        <v>0</v>
      </c>
      <c r="L80" s="20"/>
      <c r="M80" s="19" t="s">
        <v>6</v>
      </c>
      <c r="N80" s="373" t="s">
        <v>5</v>
      </c>
      <c r="O80" s="17" t="s">
        <v>1104</v>
      </c>
      <c r="P80" s="373" t="s">
        <v>572</v>
      </c>
      <c r="Q80" s="15"/>
    </row>
    <row r="81" spans="1:17" ht="63.75" x14ac:dyDescent="0.2">
      <c r="A81" s="46">
        <v>46</v>
      </c>
      <c r="B81" s="45" t="s">
        <v>1103</v>
      </c>
      <c r="C81" s="375" t="s">
        <v>1102</v>
      </c>
      <c r="D81" s="43" t="s">
        <v>51</v>
      </c>
      <c r="E81" s="42">
        <v>1</v>
      </c>
      <c r="F81" s="42"/>
      <c r="G81" s="41">
        <f t="shared" si="9"/>
        <v>0</v>
      </c>
      <c r="H81" s="40"/>
      <c r="I81" s="39">
        <f t="shared" si="10"/>
        <v>0</v>
      </c>
      <c r="J81" s="38"/>
      <c r="K81" s="37">
        <f t="shared" si="11"/>
        <v>0</v>
      </c>
      <c r="L81" s="20"/>
      <c r="M81" s="19" t="s">
        <v>6</v>
      </c>
      <c r="N81" s="373" t="s">
        <v>5</v>
      </c>
      <c r="O81" s="17" t="s">
        <v>1101</v>
      </c>
      <c r="P81" s="373" t="s">
        <v>732</v>
      </c>
      <c r="Q81" s="15"/>
    </row>
    <row r="82" spans="1:17" x14ac:dyDescent="0.2">
      <c r="A82" s="46"/>
      <c r="B82" s="45"/>
      <c r="C82" s="375"/>
      <c r="D82" s="43"/>
      <c r="E82" s="42"/>
      <c r="F82" s="42"/>
      <c r="G82" s="41">
        <f t="shared" si="9"/>
        <v>0</v>
      </c>
      <c r="H82" s="40"/>
      <c r="I82" s="39">
        <f t="shared" si="10"/>
        <v>0</v>
      </c>
      <c r="J82" s="38"/>
      <c r="K82" s="37">
        <f t="shared" si="11"/>
        <v>0</v>
      </c>
      <c r="L82" s="20"/>
      <c r="M82" s="19"/>
      <c r="N82" s="373"/>
      <c r="O82" s="17"/>
      <c r="P82" s="373"/>
      <c r="Q82" s="15"/>
    </row>
    <row r="83" spans="1:17" x14ac:dyDescent="0.2">
      <c r="A83" s="36" t="s">
        <v>3</v>
      </c>
      <c r="B83" s="35" t="s">
        <v>1100</v>
      </c>
      <c r="C83" s="374" t="s">
        <v>1099</v>
      </c>
      <c r="D83" s="34"/>
      <c r="E83" s="33"/>
      <c r="F83" s="33"/>
      <c r="G83" s="32">
        <f>SUM(G73:G82)</f>
        <v>0</v>
      </c>
      <c r="H83" s="31"/>
      <c r="I83" s="31">
        <f>SUM(I73:I82)</f>
        <v>0</v>
      </c>
      <c r="J83" s="30"/>
      <c r="K83" s="29">
        <f>SUM(K73:K82)</f>
        <v>0</v>
      </c>
      <c r="L83" s="20"/>
      <c r="M83" s="19"/>
      <c r="N83" s="373"/>
      <c r="O83" s="17"/>
      <c r="P83" s="373"/>
      <c r="Q83" s="15"/>
    </row>
    <row r="84" spans="1:17" x14ac:dyDescent="0.2">
      <c r="A84" s="28"/>
      <c r="B84" s="27"/>
      <c r="C84" s="182"/>
      <c r="D84" s="26"/>
      <c r="E84" s="25"/>
      <c r="F84" s="24"/>
      <c r="G84" s="23"/>
      <c r="H84" s="22"/>
      <c r="I84" s="22"/>
      <c r="J84" s="21"/>
      <c r="K84" s="21"/>
      <c r="L84" s="20"/>
      <c r="M84" s="19"/>
      <c r="N84" s="373"/>
      <c r="O84" s="17"/>
      <c r="P84" s="373"/>
      <c r="Q84" s="15"/>
    </row>
    <row r="85" spans="1:17" x14ac:dyDescent="0.2">
      <c r="A85" s="58" t="s">
        <v>17</v>
      </c>
      <c r="B85" s="57" t="s">
        <v>1098</v>
      </c>
      <c r="C85" s="376" t="s">
        <v>1073</v>
      </c>
      <c r="D85" s="55"/>
      <c r="E85" s="54"/>
      <c r="F85" s="54"/>
      <c r="G85" s="53"/>
      <c r="H85" s="52"/>
      <c r="I85" s="51"/>
      <c r="J85" s="50"/>
      <c r="K85" s="49"/>
      <c r="L85" s="20"/>
      <c r="M85" s="19" t="s">
        <v>15</v>
      </c>
      <c r="N85" s="373"/>
      <c r="O85" s="17"/>
      <c r="P85" s="373"/>
      <c r="Q85" s="15"/>
    </row>
    <row r="86" spans="1:17" ht="89.25" x14ac:dyDescent="0.2">
      <c r="A86" s="46">
        <v>47</v>
      </c>
      <c r="B86" s="45" t="s">
        <v>1097</v>
      </c>
      <c r="C86" s="375" t="s">
        <v>1096</v>
      </c>
      <c r="D86" s="43" t="s">
        <v>36</v>
      </c>
      <c r="E86" s="42">
        <v>226</v>
      </c>
      <c r="F86" s="42">
        <v>1E-3</v>
      </c>
      <c r="G86" s="41">
        <f t="shared" ref="G86:G93" si="12">ROUND(E86*F86,4)</f>
        <v>0.22600000000000001</v>
      </c>
      <c r="H86" s="40"/>
      <c r="I86" s="39">
        <f t="shared" ref="I86:I93" si="13">ROUND(E86*H86,2)</f>
        <v>0</v>
      </c>
      <c r="J86" s="38"/>
      <c r="K86" s="37">
        <f t="shared" ref="K86:K93" si="14">ROUND(E86*J86,2)</f>
        <v>0</v>
      </c>
      <c r="L86" s="20"/>
      <c r="M86" s="19" t="s">
        <v>6</v>
      </c>
      <c r="N86" s="373" t="s">
        <v>5</v>
      </c>
      <c r="O86" s="17" t="s">
        <v>1095</v>
      </c>
      <c r="P86" s="373" t="s">
        <v>1094</v>
      </c>
      <c r="Q86" s="15"/>
    </row>
    <row r="87" spans="1:17" ht="51" x14ac:dyDescent="0.2">
      <c r="A87" s="46">
        <v>48</v>
      </c>
      <c r="B87" s="45" t="s">
        <v>1093</v>
      </c>
      <c r="C87" s="375" t="s">
        <v>1092</v>
      </c>
      <c r="D87" s="43" t="s">
        <v>36</v>
      </c>
      <c r="E87" s="42">
        <v>238</v>
      </c>
      <c r="F87" s="42">
        <v>0</v>
      </c>
      <c r="G87" s="41">
        <f t="shared" si="12"/>
        <v>0</v>
      </c>
      <c r="H87" s="40"/>
      <c r="I87" s="39">
        <f t="shared" si="13"/>
        <v>0</v>
      </c>
      <c r="J87" s="38"/>
      <c r="K87" s="37">
        <f t="shared" si="14"/>
        <v>0</v>
      </c>
      <c r="L87" s="20"/>
      <c r="M87" s="19" t="s">
        <v>6</v>
      </c>
      <c r="N87" s="373" t="s">
        <v>5</v>
      </c>
      <c r="O87" s="17" t="s">
        <v>1091</v>
      </c>
      <c r="P87" s="373" t="s">
        <v>1090</v>
      </c>
      <c r="Q87" s="15"/>
    </row>
    <row r="88" spans="1:17" ht="114.75" x14ac:dyDescent="0.2">
      <c r="A88" s="46">
        <v>49</v>
      </c>
      <c r="B88" s="45" t="s">
        <v>1089</v>
      </c>
      <c r="C88" s="375" t="s">
        <v>1088</v>
      </c>
      <c r="D88" s="43" t="s">
        <v>36</v>
      </c>
      <c r="E88" s="42">
        <v>226</v>
      </c>
      <c r="F88" s="42"/>
      <c r="G88" s="41">
        <f t="shared" si="12"/>
        <v>0</v>
      </c>
      <c r="H88" s="40"/>
      <c r="I88" s="39">
        <f t="shared" si="13"/>
        <v>0</v>
      </c>
      <c r="J88" s="38"/>
      <c r="K88" s="37">
        <f t="shared" si="14"/>
        <v>0</v>
      </c>
      <c r="L88" s="20"/>
      <c r="M88" s="19" t="s">
        <v>6</v>
      </c>
      <c r="N88" s="373" t="s">
        <v>5</v>
      </c>
      <c r="O88" s="17" t="s">
        <v>1087</v>
      </c>
      <c r="P88" s="373">
        <v>0.19861111111111099</v>
      </c>
      <c r="Q88" s="15"/>
    </row>
    <row r="89" spans="1:17" ht="102" x14ac:dyDescent="0.2">
      <c r="A89" s="46">
        <v>50</v>
      </c>
      <c r="B89" s="45" t="s">
        <v>1086</v>
      </c>
      <c r="C89" s="375" t="s">
        <v>1085</v>
      </c>
      <c r="D89" s="43" t="s">
        <v>51</v>
      </c>
      <c r="E89" s="42">
        <v>4</v>
      </c>
      <c r="F89" s="42">
        <v>0</v>
      </c>
      <c r="G89" s="41">
        <f t="shared" si="12"/>
        <v>0</v>
      </c>
      <c r="H89" s="40"/>
      <c r="I89" s="39">
        <f t="shared" si="13"/>
        <v>0</v>
      </c>
      <c r="J89" s="38"/>
      <c r="K89" s="37">
        <f t="shared" si="14"/>
        <v>0</v>
      </c>
      <c r="L89" s="20"/>
      <c r="M89" s="19" t="s">
        <v>6</v>
      </c>
      <c r="N89" s="373" t="s">
        <v>5</v>
      </c>
      <c r="O89" s="17" t="s">
        <v>1084</v>
      </c>
      <c r="P89" s="373" t="s">
        <v>1083</v>
      </c>
      <c r="Q89" s="15"/>
    </row>
    <row r="90" spans="1:17" ht="114.75" x14ac:dyDescent="0.2">
      <c r="A90" s="46">
        <v>51</v>
      </c>
      <c r="B90" s="45" t="s">
        <v>1082</v>
      </c>
      <c r="C90" s="375" t="s">
        <v>1081</v>
      </c>
      <c r="D90" s="43" t="s">
        <v>51</v>
      </c>
      <c r="E90" s="42">
        <v>58</v>
      </c>
      <c r="F90" s="42">
        <v>1E-3</v>
      </c>
      <c r="G90" s="41">
        <f t="shared" si="12"/>
        <v>5.8000000000000003E-2</v>
      </c>
      <c r="H90" s="40"/>
      <c r="I90" s="39">
        <f t="shared" si="13"/>
        <v>0</v>
      </c>
      <c r="J90" s="38"/>
      <c r="K90" s="37">
        <f t="shared" si="14"/>
        <v>0</v>
      </c>
      <c r="L90" s="20"/>
      <c r="M90" s="19" t="s">
        <v>6</v>
      </c>
      <c r="N90" s="373" t="s">
        <v>5</v>
      </c>
      <c r="O90" s="17" t="s">
        <v>1080</v>
      </c>
      <c r="P90" s="373" t="s">
        <v>1079</v>
      </c>
      <c r="Q90" s="15"/>
    </row>
    <row r="91" spans="1:17" ht="102" x14ac:dyDescent="0.2">
      <c r="A91" s="46">
        <v>52</v>
      </c>
      <c r="B91" s="45" t="s">
        <v>1002</v>
      </c>
      <c r="C91" s="375" t="s">
        <v>1001</v>
      </c>
      <c r="D91" s="43" t="s">
        <v>7</v>
      </c>
      <c r="E91" s="42">
        <v>0.61499999999999999</v>
      </c>
      <c r="F91" s="42"/>
      <c r="G91" s="41">
        <f t="shared" si="12"/>
        <v>0</v>
      </c>
      <c r="H91" s="40"/>
      <c r="I91" s="39">
        <f t="shared" si="13"/>
        <v>0</v>
      </c>
      <c r="J91" s="38"/>
      <c r="K91" s="37">
        <f t="shared" si="14"/>
        <v>0</v>
      </c>
      <c r="L91" s="20"/>
      <c r="M91" s="19" t="s">
        <v>6</v>
      </c>
      <c r="N91" s="373" t="s">
        <v>5</v>
      </c>
      <c r="O91" s="17" t="s">
        <v>1000</v>
      </c>
      <c r="P91" s="373" t="s">
        <v>1078</v>
      </c>
      <c r="Q91" s="15"/>
    </row>
    <row r="92" spans="1:17" ht="127.5" x14ac:dyDescent="0.2">
      <c r="A92" s="46">
        <v>53</v>
      </c>
      <c r="B92" s="45" t="s">
        <v>1077</v>
      </c>
      <c r="C92" s="375" t="s">
        <v>1076</v>
      </c>
      <c r="D92" s="43" t="s">
        <v>7</v>
      </c>
      <c r="E92" s="42">
        <v>0.39400000000000002</v>
      </c>
      <c r="F92" s="42"/>
      <c r="G92" s="41">
        <f t="shared" si="12"/>
        <v>0</v>
      </c>
      <c r="H92" s="40"/>
      <c r="I92" s="39">
        <f t="shared" si="13"/>
        <v>0</v>
      </c>
      <c r="J92" s="38"/>
      <c r="K92" s="37">
        <f t="shared" si="14"/>
        <v>0</v>
      </c>
      <c r="L92" s="20"/>
      <c r="M92" s="19" t="s">
        <v>6</v>
      </c>
      <c r="N92" s="373" t="s">
        <v>5</v>
      </c>
      <c r="O92" s="17" t="s">
        <v>1075</v>
      </c>
      <c r="P92" s="373"/>
      <c r="Q92" s="15"/>
    </row>
    <row r="93" spans="1:17" x14ac:dyDescent="0.2">
      <c r="A93" s="46"/>
      <c r="B93" s="45"/>
      <c r="C93" s="375"/>
      <c r="D93" s="43"/>
      <c r="E93" s="42"/>
      <c r="F93" s="42"/>
      <c r="G93" s="41">
        <f t="shared" si="12"/>
        <v>0</v>
      </c>
      <c r="H93" s="40"/>
      <c r="I93" s="39">
        <f t="shared" si="13"/>
        <v>0</v>
      </c>
      <c r="J93" s="38"/>
      <c r="K93" s="37">
        <f t="shared" si="14"/>
        <v>0</v>
      </c>
      <c r="L93" s="20"/>
      <c r="M93" s="19"/>
      <c r="N93" s="373"/>
      <c r="O93" s="17"/>
      <c r="P93" s="373"/>
      <c r="Q93" s="15"/>
    </row>
    <row r="94" spans="1:17" x14ac:dyDescent="0.2">
      <c r="A94" s="36" t="s">
        <v>3</v>
      </c>
      <c r="B94" s="35" t="s">
        <v>1074</v>
      </c>
      <c r="C94" s="374" t="s">
        <v>1073</v>
      </c>
      <c r="D94" s="34"/>
      <c r="E94" s="33"/>
      <c r="F94" s="33"/>
      <c r="G94" s="32">
        <f>SUM(G86:G93)</f>
        <v>0.28400000000000003</v>
      </c>
      <c r="H94" s="31"/>
      <c r="I94" s="31">
        <f>SUM(I86:I93)</f>
        <v>0</v>
      </c>
      <c r="J94" s="30"/>
      <c r="K94" s="29">
        <f>SUM(K86:K93)</f>
        <v>0</v>
      </c>
      <c r="L94" s="20"/>
      <c r="M94" s="19"/>
      <c r="N94" s="373"/>
      <c r="O94" s="17"/>
      <c r="P94" s="373"/>
      <c r="Q94" s="15"/>
    </row>
    <row r="95" spans="1:17" x14ac:dyDescent="0.2">
      <c r="A95" s="28"/>
      <c r="B95" s="27"/>
      <c r="C95" s="182"/>
      <c r="D95" s="26"/>
      <c r="E95" s="25"/>
      <c r="F95" s="24"/>
      <c r="G95" s="23"/>
      <c r="H95" s="22"/>
      <c r="I95" s="22"/>
      <c r="J95" s="21"/>
      <c r="K95" s="21"/>
      <c r="L95" s="20"/>
      <c r="M95" s="19"/>
      <c r="N95" s="373"/>
      <c r="O95" s="17"/>
      <c r="P95" s="373"/>
      <c r="Q95" s="15"/>
    </row>
    <row r="96" spans="1:17" x14ac:dyDescent="0.2">
      <c r="A96" s="58" t="s">
        <v>17</v>
      </c>
      <c r="B96" s="57" t="s">
        <v>1072</v>
      </c>
      <c r="C96" s="376" t="s">
        <v>1061</v>
      </c>
      <c r="D96" s="55"/>
      <c r="E96" s="54"/>
      <c r="F96" s="54"/>
      <c r="G96" s="53"/>
      <c r="H96" s="52"/>
      <c r="I96" s="51"/>
      <c r="J96" s="50"/>
      <c r="K96" s="49"/>
      <c r="L96" s="20"/>
      <c r="M96" s="19" t="s">
        <v>15</v>
      </c>
      <c r="N96" s="373"/>
      <c r="O96" s="17"/>
      <c r="P96" s="373"/>
      <c r="Q96" s="15"/>
    </row>
    <row r="97" spans="1:17" ht="114.75" x14ac:dyDescent="0.2">
      <c r="A97" s="46">
        <v>54</v>
      </c>
      <c r="B97" s="45" t="s">
        <v>1071</v>
      </c>
      <c r="C97" s="375" t="s">
        <v>1070</v>
      </c>
      <c r="D97" s="43" t="s">
        <v>51</v>
      </c>
      <c r="E97" s="42">
        <v>34</v>
      </c>
      <c r="F97" s="42">
        <v>0</v>
      </c>
      <c r="G97" s="41">
        <f>ROUND(E97*F97,4)</f>
        <v>0</v>
      </c>
      <c r="H97" s="40"/>
      <c r="I97" s="39">
        <f>ROUND(E97*H97,2)</f>
        <v>0</v>
      </c>
      <c r="J97" s="38"/>
      <c r="K97" s="37">
        <f>ROUND(E97*J97,2)</f>
        <v>0</v>
      </c>
      <c r="L97" s="20"/>
      <c r="M97" s="19" t="s">
        <v>6</v>
      </c>
      <c r="N97" s="373" t="s">
        <v>5</v>
      </c>
      <c r="O97" s="17" t="s">
        <v>1069</v>
      </c>
      <c r="P97" s="373"/>
      <c r="Q97" s="15"/>
    </row>
    <row r="98" spans="1:17" ht="114.75" x14ac:dyDescent="0.2">
      <c r="A98" s="46">
        <v>55</v>
      </c>
      <c r="B98" s="45" t="s">
        <v>1068</v>
      </c>
      <c r="C98" s="375" t="s">
        <v>1067</v>
      </c>
      <c r="D98" s="43" t="s">
        <v>51</v>
      </c>
      <c r="E98" s="42">
        <v>34</v>
      </c>
      <c r="F98" s="42">
        <v>1E-3</v>
      </c>
      <c r="G98" s="41">
        <f>ROUND(E98*F98,4)</f>
        <v>3.4000000000000002E-2</v>
      </c>
      <c r="H98" s="40"/>
      <c r="I98" s="39">
        <f>ROUND(E98*H98,2)</f>
        <v>0</v>
      </c>
      <c r="J98" s="38"/>
      <c r="K98" s="37">
        <f>ROUND(E98*J98,2)</f>
        <v>0</v>
      </c>
      <c r="L98" s="20"/>
      <c r="M98" s="19" t="s">
        <v>6</v>
      </c>
      <c r="N98" s="373" t="s">
        <v>5</v>
      </c>
      <c r="O98" s="17" t="s">
        <v>1066</v>
      </c>
      <c r="P98" s="373"/>
      <c r="Q98" s="15"/>
    </row>
    <row r="99" spans="1:17" ht="127.5" x14ac:dyDescent="0.2">
      <c r="A99" s="46">
        <v>56</v>
      </c>
      <c r="B99" s="45" t="s">
        <v>1065</v>
      </c>
      <c r="C99" s="375" t="s">
        <v>1064</v>
      </c>
      <c r="D99" s="43" t="s">
        <v>7</v>
      </c>
      <c r="E99" s="42">
        <v>2.9000000000000001E-2</v>
      </c>
      <c r="F99" s="42"/>
      <c r="G99" s="41">
        <f>ROUND(E99*F99,4)</f>
        <v>0</v>
      </c>
      <c r="H99" s="40"/>
      <c r="I99" s="39">
        <f>ROUND(E99*H99,2)</f>
        <v>0</v>
      </c>
      <c r="J99" s="38"/>
      <c r="K99" s="37">
        <f>ROUND(E99*J99,2)</f>
        <v>0</v>
      </c>
      <c r="L99" s="20"/>
      <c r="M99" s="19" t="s">
        <v>6</v>
      </c>
      <c r="N99" s="373" t="s">
        <v>5</v>
      </c>
      <c r="O99" s="17" t="s">
        <v>1063</v>
      </c>
      <c r="P99" s="373"/>
      <c r="Q99" s="15"/>
    </row>
    <row r="100" spans="1:17" x14ac:dyDescent="0.2">
      <c r="A100" s="46"/>
      <c r="B100" s="45"/>
      <c r="C100" s="375"/>
      <c r="D100" s="43"/>
      <c r="E100" s="42"/>
      <c r="F100" s="42"/>
      <c r="G100" s="41">
        <f>ROUND(E100*F100,4)</f>
        <v>0</v>
      </c>
      <c r="H100" s="40"/>
      <c r="I100" s="39">
        <f>ROUND(E100*H100,2)</f>
        <v>0</v>
      </c>
      <c r="J100" s="38"/>
      <c r="K100" s="37">
        <f>ROUND(E100*J100,2)</f>
        <v>0</v>
      </c>
      <c r="L100" s="20"/>
      <c r="M100" s="19"/>
      <c r="N100" s="373"/>
      <c r="O100" s="17"/>
      <c r="P100" s="373"/>
      <c r="Q100" s="15"/>
    </row>
    <row r="101" spans="1:17" x14ac:dyDescent="0.2">
      <c r="A101" s="36" t="s">
        <v>3</v>
      </c>
      <c r="B101" s="35" t="s">
        <v>1062</v>
      </c>
      <c r="C101" s="374" t="s">
        <v>1061</v>
      </c>
      <c r="D101" s="34"/>
      <c r="E101" s="33"/>
      <c r="F101" s="33"/>
      <c r="G101" s="32">
        <f>SUM(G97:G100)</f>
        <v>3.4000000000000002E-2</v>
      </c>
      <c r="H101" s="31"/>
      <c r="I101" s="31">
        <f>SUM(I97:I100)</f>
        <v>0</v>
      </c>
      <c r="J101" s="30"/>
      <c r="K101" s="29">
        <f>SUM(K97:K100)</f>
        <v>0</v>
      </c>
      <c r="L101" s="20"/>
      <c r="M101" s="19"/>
      <c r="N101" s="373"/>
      <c r="O101" s="17"/>
      <c r="P101" s="373"/>
      <c r="Q101" s="15"/>
    </row>
    <row r="102" spans="1:17" x14ac:dyDescent="0.2">
      <c r="A102" s="28"/>
      <c r="B102" s="27"/>
      <c r="C102" s="182"/>
      <c r="D102" s="26"/>
      <c r="E102" s="25"/>
      <c r="F102" s="24"/>
      <c r="G102" s="23"/>
      <c r="H102" s="22"/>
      <c r="I102" s="22"/>
      <c r="J102" s="21"/>
      <c r="K102" s="21"/>
      <c r="L102" s="20"/>
      <c r="M102" s="19"/>
      <c r="N102" s="373"/>
      <c r="O102" s="17"/>
      <c r="P102" s="373"/>
      <c r="Q102" s="15"/>
    </row>
    <row r="103" spans="1:17" x14ac:dyDescent="0.2">
      <c r="A103" s="58" t="s">
        <v>17</v>
      </c>
      <c r="B103" s="57" t="s">
        <v>1060</v>
      </c>
      <c r="C103" s="376" t="s">
        <v>1004</v>
      </c>
      <c r="D103" s="55"/>
      <c r="E103" s="54"/>
      <c r="F103" s="54"/>
      <c r="G103" s="53"/>
      <c r="H103" s="52"/>
      <c r="I103" s="51"/>
      <c r="J103" s="50"/>
      <c r="K103" s="49"/>
      <c r="L103" s="20"/>
      <c r="M103" s="19" t="s">
        <v>15</v>
      </c>
      <c r="N103" s="373"/>
      <c r="O103" s="17"/>
      <c r="P103" s="373"/>
      <c r="Q103" s="15"/>
    </row>
    <row r="104" spans="1:17" ht="38.25" x14ac:dyDescent="0.2">
      <c r="A104" s="46">
        <v>57</v>
      </c>
      <c r="B104" s="45" t="s">
        <v>1059</v>
      </c>
      <c r="C104" s="375" t="s">
        <v>1058</v>
      </c>
      <c r="D104" s="43" t="s">
        <v>51</v>
      </c>
      <c r="E104" s="42">
        <v>3</v>
      </c>
      <c r="F104" s="42">
        <v>1.0999999999999999E-2</v>
      </c>
      <c r="G104" s="41">
        <f t="shared" ref="G104:G121" si="15">ROUND(E104*F104,4)</f>
        <v>3.3000000000000002E-2</v>
      </c>
      <c r="H104" s="40"/>
      <c r="I104" s="39">
        <f t="shared" ref="I104:I121" si="16">ROUND(E104*H104,2)</f>
        <v>0</v>
      </c>
      <c r="J104" s="38"/>
      <c r="K104" s="37">
        <f t="shared" ref="K104:K121" si="17">ROUND(E104*J104,2)</f>
        <v>0</v>
      </c>
      <c r="L104" s="20"/>
      <c r="M104" s="19" t="s">
        <v>50</v>
      </c>
      <c r="N104" s="373" t="s">
        <v>106</v>
      </c>
      <c r="O104" s="17" t="s">
        <v>1057</v>
      </c>
      <c r="P104" s="373"/>
      <c r="Q104" s="15"/>
    </row>
    <row r="105" spans="1:17" ht="38.25" x14ac:dyDescent="0.2">
      <c r="A105" s="46">
        <v>58</v>
      </c>
      <c r="B105" s="45" t="s">
        <v>1056</v>
      </c>
      <c r="C105" s="375" t="s">
        <v>1055</v>
      </c>
      <c r="D105" s="43" t="s">
        <v>51</v>
      </c>
      <c r="E105" s="42">
        <v>5</v>
      </c>
      <c r="F105" s="42">
        <v>2.9000000000000001E-2</v>
      </c>
      <c r="G105" s="41">
        <f t="shared" si="15"/>
        <v>0.14499999999999999</v>
      </c>
      <c r="H105" s="40"/>
      <c r="I105" s="39">
        <f t="shared" si="16"/>
        <v>0</v>
      </c>
      <c r="J105" s="38"/>
      <c r="K105" s="37">
        <f t="shared" si="17"/>
        <v>0</v>
      </c>
      <c r="L105" s="20"/>
      <c r="M105" s="19" t="s">
        <v>50</v>
      </c>
      <c r="N105" s="373" t="s">
        <v>106</v>
      </c>
      <c r="O105" s="17" t="s">
        <v>1054</v>
      </c>
      <c r="P105" s="373"/>
      <c r="Q105" s="15"/>
    </row>
    <row r="106" spans="1:17" ht="38.25" x14ac:dyDescent="0.2">
      <c r="A106" s="46">
        <v>59</v>
      </c>
      <c r="B106" s="45" t="s">
        <v>1053</v>
      </c>
      <c r="C106" s="375" t="s">
        <v>1052</v>
      </c>
      <c r="D106" s="43" t="s">
        <v>51</v>
      </c>
      <c r="E106" s="42">
        <v>15</v>
      </c>
      <c r="F106" s="42">
        <v>3.1E-2</v>
      </c>
      <c r="G106" s="41">
        <f t="shared" si="15"/>
        <v>0.46500000000000002</v>
      </c>
      <c r="H106" s="40"/>
      <c r="I106" s="39">
        <f t="shared" si="16"/>
        <v>0</v>
      </c>
      <c r="J106" s="38"/>
      <c r="K106" s="37">
        <f t="shared" si="17"/>
        <v>0</v>
      </c>
      <c r="L106" s="20"/>
      <c r="M106" s="19" t="s">
        <v>50</v>
      </c>
      <c r="N106" s="373" t="s">
        <v>106</v>
      </c>
      <c r="O106" s="17" t="s">
        <v>1051</v>
      </c>
      <c r="P106" s="373"/>
      <c r="Q106" s="15"/>
    </row>
    <row r="107" spans="1:17" ht="38.25" x14ac:dyDescent="0.2">
      <c r="A107" s="46">
        <v>60</v>
      </c>
      <c r="B107" s="45" t="s">
        <v>1050</v>
      </c>
      <c r="C107" s="375" t="s">
        <v>1049</v>
      </c>
      <c r="D107" s="43" t="s">
        <v>51</v>
      </c>
      <c r="E107" s="42">
        <v>4</v>
      </c>
      <c r="F107" s="42">
        <v>0.04</v>
      </c>
      <c r="G107" s="41">
        <f t="shared" si="15"/>
        <v>0.16</v>
      </c>
      <c r="H107" s="40"/>
      <c r="I107" s="39">
        <f t="shared" si="16"/>
        <v>0</v>
      </c>
      <c r="J107" s="38"/>
      <c r="K107" s="37">
        <f t="shared" si="17"/>
        <v>0</v>
      </c>
      <c r="L107" s="20"/>
      <c r="M107" s="19" t="s">
        <v>50</v>
      </c>
      <c r="N107" s="373" t="s">
        <v>106</v>
      </c>
      <c r="O107" s="17" t="s">
        <v>1048</v>
      </c>
      <c r="P107" s="373"/>
      <c r="Q107" s="15"/>
    </row>
    <row r="108" spans="1:17" ht="38.25" x14ac:dyDescent="0.2">
      <c r="A108" s="46">
        <v>61</v>
      </c>
      <c r="B108" s="45" t="s">
        <v>1047</v>
      </c>
      <c r="C108" s="375" t="s">
        <v>1046</v>
      </c>
      <c r="D108" s="43" t="s">
        <v>51</v>
      </c>
      <c r="E108" s="42">
        <v>3</v>
      </c>
      <c r="F108" s="42">
        <v>4.5999999999999999E-2</v>
      </c>
      <c r="G108" s="41">
        <f t="shared" si="15"/>
        <v>0.13800000000000001</v>
      </c>
      <c r="H108" s="40"/>
      <c r="I108" s="39">
        <f t="shared" si="16"/>
        <v>0</v>
      </c>
      <c r="J108" s="38"/>
      <c r="K108" s="37">
        <f t="shared" si="17"/>
        <v>0</v>
      </c>
      <c r="L108" s="20"/>
      <c r="M108" s="19" t="s">
        <v>50</v>
      </c>
      <c r="N108" s="373" t="s">
        <v>106</v>
      </c>
      <c r="O108" s="17" t="s">
        <v>1045</v>
      </c>
      <c r="P108" s="373"/>
      <c r="Q108" s="15"/>
    </row>
    <row r="109" spans="1:17" ht="38.25" x14ac:dyDescent="0.2">
      <c r="A109" s="46">
        <v>62</v>
      </c>
      <c r="B109" s="45" t="s">
        <v>1044</v>
      </c>
      <c r="C109" s="375" t="s">
        <v>1043</v>
      </c>
      <c r="D109" s="43" t="s">
        <v>51</v>
      </c>
      <c r="E109" s="42">
        <v>1</v>
      </c>
      <c r="F109" s="42">
        <v>3.9E-2</v>
      </c>
      <c r="G109" s="41">
        <f t="shared" si="15"/>
        <v>3.9E-2</v>
      </c>
      <c r="H109" s="40"/>
      <c r="I109" s="39">
        <f t="shared" si="16"/>
        <v>0</v>
      </c>
      <c r="J109" s="38"/>
      <c r="K109" s="37">
        <f t="shared" si="17"/>
        <v>0</v>
      </c>
      <c r="L109" s="20"/>
      <c r="M109" s="19" t="s">
        <v>50</v>
      </c>
      <c r="N109" s="373" t="s">
        <v>106</v>
      </c>
      <c r="O109" s="17" t="s">
        <v>1042</v>
      </c>
      <c r="P109" s="373"/>
      <c r="Q109" s="15"/>
    </row>
    <row r="110" spans="1:17" ht="38.25" x14ac:dyDescent="0.2">
      <c r="A110" s="46">
        <v>63</v>
      </c>
      <c r="B110" s="45" t="s">
        <v>1041</v>
      </c>
      <c r="C110" s="375" t="s">
        <v>1040</v>
      </c>
      <c r="D110" s="43" t="s">
        <v>51</v>
      </c>
      <c r="E110" s="42">
        <v>1</v>
      </c>
      <c r="F110" s="42">
        <v>6.4000000000000001E-2</v>
      </c>
      <c r="G110" s="41">
        <f t="shared" si="15"/>
        <v>6.4000000000000001E-2</v>
      </c>
      <c r="H110" s="40"/>
      <c r="I110" s="39">
        <f t="shared" si="16"/>
        <v>0</v>
      </c>
      <c r="J110" s="38"/>
      <c r="K110" s="37">
        <f t="shared" si="17"/>
        <v>0</v>
      </c>
      <c r="L110" s="20"/>
      <c r="M110" s="19" t="s">
        <v>50</v>
      </c>
      <c r="N110" s="373" t="s">
        <v>106</v>
      </c>
      <c r="O110" s="17" t="s">
        <v>1039</v>
      </c>
      <c r="P110" s="373"/>
      <c r="Q110" s="15"/>
    </row>
    <row r="111" spans="1:17" ht="38.25" x14ac:dyDescent="0.2">
      <c r="A111" s="46">
        <v>64</v>
      </c>
      <c r="B111" s="45" t="s">
        <v>1038</v>
      </c>
      <c r="C111" s="375" t="s">
        <v>1037</v>
      </c>
      <c r="D111" s="43" t="s">
        <v>51</v>
      </c>
      <c r="E111" s="42">
        <v>2</v>
      </c>
      <c r="F111" s="42">
        <v>3.1E-2</v>
      </c>
      <c r="G111" s="41">
        <f t="shared" si="15"/>
        <v>6.2E-2</v>
      </c>
      <c r="H111" s="40"/>
      <c r="I111" s="39">
        <f t="shared" si="16"/>
        <v>0</v>
      </c>
      <c r="J111" s="38"/>
      <c r="K111" s="37">
        <f t="shared" si="17"/>
        <v>0</v>
      </c>
      <c r="L111" s="20"/>
      <c r="M111" s="19" t="s">
        <v>50</v>
      </c>
      <c r="N111" s="373" t="s">
        <v>106</v>
      </c>
      <c r="O111" s="17" t="s">
        <v>1036</v>
      </c>
      <c r="P111" s="373"/>
      <c r="Q111" s="15"/>
    </row>
    <row r="112" spans="1:17" ht="38.25" x14ac:dyDescent="0.2">
      <c r="A112" s="46">
        <v>65</v>
      </c>
      <c r="B112" s="45" t="s">
        <v>1035</v>
      </c>
      <c r="C112" s="375" t="s">
        <v>1034</v>
      </c>
      <c r="D112" s="43" t="s">
        <v>12</v>
      </c>
      <c r="E112" s="42">
        <v>18.899999999999999</v>
      </c>
      <c r="F112" s="42"/>
      <c r="G112" s="41">
        <f t="shared" si="15"/>
        <v>0</v>
      </c>
      <c r="H112" s="40"/>
      <c r="I112" s="39">
        <f t="shared" si="16"/>
        <v>0</v>
      </c>
      <c r="J112" s="38"/>
      <c r="K112" s="37">
        <f t="shared" si="17"/>
        <v>0</v>
      </c>
      <c r="L112" s="20"/>
      <c r="M112" s="19" t="s">
        <v>6</v>
      </c>
      <c r="N112" s="373" t="s">
        <v>5</v>
      </c>
      <c r="O112" s="17" t="s">
        <v>1033</v>
      </c>
      <c r="P112" s="373" t="s">
        <v>1013</v>
      </c>
      <c r="Q112" s="15"/>
    </row>
    <row r="113" spans="1:17" ht="114.75" x14ac:dyDescent="0.2">
      <c r="A113" s="46">
        <v>66</v>
      </c>
      <c r="B113" s="45" t="s">
        <v>1032</v>
      </c>
      <c r="C113" s="375" t="s">
        <v>1031</v>
      </c>
      <c r="D113" s="43" t="s">
        <v>51</v>
      </c>
      <c r="E113" s="42">
        <v>23</v>
      </c>
      <c r="F113" s="42"/>
      <c r="G113" s="41">
        <f t="shared" si="15"/>
        <v>0</v>
      </c>
      <c r="H113" s="40"/>
      <c r="I113" s="39">
        <f t="shared" si="16"/>
        <v>0</v>
      </c>
      <c r="J113" s="38"/>
      <c r="K113" s="37">
        <f t="shared" si="17"/>
        <v>0</v>
      </c>
      <c r="L113" s="20"/>
      <c r="M113" s="19" t="s">
        <v>6</v>
      </c>
      <c r="N113" s="373" t="s">
        <v>5</v>
      </c>
      <c r="O113" s="17" t="s">
        <v>1030</v>
      </c>
      <c r="P113" s="373" t="s">
        <v>1029</v>
      </c>
      <c r="Q113" s="15"/>
    </row>
    <row r="114" spans="1:17" ht="127.5" x14ac:dyDescent="0.2">
      <c r="A114" s="46">
        <v>67</v>
      </c>
      <c r="B114" s="45" t="s">
        <v>1028</v>
      </c>
      <c r="C114" s="375" t="s">
        <v>1027</v>
      </c>
      <c r="D114" s="43" t="s">
        <v>51</v>
      </c>
      <c r="E114" s="42">
        <v>4</v>
      </c>
      <c r="F114" s="42"/>
      <c r="G114" s="41">
        <f t="shared" si="15"/>
        <v>0</v>
      </c>
      <c r="H114" s="40"/>
      <c r="I114" s="39">
        <f t="shared" si="16"/>
        <v>0</v>
      </c>
      <c r="J114" s="38"/>
      <c r="K114" s="37">
        <f t="shared" si="17"/>
        <v>0</v>
      </c>
      <c r="L114" s="20"/>
      <c r="M114" s="19" t="s">
        <v>6</v>
      </c>
      <c r="N114" s="373" t="s">
        <v>5</v>
      </c>
      <c r="O114" s="17" t="s">
        <v>1026</v>
      </c>
      <c r="P114" s="373" t="s">
        <v>964</v>
      </c>
      <c r="Q114" s="15"/>
    </row>
    <row r="115" spans="1:17" ht="127.5" x14ac:dyDescent="0.2">
      <c r="A115" s="46">
        <v>68</v>
      </c>
      <c r="B115" s="45" t="s">
        <v>1025</v>
      </c>
      <c r="C115" s="375" t="s">
        <v>1024</v>
      </c>
      <c r="D115" s="43" t="s">
        <v>51</v>
      </c>
      <c r="E115" s="42">
        <v>3</v>
      </c>
      <c r="F115" s="42"/>
      <c r="G115" s="41">
        <f t="shared" si="15"/>
        <v>0</v>
      </c>
      <c r="H115" s="40"/>
      <c r="I115" s="39">
        <f t="shared" si="16"/>
        <v>0</v>
      </c>
      <c r="J115" s="38"/>
      <c r="K115" s="37">
        <f t="shared" si="17"/>
        <v>0</v>
      </c>
      <c r="L115" s="20"/>
      <c r="M115" s="19" t="s">
        <v>6</v>
      </c>
      <c r="N115" s="373" t="s">
        <v>5</v>
      </c>
      <c r="O115" s="17" t="s">
        <v>1023</v>
      </c>
      <c r="P115" s="373" t="s">
        <v>555</v>
      </c>
      <c r="Q115" s="15"/>
    </row>
    <row r="116" spans="1:17" ht="127.5" x14ac:dyDescent="0.2">
      <c r="A116" s="46">
        <v>69</v>
      </c>
      <c r="B116" s="45" t="s">
        <v>1022</v>
      </c>
      <c r="C116" s="375" t="s">
        <v>1021</v>
      </c>
      <c r="D116" s="43" t="s">
        <v>51</v>
      </c>
      <c r="E116" s="42">
        <v>2</v>
      </c>
      <c r="F116" s="42"/>
      <c r="G116" s="41">
        <f t="shared" si="15"/>
        <v>0</v>
      </c>
      <c r="H116" s="40"/>
      <c r="I116" s="39">
        <f t="shared" si="16"/>
        <v>0</v>
      </c>
      <c r="J116" s="38"/>
      <c r="K116" s="37">
        <f t="shared" si="17"/>
        <v>0</v>
      </c>
      <c r="L116" s="20"/>
      <c r="M116" s="19" t="s">
        <v>6</v>
      </c>
      <c r="N116" s="373" t="s">
        <v>5</v>
      </c>
      <c r="O116" s="17" t="s">
        <v>1020</v>
      </c>
      <c r="P116" s="373" t="s">
        <v>572</v>
      </c>
      <c r="Q116" s="15"/>
    </row>
    <row r="117" spans="1:17" ht="153" x14ac:dyDescent="0.2">
      <c r="A117" s="46">
        <v>70</v>
      </c>
      <c r="B117" s="45" t="s">
        <v>1019</v>
      </c>
      <c r="C117" s="375" t="s">
        <v>1018</v>
      </c>
      <c r="D117" s="43" t="s">
        <v>51</v>
      </c>
      <c r="E117" s="42">
        <v>2</v>
      </c>
      <c r="F117" s="42"/>
      <c r="G117" s="41">
        <f t="shared" si="15"/>
        <v>0</v>
      </c>
      <c r="H117" s="40"/>
      <c r="I117" s="39">
        <f t="shared" si="16"/>
        <v>0</v>
      </c>
      <c r="J117" s="38"/>
      <c r="K117" s="37">
        <f t="shared" si="17"/>
        <v>0</v>
      </c>
      <c r="L117" s="20"/>
      <c r="M117" s="19" t="s">
        <v>6</v>
      </c>
      <c r="N117" s="373" t="s">
        <v>5</v>
      </c>
      <c r="O117" s="17" t="s">
        <v>1017</v>
      </c>
      <c r="P117" s="373"/>
      <c r="Q117" s="15"/>
    </row>
    <row r="118" spans="1:17" ht="51" x14ac:dyDescent="0.2">
      <c r="A118" s="46">
        <v>71</v>
      </c>
      <c r="B118" s="45" t="s">
        <v>1016</v>
      </c>
      <c r="C118" s="375" t="s">
        <v>1015</v>
      </c>
      <c r="D118" s="43" t="s">
        <v>12</v>
      </c>
      <c r="E118" s="42">
        <v>18.899999999999999</v>
      </c>
      <c r="F118" s="42"/>
      <c r="G118" s="41">
        <f t="shared" si="15"/>
        <v>0</v>
      </c>
      <c r="H118" s="40"/>
      <c r="I118" s="39">
        <f t="shared" si="16"/>
        <v>0</v>
      </c>
      <c r="J118" s="38"/>
      <c r="K118" s="37">
        <f t="shared" si="17"/>
        <v>0</v>
      </c>
      <c r="L118" s="20"/>
      <c r="M118" s="19" t="s">
        <v>6</v>
      </c>
      <c r="N118" s="373" t="s">
        <v>5</v>
      </c>
      <c r="O118" s="17" t="s">
        <v>1014</v>
      </c>
      <c r="P118" s="373" t="s">
        <v>1013</v>
      </c>
      <c r="Q118" s="15"/>
    </row>
    <row r="119" spans="1:17" ht="102" x14ac:dyDescent="0.2">
      <c r="A119" s="46">
        <v>72</v>
      </c>
      <c r="B119" s="45" t="s">
        <v>1012</v>
      </c>
      <c r="C119" s="375" t="s">
        <v>1011</v>
      </c>
      <c r="D119" s="43" t="s">
        <v>7</v>
      </c>
      <c r="E119" s="42">
        <v>0.45</v>
      </c>
      <c r="F119" s="42"/>
      <c r="G119" s="41">
        <f t="shared" si="15"/>
        <v>0</v>
      </c>
      <c r="H119" s="40"/>
      <c r="I119" s="39">
        <f t="shared" si="16"/>
        <v>0</v>
      </c>
      <c r="J119" s="38"/>
      <c r="K119" s="37">
        <f t="shared" si="17"/>
        <v>0</v>
      </c>
      <c r="L119" s="20"/>
      <c r="M119" s="19" t="s">
        <v>6</v>
      </c>
      <c r="N119" s="373" t="s">
        <v>5</v>
      </c>
      <c r="O119" s="17" t="s">
        <v>1010</v>
      </c>
      <c r="P119" s="373" t="s">
        <v>1009</v>
      </c>
      <c r="Q119" s="15"/>
    </row>
    <row r="120" spans="1:17" ht="127.5" x14ac:dyDescent="0.2">
      <c r="A120" s="46">
        <v>73</v>
      </c>
      <c r="B120" s="45" t="s">
        <v>1008</v>
      </c>
      <c r="C120" s="375" t="s">
        <v>1007</v>
      </c>
      <c r="D120" s="43" t="s">
        <v>7</v>
      </c>
      <c r="E120" s="42">
        <v>1.105</v>
      </c>
      <c r="F120" s="42"/>
      <c r="G120" s="41">
        <f t="shared" si="15"/>
        <v>0</v>
      </c>
      <c r="H120" s="40"/>
      <c r="I120" s="39">
        <f t="shared" si="16"/>
        <v>0</v>
      </c>
      <c r="J120" s="38"/>
      <c r="K120" s="37">
        <f t="shared" si="17"/>
        <v>0</v>
      </c>
      <c r="L120" s="20"/>
      <c r="M120" s="19" t="s">
        <v>6</v>
      </c>
      <c r="N120" s="373" t="s">
        <v>5</v>
      </c>
      <c r="O120" s="17" t="s">
        <v>1006</v>
      </c>
      <c r="P120" s="373"/>
      <c r="Q120" s="15"/>
    </row>
    <row r="121" spans="1:17" x14ac:dyDescent="0.2">
      <c r="A121" s="46"/>
      <c r="B121" s="45"/>
      <c r="C121" s="375"/>
      <c r="D121" s="43"/>
      <c r="E121" s="42"/>
      <c r="F121" s="42"/>
      <c r="G121" s="41">
        <f t="shared" si="15"/>
        <v>0</v>
      </c>
      <c r="H121" s="40"/>
      <c r="I121" s="39">
        <f t="shared" si="16"/>
        <v>0</v>
      </c>
      <c r="J121" s="38"/>
      <c r="K121" s="37">
        <f t="shared" si="17"/>
        <v>0</v>
      </c>
      <c r="L121" s="20"/>
      <c r="M121" s="19"/>
      <c r="N121" s="373"/>
      <c r="O121" s="17"/>
      <c r="P121" s="373"/>
      <c r="Q121" s="15"/>
    </row>
    <row r="122" spans="1:17" x14ac:dyDescent="0.2">
      <c r="A122" s="36" t="s">
        <v>3</v>
      </c>
      <c r="B122" s="35" t="s">
        <v>1005</v>
      </c>
      <c r="C122" s="374" t="s">
        <v>1004</v>
      </c>
      <c r="D122" s="34"/>
      <c r="E122" s="33"/>
      <c r="F122" s="33"/>
      <c r="G122" s="32">
        <f>SUM(G104:G121)</f>
        <v>1.1060000000000001</v>
      </c>
      <c r="H122" s="31"/>
      <c r="I122" s="31">
        <f>SUM(I104:I121)</f>
        <v>0</v>
      </c>
      <c r="J122" s="30"/>
      <c r="K122" s="29">
        <f>SUM(K104:K121)</f>
        <v>0</v>
      </c>
      <c r="L122" s="20"/>
      <c r="M122" s="19"/>
      <c r="N122" s="373"/>
      <c r="O122" s="17"/>
      <c r="P122" s="373"/>
      <c r="Q122" s="15"/>
    </row>
    <row r="123" spans="1:17" x14ac:dyDescent="0.2">
      <c r="A123" s="28"/>
      <c r="B123" s="27"/>
      <c r="C123" s="182"/>
      <c r="D123" s="26"/>
      <c r="E123" s="25"/>
      <c r="F123" s="24"/>
      <c r="G123" s="23"/>
      <c r="H123" s="22"/>
      <c r="I123" s="22"/>
      <c r="J123" s="21"/>
      <c r="K123" s="21"/>
      <c r="L123" s="20"/>
      <c r="M123" s="19"/>
      <c r="N123" s="373"/>
      <c r="O123" s="17"/>
      <c r="P123" s="373"/>
      <c r="Q123" s="15"/>
    </row>
    <row r="124" spans="1:17" x14ac:dyDescent="0.2">
      <c r="A124" s="58" t="s">
        <v>17</v>
      </c>
      <c r="B124" s="57" t="s">
        <v>1003</v>
      </c>
      <c r="C124" s="376" t="s">
        <v>988</v>
      </c>
      <c r="D124" s="55"/>
      <c r="E124" s="54"/>
      <c r="F124" s="54"/>
      <c r="G124" s="53"/>
      <c r="H124" s="52"/>
      <c r="I124" s="51"/>
      <c r="J124" s="50"/>
      <c r="K124" s="49"/>
      <c r="L124" s="20"/>
      <c r="M124" s="19" t="s">
        <v>15</v>
      </c>
      <c r="N124" s="373"/>
      <c r="O124" s="17"/>
      <c r="P124" s="373"/>
      <c r="Q124" s="15"/>
    </row>
    <row r="125" spans="1:17" ht="102" x14ac:dyDescent="0.2">
      <c r="A125" s="46">
        <v>74</v>
      </c>
      <c r="B125" s="45" t="s">
        <v>1002</v>
      </c>
      <c r="C125" s="375" t="s">
        <v>1001</v>
      </c>
      <c r="D125" s="43" t="s">
        <v>7</v>
      </c>
      <c r="E125" s="42">
        <v>0.80100000000000005</v>
      </c>
      <c r="F125" s="42"/>
      <c r="G125" s="41">
        <f>ROUND(E125*F125,4)</f>
        <v>0</v>
      </c>
      <c r="H125" s="40"/>
      <c r="I125" s="39">
        <f>ROUND(E125*H125,2)</f>
        <v>0</v>
      </c>
      <c r="J125" s="38"/>
      <c r="K125" s="37">
        <f>ROUND(E125*J125,2)</f>
        <v>0</v>
      </c>
      <c r="L125" s="20"/>
      <c r="M125" s="19" t="s">
        <v>6</v>
      </c>
      <c r="N125" s="373" t="s">
        <v>5</v>
      </c>
      <c r="O125" s="17" t="s">
        <v>1000</v>
      </c>
      <c r="P125" s="373" t="s">
        <v>999</v>
      </c>
      <c r="Q125" s="15"/>
    </row>
    <row r="126" spans="1:17" ht="102" x14ac:dyDescent="0.2">
      <c r="A126" s="46">
        <v>75</v>
      </c>
      <c r="B126" s="45" t="s">
        <v>998</v>
      </c>
      <c r="C126" s="375" t="s">
        <v>997</v>
      </c>
      <c r="D126" s="43" t="s">
        <v>36</v>
      </c>
      <c r="E126" s="42">
        <v>58.6</v>
      </c>
      <c r="F126" s="42"/>
      <c r="G126" s="41">
        <f>ROUND(E126*F126,4)</f>
        <v>0</v>
      </c>
      <c r="H126" s="40"/>
      <c r="I126" s="39">
        <f>ROUND(E126*H126,2)</f>
        <v>0</v>
      </c>
      <c r="J126" s="38"/>
      <c r="K126" s="37">
        <f>ROUND(E126*J126,2)</f>
        <v>0</v>
      </c>
      <c r="L126" s="20"/>
      <c r="M126" s="19" t="s">
        <v>110</v>
      </c>
      <c r="N126" s="373" t="s">
        <v>992</v>
      </c>
      <c r="O126" s="17" t="s">
        <v>996</v>
      </c>
      <c r="P126" s="373" t="s">
        <v>995</v>
      </c>
      <c r="Q126" s="15"/>
    </row>
    <row r="127" spans="1:17" ht="89.25" x14ac:dyDescent="0.2">
      <c r="A127" s="46">
        <v>76</v>
      </c>
      <c r="B127" s="45" t="s">
        <v>994</v>
      </c>
      <c r="C127" s="375" t="s">
        <v>993</v>
      </c>
      <c r="D127" s="43" t="s">
        <v>51</v>
      </c>
      <c r="E127" s="42">
        <v>1</v>
      </c>
      <c r="F127" s="42"/>
      <c r="G127" s="41">
        <f>ROUND(E127*F127,4)</f>
        <v>0</v>
      </c>
      <c r="H127" s="40"/>
      <c r="I127" s="39">
        <f>ROUND(E127*H127,2)</f>
        <v>0</v>
      </c>
      <c r="J127" s="38"/>
      <c r="K127" s="37">
        <f>ROUND(E127*J127,2)</f>
        <v>0</v>
      </c>
      <c r="L127" s="20"/>
      <c r="M127" s="19" t="s">
        <v>110</v>
      </c>
      <c r="N127" s="373" t="s">
        <v>992</v>
      </c>
      <c r="O127" s="17" t="s">
        <v>991</v>
      </c>
      <c r="P127" s="373" t="s">
        <v>990</v>
      </c>
      <c r="Q127" s="15"/>
    </row>
    <row r="128" spans="1:17" x14ac:dyDescent="0.2">
      <c r="A128" s="46"/>
      <c r="B128" s="45"/>
      <c r="C128" s="375"/>
      <c r="D128" s="43"/>
      <c r="E128" s="42"/>
      <c r="F128" s="42"/>
      <c r="G128" s="41">
        <f>ROUND(E128*F128,4)</f>
        <v>0</v>
      </c>
      <c r="H128" s="40"/>
      <c r="I128" s="39">
        <f>ROUND(E128*H128,2)</f>
        <v>0</v>
      </c>
      <c r="J128" s="38"/>
      <c r="K128" s="37">
        <f>ROUND(E128*J128,2)</f>
        <v>0</v>
      </c>
      <c r="L128" s="20"/>
      <c r="M128" s="19"/>
      <c r="N128" s="373"/>
      <c r="O128" s="17"/>
      <c r="P128" s="373"/>
      <c r="Q128" s="15"/>
    </row>
    <row r="129" spans="1:17" x14ac:dyDescent="0.2">
      <c r="A129" s="36" t="s">
        <v>3</v>
      </c>
      <c r="B129" s="35" t="s">
        <v>989</v>
      </c>
      <c r="C129" s="374" t="s">
        <v>988</v>
      </c>
      <c r="D129" s="34"/>
      <c r="E129" s="33"/>
      <c r="F129" s="33"/>
      <c r="G129" s="32">
        <f>SUM(G125:G128)</f>
        <v>0</v>
      </c>
      <c r="H129" s="31"/>
      <c r="I129" s="31">
        <f>SUM(I125:I128)</f>
        <v>0</v>
      </c>
      <c r="J129" s="30"/>
      <c r="K129" s="29">
        <f>SUM(K125:K128)</f>
        <v>0</v>
      </c>
      <c r="L129" s="20"/>
      <c r="M129" s="19"/>
      <c r="N129" s="373"/>
      <c r="O129" s="17"/>
      <c r="P129" s="373"/>
      <c r="Q129" s="15"/>
    </row>
    <row r="130" spans="1:17" x14ac:dyDescent="0.2">
      <c r="A130" s="28"/>
      <c r="B130" s="27"/>
      <c r="C130" s="182"/>
      <c r="D130" s="26"/>
      <c r="E130" s="25"/>
      <c r="F130" s="24"/>
      <c r="G130" s="23"/>
      <c r="H130" s="22"/>
      <c r="I130" s="22"/>
      <c r="J130" s="21"/>
      <c r="K130" s="21"/>
      <c r="L130" s="20"/>
      <c r="M130" s="19"/>
      <c r="N130" s="373"/>
      <c r="O130" s="17"/>
      <c r="P130" s="373"/>
      <c r="Q130" s="15"/>
    </row>
    <row r="131" spans="1:17" x14ac:dyDescent="0.2">
      <c r="A131" s="58" t="s">
        <v>17</v>
      </c>
      <c r="B131" s="57" t="s">
        <v>987</v>
      </c>
      <c r="C131" s="376" t="s">
        <v>959</v>
      </c>
      <c r="D131" s="55"/>
      <c r="E131" s="54"/>
      <c r="F131" s="54"/>
      <c r="G131" s="53"/>
      <c r="H131" s="52"/>
      <c r="I131" s="51"/>
      <c r="J131" s="50"/>
      <c r="K131" s="49"/>
      <c r="L131" s="20"/>
      <c r="M131" s="19" t="s">
        <v>15</v>
      </c>
      <c r="N131" s="373"/>
      <c r="O131" s="17"/>
      <c r="P131" s="373"/>
      <c r="Q131" s="15"/>
    </row>
    <row r="132" spans="1:17" ht="25.5" x14ac:dyDescent="0.2">
      <c r="A132" s="46">
        <v>77</v>
      </c>
      <c r="B132" s="45" t="s">
        <v>986</v>
      </c>
      <c r="C132" s="375" t="s">
        <v>985</v>
      </c>
      <c r="D132" s="43" t="s">
        <v>51</v>
      </c>
      <c r="E132" s="42">
        <v>4</v>
      </c>
      <c r="F132" s="42">
        <v>2E-3</v>
      </c>
      <c r="G132" s="41">
        <f t="shared" ref="G132:G139" si="18">ROUND(E132*F132,4)</f>
        <v>8.0000000000000002E-3</v>
      </c>
      <c r="H132" s="40"/>
      <c r="I132" s="39">
        <f t="shared" ref="I132:I139" si="19">ROUND(E132*H132,2)</f>
        <v>0</v>
      </c>
      <c r="J132" s="38"/>
      <c r="K132" s="37">
        <f t="shared" ref="K132:K139" si="20">ROUND(E132*J132,2)</f>
        <v>0</v>
      </c>
      <c r="L132" s="20"/>
      <c r="M132" s="19" t="s">
        <v>50</v>
      </c>
      <c r="N132" s="373" t="s">
        <v>106</v>
      </c>
      <c r="O132" s="17" t="s">
        <v>984</v>
      </c>
      <c r="P132" s="373" t="s">
        <v>983</v>
      </c>
      <c r="Q132" s="15"/>
    </row>
    <row r="133" spans="1:17" ht="25.5" x14ac:dyDescent="0.2">
      <c r="A133" s="46">
        <v>78</v>
      </c>
      <c r="B133" s="45" t="s">
        <v>982</v>
      </c>
      <c r="C133" s="375" t="s">
        <v>981</v>
      </c>
      <c r="D133" s="43" t="s">
        <v>51</v>
      </c>
      <c r="E133" s="42">
        <v>3</v>
      </c>
      <c r="F133" s="42">
        <v>1E-3</v>
      </c>
      <c r="G133" s="41">
        <f t="shared" si="18"/>
        <v>3.0000000000000001E-3</v>
      </c>
      <c r="H133" s="40"/>
      <c r="I133" s="39">
        <f t="shared" si="19"/>
        <v>0</v>
      </c>
      <c r="J133" s="38"/>
      <c r="K133" s="37">
        <f t="shared" si="20"/>
        <v>0</v>
      </c>
      <c r="L133" s="20"/>
      <c r="M133" s="19" t="s">
        <v>50</v>
      </c>
      <c r="N133" s="373" t="s">
        <v>106</v>
      </c>
      <c r="O133" s="17" t="s">
        <v>980</v>
      </c>
      <c r="P133" s="373" t="s">
        <v>979</v>
      </c>
      <c r="Q133" s="15"/>
    </row>
    <row r="134" spans="1:17" ht="140.25" x14ac:dyDescent="0.2">
      <c r="A134" s="46">
        <v>79</v>
      </c>
      <c r="B134" s="45" t="s">
        <v>978</v>
      </c>
      <c r="C134" s="375" t="s">
        <v>977</v>
      </c>
      <c r="D134" s="43" t="s">
        <v>12</v>
      </c>
      <c r="E134" s="42">
        <v>205.8</v>
      </c>
      <c r="F134" s="42">
        <v>1.4999999999999999E-2</v>
      </c>
      <c r="G134" s="41">
        <f t="shared" si="18"/>
        <v>3.0870000000000002</v>
      </c>
      <c r="H134" s="40"/>
      <c r="I134" s="39">
        <f t="shared" si="19"/>
        <v>0</v>
      </c>
      <c r="J134" s="38"/>
      <c r="K134" s="37">
        <f t="shared" si="20"/>
        <v>0</v>
      </c>
      <c r="L134" s="20"/>
      <c r="M134" s="19" t="s">
        <v>6</v>
      </c>
      <c r="N134" s="373" t="s">
        <v>5</v>
      </c>
      <c r="O134" s="17" t="s">
        <v>976</v>
      </c>
      <c r="P134" s="373" t="s">
        <v>975</v>
      </c>
      <c r="Q134" s="15"/>
    </row>
    <row r="135" spans="1:17" ht="153" x14ac:dyDescent="0.2">
      <c r="A135" s="46">
        <v>80</v>
      </c>
      <c r="B135" s="45" t="s">
        <v>974</v>
      </c>
      <c r="C135" s="375" t="s">
        <v>973</v>
      </c>
      <c r="D135" s="43" t="s">
        <v>12</v>
      </c>
      <c r="E135" s="42">
        <v>42</v>
      </c>
      <c r="F135" s="42">
        <v>1.2999999999999999E-2</v>
      </c>
      <c r="G135" s="41">
        <f t="shared" si="18"/>
        <v>0.54600000000000004</v>
      </c>
      <c r="H135" s="40"/>
      <c r="I135" s="39">
        <f t="shared" si="19"/>
        <v>0</v>
      </c>
      <c r="J135" s="38"/>
      <c r="K135" s="37">
        <f t="shared" si="20"/>
        <v>0</v>
      </c>
      <c r="L135" s="20"/>
      <c r="M135" s="19" t="s">
        <v>6</v>
      </c>
      <c r="N135" s="373" t="s">
        <v>5</v>
      </c>
      <c r="O135" s="17" t="s">
        <v>972</v>
      </c>
      <c r="P135" s="373" t="s">
        <v>971</v>
      </c>
      <c r="Q135" s="15"/>
    </row>
    <row r="136" spans="1:17" ht="102" x14ac:dyDescent="0.2">
      <c r="A136" s="46">
        <v>81</v>
      </c>
      <c r="B136" s="45" t="s">
        <v>970</v>
      </c>
      <c r="C136" s="375" t="s">
        <v>969</v>
      </c>
      <c r="D136" s="43" t="s">
        <v>51</v>
      </c>
      <c r="E136" s="42">
        <v>3</v>
      </c>
      <c r="F136" s="42">
        <v>0</v>
      </c>
      <c r="G136" s="41">
        <f t="shared" si="18"/>
        <v>0</v>
      </c>
      <c r="H136" s="40"/>
      <c r="I136" s="39">
        <f t="shared" si="19"/>
        <v>0</v>
      </c>
      <c r="J136" s="38"/>
      <c r="K136" s="37">
        <f t="shared" si="20"/>
        <v>0</v>
      </c>
      <c r="L136" s="20"/>
      <c r="M136" s="19" t="s">
        <v>6</v>
      </c>
      <c r="N136" s="373" t="s">
        <v>5</v>
      </c>
      <c r="O136" s="17" t="s">
        <v>968</v>
      </c>
      <c r="P136" s="373" t="s">
        <v>555</v>
      </c>
      <c r="Q136" s="15"/>
    </row>
    <row r="137" spans="1:17" ht="102" x14ac:dyDescent="0.2">
      <c r="A137" s="46">
        <v>82</v>
      </c>
      <c r="B137" s="45" t="s">
        <v>967</v>
      </c>
      <c r="C137" s="375" t="s">
        <v>966</v>
      </c>
      <c r="D137" s="43" t="s">
        <v>51</v>
      </c>
      <c r="E137" s="42">
        <v>4</v>
      </c>
      <c r="F137" s="42">
        <v>0</v>
      </c>
      <c r="G137" s="41">
        <f t="shared" si="18"/>
        <v>0</v>
      </c>
      <c r="H137" s="40"/>
      <c r="I137" s="39">
        <f t="shared" si="19"/>
        <v>0</v>
      </c>
      <c r="J137" s="38"/>
      <c r="K137" s="37">
        <f t="shared" si="20"/>
        <v>0</v>
      </c>
      <c r="L137" s="20"/>
      <c r="M137" s="19" t="s">
        <v>6</v>
      </c>
      <c r="N137" s="373" t="s">
        <v>5</v>
      </c>
      <c r="O137" s="17" t="s">
        <v>965</v>
      </c>
      <c r="P137" s="373" t="s">
        <v>964</v>
      </c>
      <c r="Q137" s="15"/>
    </row>
    <row r="138" spans="1:17" ht="191.25" x14ac:dyDescent="0.2">
      <c r="A138" s="46">
        <v>83</v>
      </c>
      <c r="B138" s="45" t="s">
        <v>963</v>
      </c>
      <c r="C138" s="375" t="s">
        <v>962</v>
      </c>
      <c r="D138" s="43" t="s">
        <v>7</v>
      </c>
      <c r="E138" s="42">
        <v>3.5289999999999999</v>
      </c>
      <c r="F138" s="42"/>
      <c r="G138" s="41">
        <f t="shared" si="18"/>
        <v>0</v>
      </c>
      <c r="H138" s="40"/>
      <c r="I138" s="39">
        <f t="shared" si="19"/>
        <v>0</v>
      </c>
      <c r="J138" s="38"/>
      <c r="K138" s="37">
        <f t="shared" si="20"/>
        <v>0</v>
      </c>
      <c r="L138" s="20"/>
      <c r="M138" s="19" t="s">
        <v>6</v>
      </c>
      <c r="N138" s="373" t="s">
        <v>5</v>
      </c>
      <c r="O138" s="17" t="s">
        <v>961</v>
      </c>
      <c r="P138" s="373"/>
      <c r="Q138" s="15"/>
    </row>
    <row r="139" spans="1:17" x14ac:dyDescent="0.2">
      <c r="A139" s="46"/>
      <c r="B139" s="45"/>
      <c r="C139" s="375"/>
      <c r="D139" s="43"/>
      <c r="E139" s="42"/>
      <c r="F139" s="42"/>
      <c r="G139" s="41">
        <f t="shared" si="18"/>
        <v>0</v>
      </c>
      <c r="H139" s="40"/>
      <c r="I139" s="39">
        <f t="shared" si="19"/>
        <v>0</v>
      </c>
      <c r="J139" s="38"/>
      <c r="K139" s="37">
        <f t="shared" si="20"/>
        <v>0</v>
      </c>
      <c r="L139" s="20"/>
      <c r="M139" s="19"/>
      <c r="N139" s="373"/>
      <c r="O139" s="17"/>
      <c r="P139" s="373"/>
      <c r="Q139" s="15"/>
    </row>
    <row r="140" spans="1:17" x14ac:dyDescent="0.2">
      <c r="A140" s="36"/>
      <c r="B140" s="35" t="s">
        <v>960</v>
      </c>
      <c r="C140" s="374" t="s">
        <v>959</v>
      </c>
      <c r="D140" s="34"/>
      <c r="E140" s="33"/>
      <c r="F140" s="33"/>
      <c r="G140" s="32">
        <f>SUM(G132:G139)</f>
        <v>3.6440000000000001</v>
      </c>
      <c r="H140" s="31"/>
      <c r="I140" s="31">
        <f>SUM(I132:I139)</f>
        <v>0</v>
      </c>
      <c r="J140" s="30"/>
      <c r="K140" s="29">
        <f>SUM(K132:K139)</f>
        <v>0</v>
      </c>
      <c r="L140" s="20"/>
      <c r="M140" s="19"/>
      <c r="N140" s="373"/>
      <c r="O140" s="17"/>
      <c r="P140" s="373"/>
      <c r="Q140" s="15"/>
    </row>
    <row r="141" spans="1:17" x14ac:dyDescent="0.2">
      <c r="A141" s="28"/>
      <c r="B141" s="27"/>
      <c r="C141" s="182"/>
      <c r="D141" s="26"/>
      <c r="E141" s="25"/>
      <c r="F141" s="24"/>
      <c r="G141" s="23"/>
      <c r="H141" s="22"/>
      <c r="I141" s="22"/>
      <c r="J141" s="21"/>
      <c r="K141" s="21"/>
      <c r="L141" s="20"/>
      <c r="M141" s="19"/>
      <c r="N141" s="373"/>
      <c r="O141" s="17"/>
      <c r="P141" s="373"/>
      <c r="Q141" s="15"/>
    </row>
    <row r="142" spans="1:17" x14ac:dyDescent="0.2">
      <c r="A142" s="58" t="s">
        <v>17</v>
      </c>
      <c r="B142" s="57" t="s">
        <v>958</v>
      </c>
      <c r="C142" s="376" t="s">
        <v>945</v>
      </c>
      <c r="D142" s="55"/>
      <c r="E142" s="54"/>
      <c r="F142" s="54"/>
      <c r="G142" s="53"/>
      <c r="H142" s="52"/>
      <c r="I142" s="51"/>
      <c r="J142" s="50"/>
      <c r="K142" s="49"/>
      <c r="L142" s="20"/>
      <c r="M142" s="19" t="s">
        <v>15</v>
      </c>
      <c r="N142" s="373"/>
      <c r="O142" s="17"/>
      <c r="P142" s="373"/>
      <c r="Q142" s="15"/>
    </row>
    <row r="143" spans="1:17" ht="63.75" x14ac:dyDescent="0.2">
      <c r="A143" s="46">
        <v>84</v>
      </c>
      <c r="B143" s="45" t="s">
        <v>957</v>
      </c>
      <c r="C143" s="375" t="s">
        <v>956</v>
      </c>
      <c r="D143" s="43" t="s">
        <v>36</v>
      </c>
      <c r="E143" s="42">
        <v>67.900000000000006</v>
      </c>
      <c r="F143" s="42"/>
      <c r="G143" s="41">
        <f>ROUND(E143*F143,4)</f>
        <v>0</v>
      </c>
      <c r="H143" s="40"/>
      <c r="I143" s="39">
        <f>ROUND(E143*H143,2)</f>
        <v>0</v>
      </c>
      <c r="J143" s="38"/>
      <c r="K143" s="37">
        <f>ROUND(E143*J143,2)</f>
        <v>0</v>
      </c>
      <c r="L143" s="20"/>
      <c r="M143" s="19" t="s">
        <v>6</v>
      </c>
      <c r="N143" s="373" t="s">
        <v>5</v>
      </c>
      <c r="O143" s="17" t="s">
        <v>955</v>
      </c>
      <c r="P143" s="373" t="s">
        <v>954</v>
      </c>
      <c r="Q143" s="15"/>
    </row>
    <row r="144" spans="1:17" ht="102" x14ac:dyDescent="0.2">
      <c r="A144" s="46">
        <v>85</v>
      </c>
      <c r="B144" s="45" t="s">
        <v>953</v>
      </c>
      <c r="C144" s="375" t="s">
        <v>952</v>
      </c>
      <c r="D144" s="43" t="s">
        <v>36</v>
      </c>
      <c r="E144" s="42">
        <v>67.900000000000006</v>
      </c>
      <c r="F144" s="42">
        <v>2E-3</v>
      </c>
      <c r="G144" s="41">
        <f>ROUND(E144*F144,4)</f>
        <v>0.1358</v>
      </c>
      <c r="H144" s="40"/>
      <c r="I144" s="39">
        <f>ROUND(E144*H144,2)</f>
        <v>0</v>
      </c>
      <c r="J144" s="38"/>
      <c r="K144" s="37">
        <f>ROUND(E144*J144,2)</f>
        <v>0</v>
      </c>
      <c r="L144" s="20"/>
      <c r="M144" s="19" t="s">
        <v>6</v>
      </c>
      <c r="N144" s="373" t="s">
        <v>5</v>
      </c>
      <c r="O144" s="17" t="s">
        <v>951</v>
      </c>
      <c r="P144" s="373" t="s">
        <v>950</v>
      </c>
      <c r="Q144" s="15"/>
    </row>
    <row r="145" spans="1:17" ht="127.5" x14ac:dyDescent="0.2">
      <c r="A145" s="46">
        <v>86</v>
      </c>
      <c r="B145" s="45" t="s">
        <v>949</v>
      </c>
      <c r="C145" s="375" t="s">
        <v>948</v>
      </c>
      <c r="D145" s="43" t="s">
        <v>7</v>
      </c>
      <c r="E145" s="42">
        <v>0.16200000000000001</v>
      </c>
      <c r="F145" s="42"/>
      <c r="G145" s="41">
        <f>ROUND(E145*F145,4)</f>
        <v>0</v>
      </c>
      <c r="H145" s="40"/>
      <c r="I145" s="39">
        <f>ROUND(E145*H145,2)</f>
        <v>0</v>
      </c>
      <c r="J145" s="38"/>
      <c r="K145" s="37">
        <f>ROUND(E145*J145,2)</f>
        <v>0</v>
      </c>
      <c r="L145" s="20"/>
      <c r="M145" s="19" t="s">
        <v>6</v>
      </c>
      <c r="N145" s="373" t="s">
        <v>5</v>
      </c>
      <c r="O145" s="17" t="s">
        <v>947</v>
      </c>
      <c r="P145" s="373"/>
      <c r="Q145" s="15"/>
    </row>
    <row r="146" spans="1:17" x14ac:dyDescent="0.2">
      <c r="A146" s="46"/>
      <c r="B146" s="45"/>
      <c r="C146" s="375"/>
      <c r="D146" s="43"/>
      <c r="E146" s="42"/>
      <c r="F146" s="42"/>
      <c r="G146" s="41">
        <f>ROUND(E146*F146,4)</f>
        <v>0</v>
      </c>
      <c r="H146" s="40"/>
      <c r="I146" s="39">
        <f>ROUND(E146*H146,2)</f>
        <v>0</v>
      </c>
      <c r="J146" s="38"/>
      <c r="K146" s="37">
        <f>ROUND(E146*J146,2)</f>
        <v>0</v>
      </c>
      <c r="L146" s="20"/>
      <c r="M146" s="19"/>
      <c r="N146" s="373"/>
      <c r="O146" s="17"/>
      <c r="P146" s="373"/>
      <c r="Q146" s="15"/>
    </row>
    <row r="147" spans="1:17" x14ac:dyDescent="0.2">
      <c r="A147" s="36" t="s">
        <v>3</v>
      </c>
      <c r="B147" s="35" t="s">
        <v>946</v>
      </c>
      <c r="C147" s="374" t="s">
        <v>945</v>
      </c>
      <c r="D147" s="34"/>
      <c r="E147" s="33"/>
      <c r="F147" s="33"/>
      <c r="G147" s="32">
        <f>SUM(G143:G146)</f>
        <v>0.1358</v>
      </c>
      <c r="H147" s="31"/>
      <c r="I147" s="31">
        <f>SUM(I143:I146)</f>
        <v>0</v>
      </c>
      <c r="J147" s="30"/>
      <c r="K147" s="29">
        <f>SUM(K143:K146)</f>
        <v>0</v>
      </c>
      <c r="L147" s="20"/>
      <c r="M147" s="19"/>
      <c r="N147" s="373"/>
      <c r="O147" s="17"/>
      <c r="P147" s="373"/>
      <c r="Q147" s="15"/>
    </row>
    <row r="148" spans="1:17" x14ac:dyDescent="0.2">
      <c r="A148" s="28"/>
      <c r="B148" s="27"/>
      <c r="C148" s="182"/>
      <c r="D148" s="26"/>
      <c r="E148" s="25"/>
      <c r="F148" s="24"/>
      <c r="G148" s="23"/>
      <c r="H148" s="22"/>
      <c r="I148" s="22"/>
      <c r="J148" s="21"/>
      <c r="K148" s="21"/>
      <c r="L148" s="20"/>
      <c r="M148" s="19"/>
      <c r="N148" s="373"/>
      <c r="O148" s="17"/>
      <c r="P148" s="373"/>
      <c r="Q148" s="15"/>
    </row>
    <row r="149" spans="1:17" x14ac:dyDescent="0.2">
      <c r="A149" s="58" t="s">
        <v>17</v>
      </c>
      <c r="B149" s="57" t="s">
        <v>944</v>
      </c>
      <c r="C149" s="376" t="s">
        <v>856</v>
      </c>
      <c r="D149" s="55"/>
      <c r="E149" s="54"/>
      <c r="F149" s="54"/>
      <c r="G149" s="53"/>
      <c r="H149" s="52"/>
      <c r="I149" s="51"/>
      <c r="J149" s="50"/>
      <c r="K149" s="49"/>
      <c r="L149" s="20"/>
      <c r="M149" s="19" t="s">
        <v>15</v>
      </c>
      <c r="N149" s="373"/>
      <c r="O149" s="17"/>
      <c r="P149" s="373"/>
      <c r="Q149" s="15"/>
    </row>
    <row r="150" spans="1:17" ht="38.25" x14ac:dyDescent="0.2">
      <c r="A150" s="46">
        <v>87</v>
      </c>
      <c r="B150" s="45" t="s">
        <v>943</v>
      </c>
      <c r="C150" s="375" t="s">
        <v>942</v>
      </c>
      <c r="D150" s="43" t="s">
        <v>51</v>
      </c>
      <c r="E150" s="42">
        <v>3</v>
      </c>
      <c r="F150" s="42">
        <v>2E-3</v>
      </c>
      <c r="G150" s="41">
        <f t="shared" ref="G150:G175" si="21">ROUND(E150*F150,4)</f>
        <v>6.0000000000000001E-3</v>
      </c>
      <c r="H150" s="40"/>
      <c r="I150" s="39">
        <f t="shared" ref="I150:I175" si="22">ROUND(E150*H150,2)</f>
        <v>0</v>
      </c>
      <c r="J150" s="38"/>
      <c r="K150" s="37">
        <f t="shared" ref="K150:K175" si="23">ROUND(E150*J150,2)</f>
        <v>0</v>
      </c>
      <c r="L150" s="20"/>
      <c r="M150" s="19" t="s">
        <v>50</v>
      </c>
      <c r="N150" s="373" t="s">
        <v>106</v>
      </c>
      <c r="O150" s="17" t="s">
        <v>942</v>
      </c>
      <c r="P150" s="373" t="s">
        <v>555</v>
      </c>
      <c r="Q150" s="15"/>
    </row>
    <row r="151" spans="1:17" ht="38.25" x14ac:dyDescent="0.2">
      <c r="A151" s="46">
        <v>88</v>
      </c>
      <c r="B151" s="45" t="s">
        <v>941</v>
      </c>
      <c r="C151" s="375" t="s">
        <v>940</v>
      </c>
      <c r="D151" s="43" t="s">
        <v>51</v>
      </c>
      <c r="E151" s="42">
        <v>35</v>
      </c>
      <c r="F151" s="42">
        <v>0</v>
      </c>
      <c r="G151" s="41">
        <f t="shared" si="21"/>
        <v>0</v>
      </c>
      <c r="H151" s="40"/>
      <c r="I151" s="39">
        <f t="shared" si="22"/>
        <v>0</v>
      </c>
      <c r="J151" s="38"/>
      <c r="K151" s="37">
        <f t="shared" si="23"/>
        <v>0</v>
      </c>
      <c r="L151" s="20"/>
      <c r="M151" s="19" t="s">
        <v>50</v>
      </c>
      <c r="N151" s="373" t="s">
        <v>106</v>
      </c>
      <c r="O151" s="17" t="s">
        <v>940</v>
      </c>
      <c r="P151" s="373" t="s">
        <v>939</v>
      </c>
      <c r="Q151" s="15"/>
    </row>
    <row r="152" spans="1:17" ht="25.5" x14ac:dyDescent="0.2">
      <c r="A152" s="46">
        <v>89</v>
      </c>
      <c r="B152" s="45" t="s">
        <v>938</v>
      </c>
      <c r="C152" s="375" t="s">
        <v>937</v>
      </c>
      <c r="D152" s="43" t="s">
        <v>51</v>
      </c>
      <c r="E152" s="42">
        <v>3</v>
      </c>
      <c r="F152" s="42">
        <v>1.2E-2</v>
      </c>
      <c r="G152" s="41">
        <f t="shared" si="21"/>
        <v>3.5999999999999997E-2</v>
      </c>
      <c r="H152" s="40"/>
      <c r="I152" s="39">
        <f t="shared" si="22"/>
        <v>0</v>
      </c>
      <c r="J152" s="38"/>
      <c r="K152" s="37">
        <f t="shared" si="23"/>
        <v>0</v>
      </c>
      <c r="L152" s="20"/>
      <c r="M152" s="19" t="s">
        <v>50</v>
      </c>
      <c r="N152" s="373" t="s">
        <v>106</v>
      </c>
      <c r="O152" s="17" t="s">
        <v>936</v>
      </c>
      <c r="P152" s="373" t="s">
        <v>935</v>
      </c>
      <c r="Q152" s="15"/>
    </row>
    <row r="153" spans="1:17" ht="25.5" x14ac:dyDescent="0.2">
      <c r="A153" s="46">
        <v>90</v>
      </c>
      <c r="B153" s="45" t="s">
        <v>934</v>
      </c>
      <c r="C153" s="375" t="s">
        <v>933</v>
      </c>
      <c r="D153" s="43" t="s">
        <v>51</v>
      </c>
      <c r="E153" s="42">
        <v>16</v>
      </c>
      <c r="F153" s="42">
        <v>1.2E-2</v>
      </c>
      <c r="G153" s="41">
        <f t="shared" si="21"/>
        <v>0.192</v>
      </c>
      <c r="H153" s="40"/>
      <c r="I153" s="39">
        <f t="shared" si="22"/>
        <v>0</v>
      </c>
      <c r="J153" s="38"/>
      <c r="K153" s="37">
        <f t="shared" si="23"/>
        <v>0</v>
      </c>
      <c r="L153" s="20"/>
      <c r="M153" s="19" t="s">
        <v>50</v>
      </c>
      <c r="N153" s="373" t="s">
        <v>106</v>
      </c>
      <c r="O153" s="17" t="s">
        <v>932</v>
      </c>
      <c r="P153" s="373" t="s">
        <v>931</v>
      </c>
      <c r="Q153" s="15"/>
    </row>
    <row r="154" spans="1:17" ht="25.5" x14ac:dyDescent="0.2">
      <c r="A154" s="46">
        <v>91</v>
      </c>
      <c r="B154" s="45" t="s">
        <v>930</v>
      </c>
      <c r="C154" s="375" t="s">
        <v>929</v>
      </c>
      <c r="D154" s="43" t="s">
        <v>51</v>
      </c>
      <c r="E154" s="42">
        <v>1</v>
      </c>
      <c r="F154" s="42">
        <v>1.2999999999999999E-2</v>
      </c>
      <c r="G154" s="41">
        <f t="shared" si="21"/>
        <v>1.2999999999999999E-2</v>
      </c>
      <c r="H154" s="40"/>
      <c r="I154" s="39">
        <f t="shared" si="22"/>
        <v>0</v>
      </c>
      <c r="J154" s="38"/>
      <c r="K154" s="37">
        <f t="shared" si="23"/>
        <v>0</v>
      </c>
      <c r="L154" s="20"/>
      <c r="M154" s="19" t="s">
        <v>50</v>
      </c>
      <c r="N154" s="373" t="s">
        <v>106</v>
      </c>
      <c r="O154" s="17" t="s">
        <v>928</v>
      </c>
      <c r="P154" s="373" t="s">
        <v>732</v>
      </c>
      <c r="Q154" s="15"/>
    </row>
    <row r="155" spans="1:17" ht="25.5" x14ac:dyDescent="0.2">
      <c r="A155" s="46">
        <v>92</v>
      </c>
      <c r="B155" s="45" t="s">
        <v>927</v>
      </c>
      <c r="C155" s="375" t="s">
        <v>926</v>
      </c>
      <c r="D155" s="43" t="s">
        <v>51</v>
      </c>
      <c r="E155" s="42">
        <v>21</v>
      </c>
      <c r="F155" s="42">
        <v>1.4999999999999999E-2</v>
      </c>
      <c r="G155" s="41">
        <f t="shared" si="21"/>
        <v>0.315</v>
      </c>
      <c r="H155" s="40"/>
      <c r="I155" s="39">
        <f t="shared" si="22"/>
        <v>0</v>
      </c>
      <c r="J155" s="38"/>
      <c r="K155" s="37">
        <f t="shared" si="23"/>
        <v>0</v>
      </c>
      <c r="L155" s="20"/>
      <c r="M155" s="19" t="s">
        <v>50</v>
      </c>
      <c r="N155" s="373" t="s">
        <v>106</v>
      </c>
      <c r="O155" s="17" t="s">
        <v>925</v>
      </c>
      <c r="P155" s="373" t="s">
        <v>924</v>
      </c>
      <c r="Q155" s="15"/>
    </row>
    <row r="156" spans="1:17" ht="38.25" x14ac:dyDescent="0.2">
      <c r="A156" s="46">
        <v>93</v>
      </c>
      <c r="B156" s="45" t="s">
        <v>923</v>
      </c>
      <c r="C156" s="375" t="s">
        <v>922</v>
      </c>
      <c r="D156" s="43" t="s">
        <v>51</v>
      </c>
      <c r="E156" s="42">
        <v>1</v>
      </c>
      <c r="F156" s="42">
        <v>1.6E-2</v>
      </c>
      <c r="G156" s="41">
        <f t="shared" si="21"/>
        <v>1.6E-2</v>
      </c>
      <c r="H156" s="40"/>
      <c r="I156" s="39">
        <f t="shared" si="22"/>
        <v>0</v>
      </c>
      <c r="J156" s="38"/>
      <c r="K156" s="37">
        <f t="shared" si="23"/>
        <v>0</v>
      </c>
      <c r="L156" s="20"/>
      <c r="M156" s="19" t="s">
        <v>50</v>
      </c>
      <c r="N156" s="373" t="s">
        <v>49</v>
      </c>
      <c r="O156" s="17" t="s">
        <v>921</v>
      </c>
      <c r="P156" s="373" t="s">
        <v>732</v>
      </c>
      <c r="Q156" s="15"/>
    </row>
    <row r="157" spans="1:17" ht="63.75" x14ac:dyDescent="0.2">
      <c r="A157" s="46">
        <v>94</v>
      </c>
      <c r="B157" s="45" t="s">
        <v>920</v>
      </c>
      <c r="C157" s="375" t="s">
        <v>919</v>
      </c>
      <c r="D157" s="43" t="s">
        <v>51</v>
      </c>
      <c r="E157" s="42">
        <v>1</v>
      </c>
      <c r="F157" s="42">
        <v>8.4000000000000005E-2</v>
      </c>
      <c r="G157" s="41">
        <f t="shared" si="21"/>
        <v>8.4000000000000005E-2</v>
      </c>
      <c r="H157" s="40"/>
      <c r="I157" s="39">
        <f t="shared" si="22"/>
        <v>0</v>
      </c>
      <c r="J157" s="38"/>
      <c r="K157" s="37">
        <f t="shared" si="23"/>
        <v>0</v>
      </c>
      <c r="L157" s="20"/>
      <c r="M157" s="19" t="s">
        <v>50</v>
      </c>
      <c r="N157" s="373" t="s">
        <v>49</v>
      </c>
      <c r="O157" s="17" t="s">
        <v>918</v>
      </c>
      <c r="P157" s="373" t="s">
        <v>917</v>
      </c>
      <c r="Q157" s="15"/>
    </row>
    <row r="158" spans="1:17" ht="63.75" x14ac:dyDescent="0.2">
      <c r="A158" s="46">
        <v>95</v>
      </c>
      <c r="B158" s="45" t="s">
        <v>916</v>
      </c>
      <c r="C158" s="375" t="s">
        <v>915</v>
      </c>
      <c r="D158" s="43" t="s">
        <v>51</v>
      </c>
      <c r="E158" s="42">
        <v>2</v>
      </c>
      <c r="F158" s="42">
        <v>0.13600000000000001</v>
      </c>
      <c r="G158" s="41">
        <f t="shared" si="21"/>
        <v>0.27200000000000002</v>
      </c>
      <c r="H158" s="40"/>
      <c r="I158" s="39">
        <f t="shared" si="22"/>
        <v>0</v>
      </c>
      <c r="J158" s="38"/>
      <c r="K158" s="37">
        <f t="shared" si="23"/>
        <v>0</v>
      </c>
      <c r="L158" s="20"/>
      <c r="M158" s="19" t="s">
        <v>50</v>
      </c>
      <c r="N158" s="373" t="s">
        <v>49</v>
      </c>
      <c r="O158" s="17" t="s">
        <v>914</v>
      </c>
      <c r="P158" s="373" t="s">
        <v>913</v>
      </c>
      <c r="Q158" s="15"/>
    </row>
    <row r="159" spans="1:17" ht="38.25" x14ac:dyDescent="0.2">
      <c r="A159" s="46">
        <v>96</v>
      </c>
      <c r="B159" s="45" t="s">
        <v>912</v>
      </c>
      <c r="C159" s="375" t="s">
        <v>911</v>
      </c>
      <c r="D159" s="43" t="s">
        <v>36</v>
      </c>
      <c r="E159" s="42">
        <v>65.05</v>
      </c>
      <c r="F159" s="42">
        <v>3.0000000000000001E-3</v>
      </c>
      <c r="G159" s="41">
        <f t="shared" si="21"/>
        <v>0.19520000000000001</v>
      </c>
      <c r="H159" s="40"/>
      <c r="I159" s="39">
        <f t="shared" si="22"/>
        <v>0</v>
      </c>
      <c r="J159" s="38"/>
      <c r="K159" s="37">
        <f t="shared" si="23"/>
        <v>0</v>
      </c>
      <c r="L159" s="20"/>
      <c r="M159" s="19" t="s">
        <v>50</v>
      </c>
      <c r="N159" s="373" t="s">
        <v>106</v>
      </c>
      <c r="O159" s="17" t="s">
        <v>911</v>
      </c>
      <c r="P159" s="373" t="s">
        <v>910</v>
      </c>
      <c r="Q159" s="15"/>
    </row>
    <row r="160" spans="1:17" ht="51" x14ac:dyDescent="0.2">
      <c r="A160" s="46">
        <v>97</v>
      </c>
      <c r="B160" s="45" t="s">
        <v>909</v>
      </c>
      <c r="C160" s="375" t="s">
        <v>908</v>
      </c>
      <c r="D160" s="43" t="s">
        <v>51</v>
      </c>
      <c r="E160" s="42">
        <v>3</v>
      </c>
      <c r="F160" s="42">
        <v>1.4E-2</v>
      </c>
      <c r="G160" s="41">
        <f t="shared" si="21"/>
        <v>4.2000000000000003E-2</v>
      </c>
      <c r="H160" s="40"/>
      <c r="I160" s="39">
        <f t="shared" si="22"/>
        <v>0</v>
      </c>
      <c r="J160" s="38"/>
      <c r="K160" s="37">
        <f t="shared" si="23"/>
        <v>0</v>
      </c>
      <c r="L160" s="20"/>
      <c r="M160" s="19" t="s">
        <v>50</v>
      </c>
      <c r="N160" s="373" t="s">
        <v>49</v>
      </c>
      <c r="O160" s="17" t="s">
        <v>907</v>
      </c>
      <c r="P160" s="373" t="s">
        <v>906</v>
      </c>
      <c r="Q160" s="15"/>
    </row>
    <row r="161" spans="1:17" ht="51" x14ac:dyDescent="0.2">
      <c r="A161" s="46">
        <v>98</v>
      </c>
      <c r="B161" s="45" t="s">
        <v>905</v>
      </c>
      <c r="C161" s="375" t="s">
        <v>904</v>
      </c>
      <c r="D161" s="43" t="s">
        <v>51</v>
      </c>
      <c r="E161" s="42">
        <v>32</v>
      </c>
      <c r="F161" s="42">
        <v>1.6E-2</v>
      </c>
      <c r="G161" s="41">
        <f t="shared" si="21"/>
        <v>0.51200000000000001</v>
      </c>
      <c r="H161" s="40"/>
      <c r="I161" s="39">
        <f t="shared" si="22"/>
        <v>0</v>
      </c>
      <c r="J161" s="38"/>
      <c r="K161" s="37">
        <f t="shared" si="23"/>
        <v>0</v>
      </c>
      <c r="L161" s="20"/>
      <c r="M161" s="19" t="s">
        <v>50</v>
      </c>
      <c r="N161" s="373" t="s">
        <v>49</v>
      </c>
      <c r="O161" s="17" t="s">
        <v>903</v>
      </c>
      <c r="P161" s="373" t="s">
        <v>902</v>
      </c>
      <c r="Q161" s="15"/>
    </row>
    <row r="162" spans="1:17" ht="51" x14ac:dyDescent="0.2">
      <c r="A162" s="46">
        <v>99</v>
      </c>
      <c r="B162" s="45" t="s">
        <v>901</v>
      </c>
      <c r="C162" s="375" t="s">
        <v>900</v>
      </c>
      <c r="D162" s="43" t="s">
        <v>51</v>
      </c>
      <c r="E162" s="42">
        <v>1</v>
      </c>
      <c r="F162" s="42">
        <v>1.7999999999999999E-2</v>
      </c>
      <c r="G162" s="41">
        <f t="shared" si="21"/>
        <v>1.7999999999999999E-2</v>
      </c>
      <c r="H162" s="40"/>
      <c r="I162" s="39">
        <f t="shared" si="22"/>
        <v>0</v>
      </c>
      <c r="J162" s="38"/>
      <c r="K162" s="37">
        <f t="shared" si="23"/>
        <v>0</v>
      </c>
      <c r="L162" s="20"/>
      <c r="M162" s="19" t="s">
        <v>50</v>
      </c>
      <c r="N162" s="373" t="s">
        <v>49</v>
      </c>
      <c r="O162" s="17" t="s">
        <v>899</v>
      </c>
      <c r="P162" s="373" t="s">
        <v>732</v>
      </c>
      <c r="Q162" s="15"/>
    </row>
    <row r="163" spans="1:17" ht="63.75" x14ac:dyDescent="0.2">
      <c r="A163" s="46">
        <v>100</v>
      </c>
      <c r="B163" s="45" t="s">
        <v>898</v>
      </c>
      <c r="C163" s="375" t="s">
        <v>897</v>
      </c>
      <c r="D163" s="43" t="s">
        <v>51</v>
      </c>
      <c r="E163" s="42">
        <v>2</v>
      </c>
      <c r="F163" s="42">
        <v>1.7999999999999999E-2</v>
      </c>
      <c r="G163" s="41">
        <f t="shared" si="21"/>
        <v>3.5999999999999997E-2</v>
      </c>
      <c r="H163" s="40"/>
      <c r="I163" s="39">
        <f t="shared" si="22"/>
        <v>0</v>
      </c>
      <c r="J163" s="38"/>
      <c r="K163" s="37">
        <f t="shared" si="23"/>
        <v>0</v>
      </c>
      <c r="L163" s="20"/>
      <c r="M163" s="19" t="s">
        <v>50</v>
      </c>
      <c r="N163" s="373" t="s">
        <v>49</v>
      </c>
      <c r="O163" s="17" t="s">
        <v>896</v>
      </c>
      <c r="P163" s="373" t="s">
        <v>895</v>
      </c>
      <c r="Q163" s="15"/>
    </row>
    <row r="164" spans="1:17" ht="127.5" x14ac:dyDescent="0.2">
      <c r="A164" s="46">
        <v>101</v>
      </c>
      <c r="B164" s="45" t="s">
        <v>894</v>
      </c>
      <c r="C164" s="375" t="s">
        <v>893</v>
      </c>
      <c r="D164" s="43" t="s">
        <v>51</v>
      </c>
      <c r="E164" s="42">
        <v>40</v>
      </c>
      <c r="F164" s="42"/>
      <c r="G164" s="41">
        <f t="shared" si="21"/>
        <v>0</v>
      </c>
      <c r="H164" s="40"/>
      <c r="I164" s="39">
        <f t="shared" si="22"/>
        <v>0</v>
      </c>
      <c r="J164" s="38"/>
      <c r="K164" s="37">
        <f t="shared" si="23"/>
        <v>0</v>
      </c>
      <c r="L164" s="20"/>
      <c r="M164" s="19" t="s">
        <v>6</v>
      </c>
      <c r="N164" s="373" t="s">
        <v>5</v>
      </c>
      <c r="O164" s="17" t="s">
        <v>892</v>
      </c>
      <c r="P164" s="373" t="s">
        <v>891</v>
      </c>
      <c r="Q164" s="15"/>
    </row>
    <row r="165" spans="1:17" ht="127.5" x14ac:dyDescent="0.2">
      <c r="A165" s="46">
        <v>102</v>
      </c>
      <c r="B165" s="45" t="s">
        <v>890</v>
      </c>
      <c r="C165" s="375" t="s">
        <v>889</v>
      </c>
      <c r="D165" s="43" t="s">
        <v>51</v>
      </c>
      <c r="E165" s="42">
        <v>2</v>
      </c>
      <c r="F165" s="42"/>
      <c r="G165" s="41">
        <f t="shared" si="21"/>
        <v>0</v>
      </c>
      <c r="H165" s="40"/>
      <c r="I165" s="39">
        <f t="shared" si="22"/>
        <v>0</v>
      </c>
      <c r="J165" s="38"/>
      <c r="K165" s="37">
        <f t="shared" si="23"/>
        <v>0</v>
      </c>
      <c r="L165" s="20"/>
      <c r="M165" s="19" t="s">
        <v>6</v>
      </c>
      <c r="N165" s="373" t="s">
        <v>5</v>
      </c>
      <c r="O165" s="17" t="s">
        <v>888</v>
      </c>
      <c r="P165" s="373" t="s">
        <v>572</v>
      </c>
      <c r="Q165" s="15"/>
    </row>
    <row r="166" spans="1:17" ht="114.75" x14ac:dyDescent="0.2">
      <c r="A166" s="46">
        <v>103</v>
      </c>
      <c r="B166" s="45" t="s">
        <v>887</v>
      </c>
      <c r="C166" s="375" t="s">
        <v>886</v>
      </c>
      <c r="D166" s="43" t="s">
        <v>51</v>
      </c>
      <c r="E166" s="42">
        <v>1</v>
      </c>
      <c r="F166" s="42"/>
      <c r="G166" s="41">
        <f t="shared" si="21"/>
        <v>0</v>
      </c>
      <c r="H166" s="40"/>
      <c r="I166" s="39">
        <f t="shared" si="22"/>
        <v>0</v>
      </c>
      <c r="J166" s="38"/>
      <c r="K166" s="37">
        <f t="shared" si="23"/>
        <v>0</v>
      </c>
      <c r="L166" s="20"/>
      <c r="M166" s="19" t="s">
        <v>6</v>
      </c>
      <c r="N166" s="373" t="s">
        <v>5</v>
      </c>
      <c r="O166" s="17" t="s">
        <v>885</v>
      </c>
      <c r="P166" s="373" t="s">
        <v>732</v>
      </c>
      <c r="Q166" s="15"/>
    </row>
    <row r="167" spans="1:17" ht="102" x14ac:dyDescent="0.2">
      <c r="A167" s="46">
        <v>104</v>
      </c>
      <c r="B167" s="45" t="s">
        <v>884</v>
      </c>
      <c r="C167" s="375" t="s">
        <v>883</v>
      </c>
      <c r="D167" s="43" t="s">
        <v>51</v>
      </c>
      <c r="E167" s="42">
        <v>2</v>
      </c>
      <c r="F167" s="42"/>
      <c r="G167" s="41">
        <f t="shared" si="21"/>
        <v>0</v>
      </c>
      <c r="H167" s="40"/>
      <c r="I167" s="39">
        <f t="shared" si="22"/>
        <v>0</v>
      </c>
      <c r="J167" s="38"/>
      <c r="K167" s="37">
        <f t="shared" si="23"/>
        <v>0</v>
      </c>
      <c r="L167" s="20"/>
      <c r="M167" s="19" t="s">
        <v>6</v>
      </c>
      <c r="N167" s="373" t="s">
        <v>5</v>
      </c>
      <c r="O167" s="17" t="s">
        <v>882</v>
      </c>
      <c r="P167" s="373" t="s">
        <v>572</v>
      </c>
      <c r="Q167" s="15"/>
    </row>
    <row r="168" spans="1:17" ht="89.25" x14ac:dyDescent="0.2">
      <c r="A168" s="46">
        <v>105</v>
      </c>
      <c r="B168" s="45" t="s">
        <v>881</v>
      </c>
      <c r="C168" s="375" t="s">
        <v>880</v>
      </c>
      <c r="D168" s="43" t="s">
        <v>51</v>
      </c>
      <c r="E168" s="42">
        <v>3</v>
      </c>
      <c r="F168" s="42"/>
      <c r="G168" s="41">
        <f t="shared" si="21"/>
        <v>0</v>
      </c>
      <c r="H168" s="40"/>
      <c r="I168" s="39">
        <f t="shared" si="22"/>
        <v>0</v>
      </c>
      <c r="J168" s="38"/>
      <c r="K168" s="37">
        <f t="shared" si="23"/>
        <v>0</v>
      </c>
      <c r="L168" s="20"/>
      <c r="M168" s="19" t="s">
        <v>6</v>
      </c>
      <c r="N168" s="373" t="s">
        <v>5</v>
      </c>
      <c r="O168" s="17" t="s">
        <v>879</v>
      </c>
      <c r="P168" s="373" t="s">
        <v>555</v>
      </c>
      <c r="Q168" s="15"/>
    </row>
    <row r="169" spans="1:17" ht="76.5" x14ac:dyDescent="0.2">
      <c r="A169" s="46">
        <v>106</v>
      </c>
      <c r="B169" s="45" t="s">
        <v>878</v>
      </c>
      <c r="C169" s="375" t="s">
        <v>877</v>
      </c>
      <c r="D169" s="43" t="s">
        <v>51</v>
      </c>
      <c r="E169" s="42">
        <v>46</v>
      </c>
      <c r="F169" s="42"/>
      <c r="G169" s="41">
        <f t="shared" si="21"/>
        <v>0</v>
      </c>
      <c r="H169" s="40"/>
      <c r="I169" s="39">
        <f t="shared" si="22"/>
        <v>0</v>
      </c>
      <c r="J169" s="38"/>
      <c r="K169" s="37">
        <f t="shared" si="23"/>
        <v>0</v>
      </c>
      <c r="L169" s="20"/>
      <c r="M169" s="19" t="s">
        <v>6</v>
      </c>
      <c r="N169" s="373" t="s">
        <v>5</v>
      </c>
      <c r="O169" s="17" t="s">
        <v>876</v>
      </c>
      <c r="P169" s="373" t="s">
        <v>872</v>
      </c>
      <c r="Q169" s="15"/>
    </row>
    <row r="170" spans="1:17" ht="76.5" x14ac:dyDescent="0.2">
      <c r="A170" s="46">
        <v>107</v>
      </c>
      <c r="B170" s="45" t="s">
        <v>875</v>
      </c>
      <c r="C170" s="375" t="s">
        <v>874</v>
      </c>
      <c r="D170" s="43" t="s">
        <v>51</v>
      </c>
      <c r="E170" s="42">
        <v>46</v>
      </c>
      <c r="F170" s="42"/>
      <c r="G170" s="41">
        <f t="shared" si="21"/>
        <v>0</v>
      </c>
      <c r="H170" s="40"/>
      <c r="I170" s="39">
        <f t="shared" si="22"/>
        <v>0</v>
      </c>
      <c r="J170" s="38"/>
      <c r="K170" s="37">
        <f t="shared" si="23"/>
        <v>0</v>
      </c>
      <c r="L170" s="20"/>
      <c r="M170" s="19" t="s">
        <v>6</v>
      </c>
      <c r="N170" s="373" t="s">
        <v>5</v>
      </c>
      <c r="O170" s="17" t="s">
        <v>873</v>
      </c>
      <c r="P170" s="373" t="s">
        <v>872</v>
      </c>
      <c r="Q170" s="15"/>
    </row>
    <row r="171" spans="1:17" ht="127.5" x14ac:dyDescent="0.2">
      <c r="A171" s="46">
        <v>108</v>
      </c>
      <c r="B171" s="45" t="s">
        <v>871</v>
      </c>
      <c r="C171" s="375" t="s">
        <v>870</v>
      </c>
      <c r="D171" s="43" t="s">
        <v>51</v>
      </c>
      <c r="E171" s="42">
        <v>15</v>
      </c>
      <c r="F171" s="42"/>
      <c r="G171" s="41">
        <f t="shared" si="21"/>
        <v>0</v>
      </c>
      <c r="H171" s="40"/>
      <c r="I171" s="39">
        <f t="shared" si="22"/>
        <v>0</v>
      </c>
      <c r="J171" s="38"/>
      <c r="K171" s="37">
        <f t="shared" si="23"/>
        <v>0</v>
      </c>
      <c r="L171" s="20"/>
      <c r="M171" s="19" t="s">
        <v>6</v>
      </c>
      <c r="N171" s="373" t="s">
        <v>5</v>
      </c>
      <c r="O171" s="17" t="s">
        <v>869</v>
      </c>
      <c r="P171" s="373" t="s">
        <v>868</v>
      </c>
      <c r="Q171" s="15"/>
    </row>
    <row r="172" spans="1:17" ht="114.75" x14ac:dyDescent="0.2">
      <c r="A172" s="46">
        <v>109</v>
      </c>
      <c r="B172" s="45" t="s">
        <v>867</v>
      </c>
      <c r="C172" s="375" t="s">
        <v>866</v>
      </c>
      <c r="D172" s="43" t="s">
        <v>51</v>
      </c>
      <c r="E172" s="42">
        <v>6</v>
      </c>
      <c r="F172" s="42"/>
      <c r="G172" s="41">
        <f t="shared" si="21"/>
        <v>0</v>
      </c>
      <c r="H172" s="40"/>
      <c r="I172" s="39">
        <f t="shared" si="22"/>
        <v>0</v>
      </c>
      <c r="J172" s="38"/>
      <c r="K172" s="37">
        <f t="shared" si="23"/>
        <v>0</v>
      </c>
      <c r="L172" s="20"/>
      <c r="M172" s="19" t="s">
        <v>6</v>
      </c>
      <c r="N172" s="373" t="s">
        <v>5</v>
      </c>
      <c r="O172" s="17" t="s">
        <v>865</v>
      </c>
      <c r="P172" s="373" t="s">
        <v>864</v>
      </c>
      <c r="Q172" s="15"/>
    </row>
    <row r="173" spans="1:17" ht="114.75" x14ac:dyDescent="0.2">
      <c r="A173" s="46">
        <v>110</v>
      </c>
      <c r="B173" s="45" t="s">
        <v>863</v>
      </c>
      <c r="C173" s="375" t="s">
        <v>862</v>
      </c>
      <c r="D173" s="43" t="s">
        <v>51</v>
      </c>
      <c r="E173" s="42">
        <v>1</v>
      </c>
      <c r="F173" s="42"/>
      <c r="G173" s="41">
        <f t="shared" si="21"/>
        <v>0</v>
      </c>
      <c r="H173" s="40"/>
      <c r="I173" s="39">
        <f t="shared" si="22"/>
        <v>0</v>
      </c>
      <c r="J173" s="38"/>
      <c r="K173" s="37">
        <f t="shared" si="23"/>
        <v>0</v>
      </c>
      <c r="L173" s="20"/>
      <c r="M173" s="19" t="s">
        <v>6</v>
      </c>
      <c r="N173" s="373" t="s">
        <v>24</v>
      </c>
      <c r="O173" s="17" t="s">
        <v>861</v>
      </c>
      <c r="P173" s="373" t="s">
        <v>732</v>
      </c>
      <c r="Q173" s="15"/>
    </row>
    <row r="174" spans="1:17" ht="127.5" x14ac:dyDescent="0.2">
      <c r="A174" s="46">
        <v>111</v>
      </c>
      <c r="B174" s="45" t="s">
        <v>860</v>
      </c>
      <c r="C174" s="375" t="s">
        <v>859</v>
      </c>
      <c r="D174" s="43" t="s">
        <v>7</v>
      </c>
      <c r="E174" s="42">
        <v>1.7549999999999999</v>
      </c>
      <c r="F174" s="42"/>
      <c r="G174" s="41">
        <f t="shared" si="21"/>
        <v>0</v>
      </c>
      <c r="H174" s="40"/>
      <c r="I174" s="39">
        <f t="shared" si="22"/>
        <v>0</v>
      </c>
      <c r="J174" s="38"/>
      <c r="K174" s="37">
        <f t="shared" si="23"/>
        <v>0</v>
      </c>
      <c r="L174" s="20"/>
      <c r="M174" s="19" t="s">
        <v>6</v>
      </c>
      <c r="N174" s="373" t="s">
        <v>5</v>
      </c>
      <c r="O174" s="17" t="s">
        <v>858</v>
      </c>
      <c r="P174" s="373"/>
      <c r="Q174" s="15"/>
    </row>
    <row r="175" spans="1:17" x14ac:dyDescent="0.2">
      <c r="A175" s="46"/>
      <c r="B175" s="45"/>
      <c r="C175" s="375"/>
      <c r="D175" s="43"/>
      <c r="E175" s="42"/>
      <c r="F175" s="42"/>
      <c r="G175" s="41">
        <f t="shared" si="21"/>
        <v>0</v>
      </c>
      <c r="H175" s="40"/>
      <c r="I175" s="39">
        <f t="shared" si="22"/>
        <v>0</v>
      </c>
      <c r="J175" s="38"/>
      <c r="K175" s="37">
        <f t="shared" si="23"/>
        <v>0</v>
      </c>
      <c r="L175" s="20"/>
      <c r="M175" s="19"/>
      <c r="N175" s="373"/>
      <c r="O175" s="17"/>
      <c r="P175" s="373"/>
      <c r="Q175" s="15"/>
    </row>
    <row r="176" spans="1:17" x14ac:dyDescent="0.2">
      <c r="A176" s="36" t="s">
        <v>3</v>
      </c>
      <c r="B176" s="35" t="s">
        <v>857</v>
      </c>
      <c r="C176" s="374" t="s">
        <v>856</v>
      </c>
      <c r="D176" s="34"/>
      <c r="E176" s="33"/>
      <c r="F176" s="33"/>
      <c r="G176" s="32">
        <f>SUM(G150:G175)</f>
        <v>1.7372000000000001</v>
      </c>
      <c r="H176" s="31"/>
      <c r="I176" s="31">
        <f>SUM(I150:I175)</f>
        <v>0</v>
      </c>
      <c r="J176" s="30"/>
      <c r="K176" s="29">
        <f>SUM(K150:K175)</f>
        <v>0</v>
      </c>
      <c r="L176" s="20"/>
      <c r="M176" s="19"/>
      <c r="N176" s="373"/>
      <c r="O176" s="17"/>
      <c r="P176" s="373"/>
      <c r="Q176" s="15"/>
    </row>
    <row r="177" spans="1:17" x14ac:dyDescent="0.2">
      <c r="A177" s="28"/>
      <c r="B177" s="27"/>
      <c r="C177" s="182"/>
      <c r="D177" s="26"/>
      <c r="E177" s="25"/>
      <c r="F177" s="24"/>
      <c r="G177" s="23"/>
      <c r="H177" s="22"/>
      <c r="I177" s="22"/>
      <c r="J177" s="21"/>
      <c r="K177" s="21"/>
      <c r="L177" s="20"/>
      <c r="M177" s="19"/>
      <c r="N177" s="373"/>
      <c r="O177" s="17"/>
      <c r="P177" s="373"/>
      <c r="Q177" s="15"/>
    </row>
    <row r="178" spans="1:17" x14ac:dyDescent="0.2">
      <c r="A178" s="58" t="s">
        <v>17</v>
      </c>
      <c r="B178" s="57" t="s">
        <v>66</v>
      </c>
      <c r="C178" s="376" t="s">
        <v>18</v>
      </c>
      <c r="D178" s="55"/>
      <c r="E178" s="54"/>
      <c r="F178" s="54"/>
      <c r="G178" s="53"/>
      <c r="H178" s="52"/>
      <c r="I178" s="51"/>
      <c r="J178" s="50"/>
      <c r="K178" s="49"/>
      <c r="L178" s="20"/>
      <c r="M178" s="19" t="s">
        <v>15</v>
      </c>
      <c r="N178" s="373"/>
      <c r="O178" s="17"/>
      <c r="P178" s="373"/>
      <c r="Q178" s="15"/>
    </row>
    <row r="179" spans="1:17" ht="38.25" x14ac:dyDescent="0.2">
      <c r="A179" s="46">
        <v>112</v>
      </c>
      <c r="B179" s="45" t="s">
        <v>855</v>
      </c>
      <c r="C179" s="375" t="s">
        <v>854</v>
      </c>
      <c r="D179" s="43" t="s">
        <v>51</v>
      </c>
      <c r="E179" s="42">
        <v>4</v>
      </c>
      <c r="F179" s="42">
        <v>3.1E-2</v>
      </c>
      <c r="G179" s="41">
        <f t="shared" ref="G179:G197" si="24">ROUND(E179*F179,4)</f>
        <v>0.124</v>
      </c>
      <c r="H179" s="40"/>
      <c r="I179" s="39">
        <f t="shared" ref="I179:I197" si="25">ROUND(E179*H179,2)</f>
        <v>0</v>
      </c>
      <c r="J179" s="38"/>
      <c r="K179" s="37">
        <f t="shared" ref="K179:K197" si="26">ROUND(E179*J179,2)</f>
        <v>0</v>
      </c>
      <c r="L179" s="20"/>
      <c r="M179" s="19" t="s">
        <v>50</v>
      </c>
      <c r="N179" s="373" t="s">
        <v>49</v>
      </c>
      <c r="O179" s="17" t="s">
        <v>55</v>
      </c>
      <c r="P179" s="373" t="s">
        <v>853</v>
      </c>
      <c r="Q179" s="15"/>
    </row>
    <row r="180" spans="1:17" ht="38.25" x14ac:dyDescent="0.2">
      <c r="A180" s="46">
        <v>113</v>
      </c>
      <c r="B180" s="45" t="s">
        <v>855</v>
      </c>
      <c r="C180" s="375" t="s">
        <v>854</v>
      </c>
      <c r="D180" s="43" t="s">
        <v>51</v>
      </c>
      <c r="E180" s="42">
        <v>4</v>
      </c>
      <c r="F180" s="42">
        <v>3.1E-2</v>
      </c>
      <c r="G180" s="41">
        <f t="shared" si="24"/>
        <v>0.124</v>
      </c>
      <c r="H180" s="40"/>
      <c r="I180" s="39">
        <f t="shared" si="25"/>
        <v>0</v>
      </c>
      <c r="J180" s="38"/>
      <c r="K180" s="37">
        <f t="shared" si="26"/>
        <v>0</v>
      </c>
      <c r="L180" s="20"/>
      <c r="M180" s="19" t="s">
        <v>50</v>
      </c>
      <c r="N180" s="373" t="s">
        <v>49</v>
      </c>
      <c r="O180" s="17" t="s">
        <v>55</v>
      </c>
      <c r="P180" s="373" t="s">
        <v>853</v>
      </c>
      <c r="Q180" s="15"/>
    </row>
    <row r="181" spans="1:17" ht="51" x14ac:dyDescent="0.2">
      <c r="A181" s="46">
        <v>114</v>
      </c>
      <c r="B181" s="45" t="s">
        <v>852</v>
      </c>
      <c r="C181" s="375" t="s">
        <v>851</v>
      </c>
      <c r="D181" s="43" t="s">
        <v>51</v>
      </c>
      <c r="E181" s="42">
        <v>52</v>
      </c>
      <c r="F181" s="42">
        <v>3.5999999999999997E-2</v>
      </c>
      <c r="G181" s="41">
        <f t="shared" si="24"/>
        <v>1.8720000000000001</v>
      </c>
      <c r="H181" s="40"/>
      <c r="I181" s="39">
        <f t="shared" si="25"/>
        <v>0</v>
      </c>
      <c r="J181" s="38"/>
      <c r="K181" s="37">
        <f t="shared" si="26"/>
        <v>0</v>
      </c>
      <c r="L181" s="20"/>
      <c r="M181" s="19" t="s">
        <v>50</v>
      </c>
      <c r="N181" s="373" t="s">
        <v>49</v>
      </c>
      <c r="O181" s="17" t="s">
        <v>850</v>
      </c>
      <c r="P181" s="373" t="s">
        <v>849</v>
      </c>
      <c r="Q181" s="15"/>
    </row>
    <row r="182" spans="1:17" ht="51" x14ac:dyDescent="0.2">
      <c r="A182" s="46">
        <v>115</v>
      </c>
      <c r="B182" s="45" t="s">
        <v>848</v>
      </c>
      <c r="C182" s="375" t="s">
        <v>847</v>
      </c>
      <c r="D182" s="43" t="s">
        <v>51</v>
      </c>
      <c r="E182" s="42">
        <v>2</v>
      </c>
      <c r="F182" s="42">
        <v>4.0000000000000001E-3</v>
      </c>
      <c r="G182" s="41">
        <f t="shared" si="24"/>
        <v>8.0000000000000002E-3</v>
      </c>
      <c r="H182" s="40"/>
      <c r="I182" s="39">
        <f t="shared" si="25"/>
        <v>0</v>
      </c>
      <c r="J182" s="38"/>
      <c r="K182" s="37">
        <f t="shared" si="26"/>
        <v>0</v>
      </c>
      <c r="L182" s="20"/>
      <c r="M182" s="19" t="s">
        <v>50</v>
      </c>
      <c r="N182" s="373" t="s">
        <v>106</v>
      </c>
      <c r="O182" s="17" t="s">
        <v>847</v>
      </c>
      <c r="P182" s="373" t="s">
        <v>846</v>
      </c>
      <c r="Q182" s="15"/>
    </row>
    <row r="183" spans="1:17" ht="51" x14ac:dyDescent="0.2">
      <c r="A183" s="46">
        <v>116</v>
      </c>
      <c r="B183" s="45" t="s">
        <v>845</v>
      </c>
      <c r="C183" s="375" t="s">
        <v>844</v>
      </c>
      <c r="D183" s="43" t="s">
        <v>51</v>
      </c>
      <c r="E183" s="42">
        <v>2</v>
      </c>
      <c r="F183" s="42">
        <v>6.0000000000000001E-3</v>
      </c>
      <c r="G183" s="41">
        <f t="shared" si="24"/>
        <v>1.2E-2</v>
      </c>
      <c r="H183" s="40"/>
      <c r="I183" s="39">
        <f t="shared" si="25"/>
        <v>0</v>
      </c>
      <c r="J183" s="38"/>
      <c r="K183" s="37">
        <f t="shared" si="26"/>
        <v>0</v>
      </c>
      <c r="L183" s="20"/>
      <c r="M183" s="19" t="s">
        <v>50</v>
      </c>
      <c r="N183" s="373" t="s">
        <v>106</v>
      </c>
      <c r="O183" s="17" t="s">
        <v>844</v>
      </c>
      <c r="P183" s="373" t="s">
        <v>843</v>
      </c>
      <c r="Q183" s="15"/>
    </row>
    <row r="184" spans="1:17" ht="38.25" x14ac:dyDescent="0.2">
      <c r="A184" s="46">
        <v>117</v>
      </c>
      <c r="B184" s="45" t="s">
        <v>842</v>
      </c>
      <c r="C184" s="375" t="s">
        <v>841</v>
      </c>
      <c r="D184" s="43" t="s">
        <v>51</v>
      </c>
      <c r="E184" s="42">
        <v>52</v>
      </c>
      <c r="F184" s="42">
        <v>1E-3</v>
      </c>
      <c r="G184" s="41">
        <f t="shared" si="24"/>
        <v>5.1999999999999998E-2</v>
      </c>
      <c r="H184" s="40"/>
      <c r="I184" s="39">
        <f t="shared" si="25"/>
        <v>0</v>
      </c>
      <c r="J184" s="38"/>
      <c r="K184" s="37">
        <f t="shared" si="26"/>
        <v>0</v>
      </c>
      <c r="L184" s="20"/>
      <c r="M184" s="19" t="s">
        <v>50</v>
      </c>
      <c r="N184" s="373" t="s">
        <v>49</v>
      </c>
      <c r="O184" s="17" t="s">
        <v>838</v>
      </c>
      <c r="P184" s="373" t="s">
        <v>837</v>
      </c>
      <c r="Q184" s="15"/>
    </row>
    <row r="185" spans="1:17" ht="38.25" x14ac:dyDescent="0.2">
      <c r="A185" s="46">
        <v>118</v>
      </c>
      <c r="B185" s="45" t="s">
        <v>840</v>
      </c>
      <c r="C185" s="375" t="s">
        <v>839</v>
      </c>
      <c r="D185" s="43" t="s">
        <v>51</v>
      </c>
      <c r="E185" s="42">
        <v>52</v>
      </c>
      <c r="F185" s="42">
        <v>1E-3</v>
      </c>
      <c r="G185" s="41">
        <f t="shared" si="24"/>
        <v>5.1999999999999998E-2</v>
      </c>
      <c r="H185" s="40"/>
      <c r="I185" s="39">
        <f t="shared" si="25"/>
        <v>0</v>
      </c>
      <c r="J185" s="38"/>
      <c r="K185" s="37">
        <f t="shared" si="26"/>
        <v>0</v>
      </c>
      <c r="L185" s="20"/>
      <c r="M185" s="19" t="s">
        <v>50</v>
      </c>
      <c r="N185" s="373" t="s">
        <v>49</v>
      </c>
      <c r="O185" s="17" t="s">
        <v>838</v>
      </c>
      <c r="P185" s="373" t="s">
        <v>837</v>
      </c>
      <c r="Q185" s="15"/>
    </row>
    <row r="186" spans="1:17" ht="114.75" x14ac:dyDescent="0.2">
      <c r="A186" s="46">
        <v>119</v>
      </c>
      <c r="B186" s="45" t="s">
        <v>33</v>
      </c>
      <c r="C186" s="375" t="s">
        <v>32</v>
      </c>
      <c r="D186" s="43" t="s">
        <v>12</v>
      </c>
      <c r="E186" s="42">
        <v>10.428000000000001</v>
      </c>
      <c r="F186" s="42">
        <v>0</v>
      </c>
      <c r="G186" s="41">
        <f t="shared" si="24"/>
        <v>0</v>
      </c>
      <c r="H186" s="40"/>
      <c r="I186" s="39">
        <f t="shared" si="25"/>
        <v>0</v>
      </c>
      <c r="J186" s="38"/>
      <c r="K186" s="37">
        <f t="shared" si="26"/>
        <v>0</v>
      </c>
      <c r="L186" s="20"/>
      <c r="M186" s="19" t="s">
        <v>6</v>
      </c>
      <c r="N186" s="373" t="s">
        <v>5</v>
      </c>
      <c r="O186" s="17" t="s">
        <v>31</v>
      </c>
      <c r="P186" s="373" t="s">
        <v>836</v>
      </c>
      <c r="Q186" s="15"/>
    </row>
    <row r="187" spans="1:17" ht="127.5" x14ac:dyDescent="0.2">
      <c r="A187" s="46">
        <v>120</v>
      </c>
      <c r="B187" s="45" t="s">
        <v>835</v>
      </c>
      <c r="C187" s="375" t="s">
        <v>834</v>
      </c>
      <c r="D187" s="43" t="s">
        <v>12</v>
      </c>
      <c r="E187" s="42">
        <v>135.55799999999999</v>
      </c>
      <c r="F187" s="42">
        <v>0</v>
      </c>
      <c r="G187" s="41">
        <f t="shared" si="24"/>
        <v>0</v>
      </c>
      <c r="H187" s="40"/>
      <c r="I187" s="39">
        <f t="shared" si="25"/>
        <v>0</v>
      </c>
      <c r="J187" s="38"/>
      <c r="K187" s="37">
        <f t="shared" si="26"/>
        <v>0</v>
      </c>
      <c r="L187" s="20"/>
      <c r="M187" s="19" t="s">
        <v>6</v>
      </c>
      <c r="N187" s="373" t="s">
        <v>5</v>
      </c>
      <c r="O187" s="17" t="s">
        <v>833</v>
      </c>
      <c r="P187" s="373" t="s">
        <v>832</v>
      </c>
      <c r="Q187" s="15"/>
    </row>
    <row r="188" spans="1:17" ht="63.75" x14ac:dyDescent="0.2">
      <c r="A188" s="46">
        <v>121</v>
      </c>
      <c r="B188" s="45" t="s">
        <v>831</v>
      </c>
      <c r="C188" s="375" t="s">
        <v>830</v>
      </c>
      <c r="D188" s="43" t="s">
        <v>51</v>
      </c>
      <c r="E188" s="42">
        <v>53</v>
      </c>
      <c r="F188" s="42"/>
      <c r="G188" s="41">
        <f t="shared" si="24"/>
        <v>0</v>
      </c>
      <c r="H188" s="40"/>
      <c r="I188" s="39">
        <f t="shared" si="25"/>
        <v>0</v>
      </c>
      <c r="J188" s="38"/>
      <c r="K188" s="37">
        <f t="shared" si="26"/>
        <v>0</v>
      </c>
      <c r="L188" s="20"/>
      <c r="M188" s="19" t="s">
        <v>6</v>
      </c>
      <c r="N188" s="373" t="s">
        <v>5</v>
      </c>
      <c r="O188" s="17" t="s">
        <v>829</v>
      </c>
      <c r="P188" s="373" t="s">
        <v>828</v>
      </c>
      <c r="Q188" s="15"/>
    </row>
    <row r="189" spans="1:17" ht="89.25" x14ac:dyDescent="0.2">
      <c r="A189" s="46">
        <v>122</v>
      </c>
      <c r="B189" s="45" t="s">
        <v>827</v>
      </c>
      <c r="C189" s="375" t="s">
        <v>826</v>
      </c>
      <c r="D189" s="43" t="s">
        <v>51</v>
      </c>
      <c r="E189" s="42">
        <v>2</v>
      </c>
      <c r="F189" s="42"/>
      <c r="G189" s="41">
        <f t="shared" si="24"/>
        <v>0</v>
      </c>
      <c r="H189" s="40"/>
      <c r="I189" s="39">
        <f t="shared" si="25"/>
        <v>0</v>
      </c>
      <c r="J189" s="38"/>
      <c r="K189" s="37">
        <f t="shared" si="26"/>
        <v>0</v>
      </c>
      <c r="L189" s="20"/>
      <c r="M189" s="19" t="s">
        <v>6</v>
      </c>
      <c r="N189" s="373" t="s">
        <v>5</v>
      </c>
      <c r="O189" s="17" t="s">
        <v>825</v>
      </c>
      <c r="P189" s="373" t="s">
        <v>572</v>
      </c>
      <c r="Q189" s="15"/>
    </row>
    <row r="190" spans="1:17" ht="102" x14ac:dyDescent="0.2">
      <c r="A190" s="46">
        <v>123</v>
      </c>
      <c r="B190" s="45" t="s">
        <v>824</v>
      </c>
      <c r="C190" s="375" t="s">
        <v>823</v>
      </c>
      <c r="D190" s="43" t="s">
        <v>51</v>
      </c>
      <c r="E190" s="42">
        <v>2</v>
      </c>
      <c r="F190" s="42"/>
      <c r="G190" s="41">
        <f t="shared" si="24"/>
        <v>0</v>
      </c>
      <c r="H190" s="40"/>
      <c r="I190" s="39">
        <f t="shared" si="25"/>
        <v>0</v>
      </c>
      <c r="J190" s="38"/>
      <c r="K190" s="37">
        <f t="shared" si="26"/>
        <v>0</v>
      </c>
      <c r="L190" s="20"/>
      <c r="M190" s="19" t="s">
        <v>6</v>
      </c>
      <c r="N190" s="373" t="s">
        <v>5</v>
      </c>
      <c r="O190" s="17" t="s">
        <v>822</v>
      </c>
      <c r="P190" s="373" t="s">
        <v>572</v>
      </c>
      <c r="Q190" s="15"/>
    </row>
    <row r="191" spans="1:17" ht="25.5" x14ac:dyDescent="0.2">
      <c r="A191" s="46">
        <v>124</v>
      </c>
      <c r="B191" s="45" t="s">
        <v>821</v>
      </c>
      <c r="C191" s="375" t="s">
        <v>820</v>
      </c>
      <c r="D191" s="43" t="s">
        <v>12</v>
      </c>
      <c r="E191" s="42">
        <v>8.4</v>
      </c>
      <c r="F191" s="42">
        <v>0</v>
      </c>
      <c r="G191" s="41">
        <f t="shared" si="24"/>
        <v>0</v>
      </c>
      <c r="H191" s="40"/>
      <c r="I191" s="39">
        <f t="shared" si="25"/>
        <v>0</v>
      </c>
      <c r="J191" s="38"/>
      <c r="K191" s="37">
        <f t="shared" si="26"/>
        <v>0</v>
      </c>
      <c r="L191" s="20"/>
      <c r="M191" s="19" t="s">
        <v>6</v>
      </c>
      <c r="N191" s="373" t="s">
        <v>5</v>
      </c>
      <c r="O191" s="17" t="s">
        <v>819</v>
      </c>
      <c r="P191" s="373" t="s">
        <v>818</v>
      </c>
      <c r="Q191" s="15"/>
    </row>
    <row r="192" spans="1:17" ht="76.5" x14ac:dyDescent="0.2">
      <c r="A192" s="46">
        <v>125</v>
      </c>
      <c r="B192" s="45" t="s">
        <v>817</v>
      </c>
      <c r="C192" s="375" t="s">
        <v>816</v>
      </c>
      <c r="D192" s="43" t="s">
        <v>25</v>
      </c>
      <c r="E192" s="42">
        <v>254</v>
      </c>
      <c r="F192" s="42">
        <v>0</v>
      </c>
      <c r="G192" s="41">
        <f t="shared" si="24"/>
        <v>0</v>
      </c>
      <c r="H192" s="40"/>
      <c r="I192" s="39">
        <f t="shared" si="25"/>
        <v>0</v>
      </c>
      <c r="J192" s="38"/>
      <c r="K192" s="37">
        <f t="shared" si="26"/>
        <v>0</v>
      </c>
      <c r="L192" s="20"/>
      <c r="M192" s="19" t="s">
        <v>6</v>
      </c>
      <c r="N192" s="373" t="s">
        <v>24</v>
      </c>
      <c r="O192" s="17" t="s">
        <v>23</v>
      </c>
      <c r="P192" s="373" t="s">
        <v>815</v>
      </c>
      <c r="Q192" s="15"/>
    </row>
    <row r="193" spans="1:17" ht="76.5" x14ac:dyDescent="0.2">
      <c r="A193" s="46">
        <v>126</v>
      </c>
      <c r="B193" s="45" t="s">
        <v>814</v>
      </c>
      <c r="C193" s="375" t="s">
        <v>813</v>
      </c>
      <c r="D193" s="43" t="s">
        <v>25</v>
      </c>
      <c r="E193" s="42">
        <v>113</v>
      </c>
      <c r="F193" s="42">
        <v>0</v>
      </c>
      <c r="G193" s="41">
        <f t="shared" si="24"/>
        <v>0</v>
      </c>
      <c r="H193" s="40"/>
      <c r="I193" s="39">
        <f t="shared" si="25"/>
        <v>0</v>
      </c>
      <c r="J193" s="38"/>
      <c r="K193" s="37">
        <f t="shared" si="26"/>
        <v>0</v>
      </c>
      <c r="L193" s="20"/>
      <c r="M193" s="19" t="s">
        <v>6</v>
      </c>
      <c r="N193" s="373" t="s">
        <v>24</v>
      </c>
      <c r="O193" s="17" t="s">
        <v>23</v>
      </c>
      <c r="P193" s="373" t="s">
        <v>812</v>
      </c>
      <c r="Q193" s="15"/>
    </row>
    <row r="194" spans="1:17" ht="25.5" x14ac:dyDescent="0.2">
      <c r="A194" s="46">
        <v>127</v>
      </c>
      <c r="B194" s="45" t="s">
        <v>811</v>
      </c>
      <c r="C194" s="375" t="s">
        <v>810</v>
      </c>
      <c r="D194" s="43" t="s">
        <v>51</v>
      </c>
      <c r="E194" s="42">
        <v>1</v>
      </c>
      <c r="F194" s="42"/>
      <c r="G194" s="41">
        <f t="shared" si="24"/>
        <v>0</v>
      </c>
      <c r="H194" s="40"/>
      <c r="I194" s="39">
        <f t="shared" si="25"/>
        <v>0</v>
      </c>
      <c r="J194" s="38"/>
      <c r="K194" s="37">
        <f t="shared" si="26"/>
        <v>0</v>
      </c>
      <c r="L194" s="20"/>
      <c r="M194" s="19" t="s">
        <v>6</v>
      </c>
      <c r="N194" s="373" t="s">
        <v>24</v>
      </c>
      <c r="O194" s="17"/>
      <c r="P194" s="373" t="s">
        <v>809</v>
      </c>
      <c r="Q194" s="15"/>
    </row>
    <row r="195" spans="1:17" ht="25.5" x14ac:dyDescent="0.2">
      <c r="A195" s="46">
        <v>128</v>
      </c>
      <c r="B195" s="45" t="s">
        <v>808</v>
      </c>
      <c r="C195" s="375" t="s">
        <v>807</v>
      </c>
      <c r="D195" s="43" t="s">
        <v>51</v>
      </c>
      <c r="E195" s="42">
        <v>2</v>
      </c>
      <c r="F195" s="42"/>
      <c r="G195" s="41">
        <f t="shared" si="24"/>
        <v>0</v>
      </c>
      <c r="H195" s="40"/>
      <c r="I195" s="39">
        <f t="shared" si="25"/>
        <v>0</v>
      </c>
      <c r="J195" s="38"/>
      <c r="K195" s="37">
        <f t="shared" si="26"/>
        <v>0</v>
      </c>
      <c r="L195" s="20"/>
      <c r="M195" s="19" t="s">
        <v>6</v>
      </c>
      <c r="N195" s="373" t="s">
        <v>24</v>
      </c>
      <c r="O195" s="17"/>
      <c r="P195" s="373" t="s">
        <v>806</v>
      </c>
      <c r="Q195" s="15"/>
    </row>
    <row r="196" spans="1:17" ht="140.25" x14ac:dyDescent="0.2">
      <c r="A196" s="46">
        <v>129</v>
      </c>
      <c r="B196" s="45" t="s">
        <v>22</v>
      </c>
      <c r="C196" s="375" t="s">
        <v>21</v>
      </c>
      <c r="D196" s="43" t="s">
        <v>7</v>
      </c>
      <c r="E196" s="42">
        <v>2.2989999999999999</v>
      </c>
      <c r="F196" s="42"/>
      <c r="G196" s="41">
        <f t="shared" si="24"/>
        <v>0</v>
      </c>
      <c r="H196" s="40"/>
      <c r="I196" s="39">
        <f t="shared" si="25"/>
        <v>0</v>
      </c>
      <c r="J196" s="38"/>
      <c r="K196" s="37">
        <f t="shared" si="26"/>
        <v>0</v>
      </c>
      <c r="L196" s="20"/>
      <c r="M196" s="19" t="s">
        <v>6</v>
      </c>
      <c r="N196" s="373" t="s">
        <v>5</v>
      </c>
      <c r="O196" s="17" t="s">
        <v>20</v>
      </c>
      <c r="P196" s="373"/>
      <c r="Q196" s="15"/>
    </row>
    <row r="197" spans="1:17" x14ac:dyDescent="0.2">
      <c r="A197" s="46"/>
      <c r="B197" s="45"/>
      <c r="C197" s="375"/>
      <c r="D197" s="43"/>
      <c r="E197" s="42"/>
      <c r="F197" s="42"/>
      <c r="G197" s="41">
        <f t="shared" si="24"/>
        <v>0</v>
      </c>
      <c r="H197" s="40"/>
      <c r="I197" s="39">
        <f t="shared" si="25"/>
        <v>0</v>
      </c>
      <c r="J197" s="38"/>
      <c r="K197" s="37">
        <f t="shared" si="26"/>
        <v>0</v>
      </c>
      <c r="L197" s="20"/>
      <c r="M197" s="19"/>
      <c r="N197" s="373"/>
      <c r="O197" s="17"/>
      <c r="P197" s="373"/>
      <c r="Q197" s="15"/>
    </row>
    <row r="198" spans="1:17" x14ac:dyDescent="0.2">
      <c r="A198" s="36" t="s">
        <v>3</v>
      </c>
      <c r="B198" s="35" t="s">
        <v>19</v>
      </c>
      <c r="C198" s="374" t="s">
        <v>18</v>
      </c>
      <c r="D198" s="34"/>
      <c r="E198" s="33"/>
      <c r="F198" s="33"/>
      <c r="G198" s="32">
        <f>SUM(G179:G197)</f>
        <v>2.2440000000000002</v>
      </c>
      <c r="H198" s="31"/>
      <c r="I198" s="31">
        <f>SUM(I179:I197)</f>
        <v>0</v>
      </c>
      <c r="J198" s="30"/>
      <c r="K198" s="29">
        <f>SUM(K179:K197)</f>
        <v>0</v>
      </c>
      <c r="L198" s="20"/>
      <c r="M198" s="19"/>
      <c r="N198" s="373"/>
      <c r="O198" s="17"/>
      <c r="P198" s="373"/>
      <c r="Q198" s="15"/>
    </row>
    <row r="199" spans="1:17" x14ac:dyDescent="0.2">
      <c r="A199" s="28"/>
      <c r="B199" s="27"/>
      <c r="C199" s="182"/>
      <c r="D199" s="26"/>
      <c r="E199" s="25"/>
      <c r="F199" s="24"/>
      <c r="G199" s="23"/>
      <c r="H199" s="22"/>
      <c r="I199" s="22"/>
      <c r="J199" s="21"/>
      <c r="K199" s="21"/>
      <c r="L199" s="20"/>
      <c r="M199" s="19"/>
      <c r="N199" s="373"/>
      <c r="O199" s="17"/>
      <c r="P199" s="373"/>
      <c r="Q199" s="15"/>
    </row>
    <row r="200" spans="1:17" x14ac:dyDescent="0.2">
      <c r="A200" s="58" t="s">
        <v>17</v>
      </c>
      <c r="B200" s="57" t="s">
        <v>805</v>
      </c>
      <c r="C200" s="376" t="s">
        <v>785</v>
      </c>
      <c r="D200" s="55"/>
      <c r="E200" s="54"/>
      <c r="F200" s="54"/>
      <c r="G200" s="53"/>
      <c r="H200" s="52"/>
      <c r="I200" s="51"/>
      <c r="J200" s="50"/>
      <c r="K200" s="49"/>
      <c r="L200" s="20"/>
      <c r="M200" s="19" t="s">
        <v>15</v>
      </c>
      <c r="N200" s="373"/>
      <c r="O200" s="17"/>
      <c r="P200" s="373"/>
      <c r="Q200" s="15"/>
    </row>
    <row r="201" spans="1:17" x14ac:dyDescent="0.2">
      <c r="A201" s="46">
        <v>130</v>
      </c>
      <c r="B201" s="45" t="s">
        <v>804</v>
      </c>
      <c r="C201" s="375" t="s">
        <v>803</v>
      </c>
      <c r="D201" s="43" t="s">
        <v>36</v>
      </c>
      <c r="E201" s="42">
        <v>11.6</v>
      </c>
      <c r="F201" s="42">
        <v>0</v>
      </c>
      <c r="G201" s="41">
        <f t="shared" ref="G201:G206" si="27">ROUND(E201*F201,4)</f>
        <v>0</v>
      </c>
      <c r="H201" s="40"/>
      <c r="I201" s="39">
        <f t="shared" ref="I201:I206" si="28">ROUND(E201*H201,2)</f>
        <v>0</v>
      </c>
      <c r="J201" s="38"/>
      <c r="K201" s="37">
        <f t="shared" ref="K201:K206" si="29">ROUND(E201*J201,2)</f>
        <v>0</v>
      </c>
      <c r="L201" s="20"/>
      <c r="M201" s="19" t="s">
        <v>50</v>
      </c>
      <c r="N201" s="373" t="s">
        <v>106</v>
      </c>
      <c r="O201" s="17"/>
      <c r="P201" s="373" t="s">
        <v>802</v>
      </c>
      <c r="Q201" s="15"/>
    </row>
    <row r="202" spans="1:17" ht="51" x14ac:dyDescent="0.2">
      <c r="A202" s="46">
        <v>131</v>
      </c>
      <c r="B202" s="45" t="s">
        <v>801</v>
      </c>
      <c r="C202" s="375" t="s">
        <v>800</v>
      </c>
      <c r="D202" s="43" t="s">
        <v>12</v>
      </c>
      <c r="E202" s="42">
        <v>41.8</v>
      </c>
      <c r="F202" s="42">
        <v>1.7999999999999999E-2</v>
      </c>
      <c r="G202" s="41">
        <f t="shared" si="27"/>
        <v>0.75239999999999996</v>
      </c>
      <c r="H202" s="40"/>
      <c r="I202" s="39">
        <f t="shared" si="28"/>
        <v>0</v>
      </c>
      <c r="J202" s="38"/>
      <c r="K202" s="37">
        <f t="shared" si="29"/>
        <v>0</v>
      </c>
      <c r="L202" s="20"/>
      <c r="M202" s="19" t="s">
        <v>50</v>
      </c>
      <c r="N202" s="373" t="s">
        <v>49</v>
      </c>
      <c r="O202" s="17" t="s">
        <v>799</v>
      </c>
      <c r="P202" s="373" t="s">
        <v>798</v>
      </c>
      <c r="Q202" s="15"/>
    </row>
    <row r="203" spans="1:17" ht="102" x14ac:dyDescent="0.2">
      <c r="A203" s="46">
        <v>132</v>
      </c>
      <c r="B203" s="45" t="s">
        <v>797</v>
      </c>
      <c r="C203" s="375" t="s">
        <v>796</v>
      </c>
      <c r="D203" s="43" t="s">
        <v>12</v>
      </c>
      <c r="E203" s="42">
        <v>41.8</v>
      </c>
      <c r="F203" s="42">
        <v>3.7999999999999999E-2</v>
      </c>
      <c r="G203" s="41">
        <f t="shared" si="27"/>
        <v>1.5884</v>
      </c>
      <c r="H203" s="40"/>
      <c r="I203" s="39">
        <f t="shared" si="28"/>
        <v>0</v>
      </c>
      <c r="J203" s="38"/>
      <c r="K203" s="37">
        <f t="shared" si="29"/>
        <v>0</v>
      </c>
      <c r="L203" s="20"/>
      <c r="M203" s="19" t="s">
        <v>6</v>
      </c>
      <c r="N203" s="373" t="s">
        <v>5</v>
      </c>
      <c r="O203" s="17" t="s">
        <v>795</v>
      </c>
      <c r="P203" s="373" t="s">
        <v>794</v>
      </c>
      <c r="Q203" s="15"/>
    </row>
    <row r="204" spans="1:17" ht="76.5" x14ac:dyDescent="0.2">
      <c r="A204" s="46">
        <v>133</v>
      </c>
      <c r="B204" s="45" t="s">
        <v>793</v>
      </c>
      <c r="C204" s="375" t="s">
        <v>792</v>
      </c>
      <c r="D204" s="43" t="s">
        <v>36</v>
      </c>
      <c r="E204" s="42">
        <v>11.6</v>
      </c>
      <c r="F204" s="42">
        <v>0</v>
      </c>
      <c r="G204" s="41">
        <f t="shared" si="27"/>
        <v>0</v>
      </c>
      <c r="H204" s="40"/>
      <c r="I204" s="39">
        <f t="shared" si="28"/>
        <v>0</v>
      </c>
      <c r="J204" s="38"/>
      <c r="K204" s="37">
        <f t="shared" si="29"/>
        <v>0</v>
      </c>
      <c r="L204" s="20"/>
      <c r="M204" s="19" t="s">
        <v>6</v>
      </c>
      <c r="N204" s="373" t="s">
        <v>24</v>
      </c>
      <c r="O204" s="17" t="s">
        <v>791</v>
      </c>
      <c r="P204" s="373" t="s">
        <v>790</v>
      </c>
      <c r="Q204" s="15"/>
    </row>
    <row r="205" spans="1:17" ht="127.5" x14ac:dyDescent="0.2">
      <c r="A205" s="46">
        <v>134</v>
      </c>
      <c r="B205" s="45" t="s">
        <v>789</v>
      </c>
      <c r="C205" s="375" t="s">
        <v>788</v>
      </c>
      <c r="D205" s="43" t="s">
        <v>7</v>
      </c>
      <c r="E205" s="42">
        <v>2.3330000000000002</v>
      </c>
      <c r="F205" s="42"/>
      <c r="G205" s="41">
        <f t="shared" si="27"/>
        <v>0</v>
      </c>
      <c r="H205" s="40"/>
      <c r="I205" s="39">
        <f t="shared" si="28"/>
        <v>0</v>
      </c>
      <c r="J205" s="38"/>
      <c r="K205" s="37">
        <f t="shared" si="29"/>
        <v>0</v>
      </c>
      <c r="L205" s="20"/>
      <c r="M205" s="19" t="s">
        <v>6</v>
      </c>
      <c r="N205" s="373" t="s">
        <v>5</v>
      </c>
      <c r="O205" s="17" t="s">
        <v>787</v>
      </c>
      <c r="P205" s="373"/>
      <c r="Q205" s="15"/>
    </row>
    <row r="206" spans="1:17" x14ac:dyDescent="0.2">
      <c r="A206" s="46"/>
      <c r="B206" s="45"/>
      <c r="C206" s="375"/>
      <c r="D206" s="43"/>
      <c r="E206" s="42"/>
      <c r="F206" s="42"/>
      <c r="G206" s="41">
        <f t="shared" si="27"/>
        <v>0</v>
      </c>
      <c r="H206" s="40"/>
      <c r="I206" s="39">
        <f t="shared" si="28"/>
        <v>0</v>
      </c>
      <c r="J206" s="38"/>
      <c r="K206" s="37">
        <f t="shared" si="29"/>
        <v>0</v>
      </c>
      <c r="L206" s="20"/>
      <c r="M206" s="19"/>
      <c r="N206" s="373"/>
      <c r="O206" s="17"/>
      <c r="P206" s="373"/>
      <c r="Q206" s="15"/>
    </row>
    <row r="207" spans="1:17" x14ac:dyDescent="0.2">
      <c r="A207" s="36" t="s">
        <v>3</v>
      </c>
      <c r="B207" s="35" t="s">
        <v>786</v>
      </c>
      <c r="C207" s="374" t="s">
        <v>785</v>
      </c>
      <c r="D207" s="34"/>
      <c r="E207" s="33"/>
      <c r="F207" s="33"/>
      <c r="G207" s="32">
        <f>SUM(G201:G206)</f>
        <v>2.3407999999999998</v>
      </c>
      <c r="H207" s="31"/>
      <c r="I207" s="31">
        <f>SUM(I201:I206)</f>
        <v>0</v>
      </c>
      <c r="J207" s="30"/>
      <c r="K207" s="29">
        <f>SUM(K201:K206)</f>
        <v>0</v>
      </c>
      <c r="L207" s="20"/>
      <c r="M207" s="19"/>
      <c r="N207" s="373"/>
      <c r="O207" s="17"/>
      <c r="P207" s="373"/>
      <c r="Q207" s="15"/>
    </row>
    <row r="208" spans="1:17" x14ac:dyDescent="0.2">
      <c r="A208" s="28"/>
      <c r="B208" s="27"/>
      <c r="C208" s="182"/>
      <c r="D208" s="26"/>
      <c r="E208" s="25"/>
      <c r="F208" s="24"/>
      <c r="G208" s="23"/>
      <c r="H208" s="22"/>
      <c r="I208" s="22"/>
      <c r="J208" s="21"/>
      <c r="K208" s="21"/>
      <c r="L208" s="20"/>
      <c r="M208" s="19"/>
      <c r="N208" s="373"/>
      <c r="O208" s="17"/>
      <c r="P208" s="373"/>
      <c r="Q208" s="15"/>
    </row>
    <row r="209" spans="1:17" x14ac:dyDescent="0.2">
      <c r="A209" s="58" t="s">
        <v>17</v>
      </c>
      <c r="B209" s="57" t="s">
        <v>784</v>
      </c>
      <c r="C209" s="376" t="s">
        <v>755</v>
      </c>
      <c r="D209" s="55"/>
      <c r="E209" s="54"/>
      <c r="F209" s="54"/>
      <c r="G209" s="53"/>
      <c r="H209" s="52"/>
      <c r="I209" s="51"/>
      <c r="J209" s="50"/>
      <c r="K209" s="49"/>
      <c r="L209" s="20"/>
      <c r="M209" s="19" t="s">
        <v>15</v>
      </c>
      <c r="N209" s="373"/>
      <c r="O209" s="17"/>
      <c r="P209" s="373"/>
      <c r="Q209" s="15"/>
    </row>
    <row r="210" spans="1:17" ht="51" x14ac:dyDescent="0.2">
      <c r="A210" s="46">
        <v>135</v>
      </c>
      <c r="B210" s="45" t="s">
        <v>783</v>
      </c>
      <c r="C210" s="375" t="s">
        <v>782</v>
      </c>
      <c r="D210" s="43" t="s">
        <v>12</v>
      </c>
      <c r="E210" s="42">
        <v>571.75</v>
      </c>
      <c r="F210" s="42">
        <v>3.0000000000000001E-3</v>
      </c>
      <c r="G210" s="41">
        <f t="shared" ref="G210:G217" si="30">ROUND(E210*F210,4)</f>
        <v>1.7153</v>
      </c>
      <c r="H210" s="40"/>
      <c r="I210" s="39">
        <f t="shared" ref="I210:I217" si="31">ROUND(E210*H210,2)</f>
        <v>0</v>
      </c>
      <c r="J210" s="38"/>
      <c r="K210" s="37">
        <f t="shared" ref="K210:K217" si="32">ROUND(E210*J210,2)</f>
        <v>0</v>
      </c>
      <c r="L210" s="20"/>
      <c r="M210" s="19" t="s">
        <v>50</v>
      </c>
      <c r="N210" s="373" t="s">
        <v>106</v>
      </c>
      <c r="O210" s="17" t="s">
        <v>781</v>
      </c>
      <c r="P210" s="373" t="s">
        <v>780</v>
      </c>
      <c r="Q210" s="15"/>
    </row>
    <row r="211" spans="1:17" ht="51" x14ac:dyDescent="0.2">
      <c r="A211" s="46">
        <v>136</v>
      </c>
      <c r="B211" s="45" t="s">
        <v>779</v>
      </c>
      <c r="C211" s="375" t="s">
        <v>778</v>
      </c>
      <c r="D211" s="43" t="s">
        <v>12</v>
      </c>
      <c r="E211" s="42">
        <v>52.4</v>
      </c>
      <c r="F211" s="42">
        <v>2E-3</v>
      </c>
      <c r="G211" s="41">
        <f t="shared" si="30"/>
        <v>0.1048</v>
      </c>
      <c r="H211" s="40"/>
      <c r="I211" s="39">
        <f t="shared" si="31"/>
        <v>0</v>
      </c>
      <c r="J211" s="38"/>
      <c r="K211" s="37">
        <f t="shared" si="32"/>
        <v>0</v>
      </c>
      <c r="L211" s="20"/>
      <c r="M211" s="19" t="s">
        <v>50</v>
      </c>
      <c r="N211" s="373" t="s">
        <v>106</v>
      </c>
      <c r="O211" s="17" t="s">
        <v>777</v>
      </c>
      <c r="P211" s="373" t="s">
        <v>776</v>
      </c>
      <c r="Q211" s="15"/>
    </row>
    <row r="212" spans="1:17" ht="63.75" x14ac:dyDescent="0.2">
      <c r="A212" s="46">
        <v>137</v>
      </c>
      <c r="B212" s="45" t="s">
        <v>775</v>
      </c>
      <c r="C212" s="375" t="s">
        <v>774</v>
      </c>
      <c r="D212" s="43" t="s">
        <v>12</v>
      </c>
      <c r="E212" s="42">
        <v>629.43299999999999</v>
      </c>
      <c r="F212" s="42"/>
      <c r="G212" s="41">
        <f t="shared" si="30"/>
        <v>0</v>
      </c>
      <c r="H212" s="40"/>
      <c r="I212" s="39">
        <f t="shared" si="31"/>
        <v>0</v>
      </c>
      <c r="J212" s="38"/>
      <c r="K212" s="37">
        <f t="shared" si="32"/>
        <v>0</v>
      </c>
      <c r="L212" s="20"/>
      <c r="M212" s="19" t="s">
        <v>6</v>
      </c>
      <c r="N212" s="373" t="s">
        <v>5</v>
      </c>
      <c r="O212" s="17" t="s">
        <v>773</v>
      </c>
      <c r="P212" s="373" t="s">
        <v>772</v>
      </c>
      <c r="Q212" s="15"/>
    </row>
    <row r="213" spans="1:17" ht="76.5" x14ac:dyDescent="0.2">
      <c r="A213" s="46">
        <v>138</v>
      </c>
      <c r="B213" s="45" t="s">
        <v>771</v>
      </c>
      <c r="C213" s="375" t="s">
        <v>770</v>
      </c>
      <c r="D213" s="43" t="s">
        <v>12</v>
      </c>
      <c r="E213" s="42">
        <v>52.4</v>
      </c>
      <c r="F213" s="42"/>
      <c r="G213" s="41">
        <f t="shared" si="30"/>
        <v>0</v>
      </c>
      <c r="H213" s="40"/>
      <c r="I213" s="39">
        <f t="shared" si="31"/>
        <v>0</v>
      </c>
      <c r="J213" s="38"/>
      <c r="K213" s="37">
        <f t="shared" si="32"/>
        <v>0</v>
      </c>
      <c r="L213" s="20"/>
      <c r="M213" s="19" t="s">
        <v>6</v>
      </c>
      <c r="N213" s="373" t="s">
        <v>5</v>
      </c>
      <c r="O213" s="17" t="s">
        <v>769</v>
      </c>
      <c r="P213" s="373" t="s">
        <v>768</v>
      </c>
      <c r="Q213" s="15"/>
    </row>
    <row r="214" spans="1:17" ht="76.5" x14ac:dyDescent="0.2">
      <c r="A214" s="46">
        <v>139</v>
      </c>
      <c r="B214" s="45" t="s">
        <v>767</v>
      </c>
      <c r="C214" s="375" t="s">
        <v>766</v>
      </c>
      <c r="D214" s="43" t="s">
        <v>36</v>
      </c>
      <c r="E214" s="42">
        <v>232</v>
      </c>
      <c r="F214" s="42">
        <v>0</v>
      </c>
      <c r="G214" s="41">
        <f t="shared" si="30"/>
        <v>0</v>
      </c>
      <c r="H214" s="40"/>
      <c r="I214" s="39">
        <f t="shared" si="31"/>
        <v>0</v>
      </c>
      <c r="J214" s="38"/>
      <c r="K214" s="37">
        <f t="shared" si="32"/>
        <v>0</v>
      </c>
      <c r="L214" s="20"/>
      <c r="M214" s="19" t="s">
        <v>6</v>
      </c>
      <c r="N214" s="373" t="s">
        <v>5</v>
      </c>
      <c r="O214" s="17" t="s">
        <v>765</v>
      </c>
      <c r="P214" s="373" t="s">
        <v>764</v>
      </c>
      <c r="Q214" s="15"/>
    </row>
    <row r="215" spans="1:17" ht="76.5" x14ac:dyDescent="0.2">
      <c r="A215" s="46">
        <v>140</v>
      </c>
      <c r="B215" s="45" t="s">
        <v>763</v>
      </c>
      <c r="C215" s="375" t="s">
        <v>762</v>
      </c>
      <c r="D215" s="43" t="s">
        <v>12</v>
      </c>
      <c r="E215" s="42">
        <v>571.75</v>
      </c>
      <c r="F215" s="42">
        <v>0</v>
      </c>
      <c r="G215" s="41">
        <f t="shared" si="30"/>
        <v>0</v>
      </c>
      <c r="H215" s="40"/>
      <c r="I215" s="39">
        <f t="shared" si="31"/>
        <v>0</v>
      </c>
      <c r="J215" s="38"/>
      <c r="K215" s="37">
        <f t="shared" si="32"/>
        <v>0</v>
      </c>
      <c r="L215" s="20"/>
      <c r="M215" s="19" t="s">
        <v>6</v>
      </c>
      <c r="N215" s="373" t="s">
        <v>5</v>
      </c>
      <c r="O215" s="17" t="s">
        <v>761</v>
      </c>
      <c r="P215" s="373" t="s">
        <v>760</v>
      </c>
      <c r="Q215" s="15"/>
    </row>
    <row r="216" spans="1:17" ht="127.5" x14ac:dyDescent="0.2">
      <c r="A216" s="46">
        <v>141</v>
      </c>
      <c r="B216" s="45" t="s">
        <v>759</v>
      </c>
      <c r="C216" s="375" t="s">
        <v>758</v>
      </c>
      <c r="D216" s="43" t="s">
        <v>7</v>
      </c>
      <c r="E216" s="42">
        <v>1.7230000000000001</v>
      </c>
      <c r="F216" s="42"/>
      <c r="G216" s="41">
        <f t="shared" si="30"/>
        <v>0</v>
      </c>
      <c r="H216" s="40"/>
      <c r="I216" s="39">
        <f t="shared" si="31"/>
        <v>0</v>
      </c>
      <c r="J216" s="38"/>
      <c r="K216" s="37">
        <f t="shared" si="32"/>
        <v>0</v>
      </c>
      <c r="L216" s="20"/>
      <c r="M216" s="19" t="s">
        <v>6</v>
      </c>
      <c r="N216" s="373" t="s">
        <v>5</v>
      </c>
      <c r="O216" s="17" t="s">
        <v>757</v>
      </c>
      <c r="P216" s="373"/>
      <c r="Q216" s="15"/>
    </row>
    <row r="217" spans="1:17" x14ac:dyDescent="0.2">
      <c r="A217" s="46"/>
      <c r="B217" s="45"/>
      <c r="C217" s="375"/>
      <c r="D217" s="43"/>
      <c r="E217" s="42"/>
      <c r="F217" s="42"/>
      <c r="G217" s="41">
        <f t="shared" si="30"/>
        <v>0</v>
      </c>
      <c r="H217" s="40"/>
      <c r="I217" s="39">
        <f t="shared" si="31"/>
        <v>0</v>
      </c>
      <c r="J217" s="38"/>
      <c r="K217" s="37">
        <f t="shared" si="32"/>
        <v>0</v>
      </c>
      <c r="L217" s="20"/>
      <c r="M217" s="19"/>
      <c r="N217" s="373"/>
      <c r="O217" s="17"/>
      <c r="P217" s="373"/>
      <c r="Q217" s="15"/>
    </row>
    <row r="218" spans="1:17" x14ac:dyDescent="0.2">
      <c r="A218" s="36" t="s">
        <v>3</v>
      </c>
      <c r="B218" s="35" t="s">
        <v>756</v>
      </c>
      <c r="C218" s="374" t="s">
        <v>755</v>
      </c>
      <c r="D218" s="34"/>
      <c r="E218" s="33"/>
      <c r="F218" s="33"/>
      <c r="G218" s="32">
        <f>SUM(G210:G217)</f>
        <v>1.8201000000000001</v>
      </c>
      <c r="H218" s="31"/>
      <c r="I218" s="31">
        <f>SUM(I210:I217)</f>
        <v>0</v>
      </c>
      <c r="J218" s="30"/>
      <c r="K218" s="29">
        <f>SUM(K210:K217)</f>
        <v>0</v>
      </c>
      <c r="L218" s="20"/>
      <c r="M218" s="19"/>
      <c r="N218" s="373"/>
      <c r="O218" s="17"/>
      <c r="P218" s="373"/>
      <c r="Q218" s="15"/>
    </row>
    <row r="219" spans="1:17" x14ac:dyDescent="0.2">
      <c r="A219" s="28"/>
      <c r="B219" s="27"/>
      <c r="C219" s="182"/>
      <c r="D219" s="26"/>
      <c r="E219" s="25"/>
      <c r="F219" s="24"/>
      <c r="G219" s="23"/>
      <c r="H219" s="22"/>
      <c r="I219" s="22"/>
      <c r="J219" s="21"/>
      <c r="K219" s="21"/>
      <c r="L219" s="20"/>
      <c r="M219" s="19"/>
      <c r="N219" s="373"/>
      <c r="O219" s="17"/>
      <c r="P219" s="373"/>
      <c r="Q219" s="15"/>
    </row>
    <row r="220" spans="1:17" x14ac:dyDescent="0.2">
      <c r="A220" s="58" t="s">
        <v>17</v>
      </c>
      <c r="B220" s="57" t="s">
        <v>16</v>
      </c>
      <c r="C220" s="376" t="s">
        <v>1</v>
      </c>
      <c r="D220" s="55"/>
      <c r="E220" s="54"/>
      <c r="F220" s="54"/>
      <c r="G220" s="53"/>
      <c r="H220" s="52"/>
      <c r="I220" s="51"/>
      <c r="J220" s="50"/>
      <c r="K220" s="49"/>
      <c r="L220" s="20"/>
      <c r="M220" s="19" t="s">
        <v>15</v>
      </c>
      <c r="N220" s="373"/>
      <c r="O220" s="17"/>
      <c r="P220" s="373"/>
      <c r="Q220" s="15"/>
    </row>
    <row r="221" spans="1:17" ht="89.25" x14ac:dyDescent="0.2">
      <c r="A221" s="46">
        <v>142</v>
      </c>
      <c r="B221" s="45" t="s">
        <v>754</v>
      </c>
      <c r="C221" s="375" t="s">
        <v>753</v>
      </c>
      <c r="D221" s="43" t="s">
        <v>12</v>
      </c>
      <c r="E221" s="42">
        <v>15.015000000000001</v>
      </c>
      <c r="F221" s="42">
        <v>1E-3</v>
      </c>
      <c r="G221" s="41">
        <f>ROUND(E221*F221,4)</f>
        <v>1.4999999999999999E-2</v>
      </c>
      <c r="H221" s="40"/>
      <c r="I221" s="39">
        <f>ROUND(E221*H221,2)</f>
        <v>0</v>
      </c>
      <c r="J221" s="38"/>
      <c r="K221" s="37">
        <f>ROUND(E221*J221,2)</f>
        <v>0</v>
      </c>
      <c r="L221" s="20"/>
      <c r="M221" s="19" t="s">
        <v>6</v>
      </c>
      <c r="N221" s="373" t="s">
        <v>5</v>
      </c>
      <c r="O221" s="17" t="s">
        <v>752</v>
      </c>
      <c r="P221" s="373" t="s">
        <v>751</v>
      </c>
      <c r="Q221" s="15"/>
    </row>
    <row r="222" spans="1:17" ht="127.5" x14ac:dyDescent="0.2">
      <c r="A222" s="46">
        <v>143</v>
      </c>
      <c r="B222" s="45" t="s">
        <v>9</v>
      </c>
      <c r="C222" s="375" t="s">
        <v>8</v>
      </c>
      <c r="D222" s="43" t="s">
        <v>7</v>
      </c>
      <c r="E222" s="42">
        <v>1.7999999999999999E-2</v>
      </c>
      <c r="F222" s="42"/>
      <c r="G222" s="41">
        <f>ROUND(E222*F222,4)</f>
        <v>0</v>
      </c>
      <c r="H222" s="40"/>
      <c r="I222" s="39">
        <f>ROUND(E222*H222,2)</f>
        <v>0</v>
      </c>
      <c r="J222" s="38"/>
      <c r="K222" s="37">
        <f>ROUND(E222*J222,2)</f>
        <v>0</v>
      </c>
      <c r="L222" s="20"/>
      <c r="M222" s="19" t="s">
        <v>6</v>
      </c>
      <c r="N222" s="373" t="s">
        <v>5</v>
      </c>
      <c r="O222" s="17" t="s">
        <v>4</v>
      </c>
      <c r="P222" s="373"/>
      <c r="Q222" s="15"/>
    </row>
    <row r="223" spans="1:17" x14ac:dyDescent="0.2">
      <c r="A223" s="46"/>
      <c r="B223" s="45"/>
      <c r="C223" s="375"/>
      <c r="D223" s="43"/>
      <c r="E223" s="42"/>
      <c r="F223" s="42"/>
      <c r="G223" s="41">
        <f>ROUND(E223*F223,4)</f>
        <v>0</v>
      </c>
      <c r="H223" s="40"/>
      <c r="I223" s="39">
        <f>ROUND(E223*H223,2)</f>
        <v>0</v>
      </c>
      <c r="J223" s="38"/>
      <c r="K223" s="37">
        <f>ROUND(E223*J223,2)</f>
        <v>0</v>
      </c>
      <c r="L223" s="20"/>
      <c r="M223" s="19"/>
      <c r="N223" s="373"/>
      <c r="O223" s="17"/>
      <c r="P223" s="373"/>
      <c r="Q223" s="15"/>
    </row>
    <row r="224" spans="1:17" x14ac:dyDescent="0.2">
      <c r="A224" s="36" t="s">
        <v>3</v>
      </c>
      <c r="B224" s="35" t="s">
        <v>2</v>
      </c>
      <c r="C224" s="374" t="s">
        <v>1</v>
      </c>
      <c r="D224" s="34"/>
      <c r="E224" s="33"/>
      <c r="F224" s="33"/>
      <c r="G224" s="32">
        <f>SUM(G221:G223)</f>
        <v>1.4999999999999999E-2</v>
      </c>
      <c r="H224" s="31"/>
      <c r="I224" s="31">
        <f>SUM(I221:I223)</f>
        <v>0</v>
      </c>
      <c r="J224" s="30"/>
      <c r="K224" s="29">
        <f>SUM(K221:K223)</f>
        <v>0</v>
      </c>
      <c r="L224" s="20"/>
      <c r="M224" s="19"/>
      <c r="N224" s="373"/>
      <c r="O224" s="17"/>
      <c r="P224" s="373"/>
      <c r="Q224" s="15"/>
    </row>
    <row r="225" spans="1:17" x14ac:dyDescent="0.2">
      <c r="A225" s="28"/>
      <c r="B225" s="27"/>
      <c r="C225" s="182"/>
      <c r="D225" s="26"/>
      <c r="E225" s="25"/>
      <c r="F225" s="24"/>
      <c r="G225" s="23"/>
      <c r="H225" s="22"/>
      <c r="I225" s="22"/>
      <c r="J225" s="21"/>
      <c r="K225" s="21"/>
      <c r="L225" s="20"/>
      <c r="M225" s="19"/>
      <c r="N225" s="373"/>
      <c r="O225" s="17"/>
      <c r="P225" s="373"/>
      <c r="Q225" s="15"/>
    </row>
    <row r="226" spans="1:17" x14ac:dyDescent="0.2">
      <c r="A226" s="58" t="s">
        <v>17</v>
      </c>
      <c r="B226" s="57" t="s">
        <v>750</v>
      </c>
      <c r="C226" s="376" t="s">
        <v>727</v>
      </c>
      <c r="D226" s="55"/>
      <c r="E226" s="54"/>
      <c r="F226" s="54"/>
      <c r="G226" s="53"/>
      <c r="H226" s="52"/>
      <c r="I226" s="51"/>
      <c r="J226" s="50"/>
      <c r="K226" s="49"/>
      <c r="L226" s="20"/>
      <c r="M226" s="19" t="s">
        <v>15</v>
      </c>
      <c r="N226" s="373"/>
      <c r="O226" s="17"/>
      <c r="P226" s="373"/>
      <c r="Q226" s="15"/>
    </row>
    <row r="227" spans="1:17" ht="51" x14ac:dyDescent="0.2">
      <c r="A227" s="46">
        <v>144</v>
      </c>
      <c r="B227" s="45" t="s">
        <v>749</v>
      </c>
      <c r="C227" s="375" t="s">
        <v>748</v>
      </c>
      <c r="D227" s="43" t="s">
        <v>12</v>
      </c>
      <c r="E227" s="42">
        <v>252</v>
      </c>
      <c r="F227" s="42">
        <v>1.2999999999999999E-2</v>
      </c>
      <c r="G227" s="41">
        <f t="shared" ref="G227:G233" si="33">ROUND(E227*F227,4)</f>
        <v>3.2759999999999998</v>
      </c>
      <c r="H227" s="40"/>
      <c r="I227" s="39">
        <f t="shared" ref="I227:I233" si="34">ROUND(E227*H227,2)</f>
        <v>0</v>
      </c>
      <c r="J227" s="38"/>
      <c r="K227" s="37">
        <f t="shared" ref="K227:K233" si="35">ROUND(E227*J227,2)</f>
        <v>0</v>
      </c>
      <c r="L227" s="20"/>
      <c r="M227" s="19" t="s">
        <v>50</v>
      </c>
      <c r="N227" s="373" t="s">
        <v>49</v>
      </c>
      <c r="O227" s="17" t="s">
        <v>747</v>
      </c>
      <c r="P227" s="373" t="s">
        <v>746</v>
      </c>
      <c r="Q227" s="15"/>
    </row>
    <row r="228" spans="1:17" ht="140.25" x14ac:dyDescent="0.2">
      <c r="A228" s="46">
        <v>145</v>
      </c>
      <c r="B228" s="45" t="s">
        <v>745</v>
      </c>
      <c r="C228" s="375" t="s">
        <v>744</v>
      </c>
      <c r="D228" s="43" t="s">
        <v>12</v>
      </c>
      <c r="E228" s="42">
        <v>252</v>
      </c>
      <c r="F228" s="42">
        <v>3.0000000000000001E-3</v>
      </c>
      <c r="G228" s="41">
        <f t="shared" si="33"/>
        <v>0.75600000000000001</v>
      </c>
      <c r="H228" s="40"/>
      <c r="I228" s="39">
        <f t="shared" si="34"/>
        <v>0</v>
      </c>
      <c r="J228" s="38"/>
      <c r="K228" s="37">
        <f t="shared" si="35"/>
        <v>0</v>
      </c>
      <c r="L228" s="20"/>
      <c r="M228" s="19" t="s">
        <v>6</v>
      </c>
      <c r="N228" s="373" t="s">
        <v>5</v>
      </c>
      <c r="O228" s="17" t="s">
        <v>743</v>
      </c>
      <c r="P228" s="373" t="s">
        <v>742</v>
      </c>
      <c r="Q228" s="15"/>
    </row>
    <row r="229" spans="1:17" ht="76.5" x14ac:dyDescent="0.2">
      <c r="A229" s="46">
        <v>146</v>
      </c>
      <c r="B229" s="45" t="s">
        <v>741</v>
      </c>
      <c r="C229" s="375" t="s">
        <v>740</v>
      </c>
      <c r="D229" s="43" t="s">
        <v>12</v>
      </c>
      <c r="E229" s="42">
        <v>1.68</v>
      </c>
      <c r="F229" s="42">
        <v>1E-3</v>
      </c>
      <c r="G229" s="41">
        <f t="shared" si="33"/>
        <v>1.6999999999999999E-3</v>
      </c>
      <c r="H229" s="40"/>
      <c r="I229" s="39">
        <f t="shared" si="34"/>
        <v>0</v>
      </c>
      <c r="J229" s="38"/>
      <c r="K229" s="37">
        <f t="shared" si="35"/>
        <v>0</v>
      </c>
      <c r="L229" s="20"/>
      <c r="M229" s="19" t="s">
        <v>6</v>
      </c>
      <c r="N229" s="373" t="s">
        <v>5</v>
      </c>
      <c r="O229" s="17" t="s">
        <v>739</v>
      </c>
      <c r="P229" s="373" t="s">
        <v>738</v>
      </c>
      <c r="Q229" s="15"/>
    </row>
    <row r="230" spans="1:17" ht="25.5" x14ac:dyDescent="0.2">
      <c r="A230" s="46">
        <v>147</v>
      </c>
      <c r="B230" s="45" t="s">
        <v>737</v>
      </c>
      <c r="C230" s="375" t="s">
        <v>736</v>
      </c>
      <c r="D230" s="43" t="s">
        <v>51</v>
      </c>
      <c r="E230" s="42">
        <v>7</v>
      </c>
      <c r="F230" s="42">
        <v>3.0000000000000001E-3</v>
      </c>
      <c r="G230" s="41">
        <f t="shared" si="33"/>
        <v>2.1000000000000001E-2</v>
      </c>
      <c r="H230" s="40"/>
      <c r="I230" s="39">
        <f t="shared" si="34"/>
        <v>0</v>
      </c>
      <c r="J230" s="38"/>
      <c r="K230" s="37">
        <f t="shared" si="35"/>
        <v>0</v>
      </c>
      <c r="L230" s="20"/>
      <c r="M230" s="19" t="s">
        <v>50</v>
      </c>
      <c r="N230" s="373" t="s">
        <v>49</v>
      </c>
      <c r="O230" s="17"/>
      <c r="P230" s="373" t="s">
        <v>735</v>
      </c>
      <c r="Q230" s="15"/>
    </row>
    <row r="231" spans="1:17" ht="25.5" x14ac:dyDescent="0.2">
      <c r="A231" s="46">
        <v>148</v>
      </c>
      <c r="B231" s="45" t="s">
        <v>734</v>
      </c>
      <c r="C231" s="375" t="s">
        <v>733</v>
      </c>
      <c r="D231" s="43" t="s">
        <v>51</v>
      </c>
      <c r="E231" s="42">
        <v>1</v>
      </c>
      <c r="F231" s="42">
        <v>5.0000000000000001E-3</v>
      </c>
      <c r="G231" s="41">
        <f t="shared" si="33"/>
        <v>5.0000000000000001E-3</v>
      </c>
      <c r="H231" s="40"/>
      <c r="I231" s="39">
        <f t="shared" si="34"/>
        <v>0</v>
      </c>
      <c r="J231" s="38"/>
      <c r="K231" s="37">
        <f t="shared" si="35"/>
        <v>0</v>
      </c>
      <c r="L231" s="20"/>
      <c r="M231" s="19" t="s">
        <v>50</v>
      </c>
      <c r="N231" s="373" t="s">
        <v>49</v>
      </c>
      <c r="O231" s="17"/>
      <c r="P231" s="373" t="s">
        <v>732</v>
      </c>
      <c r="Q231" s="15"/>
    </row>
    <row r="232" spans="1:17" ht="127.5" x14ac:dyDescent="0.2">
      <c r="A232" s="46">
        <v>149</v>
      </c>
      <c r="B232" s="45" t="s">
        <v>731</v>
      </c>
      <c r="C232" s="375" t="s">
        <v>730</v>
      </c>
      <c r="D232" s="43" t="s">
        <v>7</v>
      </c>
      <c r="E232" s="42">
        <v>3.9830000000000001</v>
      </c>
      <c r="F232" s="42"/>
      <c r="G232" s="41">
        <f t="shared" si="33"/>
        <v>0</v>
      </c>
      <c r="H232" s="40"/>
      <c r="I232" s="39">
        <f t="shared" si="34"/>
        <v>0</v>
      </c>
      <c r="J232" s="38"/>
      <c r="K232" s="37">
        <f t="shared" si="35"/>
        <v>0</v>
      </c>
      <c r="L232" s="20"/>
      <c r="M232" s="19" t="s">
        <v>6</v>
      </c>
      <c r="N232" s="373" t="s">
        <v>5</v>
      </c>
      <c r="O232" s="17" t="s">
        <v>729</v>
      </c>
      <c r="P232" s="373"/>
      <c r="Q232" s="15"/>
    </row>
    <row r="233" spans="1:17" x14ac:dyDescent="0.2">
      <c r="A233" s="46"/>
      <c r="B233" s="45"/>
      <c r="C233" s="375"/>
      <c r="D233" s="43"/>
      <c r="E233" s="42"/>
      <c r="F233" s="42"/>
      <c r="G233" s="41">
        <f t="shared" si="33"/>
        <v>0</v>
      </c>
      <c r="H233" s="40"/>
      <c r="I233" s="39">
        <f t="shared" si="34"/>
        <v>0</v>
      </c>
      <c r="J233" s="38"/>
      <c r="K233" s="37">
        <f t="shared" si="35"/>
        <v>0</v>
      </c>
      <c r="L233" s="20"/>
      <c r="M233" s="19"/>
      <c r="N233" s="373"/>
      <c r="O233" s="17"/>
      <c r="P233" s="373"/>
      <c r="Q233" s="15"/>
    </row>
    <row r="234" spans="1:17" x14ac:dyDescent="0.2">
      <c r="A234" s="36" t="s">
        <v>3</v>
      </c>
      <c r="B234" s="35" t="s">
        <v>728</v>
      </c>
      <c r="C234" s="374" t="s">
        <v>727</v>
      </c>
      <c r="D234" s="34"/>
      <c r="E234" s="33"/>
      <c r="F234" s="33"/>
      <c r="G234" s="32">
        <f>SUM(G227:G233)</f>
        <v>4.0596999999999994</v>
      </c>
      <c r="H234" s="31"/>
      <c r="I234" s="31">
        <f>SUM(I227:I233)</f>
        <v>0</v>
      </c>
      <c r="J234" s="30"/>
      <c r="K234" s="29">
        <f>SUM(K227:K233)</f>
        <v>0</v>
      </c>
      <c r="L234" s="20"/>
      <c r="M234" s="19"/>
      <c r="N234" s="373"/>
      <c r="O234" s="17"/>
      <c r="P234" s="373"/>
      <c r="Q234" s="15"/>
    </row>
    <row r="235" spans="1:17" x14ac:dyDescent="0.2">
      <c r="A235" s="28"/>
      <c r="B235" s="27"/>
      <c r="C235" s="182"/>
      <c r="D235" s="26"/>
      <c r="E235" s="25"/>
      <c r="F235" s="24"/>
      <c r="G235" s="23"/>
      <c r="H235" s="22"/>
      <c r="I235" s="22"/>
      <c r="J235" s="21"/>
      <c r="K235" s="21"/>
      <c r="L235" s="20"/>
      <c r="M235" s="19"/>
      <c r="N235" s="373"/>
      <c r="O235" s="17"/>
      <c r="P235" s="373"/>
      <c r="Q235" s="15"/>
    </row>
    <row r="236" spans="1:17" x14ac:dyDescent="0.2">
      <c r="A236" s="58" t="s">
        <v>17</v>
      </c>
      <c r="B236" s="57" t="s">
        <v>726</v>
      </c>
      <c r="C236" s="376" t="s">
        <v>720</v>
      </c>
      <c r="D236" s="55"/>
      <c r="E236" s="54"/>
      <c r="F236" s="54"/>
      <c r="G236" s="53"/>
      <c r="H236" s="52"/>
      <c r="I236" s="51"/>
      <c r="J236" s="50"/>
      <c r="K236" s="49"/>
      <c r="L236" s="20"/>
      <c r="M236" s="19" t="s">
        <v>15</v>
      </c>
      <c r="N236" s="373"/>
      <c r="O236" s="17"/>
      <c r="P236" s="373"/>
      <c r="Q236" s="15"/>
    </row>
    <row r="237" spans="1:17" ht="76.5" x14ac:dyDescent="0.2">
      <c r="A237" s="46">
        <v>150</v>
      </c>
      <c r="B237" s="45" t="s">
        <v>725</v>
      </c>
      <c r="C237" s="375" t="s">
        <v>724</v>
      </c>
      <c r="D237" s="43" t="s">
        <v>12</v>
      </c>
      <c r="E237" s="42">
        <v>631.04999999999995</v>
      </c>
      <c r="F237" s="42">
        <v>5.0000000000000001E-3</v>
      </c>
      <c r="G237" s="41">
        <f>ROUND(E237*F237,4)</f>
        <v>3.1553</v>
      </c>
      <c r="H237" s="40"/>
      <c r="I237" s="39">
        <f>ROUND(E237*H237,2)</f>
        <v>0</v>
      </c>
      <c r="J237" s="38"/>
      <c r="K237" s="37">
        <f>ROUND(E237*J237,2)</f>
        <v>0</v>
      </c>
      <c r="L237" s="20"/>
      <c r="M237" s="19" t="s">
        <v>6</v>
      </c>
      <c r="N237" s="373" t="s">
        <v>5</v>
      </c>
      <c r="O237" s="17" t="s">
        <v>723</v>
      </c>
      <c r="P237" s="373" t="s">
        <v>722</v>
      </c>
      <c r="Q237" s="15"/>
    </row>
    <row r="238" spans="1:17" x14ac:dyDescent="0.2">
      <c r="A238" s="46"/>
      <c r="B238" s="45"/>
      <c r="C238" s="375"/>
      <c r="D238" s="43"/>
      <c r="E238" s="42"/>
      <c r="F238" s="42"/>
      <c r="G238" s="41">
        <f>ROUND(E238*F238,4)</f>
        <v>0</v>
      </c>
      <c r="H238" s="40"/>
      <c r="I238" s="39">
        <f>ROUND(E238*H238,2)</f>
        <v>0</v>
      </c>
      <c r="J238" s="38"/>
      <c r="K238" s="37">
        <f>ROUND(E238*J238,2)</f>
        <v>0</v>
      </c>
      <c r="L238" s="20"/>
      <c r="M238" s="19"/>
      <c r="N238" s="373"/>
      <c r="O238" s="17"/>
      <c r="P238" s="373"/>
      <c r="Q238" s="15"/>
    </row>
    <row r="239" spans="1:17" x14ac:dyDescent="0.2">
      <c r="A239" s="36" t="s">
        <v>3</v>
      </c>
      <c r="B239" s="35" t="s">
        <v>721</v>
      </c>
      <c r="C239" s="374" t="s">
        <v>720</v>
      </c>
      <c r="D239" s="34"/>
      <c r="E239" s="33"/>
      <c r="F239" s="33"/>
      <c r="G239" s="32">
        <f>SUM(G237:G238)</f>
        <v>3.1553</v>
      </c>
      <c r="H239" s="31"/>
      <c r="I239" s="31">
        <f>SUM(I237:I238)</f>
        <v>0</v>
      </c>
      <c r="J239" s="30"/>
      <c r="K239" s="29">
        <f>SUM(K237:K238)</f>
        <v>0</v>
      </c>
      <c r="L239" s="20"/>
      <c r="M239" s="19"/>
      <c r="N239" s="373"/>
      <c r="O239" s="17"/>
      <c r="P239" s="373"/>
      <c r="Q239" s="15"/>
    </row>
    <row r="240" spans="1:17" x14ac:dyDescent="0.2">
      <c r="A240" s="28"/>
      <c r="B240" s="27"/>
      <c r="C240" s="182"/>
      <c r="D240" s="26"/>
      <c r="E240" s="25"/>
      <c r="F240" s="24"/>
      <c r="G240" s="23"/>
      <c r="H240" s="22"/>
      <c r="I240" s="22"/>
      <c r="J240" s="21"/>
      <c r="K240" s="21"/>
      <c r="L240" s="20"/>
      <c r="M240" s="19"/>
      <c r="N240" s="373"/>
      <c r="O240" s="17"/>
      <c r="P240" s="373"/>
      <c r="Q240" s="15"/>
    </row>
    <row r="241" spans="1:17" x14ac:dyDescent="0.2">
      <c r="A241" s="58" t="s">
        <v>17</v>
      </c>
      <c r="B241" s="57" t="s">
        <v>719</v>
      </c>
      <c r="C241" s="376" t="s">
        <v>709</v>
      </c>
      <c r="D241" s="55"/>
      <c r="E241" s="54"/>
      <c r="F241" s="54"/>
      <c r="G241" s="53"/>
      <c r="H241" s="52"/>
      <c r="I241" s="51"/>
      <c r="J241" s="50"/>
      <c r="K241" s="49"/>
      <c r="L241" s="20"/>
      <c r="M241" s="19" t="s">
        <v>15</v>
      </c>
      <c r="N241" s="373"/>
      <c r="O241" s="17"/>
      <c r="P241" s="373"/>
      <c r="Q241" s="15"/>
    </row>
    <row r="242" spans="1:17" ht="102" x14ac:dyDescent="0.2">
      <c r="A242" s="46">
        <v>151</v>
      </c>
      <c r="B242" s="45" t="s">
        <v>718</v>
      </c>
      <c r="C242" s="375" t="s">
        <v>717</v>
      </c>
      <c r="D242" s="43" t="s">
        <v>12</v>
      </c>
      <c r="E242" s="42">
        <v>159</v>
      </c>
      <c r="F242" s="42">
        <v>0</v>
      </c>
      <c r="G242" s="41">
        <f>ROUND(E242*F242,4)</f>
        <v>0</v>
      </c>
      <c r="H242" s="40"/>
      <c r="I242" s="39">
        <f>ROUND(E242*H242,2)</f>
        <v>0</v>
      </c>
      <c r="J242" s="38"/>
      <c r="K242" s="37">
        <f>ROUND(E242*J242,2)</f>
        <v>0</v>
      </c>
      <c r="L242" s="20"/>
      <c r="M242" s="19" t="s">
        <v>6</v>
      </c>
      <c r="N242" s="373" t="s">
        <v>5</v>
      </c>
      <c r="O242" s="17" t="s">
        <v>716</v>
      </c>
      <c r="P242" s="373" t="s">
        <v>715</v>
      </c>
      <c r="Q242" s="15"/>
    </row>
    <row r="243" spans="1:17" ht="114.75" x14ac:dyDescent="0.2">
      <c r="A243" s="46">
        <v>152</v>
      </c>
      <c r="B243" s="45" t="s">
        <v>714</v>
      </c>
      <c r="C243" s="375" t="s">
        <v>713</v>
      </c>
      <c r="D243" s="43" t="s">
        <v>12</v>
      </c>
      <c r="E243" s="42">
        <v>2462</v>
      </c>
      <c r="F243" s="42">
        <v>0</v>
      </c>
      <c r="G243" s="41">
        <f>ROUND(E243*F243,4)</f>
        <v>0</v>
      </c>
      <c r="H243" s="40"/>
      <c r="I243" s="39">
        <f>ROUND(E243*H243,2)</f>
        <v>0</v>
      </c>
      <c r="J243" s="38"/>
      <c r="K243" s="37">
        <f>ROUND(E243*J243,2)</f>
        <v>0</v>
      </c>
      <c r="L243" s="20"/>
      <c r="M243" s="19" t="s">
        <v>6</v>
      </c>
      <c r="N243" s="373" t="s">
        <v>5</v>
      </c>
      <c r="O243" s="17" t="s">
        <v>712</v>
      </c>
      <c r="P243" s="373" t="s">
        <v>711</v>
      </c>
      <c r="Q243" s="15"/>
    </row>
    <row r="244" spans="1:17" x14ac:dyDescent="0.2">
      <c r="A244" s="46"/>
      <c r="B244" s="45"/>
      <c r="C244" s="375"/>
      <c r="D244" s="43"/>
      <c r="E244" s="42"/>
      <c r="F244" s="42"/>
      <c r="G244" s="41">
        <f>ROUND(E244*F244,4)</f>
        <v>0</v>
      </c>
      <c r="H244" s="40"/>
      <c r="I244" s="39">
        <f>ROUND(E244*H244,2)</f>
        <v>0</v>
      </c>
      <c r="J244" s="38"/>
      <c r="K244" s="37">
        <f>ROUND(E244*J244,2)</f>
        <v>0</v>
      </c>
      <c r="L244" s="20"/>
      <c r="M244" s="19"/>
      <c r="N244" s="373"/>
      <c r="O244" s="17"/>
      <c r="P244" s="373"/>
      <c r="Q244" s="15"/>
    </row>
    <row r="245" spans="1:17" x14ac:dyDescent="0.2">
      <c r="A245" s="36" t="s">
        <v>3</v>
      </c>
      <c r="B245" s="35" t="s">
        <v>710</v>
      </c>
      <c r="C245" s="374" t="s">
        <v>709</v>
      </c>
      <c r="D245" s="34"/>
      <c r="E245" s="33"/>
      <c r="F245" s="33"/>
      <c r="G245" s="32">
        <f>SUM(G242:G244)</f>
        <v>0</v>
      </c>
      <c r="H245" s="31"/>
      <c r="I245" s="31">
        <f>SUM(I242:I244)</f>
        <v>0</v>
      </c>
      <c r="J245" s="30"/>
      <c r="K245" s="29">
        <f>SUM(K242:K244)</f>
        <v>0</v>
      </c>
      <c r="L245" s="20"/>
      <c r="M245" s="19"/>
      <c r="N245" s="373"/>
      <c r="O245" s="17"/>
      <c r="P245" s="373"/>
      <c r="Q245" s="15"/>
    </row>
    <row r="246" spans="1:17" x14ac:dyDescent="0.2">
      <c r="A246" s="28"/>
      <c r="B246" s="27"/>
      <c r="C246" s="182"/>
      <c r="D246" s="26"/>
      <c r="E246" s="25"/>
      <c r="F246" s="24"/>
      <c r="G246" s="23"/>
      <c r="H246" s="22"/>
      <c r="I246" s="22"/>
      <c r="J246" s="21"/>
      <c r="K246" s="21"/>
      <c r="L246" s="20"/>
      <c r="M246" s="19"/>
      <c r="N246" s="373"/>
      <c r="O246" s="17"/>
      <c r="P246" s="373"/>
      <c r="Q246" s="15"/>
    </row>
    <row r="247" spans="1:17" x14ac:dyDescent="0.2">
      <c r="A247" s="28"/>
      <c r="B247" s="27"/>
      <c r="C247" s="182"/>
      <c r="D247" s="26"/>
      <c r="E247" s="25"/>
      <c r="F247" s="24"/>
      <c r="G247" s="23"/>
      <c r="H247" s="22"/>
      <c r="I247" s="22"/>
      <c r="J247" s="21"/>
      <c r="K247" s="21"/>
      <c r="L247" s="20"/>
      <c r="M247" s="19"/>
      <c r="N247" s="373"/>
      <c r="O247" s="17"/>
      <c r="P247" s="373"/>
      <c r="Q247" s="15"/>
    </row>
    <row r="248" spans="1:17" x14ac:dyDescent="0.2">
      <c r="A248" s="28"/>
      <c r="B248" s="27"/>
      <c r="C248" s="182"/>
      <c r="D248" s="26"/>
      <c r="E248" s="25"/>
      <c r="F248" s="24"/>
      <c r="G248" s="23"/>
      <c r="H248" s="22"/>
      <c r="I248" s="22"/>
      <c r="J248" s="21"/>
      <c r="K248" s="21"/>
      <c r="L248" s="20"/>
      <c r="M248" s="19"/>
      <c r="N248" s="373"/>
      <c r="O248" s="17"/>
      <c r="P248" s="373"/>
      <c r="Q248" s="15"/>
    </row>
    <row r="249" spans="1:17" x14ac:dyDescent="0.2">
      <c r="A249" s="28"/>
      <c r="B249" s="27"/>
      <c r="C249" s="182"/>
      <c r="D249" s="26"/>
      <c r="E249" s="25"/>
      <c r="F249" s="24"/>
      <c r="G249" s="23"/>
      <c r="H249" s="22"/>
      <c r="I249" s="22"/>
      <c r="J249" s="21"/>
      <c r="K249" s="21"/>
      <c r="L249" s="20"/>
      <c r="M249" s="19"/>
      <c r="N249" s="373"/>
      <c r="O249" s="17"/>
      <c r="P249" s="373"/>
      <c r="Q249" s="15"/>
    </row>
    <row r="250" spans="1:17" x14ac:dyDescent="0.2">
      <c r="A250" s="28"/>
      <c r="B250" s="27"/>
      <c r="C250" s="182"/>
      <c r="D250" s="26"/>
      <c r="E250" s="25"/>
      <c r="F250" s="24"/>
      <c r="G250" s="23"/>
      <c r="H250" s="22"/>
      <c r="I250" s="22"/>
      <c r="J250" s="21"/>
      <c r="K250" s="21"/>
      <c r="L250" s="20"/>
      <c r="M250" s="19"/>
      <c r="N250" s="373"/>
      <c r="O250" s="17"/>
      <c r="P250" s="373"/>
      <c r="Q250" s="15"/>
    </row>
    <row r="251" spans="1:17" x14ac:dyDescent="0.2">
      <c r="A251" s="28"/>
      <c r="B251" s="27"/>
      <c r="C251" s="182"/>
      <c r="D251" s="26"/>
      <c r="E251" s="25"/>
      <c r="F251" s="24"/>
      <c r="G251" s="23"/>
      <c r="H251" s="22"/>
      <c r="I251" s="22"/>
      <c r="J251" s="21"/>
      <c r="K251" s="21"/>
      <c r="L251" s="20"/>
      <c r="M251" s="19"/>
      <c r="N251" s="373"/>
      <c r="O251" s="17"/>
      <c r="P251" s="373"/>
      <c r="Q251" s="15"/>
    </row>
    <row r="252" spans="1:17" x14ac:dyDescent="0.2">
      <c r="A252" s="28"/>
      <c r="B252" s="27"/>
      <c r="C252" s="182"/>
      <c r="D252" s="26"/>
      <c r="E252" s="25"/>
      <c r="F252" s="24"/>
      <c r="G252" s="23"/>
      <c r="H252" s="22"/>
      <c r="I252" s="22"/>
      <c r="J252" s="21"/>
      <c r="K252" s="21"/>
      <c r="L252" s="20"/>
      <c r="M252" s="19"/>
      <c r="N252" s="373"/>
      <c r="O252" s="17"/>
      <c r="P252" s="373"/>
      <c r="Q252" s="15"/>
    </row>
    <row r="253" spans="1:17" x14ac:dyDescent="0.2">
      <c r="A253" s="28"/>
      <c r="B253" s="27"/>
      <c r="C253" s="182"/>
      <c r="D253" s="26"/>
      <c r="E253" s="25"/>
      <c r="F253" s="24"/>
      <c r="G253" s="23"/>
      <c r="H253" s="22"/>
      <c r="I253" s="22"/>
      <c r="J253" s="21"/>
      <c r="K253" s="21"/>
      <c r="L253" s="20"/>
      <c r="M253" s="19"/>
      <c r="N253" s="373"/>
      <c r="O253" s="17"/>
      <c r="P253" s="373"/>
      <c r="Q253" s="15"/>
    </row>
    <row r="254" spans="1:17" x14ac:dyDescent="0.2">
      <c r="A254" s="28"/>
      <c r="B254" s="27"/>
      <c r="C254" s="182"/>
      <c r="D254" s="26"/>
      <c r="E254" s="25"/>
      <c r="F254" s="24"/>
      <c r="G254" s="23"/>
      <c r="H254" s="22"/>
      <c r="I254" s="22"/>
      <c r="J254" s="21"/>
      <c r="K254" s="21"/>
      <c r="L254" s="20"/>
      <c r="M254" s="19"/>
      <c r="N254" s="373"/>
      <c r="O254" s="17"/>
      <c r="P254" s="373"/>
      <c r="Q254" s="15"/>
    </row>
    <row r="255" spans="1:17" x14ac:dyDescent="0.2">
      <c r="A255" s="28"/>
      <c r="B255" s="27"/>
      <c r="C255" s="182"/>
      <c r="D255" s="26"/>
      <c r="E255" s="25"/>
      <c r="F255" s="24"/>
      <c r="G255" s="23"/>
      <c r="H255" s="22"/>
      <c r="I255" s="22"/>
      <c r="J255" s="21"/>
      <c r="K255" s="21"/>
      <c r="L255" s="20"/>
      <c r="M255" s="19"/>
      <c r="N255" s="373"/>
      <c r="O255" s="17"/>
      <c r="P255" s="373"/>
      <c r="Q255" s="15"/>
    </row>
    <row r="256" spans="1:17" x14ac:dyDescent="0.2">
      <c r="A256" s="28"/>
      <c r="B256" s="27"/>
      <c r="C256" s="182"/>
      <c r="D256" s="26"/>
      <c r="E256" s="25"/>
      <c r="F256" s="24"/>
      <c r="G256" s="23"/>
      <c r="H256" s="22"/>
      <c r="I256" s="22"/>
      <c r="J256" s="21"/>
      <c r="K256" s="21"/>
      <c r="L256" s="20"/>
      <c r="M256" s="19"/>
      <c r="N256" s="373"/>
      <c r="O256" s="17"/>
      <c r="P256" s="373"/>
      <c r="Q256" s="15"/>
    </row>
    <row r="257" spans="1:17" x14ac:dyDescent="0.2">
      <c r="A257" s="28"/>
      <c r="B257" s="27"/>
      <c r="C257" s="182"/>
      <c r="D257" s="26"/>
      <c r="E257" s="25"/>
      <c r="F257" s="24"/>
      <c r="G257" s="23"/>
      <c r="H257" s="22"/>
      <c r="I257" s="22"/>
      <c r="J257" s="21"/>
      <c r="K257" s="21"/>
      <c r="L257" s="20"/>
      <c r="M257" s="19"/>
      <c r="N257" s="373"/>
      <c r="O257" s="17"/>
      <c r="P257" s="373"/>
      <c r="Q257" s="15"/>
    </row>
    <row r="258" spans="1:17" x14ac:dyDescent="0.2">
      <c r="A258" s="28"/>
      <c r="B258" s="27"/>
      <c r="C258" s="182"/>
      <c r="D258" s="26"/>
      <c r="E258" s="25"/>
      <c r="F258" s="24"/>
      <c r="G258" s="23"/>
      <c r="H258" s="22"/>
      <c r="I258" s="22"/>
      <c r="J258" s="21"/>
      <c r="K258" s="21"/>
      <c r="L258" s="20"/>
      <c r="M258" s="19"/>
      <c r="N258" s="373"/>
      <c r="O258" s="17"/>
      <c r="P258" s="373"/>
      <c r="Q258" s="15"/>
    </row>
    <row r="259" spans="1:17" x14ac:dyDescent="0.2">
      <c r="A259" s="28"/>
      <c r="B259" s="27"/>
      <c r="C259" s="182"/>
      <c r="D259" s="26"/>
      <c r="E259" s="25"/>
      <c r="F259" s="24"/>
      <c r="G259" s="23"/>
      <c r="H259" s="22"/>
      <c r="I259" s="22"/>
      <c r="J259" s="21"/>
      <c r="K259" s="21"/>
      <c r="L259" s="20"/>
      <c r="M259" s="19"/>
      <c r="N259" s="373"/>
      <c r="O259" s="17"/>
      <c r="P259" s="373"/>
      <c r="Q259" s="15"/>
    </row>
    <row r="260" spans="1:17" x14ac:dyDescent="0.2">
      <c r="A260" s="28"/>
      <c r="B260" s="27"/>
      <c r="C260" s="182"/>
      <c r="D260" s="26"/>
      <c r="E260" s="25"/>
      <c r="F260" s="24"/>
      <c r="G260" s="23"/>
      <c r="H260" s="22"/>
      <c r="I260" s="22"/>
      <c r="J260" s="21"/>
      <c r="K260" s="21"/>
      <c r="L260" s="20"/>
      <c r="M260" s="19"/>
      <c r="N260" s="373"/>
      <c r="O260" s="17"/>
      <c r="P260" s="373"/>
      <c r="Q260" s="15"/>
    </row>
    <row r="261" spans="1:17" x14ac:dyDescent="0.2">
      <c r="A261" s="28"/>
      <c r="B261" s="27"/>
      <c r="C261" s="182"/>
      <c r="D261" s="26"/>
      <c r="E261" s="25"/>
      <c r="F261" s="24"/>
      <c r="G261" s="23"/>
      <c r="H261" s="22"/>
      <c r="I261" s="22"/>
      <c r="J261" s="21"/>
      <c r="K261" s="21"/>
      <c r="L261" s="20"/>
      <c r="M261" s="19"/>
      <c r="N261" s="373"/>
      <c r="O261" s="17"/>
      <c r="P261" s="373"/>
      <c r="Q261" s="15"/>
    </row>
    <row r="262" spans="1:17" x14ac:dyDescent="0.2">
      <c r="A262" s="28"/>
      <c r="B262" s="27"/>
      <c r="C262" s="182"/>
      <c r="D262" s="26"/>
      <c r="E262" s="25"/>
      <c r="F262" s="24"/>
      <c r="G262" s="23"/>
      <c r="H262" s="22"/>
      <c r="I262" s="22"/>
      <c r="J262" s="21"/>
      <c r="K262" s="21"/>
      <c r="L262" s="20"/>
      <c r="M262" s="19"/>
      <c r="N262" s="373"/>
      <c r="O262" s="17"/>
      <c r="P262" s="373"/>
      <c r="Q262" s="15"/>
    </row>
    <row r="263" spans="1:17" x14ac:dyDescent="0.2">
      <c r="A263" s="28"/>
      <c r="B263" s="27"/>
      <c r="C263" s="182"/>
      <c r="D263" s="26"/>
      <c r="E263" s="25"/>
      <c r="F263" s="24"/>
      <c r="G263" s="23"/>
      <c r="H263" s="22"/>
      <c r="I263" s="22"/>
      <c r="J263" s="21"/>
      <c r="K263" s="21"/>
      <c r="L263" s="20"/>
      <c r="M263" s="19"/>
      <c r="N263" s="373"/>
      <c r="O263" s="17"/>
      <c r="P263" s="373"/>
      <c r="Q263" s="15"/>
    </row>
    <row r="264" spans="1:17" x14ac:dyDescent="0.2">
      <c r="A264" s="28"/>
      <c r="B264" s="27"/>
      <c r="C264" s="182"/>
      <c r="D264" s="26"/>
      <c r="E264" s="25"/>
      <c r="F264" s="24"/>
      <c r="G264" s="23"/>
      <c r="H264" s="22"/>
      <c r="I264" s="22"/>
      <c r="J264" s="21"/>
      <c r="K264" s="21"/>
      <c r="L264" s="20"/>
      <c r="M264" s="19"/>
      <c r="N264" s="373"/>
      <c r="O264" s="17"/>
      <c r="P264" s="373"/>
      <c r="Q264" s="15"/>
    </row>
    <row r="265" spans="1:17" x14ac:dyDescent="0.2">
      <c r="A265" s="28"/>
      <c r="B265" s="27"/>
      <c r="C265" s="182"/>
      <c r="D265" s="26"/>
      <c r="E265" s="25"/>
      <c r="F265" s="24"/>
      <c r="G265" s="23"/>
      <c r="H265" s="22"/>
      <c r="I265" s="22"/>
      <c r="J265" s="21"/>
      <c r="K265" s="21"/>
      <c r="L265" s="20"/>
      <c r="M265" s="19"/>
      <c r="N265" s="373"/>
      <c r="O265" s="17"/>
      <c r="P265" s="373"/>
      <c r="Q265" s="15"/>
    </row>
    <row r="266" spans="1:17" x14ac:dyDescent="0.2">
      <c r="A266" s="28"/>
      <c r="B266" s="27"/>
      <c r="C266" s="182"/>
      <c r="D266" s="26"/>
      <c r="E266" s="25"/>
      <c r="F266" s="24"/>
      <c r="G266" s="23"/>
      <c r="H266" s="22"/>
      <c r="I266" s="22"/>
      <c r="J266" s="21"/>
      <c r="K266" s="21"/>
      <c r="L266" s="20"/>
      <c r="M266" s="19"/>
      <c r="N266" s="373"/>
      <c r="O266" s="17"/>
      <c r="P266" s="373"/>
      <c r="Q266" s="15"/>
    </row>
    <row r="267" spans="1:17" x14ac:dyDescent="0.2">
      <c r="A267" s="28"/>
      <c r="B267" s="27"/>
      <c r="C267" s="182"/>
      <c r="D267" s="26"/>
      <c r="E267" s="25"/>
      <c r="F267" s="24"/>
      <c r="G267" s="23"/>
      <c r="H267" s="22"/>
      <c r="I267" s="22"/>
      <c r="J267" s="21"/>
      <c r="K267" s="21"/>
      <c r="L267" s="20"/>
      <c r="M267" s="19"/>
      <c r="N267" s="373"/>
      <c r="O267" s="17"/>
      <c r="P267" s="373"/>
      <c r="Q267" s="15"/>
    </row>
    <row r="268" spans="1:17" x14ac:dyDescent="0.2">
      <c r="A268" s="28"/>
      <c r="B268" s="27"/>
      <c r="C268" s="182"/>
      <c r="D268" s="26"/>
      <c r="E268" s="25"/>
      <c r="F268" s="24"/>
      <c r="G268" s="23"/>
      <c r="H268" s="22"/>
      <c r="I268" s="22"/>
      <c r="J268" s="21"/>
      <c r="K268" s="21"/>
      <c r="L268" s="20"/>
      <c r="M268" s="19"/>
      <c r="N268" s="373"/>
      <c r="O268" s="17"/>
      <c r="P268" s="373"/>
      <c r="Q268" s="15"/>
    </row>
    <row r="269" spans="1:17" x14ac:dyDescent="0.2">
      <c r="A269" s="28"/>
      <c r="B269" s="27"/>
      <c r="C269" s="182"/>
      <c r="D269" s="26"/>
      <c r="E269" s="25"/>
      <c r="F269" s="24"/>
      <c r="G269" s="23"/>
      <c r="H269" s="22"/>
      <c r="I269" s="22"/>
      <c r="J269" s="21"/>
      <c r="K269" s="21"/>
      <c r="L269" s="20"/>
      <c r="M269" s="19"/>
      <c r="N269" s="373"/>
      <c r="O269" s="17"/>
      <c r="P269" s="373"/>
      <c r="Q269" s="15"/>
    </row>
    <row r="270" spans="1:17" x14ac:dyDescent="0.2">
      <c r="A270" s="28"/>
      <c r="B270" s="27"/>
      <c r="C270" s="182"/>
      <c r="D270" s="26"/>
      <c r="E270" s="25"/>
      <c r="F270" s="24"/>
      <c r="G270" s="23"/>
      <c r="H270" s="22"/>
      <c r="I270" s="22"/>
      <c r="J270" s="21"/>
      <c r="K270" s="21"/>
      <c r="L270" s="20"/>
      <c r="M270" s="19"/>
      <c r="N270" s="373"/>
      <c r="O270" s="17"/>
      <c r="P270" s="373"/>
      <c r="Q270" s="15"/>
    </row>
    <row r="271" spans="1:17" x14ac:dyDescent="0.2">
      <c r="A271" s="28"/>
      <c r="B271" s="27"/>
      <c r="C271" s="182"/>
      <c r="D271" s="26"/>
      <c r="E271" s="25"/>
      <c r="F271" s="24"/>
      <c r="G271" s="23"/>
      <c r="H271" s="22"/>
      <c r="I271" s="22"/>
      <c r="J271" s="21"/>
      <c r="K271" s="21"/>
      <c r="L271" s="20"/>
      <c r="M271" s="19"/>
      <c r="N271" s="373"/>
      <c r="O271" s="17"/>
      <c r="P271" s="373"/>
      <c r="Q271" s="15"/>
    </row>
    <row r="272" spans="1:17" x14ac:dyDescent="0.2">
      <c r="A272" s="28"/>
      <c r="B272" s="27"/>
      <c r="C272" s="182"/>
      <c r="D272" s="26"/>
      <c r="E272" s="25"/>
      <c r="F272" s="24"/>
      <c r="G272" s="23"/>
      <c r="H272" s="22"/>
      <c r="I272" s="22"/>
      <c r="J272" s="21"/>
      <c r="K272" s="21"/>
      <c r="L272" s="20"/>
      <c r="M272" s="19"/>
      <c r="N272" s="373"/>
      <c r="O272" s="17"/>
      <c r="P272" s="373"/>
      <c r="Q272" s="15"/>
    </row>
    <row r="273" spans="1:17" x14ac:dyDescent="0.2">
      <c r="A273" s="28"/>
      <c r="B273" s="27"/>
      <c r="C273" s="182"/>
      <c r="D273" s="26"/>
      <c r="E273" s="25"/>
      <c r="F273" s="24"/>
      <c r="G273" s="23"/>
      <c r="H273" s="22"/>
      <c r="I273" s="22"/>
      <c r="J273" s="21"/>
      <c r="K273" s="21"/>
      <c r="L273" s="20"/>
      <c r="M273" s="19"/>
      <c r="N273" s="373"/>
      <c r="O273" s="17"/>
      <c r="P273" s="373"/>
      <c r="Q273" s="15"/>
    </row>
    <row r="274" spans="1:17" x14ac:dyDescent="0.2">
      <c r="A274" s="28"/>
      <c r="B274" s="27"/>
      <c r="C274" s="182"/>
      <c r="D274" s="26"/>
      <c r="E274" s="25"/>
      <c r="F274" s="24"/>
      <c r="G274" s="23"/>
      <c r="H274" s="22"/>
      <c r="I274" s="22"/>
      <c r="J274" s="21"/>
      <c r="K274" s="21"/>
      <c r="L274" s="20"/>
      <c r="M274" s="19"/>
      <c r="N274" s="373"/>
      <c r="O274" s="17"/>
      <c r="P274" s="373"/>
      <c r="Q274" s="15"/>
    </row>
    <row r="275" spans="1:17" x14ac:dyDescent="0.2">
      <c r="A275" s="28"/>
      <c r="B275" s="27"/>
      <c r="C275" s="182"/>
      <c r="D275" s="26"/>
      <c r="E275" s="25"/>
      <c r="F275" s="24"/>
      <c r="G275" s="23"/>
      <c r="H275" s="22"/>
      <c r="I275" s="22"/>
      <c r="J275" s="21"/>
      <c r="K275" s="21"/>
      <c r="L275" s="20"/>
      <c r="M275" s="19"/>
      <c r="N275" s="373"/>
      <c r="O275" s="17"/>
      <c r="P275" s="373"/>
      <c r="Q275" s="15"/>
    </row>
    <row r="276" spans="1:17" x14ac:dyDescent="0.2">
      <c r="A276" s="28"/>
      <c r="B276" s="27"/>
      <c r="C276" s="182"/>
      <c r="D276" s="26"/>
      <c r="E276" s="25"/>
      <c r="F276" s="24"/>
      <c r="G276" s="23"/>
      <c r="H276" s="22"/>
      <c r="I276" s="22"/>
      <c r="J276" s="21"/>
      <c r="K276" s="21"/>
      <c r="L276" s="20"/>
      <c r="M276" s="19"/>
      <c r="N276" s="373"/>
      <c r="O276" s="17"/>
      <c r="P276" s="373"/>
      <c r="Q276" s="15"/>
    </row>
    <row r="277" spans="1:17" x14ac:dyDescent="0.2">
      <c r="A277" s="28"/>
      <c r="B277" s="27"/>
      <c r="C277" s="182"/>
      <c r="D277" s="26"/>
      <c r="E277" s="25"/>
      <c r="F277" s="24"/>
      <c r="G277" s="23"/>
      <c r="H277" s="22"/>
      <c r="I277" s="22"/>
      <c r="J277" s="21"/>
      <c r="K277" s="21"/>
      <c r="L277" s="20"/>
      <c r="M277" s="19"/>
      <c r="N277" s="373"/>
      <c r="O277" s="17"/>
      <c r="P277" s="373"/>
      <c r="Q277" s="15"/>
    </row>
    <row r="278" spans="1:17" x14ac:dyDescent="0.2">
      <c r="A278" s="28"/>
      <c r="B278" s="27"/>
      <c r="C278" s="182"/>
      <c r="D278" s="26"/>
      <c r="E278" s="25"/>
      <c r="F278" s="24"/>
      <c r="G278" s="23"/>
      <c r="H278" s="22"/>
      <c r="I278" s="22"/>
      <c r="J278" s="21"/>
      <c r="K278" s="21"/>
      <c r="L278" s="20"/>
      <c r="M278" s="19"/>
      <c r="N278" s="373"/>
      <c r="O278" s="17"/>
      <c r="P278" s="373"/>
      <c r="Q278" s="15"/>
    </row>
    <row r="279" spans="1:17" x14ac:dyDescent="0.2">
      <c r="A279" s="28"/>
      <c r="B279" s="27"/>
      <c r="C279" s="182"/>
      <c r="D279" s="26"/>
      <c r="E279" s="25"/>
      <c r="F279" s="24"/>
      <c r="G279" s="23"/>
      <c r="H279" s="22"/>
      <c r="I279" s="22"/>
      <c r="J279" s="21"/>
      <c r="K279" s="21"/>
      <c r="L279" s="20"/>
      <c r="M279" s="19"/>
      <c r="N279" s="373"/>
      <c r="O279" s="17"/>
      <c r="P279" s="373"/>
      <c r="Q279" s="15"/>
    </row>
    <row r="280" spans="1:17" x14ac:dyDescent="0.2">
      <c r="A280" s="28"/>
      <c r="B280" s="27"/>
      <c r="C280" s="182"/>
      <c r="D280" s="26"/>
      <c r="E280" s="25"/>
      <c r="F280" s="24"/>
      <c r="G280" s="23"/>
      <c r="H280" s="22"/>
      <c r="I280" s="22"/>
      <c r="J280" s="21"/>
      <c r="K280" s="21"/>
      <c r="L280" s="20"/>
      <c r="M280" s="19"/>
      <c r="N280" s="373"/>
      <c r="O280" s="17"/>
      <c r="P280" s="373"/>
      <c r="Q280" s="15"/>
    </row>
    <row r="281" spans="1:17" x14ac:dyDescent="0.2">
      <c r="A281" s="28"/>
      <c r="B281" s="27"/>
      <c r="C281" s="182"/>
      <c r="D281" s="26"/>
      <c r="E281" s="25"/>
      <c r="F281" s="24"/>
      <c r="G281" s="23"/>
      <c r="H281" s="22"/>
      <c r="I281" s="22"/>
      <c r="J281" s="21"/>
      <c r="K281" s="21"/>
      <c r="L281" s="20"/>
      <c r="M281" s="19"/>
      <c r="N281" s="373"/>
      <c r="O281" s="17"/>
      <c r="P281" s="373"/>
      <c r="Q281" s="15"/>
    </row>
    <row r="282" spans="1:17" x14ac:dyDescent="0.2">
      <c r="A282" s="28"/>
      <c r="B282" s="27"/>
      <c r="C282" s="182"/>
      <c r="D282" s="26"/>
      <c r="E282" s="25"/>
      <c r="F282" s="24"/>
      <c r="G282" s="23"/>
      <c r="H282" s="22"/>
      <c r="I282" s="22"/>
      <c r="J282" s="21"/>
      <c r="K282" s="21"/>
      <c r="L282" s="20"/>
      <c r="M282" s="19"/>
      <c r="N282" s="373"/>
      <c r="O282" s="17"/>
      <c r="P282" s="373"/>
      <c r="Q282" s="15"/>
    </row>
    <row r="283" spans="1:17" x14ac:dyDescent="0.2">
      <c r="A283" s="28"/>
      <c r="B283" s="27"/>
      <c r="C283" s="182"/>
      <c r="D283" s="26"/>
      <c r="E283" s="25"/>
      <c r="F283" s="24"/>
      <c r="G283" s="23"/>
      <c r="H283" s="22"/>
      <c r="I283" s="22"/>
      <c r="J283" s="21"/>
      <c r="K283" s="21"/>
      <c r="L283" s="20"/>
      <c r="M283" s="19"/>
      <c r="N283" s="373"/>
      <c r="O283" s="17"/>
      <c r="P283" s="373"/>
      <c r="Q283" s="15"/>
    </row>
    <row r="284" spans="1:17" x14ac:dyDescent="0.2">
      <c r="A284" s="28"/>
      <c r="B284" s="27"/>
      <c r="C284" s="182"/>
      <c r="D284" s="26"/>
      <c r="E284" s="25"/>
      <c r="F284" s="24"/>
      <c r="G284" s="23"/>
      <c r="H284" s="22"/>
      <c r="I284" s="22"/>
      <c r="J284" s="21"/>
      <c r="K284" s="21"/>
      <c r="L284" s="20"/>
      <c r="M284" s="19"/>
      <c r="N284" s="373"/>
      <c r="O284" s="17"/>
      <c r="P284" s="373"/>
      <c r="Q284" s="15"/>
    </row>
    <row r="285" spans="1:17" x14ac:dyDescent="0.2">
      <c r="A285" s="28"/>
      <c r="B285" s="27"/>
      <c r="C285" s="182"/>
      <c r="D285" s="26"/>
      <c r="E285" s="25"/>
      <c r="F285" s="24"/>
      <c r="G285" s="23"/>
      <c r="H285" s="22"/>
      <c r="I285" s="22"/>
      <c r="J285" s="21"/>
      <c r="K285" s="21"/>
      <c r="L285" s="20"/>
      <c r="M285" s="19"/>
      <c r="N285" s="373"/>
      <c r="O285" s="17"/>
      <c r="P285" s="373"/>
      <c r="Q285" s="15"/>
    </row>
    <row r="286" spans="1:17" x14ac:dyDescent="0.2">
      <c r="A286" s="28"/>
      <c r="B286" s="27"/>
      <c r="C286" s="182"/>
      <c r="D286" s="26"/>
      <c r="E286" s="25"/>
      <c r="F286" s="24"/>
      <c r="G286" s="23"/>
      <c r="H286" s="22"/>
      <c r="I286" s="22"/>
      <c r="J286" s="21"/>
      <c r="K286" s="21"/>
      <c r="L286" s="20"/>
      <c r="M286" s="19"/>
      <c r="N286" s="373"/>
      <c r="O286" s="17"/>
      <c r="P286" s="373"/>
      <c r="Q286" s="15"/>
    </row>
    <row r="287" spans="1:17" x14ac:dyDescent="0.2">
      <c r="A287" s="28"/>
      <c r="B287" s="27"/>
      <c r="C287" s="182"/>
      <c r="D287" s="26"/>
      <c r="E287" s="25"/>
      <c r="F287" s="24"/>
      <c r="G287" s="23"/>
      <c r="H287" s="22"/>
      <c r="I287" s="22"/>
      <c r="J287" s="21"/>
      <c r="K287" s="21"/>
      <c r="L287" s="20"/>
      <c r="M287" s="19"/>
      <c r="N287" s="373"/>
      <c r="O287" s="17"/>
      <c r="P287" s="373"/>
      <c r="Q287" s="15"/>
    </row>
    <row r="288" spans="1:17" x14ac:dyDescent="0.2">
      <c r="A288" s="28"/>
      <c r="B288" s="27"/>
      <c r="C288" s="182"/>
      <c r="D288" s="26"/>
      <c r="E288" s="25"/>
      <c r="F288" s="24"/>
      <c r="G288" s="23"/>
      <c r="H288" s="22"/>
      <c r="I288" s="22"/>
      <c r="J288" s="21"/>
      <c r="K288" s="21"/>
      <c r="L288" s="20"/>
      <c r="M288" s="19"/>
      <c r="N288" s="373"/>
      <c r="O288" s="17"/>
      <c r="P288" s="373"/>
      <c r="Q288" s="15"/>
    </row>
    <row r="289" spans="1:17" x14ac:dyDescent="0.2">
      <c r="A289" s="28"/>
      <c r="B289" s="27"/>
      <c r="C289" s="182"/>
      <c r="D289" s="26"/>
      <c r="E289" s="25"/>
      <c r="F289" s="24"/>
      <c r="G289" s="23"/>
      <c r="H289" s="22"/>
      <c r="I289" s="22"/>
      <c r="J289" s="21"/>
      <c r="K289" s="21"/>
      <c r="L289" s="20"/>
      <c r="M289" s="19"/>
      <c r="N289" s="373"/>
      <c r="O289" s="17"/>
      <c r="P289" s="373"/>
      <c r="Q289" s="15"/>
    </row>
    <row r="290" spans="1:17" x14ac:dyDescent="0.2">
      <c r="A290" s="28"/>
      <c r="B290" s="27"/>
      <c r="C290" s="182"/>
      <c r="D290" s="26"/>
      <c r="E290" s="25"/>
      <c r="F290" s="24"/>
      <c r="G290" s="23"/>
      <c r="H290" s="22"/>
      <c r="I290" s="22"/>
      <c r="J290" s="21"/>
      <c r="K290" s="21"/>
      <c r="L290" s="20"/>
      <c r="M290" s="19"/>
      <c r="N290" s="373"/>
      <c r="O290" s="17"/>
      <c r="P290" s="373"/>
      <c r="Q290" s="15"/>
    </row>
    <row r="291" spans="1:17" x14ac:dyDescent="0.2">
      <c r="A291" s="28"/>
      <c r="B291" s="27"/>
      <c r="C291" s="182"/>
      <c r="D291" s="26"/>
      <c r="E291" s="25"/>
      <c r="F291" s="24"/>
      <c r="G291" s="23"/>
      <c r="H291" s="22"/>
      <c r="I291" s="22"/>
      <c r="J291" s="21"/>
      <c r="K291" s="21"/>
      <c r="L291" s="20"/>
      <c r="M291" s="19"/>
      <c r="N291" s="373"/>
      <c r="O291" s="17"/>
      <c r="P291" s="373"/>
      <c r="Q291" s="15"/>
    </row>
    <row r="292" spans="1:17" x14ac:dyDescent="0.2">
      <c r="A292" s="28"/>
      <c r="B292" s="27"/>
      <c r="C292" s="182"/>
      <c r="D292" s="26"/>
      <c r="E292" s="25"/>
      <c r="F292" s="24"/>
      <c r="G292" s="23"/>
      <c r="H292" s="22"/>
      <c r="I292" s="22"/>
      <c r="J292" s="21"/>
      <c r="K292" s="21"/>
      <c r="L292" s="20"/>
      <c r="M292" s="19"/>
      <c r="N292" s="373"/>
      <c r="O292" s="17"/>
      <c r="P292" s="373"/>
      <c r="Q292" s="15"/>
    </row>
    <row r="293" spans="1:17" x14ac:dyDescent="0.2">
      <c r="A293" s="28"/>
      <c r="B293" s="27"/>
      <c r="C293" s="182"/>
      <c r="D293" s="26"/>
      <c r="E293" s="25"/>
      <c r="F293" s="24"/>
      <c r="G293" s="23"/>
      <c r="H293" s="22"/>
      <c r="I293" s="22"/>
      <c r="J293" s="21"/>
      <c r="K293" s="21"/>
      <c r="L293" s="20"/>
      <c r="M293" s="19"/>
      <c r="N293" s="373"/>
      <c r="O293" s="17"/>
      <c r="P293" s="373"/>
      <c r="Q293" s="15"/>
    </row>
    <row r="294" spans="1:17" x14ac:dyDescent="0.2">
      <c r="A294" s="28"/>
      <c r="B294" s="27"/>
      <c r="C294" s="182"/>
      <c r="D294" s="26"/>
      <c r="E294" s="25"/>
      <c r="F294" s="24"/>
      <c r="G294" s="23"/>
      <c r="H294" s="22"/>
      <c r="I294" s="22"/>
      <c r="J294" s="21"/>
      <c r="K294" s="21"/>
      <c r="L294" s="20"/>
      <c r="M294" s="19"/>
      <c r="N294" s="373"/>
      <c r="O294" s="17"/>
      <c r="P294" s="373"/>
      <c r="Q294" s="15"/>
    </row>
    <row r="295" spans="1:17" x14ac:dyDescent="0.2">
      <c r="A295" s="28"/>
      <c r="B295" s="27"/>
      <c r="C295" s="182"/>
      <c r="D295" s="26"/>
      <c r="E295" s="25"/>
      <c r="F295" s="24"/>
      <c r="G295" s="23"/>
      <c r="H295" s="22"/>
      <c r="I295" s="22"/>
      <c r="J295" s="21"/>
      <c r="K295" s="21"/>
      <c r="L295" s="20"/>
      <c r="M295" s="19"/>
      <c r="N295" s="373"/>
      <c r="O295" s="17"/>
      <c r="P295" s="373"/>
      <c r="Q295" s="15"/>
    </row>
    <row r="296" spans="1:17" x14ac:dyDescent="0.2">
      <c r="A296" s="28"/>
      <c r="B296" s="27"/>
      <c r="C296" s="182"/>
      <c r="D296" s="26"/>
      <c r="E296" s="25"/>
      <c r="F296" s="24"/>
      <c r="G296" s="23"/>
      <c r="H296" s="22"/>
      <c r="I296" s="22"/>
      <c r="J296" s="21"/>
      <c r="K296" s="21"/>
      <c r="L296" s="20"/>
      <c r="M296" s="19"/>
      <c r="N296" s="373"/>
      <c r="O296" s="17"/>
      <c r="P296" s="373"/>
      <c r="Q296" s="15"/>
    </row>
    <row r="297" spans="1:17" x14ac:dyDescent="0.2">
      <c r="A297" s="28"/>
      <c r="B297" s="27"/>
      <c r="C297" s="182"/>
      <c r="D297" s="26"/>
      <c r="E297" s="25"/>
      <c r="F297" s="24"/>
      <c r="G297" s="23"/>
      <c r="H297" s="22"/>
      <c r="I297" s="22"/>
      <c r="J297" s="21"/>
      <c r="K297" s="21"/>
      <c r="L297" s="20"/>
      <c r="M297" s="19"/>
      <c r="N297" s="373"/>
      <c r="O297" s="17"/>
      <c r="P297" s="373"/>
      <c r="Q297" s="15"/>
    </row>
    <row r="298" spans="1:17" x14ac:dyDescent="0.2">
      <c r="A298" s="28"/>
      <c r="B298" s="27"/>
      <c r="C298" s="182"/>
      <c r="D298" s="26"/>
      <c r="E298" s="25"/>
      <c r="F298" s="24"/>
      <c r="G298" s="23"/>
      <c r="H298" s="22"/>
      <c r="I298" s="22"/>
      <c r="J298" s="21"/>
      <c r="K298" s="21"/>
      <c r="L298" s="20"/>
      <c r="M298" s="19"/>
      <c r="N298" s="373"/>
      <c r="O298" s="17"/>
      <c r="P298" s="373"/>
      <c r="Q298" s="15"/>
    </row>
    <row r="299" spans="1:17" x14ac:dyDescent="0.2">
      <c r="A299" s="28"/>
      <c r="B299" s="27"/>
      <c r="C299" s="182"/>
      <c r="D299" s="26"/>
      <c r="E299" s="25"/>
      <c r="F299" s="24"/>
      <c r="G299" s="23"/>
      <c r="H299" s="22"/>
      <c r="I299" s="22"/>
      <c r="J299" s="21"/>
      <c r="K299" s="21"/>
      <c r="L299" s="20"/>
      <c r="M299" s="19"/>
      <c r="N299" s="373"/>
      <c r="O299" s="17"/>
      <c r="P299" s="373"/>
      <c r="Q299" s="15"/>
    </row>
    <row r="300" spans="1:17" x14ac:dyDescent="0.2">
      <c r="A300" s="28"/>
      <c r="B300" s="27"/>
      <c r="C300" s="182"/>
      <c r="D300" s="26"/>
      <c r="E300" s="25"/>
      <c r="F300" s="24"/>
      <c r="G300" s="23"/>
      <c r="H300" s="22"/>
      <c r="I300" s="22"/>
      <c r="J300" s="21"/>
      <c r="K300" s="21"/>
      <c r="L300" s="20"/>
      <c r="M300" s="19"/>
      <c r="N300" s="373"/>
      <c r="O300" s="17"/>
      <c r="P300" s="373"/>
      <c r="Q300" s="15"/>
    </row>
    <row r="301" spans="1:17" x14ac:dyDescent="0.2">
      <c r="A301" s="28"/>
      <c r="B301" s="27"/>
      <c r="C301" s="182"/>
      <c r="D301" s="26"/>
      <c r="E301" s="25"/>
      <c r="F301" s="24"/>
      <c r="G301" s="23"/>
      <c r="H301" s="22"/>
      <c r="I301" s="22"/>
      <c r="J301" s="21"/>
      <c r="K301" s="21"/>
      <c r="L301" s="20"/>
      <c r="M301" s="19"/>
      <c r="N301" s="373"/>
      <c r="O301" s="17"/>
      <c r="P301" s="373"/>
      <c r="Q301" s="15"/>
    </row>
    <row r="302" spans="1:17" x14ac:dyDescent="0.2">
      <c r="A302" s="28"/>
      <c r="B302" s="27"/>
      <c r="C302" s="182"/>
      <c r="D302" s="26"/>
      <c r="E302" s="25"/>
      <c r="F302" s="24"/>
      <c r="G302" s="23"/>
      <c r="H302" s="22"/>
      <c r="I302" s="22"/>
      <c r="J302" s="21"/>
      <c r="K302" s="21"/>
      <c r="L302" s="20"/>
      <c r="M302" s="19"/>
      <c r="N302" s="373"/>
      <c r="O302" s="17"/>
      <c r="P302" s="373"/>
      <c r="Q302" s="15"/>
    </row>
    <row r="303" spans="1:17" x14ac:dyDescent="0.2">
      <c r="A303" s="28"/>
      <c r="B303" s="27"/>
      <c r="C303" s="182"/>
      <c r="D303" s="26"/>
      <c r="E303" s="25"/>
      <c r="F303" s="24"/>
      <c r="G303" s="23"/>
      <c r="H303" s="22"/>
      <c r="I303" s="22"/>
      <c r="J303" s="21"/>
      <c r="K303" s="21"/>
      <c r="L303" s="20"/>
      <c r="M303" s="19"/>
      <c r="N303" s="373"/>
      <c r="O303" s="17"/>
      <c r="P303" s="373"/>
      <c r="Q303" s="15"/>
    </row>
    <row r="304" spans="1:17" x14ac:dyDescent="0.2">
      <c r="A304" s="28"/>
      <c r="B304" s="27"/>
      <c r="C304" s="182"/>
      <c r="D304" s="26"/>
      <c r="E304" s="25"/>
      <c r="F304" s="24"/>
      <c r="G304" s="23"/>
      <c r="H304" s="22"/>
      <c r="I304" s="22"/>
      <c r="J304" s="21"/>
      <c r="K304" s="21"/>
      <c r="L304" s="20"/>
      <c r="M304" s="19"/>
      <c r="N304" s="373"/>
      <c r="O304" s="17"/>
      <c r="P304" s="373"/>
      <c r="Q304" s="15"/>
    </row>
    <row r="305" spans="1:17" x14ac:dyDescent="0.2">
      <c r="A305" s="28"/>
      <c r="B305" s="27"/>
      <c r="C305" s="182"/>
      <c r="D305" s="26"/>
      <c r="E305" s="25"/>
      <c r="F305" s="24"/>
      <c r="G305" s="23"/>
      <c r="H305" s="22"/>
      <c r="I305" s="22"/>
      <c r="J305" s="21"/>
      <c r="K305" s="21"/>
      <c r="L305" s="20"/>
      <c r="M305" s="19"/>
      <c r="N305" s="373"/>
      <c r="O305" s="17"/>
      <c r="P305" s="373"/>
      <c r="Q305" s="15"/>
    </row>
    <row r="306" spans="1:17" x14ac:dyDescent="0.2">
      <c r="A306" s="28"/>
      <c r="B306" s="27"/>
      <c r="C306" s="182"/>
      <c r="D306" s="26"/>
      <c r="E306" s="25"/>
      <c r="F306" s="24"/>
      <c r="G306" s="23"/>
      <c r="H306" s="22"/>
      <c r="I306" s="22"/>
      <c r="J306" s="21"/>
      <c r="K306" s="21"/>
      <c r="L306" s="20"/>
      <c r="M306" s="19"/>
      <c r="N306" s="373"/>
      <c r="O306" s="17"/>
      <c r="P306" s="373"/>
      <c r="Q306" s="15"/>
    </row>
    <row r="307" spans="1:17" x14ac:dyDescent="0.2">
      <c r="A307" s="28"/>
      <c r="B307" s="27"/>
      <c r="C307" s="182"/>
      <c r="D307" s="26"/>
      <c r="E307" s="25"/>
      <c r="F307" s="24"/>
      <c r="G307" s="23"/>
      <c r="H307" s="22"/>
      <c r="I307" s="22"/>
      <c r="J307" s="21"/>
      <c r="K307" s="21"/>
      <c r="L307" s="20"/>
      <c r="M307" s="19"/>
      <c r="N307" s="373"/>
      <c r="O307" s="17"/>
      <c r="P307" s="373"/>
      <c r="Q307" s="15"/>
    </row>
    <row r="308" spans="1:17" x14ac:dyDescent="0.2">
      <c r="A308" s="28"/>
      <c r="B308" s="27"/>
      <c r="C308" s="182"/>
      <c r="D308" s="26"/>
      <c r="E308" s="25"/>
      <c r="F308" s="24"/>
      <c r="G308" s="23"/>
      <c r="H308" s="22"/>
      <c r="I308" s="22"/>
      <c r="J308" s="21"/>
      <c r="K308" s="21"/>
      <c r="L308" s="20"/>
      <c r="M308" s="19"/>
      <c r="N308" s="373"/>
      <c r="O308" s="17"/>
      <c r="P308" s="373"/>
      <c r="Q308" s="15"/>
    </row>
    <row r="309" spans="1:17" x14ac:dyDescent="0.2">
      <c r="A309" s="28"/>
      <c r="B309" s="27"/>
      <c r="C309" s="182"/>
      <c r="D309" s="26"/>
      <c r="E309" s="25"/>
      <c r="F309" s="24"/>
      <c r="G309" s="23"/>
      <c r="H309" s="22"/>
      <c r="I309" s="22"/>
      <c r="J309" s="21"/>
      <c r="K309" s="21"/>
      <c r="L309" s="20"/>
      <c r="M309" s="19"/>
      <c r="N309" s="373"/>
      <c r="O309" s="17"/>
      <c r="P309" s="373"/>
      <c r="Q309" s="15"/>
    </row>
    <row r="310" spans="1:17" x14ac:dyDescent="0.2">
      <c r="A310" s="28"/>
      <c r="B310" s="27"/>
      <c r="C310" s="182"/>
      <c r="D310" s="26"/>
      <c r="E310" s="25"/>
      <c r="F310" s="24"/>
      <c r="G310" s="23"/>
      <c r="H310" s="22"/>
      <c r="I310" s="22"/>
      <c r="J310" s="21"/>
      <c r="K310" s="21"/>
      <c r="L310" s="20"/>
      <c r="M310" s="19"/>
      <c r="N310" s="373"/>
      <c r="O310" s="17"/>
      <c r="P310" s="373"/>
      <c r="Q310" s="15"/>
    </row>
    <row r="311" spans="1:17" x14ac:dyDescent="0.2">
      <c r="A311" s="28"/>
      <c r="B311" s="27"/>
      <c r="C311" s="182"/>
      <c r="D311" s="26"/>
      <c r="E311" s="25"/>
      <c r="F311" s="24"/>
      <c r="G311" s="23"/>
      <c r="H311" s="22"/>
      <c r="I311" s="22"/>
      <c r="J311" s="21"/>
      <c r="K311" s="21"/>
      <c r="L311" s="20"/>
      <c r="M311" s="19"/>
      <c r="N311" s="373"/>
      <c r="O311" s="17"/>
      <c r="P311" s="373"/>
      <c r="Q311" s="15"/>
    </row>
    <row r="312" spans="1:17" x14ac:dyDescent="0.2">
      <c r="A312" s="28"/>
      <c r="B312" s="27"/>
      <c r="C312" s="182"/>
      <c r="D312" s="26"/>
      <c r="E312" s="25"/>
      <c r="F312" s="24"/>
      <c r="G312" s="23"/>
      <c r="H312" s="22"/>
      <c r="I312" s="22"/>
      <c r="J312" s="21"/>
      <c r="K312" s="21"/>
      <c r="L312" s="20"/>
      <c r="M312" s="19"/>
      <c r="N312" s="373"/>
      <c r="O312" s="17"/>
      <c r="P312" s="373"/>
      <c r="Q312" s="15"/>
    </row>
    <row r="313" spans="1:17" x14ac:dyDescent="0.2">
      <c r="A313" s="28"/>
      <c r="B313" s="27"/>
      <c r="C313" s="182"/>
      <c r="D313" s="26"/>
      <c r="E313" s="25"/>
      <c r="F313" s="24"/>
      <c r="G313" s="23"/>
      <c r="H313" s="22"/>
      <c r="I313" s="22"/>
      <c r="J313" s="21"/>
      <c r="K313" s="21"/>
      <c r="L313" s="20"/>
      <c r="M313" s="19"/>
      <c r="N313" s="373"/>
      <c r="O313" s="17"/>
      <c r="P313" s="373"/>
      <c r="Q313" s="15"/>
    </row>
    <row r="314" spans="1:17" x14ac:dyDescent="0.2">
      <c r="A314" s="28"/>
      <c r="B314" s="27"/>
      <c r="C314" s="182"/>
      <c r="D314" s="26"/>
      <c r="E314" s="25"/>
      <c r="F314" s="24"/>
      <c r="G314" s="23"/>
      <c r="H314" s="22"/>
      <c r="I314" s="22"/>
      <c r="J314" s="21"/>
      <c r="K314" s="21"/>
      <c r="L314" s="20"/>
      <c r="M314" s="19"/>
      <c r="N314" s="373"/>
      <c r="O314" s="17"/>
      <c r="P314" s="373"/>
      <c r="Q314" s="15"/>
    </row>
    <row r="315" spans="1:17" x14ac:dyDescent="0.2">
      <c r="A315" s="28"/>
      <c r="B315" s="27"/>
      <c r="C315" s="182"/>
      <c r="D315" s="26"/>
      <c r="E315" s="25"/>
      <c r="F315" s="24"/>
      <c r="G315" s="23"/>
      <c r="H315" s="22"/>
      <c r="I315" s="22"/>
      <c r="J315" s="21"/>
      <c r="K315" s="21"/>
      <c r="L315" s="20"/>
      <c r="M315" s="19"/>
      <c r="N315" s="373"/>
      <c r="O315" s="17"/>
      <c r="P315" s="373"/>
      <c r="Q315" s="15"/>
    </row>
    <row r="316" spans="1:17" x14ac:dyDescent="0.2">
      <c r="A316" s="28"/>
      <c r="B316" s="27"/>
      <c r="C316" s="182"/>
      <c r="D316" s="26"/>
      <c r="E316" s="25"/>
      <c r="F316" s="24"/>
      <c r="G316" s="23"/>
      <c r="H316" s="22"/>
      <c r="I316" s="22"/>
      <c r="J316" s="21"/>
      <c r="K316" s="21"/>
      <c r="L316" s="20"/>
      <c r="M316" s="19"/>
      <c r="N316" s="373"/>
      <c r="O316" s="17"/>
      <c r="P316" s="373"/>
      <c r="Q316" s="15"/>
    </row>
    <row r="317" spans="1:17" x14ac:dyDescent="0.2">
      <c r="A317" s="28"/>
      <c r="B317" s="27"/>
      <c r="C317" s="182"/>
      <c r="D317" s="26"/>
      <c r="E317" s="25"/>
      <c r="F317" s="24"/>
      <c r="G317" s="23"/>
      <c r="H317" s="22"/>
      <c r="I317" s="22"/>
      <c r="J317" s="21"/>
      <c r="K317" s="21"/>
      <c r="L317" s="20"/>
      <c r="M317" s="19"/>
      <c r="N317" s="373"/>
      <c r="O317" s="17"/>
      <c r="P317" s="373"/>
      <c r="Q317" s="15"/>
    </row>
    <row r="318" spans="1:17" x14ac:dyDescent="0.2">
      <c r="A318" s="28"/>
      <c r="B318" s="27"/>
      <c r="C318" s="182"/>
      <c r="D318" s="26"/>
      <c r="E318" s="25"/>
      <c r="F318" s="24"/>
      <c r="G318" s="23"/>
      <c r="H318" s="22"/>
      <c r="I318" s="22"/>
      <c r="J318" s="21"/>
      <c r="K318" s="21"/>
      <c r="L318" s="20"/>
      <c r="M318" s="19"/>
      <c r="N318" s="373"/>
      <c r="O318" s="17"/>
      <c r="P318" s="373"/>
      <c r="Q318" s="15"/>
    </row>
    <row r="319" spans="1:17" x14ac:dyDescent="0.2">
      <c r="A319" s="28"/>
      <c r="B319" s="27"/>
      <c r="C319" s="182"/>
      <c r="D319" s="26"/>
      <c r="E319" s="25"/>
      <c r="F319" s="24"/>
      <c r="G319" s="23"/>
      <c r="H319" s="22"/>
      <c r="I319" s="22"/>
      <c r="J319" s="21"/>
      <c r="K319" s="21"/>
      <c r="L319" s="20"/>
      <c r="M319" s="19"/>
      <c r="N319" s="373"/>
      <c r="O319" s="17"/>
      <c r="P319" s="373"/>
      <c r="Q319" s="15"/>
    </row>
    <row r="320" spans="1:17" x14ac:dyDescent="0.2">
      <c r="A320" s="28"/>
      <c r="B320" s="27"/>
      <c r="C320" s="182"/>
      <c r="D320" s="26"/>
      <c r="E320" s="25"/>
      <c r="F320" s="24"/>
      <c r="G320" s="23"/>
      <c r="H320" s="22"/>
      <c r="I320" s="22"/>
      <c r="J320" s="21"/>
      <c r="K320" s="21"/>
      <c r="L320" s="20"/>
      <c r="M320" s="19"/>
      <c r="N320" s="373"/>
      <c r="O320" s="17"/>
      <c r="P320" s="373"/>
      <c r="Q320" s="15"/>
    </row>
    <row r="321" spans="1:17" x14ac:dyDescent="0.2">
      <c r="A321" s="28"/>
      <c r="B321" s="27"/>
      <c r="C321" s="182"/>
      <c r="D321" s="26"/>
      <c r="E321" s="25"/>
      <c r="F321" s="24"/>
      <c r="G321" s="23"/>
      <c r="H321" s="22"/>
      <c r="I321" s="22"/>
      <c r="J321" s="21"/>
      <c r="K321" s="21"/>
      <c r="L321" s="20"/>
      <c r="M321" s="19"/>
      <c r="N321" s="373"/>
      <c r="O321" s="17"/>
      <c r="P321" s="373"/>
      <c r="Q321" s="15"/>
    </row>
    <row r="322" spans="1:17" x14ac:dyDescent="0.2">
      <c r="A322" s="28"/>
      <c r="B322" s="27"/>
      <c r="C322" s="182"/>
      <c r="D322" s="26"/>
      <c r="E322" s="25"/>
      <c r="F322" s="24"/>
      <c r="G322" s="23"/>
      <c r="H322" s="22"/>
      <c r="I322" s="22"/>
      <c r="J322" s="21"/>
      <c r="K322" s="21"/>
      <c r="L322" s="20"/>
      <c r="M322" s="19"/>
      <c r="N322" s="373"/>
      <c r="O322" s="17"/>
      <c r="P322" s="373"/>
      <c r="Q322" s="15"/>
    </row>
    <row r="323" spans="1:17" x14ac:dyDescent="0.2">
      <c r="A323" s="28"/>
      <c r="B323" s="27"/>
      <c r="C323" s="182"/>
      <c r="D323" s="26"/>
      <c r="E323" s="25"/>
      <c r="F323" s="24"/>
      <c r="G323" s="23"/>
      <c r="H323" s="22"/>
      <c r="I323" s="22"/>
      <c r="J323" s="21"/>
      <c r="K323" s="21"/>
      <c r="L323" s="20"/>
      <c r="M323" s="19"/>
      <c r="N323" s="373"/>
      <c r="O323" s="17"/>
      <c r="P323" s="373"/>
      <c r="Q323" s="15"/>
    </row>
    <row r="324" spans="1:17" x14ac:dyDescent="0.2">
      <c r="A324" s="28"/>
      <c r="B324" s="27"/>
      <c r="C324" s="182"/>
      <c r="D324" s="26"/>
      <c r="E324" s="25"/>
      <c r="F324" s="24"/>
      <c r="G324" s="23"/>
      <c r="H324" s="22"/>
      <c r="I324" s="22"/>
      <c r="J324" s="21"/>
      <c r="K324" s="21"/>
      <c r="L324" s="20"/>
      <c r="M324" s="19"/>
      <c r="N324" s="373"/>
      <c r="O324" s="17"/>
      <c r="P324" s="373"/>
      <c r="Q324" s="15"/>
    </row>
    <row r="325" spans="1:17" x14ac:dyDescent="0.2">
      <c r="A325" s="28"/>
      <c r="B325" s="27"/>
      <c r="C325" s="182"/>
      <c r="D325" s="26"/>
      <c r="E325" s="25"/>
      <c r="F325" s="24"/>
      <c r="G325" s="23"/>
      <c r="H325" s="22"/>
      <c r="I325" s="22"/>
      <c r="J325" s="21"/>
      <c r="K325" s="21"/>
      <c r="L325" s="20"/>
      <c r="M325" s="19"/>
      <c r="N325" s="373"/>
      <c r="O325" s="17"/>
      <c r="P325" s="373"/>
      <c r="Q325" s="15"/>
    </row>
    <row r="326" spans="1:17" x14ac:dyDescent="0.2">
      <c r="A326" s="28"/>
      <c r="B326" s="27"/>
      <c r="C326" s="182"/>
      <c r="D326" s="26"/>
      <c r="E326" s="25"/>
      <c r="F326" s="24"/>
      <c r="G326" s="23"/>
      <c r="H326" s="22"/>
      <c r="I326" s="22"/>
      <c r="J326" s="21"/>
      <c r="K326" s="21"/>
      <c r="L326" s="20"/>
      <c r="M326" s="19"/>
      <c r="N326" s="373"/>
      <c r="O326" s="17"/>
      <c r="P326" s="373"/>
      <c r="Q326" s="15"/>
    </row>
    <row r="327" spans="1:17" x14ac:dyDescent="0.2">
      <c r="A327" s="28"/>
      <c r="B327" s="27"/>
      <c r="C327" s="182"/>
      <c r="D327" s="26"/>
      <c r="E327" s="25"/>
      <c r="F327" s="24"/>
      <c r="G327" s="23"/>
      <c r="H327" s="22"/>
      <c r="I327" s="22"/>
      <c r="J327" s="21"/>
      <c r="K327" s="21"/>
      <c r="L327" s="20"/>
      <c r="M327" s="19"/>
      <c r="N327" s="373"/>
      <c r="O327" s="17"/>
      <c r="P327" s="373"/>
      <c r="Q327" s="15"/>
    </row>
    <row r="328" spans="1:17" x14ac:dyDescent="0.2">
      <c r="A328" s="28"/>
      <c r="B328" s="27"/>
      <c r="C328" s="182"/>
      <c r="D328" s="26"/>
      <c r="E328" s="25"/>
      <c r="F328" s="24"/>
      <c r="G328" s="23"/>
      <c r="H328" s="22"/>
      <c r="I328" s="22"/>
      <c r="J328" s="21"/>
      <c r="K328" s="21"/>
      <c r="L328" s="20"/>
      <c r="M328" s="19"/>
      <c r="N328" s="373"/>
      <c r="O328" s="17"/>
      <c r="P328" s="373"/>
      <c r="Q328" s="15"/>
    </row>
    <row r="329" spans="1:17" x14ac:dyDescent="0.2">
      <c r="A329" s="28"/>
      <c r="B329" s="27"/>
      <c r="C329" s="182"/>
      <c r="D329" s="26"/>
      <c r="E329" s="25"/>
      <c r="F329" s="24"/>
      <c r="G329" s="23"/>
      <c r="H329" s="22"/>
      <c r="I329" s="22"/>
      <c r="J329" s="21"/>
      <c r="K329" s="21"/>
      <c r="L329" s="20"/>
      <c r="M329" s="19"/>
      <c r="N329" s="373"/>
      <c r="O329" s="17"/>
      <c r="P329" s="373"/>
      <c r="Q329" s="15"/>
    </row>
    <row r="330" spans="1:17" x14ac:dyDescent="0.2">
      <c r="A330" s="28"/>
      <c r="B330" s="27"/>
      <c r="C330" s="182"/>
      <c r="D330" s="26"/>
      <c r="E330" s="25"/>
      <c r="F330" s="24"/>
      <c r="G330" s="23"/>
      <c r="H330" s="22"/>
      <c r="I330" s="22"/>
      <c r="J330" s="21"/>
      <c r="K330" s="21"/>
      <c r="L330" s="20"/>
      <c r="M330" s="19"/>
      <c r="N330" s="373"/>
      <c r="O330" s="17"/>
      <c r="P330" s="373"/>
      <c r="Q330" s="15"/>
    </row>
    <row r="331" spans="1:17" x14ac:dyDescent="0.2">
      <c r="A331" s="28"/>
      <c r="B331" s="27"/>
      <c r="C331" s="182"/>
      <c r="D331" s="26"/>
      <c r="E331" s="25"/>
      <c r="F331" s="24"/>
      <c r="G331" s="23"/>
      <c r="H331" s="22"/>
      <c r="I331" s="22"/>
      <c r="J331" s="21"/>
      <c r="K331" s="21"/>
      <c r="L331" s="20"/>
      <c r="M331" s="19"/>
      <c r="N331" s="373"/>
      <c r="O331" s="17"/>
      <c r="P331" s="373"/>
      <c r="Q331" s="15"/>
    </row>
    <row r="332" spans="1:17" x14ac:dyDescent="0.2">
      <c r="A332" s="28"/>
      <c r="B332" s="27"/>
      <c r="C332" s="182"/>
      <c r="D332" s="26"/>
      <c r="E332" s="25"/>
      <c r="F332" s="24"/>
      <c r="G332" s="23"/>
      <c r="H332" s="22"/>
      <c r="I332" s="22"/>
      <c r="J332" s="21"/>
      <c r="K332" s="21"/>
      <c r="L332" s="20"/>
      <c r="M332" s="19"/>
      <c r="N332" s="373"/>
      <c r="O332" s="17"/>
      <c r="P332" s="373"/>
      <c r="Q332" s="15"/>
    </row>
    <row r="333" spans="1:17" x14ac:dyDescent="0.2">
      <c r="A333" s="28"/>
      <c r="B333" s="27"/>
      <c r="C333" s="182"/>
      <c r="D333" s="26"/>
      <c r="E333" s="25"/>
      <c r="F333" s="24"/>
      <c r="G333" s="23"/>
      <c r="H333" s="22"/>
      <c r="I333" s="22"/>
      <c r="J333" s="21"/>
      <c r="K333" s="21"/>
      <c r="L333" s="20"/>
      <c r="M333" s="19"/>
      <c r="N333" s="373"/>
      <c r="O333" s="17"/>
      <c r="P333" s="373"/>
      <c r="Q333" s="15"/>
    </row>
    <row r="334" spans="1:17" x14ac:dyDescent="0.2">
      <c r="A334" s="28"/>
      <c r="B334" s="27"/>
      <c r="C334" s="182"/>
      <c r="D334" s="26"/>
      <c r="E334" s="25"/>
      <c r="F334" s="24"/>
      <c r="G334" s="23"/>
      <c r="H334" s="22"/>
      <c r="I334" s="22"/>
      <c r="J334" s="21"/>
      <c r="K334" s="21"/>
      <c r="L334" s="20"/>
      <c r="M334" s="19"/>
      <c r="N334" s="373"/>
      <c r="O334" s="17"/>
      <c r="P334" s="373"/>
      <c r="Q334" s="15"/>
    </row>
    <row r="335" spans="1:17" x14ac:dyDescent="0.2">
      <c r="A335" s="28"/>
      <c r="B335" s="27"/>
      <c r="C335" s="182"/>
      <c r="D335" s="26"/>
      <c r="E335" s="25"/>
      <c r="F335" s="24"/>
      <c r="G335" s="23"/>
      <c r="H335" s="22"/>
      <c r="I335" s="22"/>
      <c r="J335" s="21"/>
      <c r="K335" s="21"/>
      <c r="L335" s="20"/>
      <c r="M335" s="19"/>
      <c r="N335" s="373"/>
      <c r="O335" s="17"/>
      <c r="P335" s="373"/>
      <c r="Q335" s="15"/>
    </row>
    <row r="336" spans="1:17" x14ac:dyDescent="0.2">
      <c r="A336" s="28"/>
      <c r="B336" s="27"/>
      <c r="C336" s="182"/>
      <c r="D336" s="26"/>
      <c r="E336" s="25"/>
      <c r="F336" s="24"/>
      <c r="G336" s="23"/>
      <c r="H336" s="22"/>
      <c r="I336" s="22"/>
      <c r="J336" s="21"/>
      <c r="K336" s="21"/>
      <c r="L336" s="20"/>
      <c r="M336" s="19"/>
      <c r="N336" s="373"/>
      <c r="O336" s="17"/>
      <c r="P336" s="373"/>
      <c r="Q336" s="15"/>
    </row>
    <row r="337" spans="1:17" x14ac:dyDescent="0.2">
      <c r="A337" s="28"/>
      <c r="B337" s="27"/>
      <c r="C337" s="182"/>
      <c r="D337" s="26"/>
      <c r="E337" s="25"/>
      <c r="F337" s="24"/>
      <c r="G337" s="23"/>
      <c r="H337" s="22"/>
      <c r="I337" s="22"/>
      <c r="J337" s="21"/>
      <c r="K337" s="21"/>
      <c r="L337" s="20"/>
      <c r="M337" s="19"/>
      <c r="N337" s="373"/>
      <c r="O337" s="17"/>
      <c r="P337" s="373"/>
      <c r="Q337" s="15"/>
    </row>
    <row r="338" spans="1:17" x14ac:dyDescent="0.2">
      <c r="A338" s="28"/>
      <c r="B338" s="27"/>
      <c r="C338" s="182"/>
      <c r="D338" s="26"/>
      <c r="E338" s="25"/>
      <c r="F338" s="24"/>
      <c r="G338" s="23"/>
      <c r="H338" s="22"/>
      <c r="I338" s="22"/>
      <c r="J338" s="21"/>
      <c r="K338" s="21"/>
      <c r="L338" s="20"/>
      <c r="M338" s="19"/>
      <c r="N338" s="373"/>
      <c r="O338" s="17"/>
      <c r="P338" s="373"/>
      <c r="Q338" s="15"/>
    </row>
    <row r="339" spans="1:17" x14ac:dyDescent="0.2">
      <c r="A339" s="28"/>
      <c r="B339" s="27"/>
      <c r="C339" s="182"/>
      <c r="D339" s="26"/>
      <c r="E339" s="25"/>
      <c r="F339" s="24"/>
      <c r="G339" s="23"/>
      <c r="H339" s="22"/>
      <c r="I339" s="22"/>
      <c r="J339" s="21"/>
      <c r="K339" s="21"/>
      <c r="L339" s="20"/>
      <c r="M339" s="19"/>
      <c r="N339" s="373"/>
      <c r="O339" s="17"/>
      <c r="P339" s="373"/>
      <c r="Q339" s="15"/>
    </row>
    <row r="340" spans="1:17" x14ac:dyDescent="0.2">
      <c r="A340" s="28"/>
      <c r="B340" s="27"/>
      <c r="C340" s="182"/>
      <c r="D340" s="26"/>
      <c r="E340" s="25"/>
      <c r="F340" s="24"/>
      <c r="G340" s="23"/>
      <c r="H340" s="22"/>
      <c r="I340" s="22"/>
      <c r="J340" s="21"/>
      <c r="K340" s="21"/>
      <c r="L340" s="20"/>
      <c r="M340" s="19"/>
      <c r="N340" s="373"/>
      <c r="O340" s="17"/>
      <c r="P340" s="373"/>
      <c r="Q340" s="15"/>
    </row>
    <row r="341" spans="1:17" x14ac:dyDescent="0.2">
      <c r="A341" s="28"/>
      <c r="B341" s="27"/>
      <c r="C341" s="182"/>
      <c r="D341" s="26"/>
      <c r="E341" s="25"/>
      <c r="F341" s="24"/>
      <c r="G341" s="23"/>
      <c r="H341" s="22"/>
      <c r="I341" s="22"/>
      <c r="J341" s="21"/>
      <c r="K341" s="21"/>
      <c r="L341" s="20"/>
      <c r="M341" s="19"/>
      <c r="N341" s="373"/>
      <c r="O341" s="17"/>
      <c r="P341" s="373"/>
      <c r="Q341" s="15"/>
    </row>
    <row r="342" spans="1:17" x14ac:dyDescent="0.2">
      <c r="A342" s="28"/>
      <c r="B342" s="27"/>
      <c r="C342" s="182"/>
      <c r="D342" s="26"/>
      <c r="E342" s="25"/>
      <c r="F342" s="24"/>
      <c r="G342" s="23"/>
      <c r="H342" s="22"/>
      <c r="I342" s="22"/>
      <c r="J342" s="21"/>
      <c r="K342" s="21"/>
      <c r="L342" s="20"/>
      <c r="M342" s="19"/>
      <c r="N342" s="373"/>
      <c r="O342" s="17"/>
      <c r="P342" s="373"/>
      <c r="Q342" s="15"/>
    </row>
    <row r="343" spans="1:17" x14ac:dyDescent="0.2">
      <c r="A343" s="28"/>
      <c r="B343" s="27"/>
      <c r="C343" s="182"/>
      <c r="D343" s="26"/>
      <c r="E343" s="25"/>
      <c r="F343" s="24"/>
      <c r="G343" s="23"/>
      <c r="H343" s="22"/>
      <c r="I343" s="22"/>
      <c r="J343" s="21"/>
      <c r="K343" s="21"/>
      <c r="L343" s="20"/>
      <c r="M343" s="19"/>
      <c r="N343" s="373"/>
      <c r="O343" s="17"/>
      <c r="P343" s="373"/>
      <c r="Q343" s="15"/>
    </row>
    <row r="344" spans="1:17" x14ac:dyDescent="0.2">
      <c r="A344" s="28"/>
      <c r="B344" s="27"/>
      <c r="C344" s="182"/>
      <c r="D344" s="26"/>
      <c r="E344" s="25"/>
      <c r="F344" s="24"/>
      <c r="G344" s="23"/>
      <c r="H344" s="22"/>
      <c r="I344" s="22"/>
      <c r="J344" s="21"/>
      <c r="K344" s="21"/>
      <c r="L344" s="20"/>
      <c r="M344" s="19"/>
      <c r="N344" s="373"/>
      <c r="O344" s="17"/>
      <c r="P344" s="373"/>
      <c r="Q344" s="15"/>
    </row>
    <row r="345" spans="1:17" x14ac:dyDescent="0.2">
      <c r="A345" s="28"/>
      <c r="B345" s="27"/>
      <c r="C345" s="182"/>
      <c r="D345" s="26"/>
      <c r="E345" s="25"/>
      <c r="F345" s="24"/>
      <c r="G345" s="23"/>
      <c r="H345" s="22"/>
      <c r="I345" s="22"/>
      <c r="J345" s="21"/>
      <c r="K345" s="21"/>
      <c r="L345" s="20"/>
      <c r="M345" s="19"/>
      <c r="N345" s="373"/>
      <c r="O345" s="17"/>
      <c r="P345" s="373"/>
      <c r="Q345" s="15"/>
    </row>
    <row r="346" spans="1:17" x14ac:dyDescent="0.2">
      <c r="A346" s="28"/>
      <c r="B346" s="27"/>
      <c r="C346" s="182"/>
      <c r="D346" s="26"/>
      <c r="E346" s="25"/>
      <c r="F346" s="24"/>
      <c r="G346" s="23"/>
      <c r="H346" s="22"/>
      <c r="I346" s="22"/>
      <c r="J346" s="21"/>
      <c r="K346" s="21"/>
      <c r="L346" s="20"/>
      <c r="M346" s="19"/>
      <c r="N346" s="373"/>
      <c r="O346" s="17"/>
      <c r="P346" s="373"/>
      <c r="Q346" s="15"/>
    </row>
    <row r="347" spans="1:17" x14ac:dyDescent="0.2">
      <c r="A347" s="28"/>
      <c r="B347" s="27"/>
      <c r="C347" s="182"/>
      <c r="D347" s="26"/>
      <c r="E347" s="25"/>
      <c r="F347" s="24"/>
      <c r="G347" s="23"/>
      <c r="H347" s="22"/>
      <c r="I347" s="22"/>
      <c r="J347" s="21"/>
      <c r="K347" s="21"/>
      <c r="L347" s="20"/>
      <c r="M347" s="19"/>
      <c r="N347" s="373"/>
      <c r="O347" s="17"/>
      <c r="P347" s="373"/>
      <c r="Q347" s="15"/>
    </row>
    <row r="348" spans="1:17" x14ac:dyDescent="0.2">
      <c r="A348" s="28"/>
      <c r="B348" s="27"/>
      <c r="C348" s="182"/>
      <c r="D348" s="26"/>
      <c r="E348" s="25"/>
      <c r="F348" s="24"/>
      <c r="G348" s="23"/>
      <c r="H348" s="22"/>
      <c r="I348" s="22"/>
      <c r="J348" s="21"/>
      <c r="K348" s="21"/>
      <c r="L348" s="20"/>
      <c r="M348" s="19"/>
      <c r="N348" s="373"/>
      <c r="O348" s="17"/>
      <c r="P348" s="373"/>
      <c r="Q348" s="15"/>
    </row>
    <row r="349" spans="1:17" x14ac:dyDescent="0.2">
      <c r="A349" s="28"/>
      <c r="B349" s="27"/>
      <c r="C349" s="182"/>
      <c r="D349" s="26"/>
      <c r="E349" s="25"/>
      <c r="F349" s="24"/>
      <c r="G349" s="23"/>
      <c r="H349" s="22"/>
      <c r="I349" s="22"/>
      <c r="J349" s="21"/>
      <c r="K349" s="21"/>
      <c r="L349" s="20"/>
      <c r="M349" s="19"/>
      <c r="N349" s="373"/>
      <c r="O349" s="17"/>
      <c r="P349" s="373"/>
      <c r="Q349" s="15"/>
    </row>
    <row r="350" spans="1:17" x14ac:dyDescent="0.2">
      <c r="A350" s="28"/>
      <c r="B350" s="27"/>
      <c r="C350" s="182"/>
      <c r="D350" s="26"/>
      <c r="E350" s="25"/>
      <c r="F350" s="24"/>
      <c r="G350" s="23"/>
      <c r="H350" s="22"/>
      <c r="I350" s="22"/>
      <c r="J350" s="21"/>
      <c r="K350" s="21"/>
      <c r="L350" s="20"/>
      <c r="M350" s="19"/>
      <c r="N350" s="373"/>
      <c r="O350" s="17"/>
      <c r="P350" s="373"/>
      <c r="Q350" s="15"/>
    </row>
    <row r="351" spans="1:17" x14ac:dyDescent="0.2">
      <c r="A351" s="28"/>
      <c r="B351" s="27"/>
      <c r="C351" s="182"/>
      <c r="D351" s="26"/>
      <c r="E351" s="25"/>
      <c r="F351" s="24"/>
      <c r="G351" s="23"/>
      <c r="H351" s="22"/>
      <c r="I351" s="22"/>
      <c r="J351" s="21"/>
      <c r="K351" s="21"/>
      <c r="L351" s="20"/>
      <c r="M351" s="19"/>
      <c r="N351" s="373"/>
      <c r="O351" s="17"/>
      <c r="P351" s="373"/>
      <c r="Q351" s="15"/>
    </row>
    <row r="352" spans="1:17" x14ac:dyDescent="0.2">
      <c r="A352" s="28"/>
      <c r="B352" s="27"/>
      <c r="C352" s="182"/>
      <c r="D352" s="26"/>
      <c r="E352" s="25"/>
      <c r="F352" s="24"/>
      <c r="G352" s="23"/>
      <c r="H352" s="22"/>
      <c r="I352" s="22"/>
      <c r="J352" s="21"/>
      <c r="K352" s="21"/>
      <c r="L352" s="20"/>
      <c r="M352" s="19"/>
      <c r="N352" s="373"/>
      <c r="O352" s="17"/>
      <c r="P352" s="373"/>
      <c r="Q352" s="15"/>
    </row>
    <row r="353" spans="1:17" x14ac:dyDescent="0.2">
      <c r="A353" s="28"/>
      <c r="B353" s="27"/>
      <c r="C353" s="182"/>
      <c r="D353" s="26"/>
      <c r="E353" s="25"/>
      <c r="F353" s="24"/>
      <c r="G353" s="23"/>
      <c r="H353" s="22"/>
      <c r="I353" s="22"/>
      <c r="J353" s="21"/>
      <c r="K353" s="21"/>
      <c r="L353" s="20"/>
      <c r="M353" s="19"/>
      <c r="N353" s="373"/>
      <c r="O353" s="17"/>
      <c r="P353" s="373"/>
      <c r="Q353" s="15"/>
    </row>
    <row r="354" spans="1:17" x14ac:dyDescent="0.2">
      <c r="A354" s="28"/>
      <c r="B354" s="27"/>
      <c r="C354" s="182"/>
      <c r="D354" s="26"/>
      <c r="E354" s="25"/>
      <c r="F354" s="24"/>
      <c r="G354" s="23"/>
      <c r="H354" s="22"/>
      <c r="I354" s="22"/>
      <c r="J354" s="21"/>
      <c r="K354" s="21"/>
      <c r="L354" s="20"/>
      <c r="M354" s="19"/>
      <c r="N354" s="373"/>
      <c r="O354" s="17"/>
      <c r="P354" s="373"/>
      <c r="Q354" s="15"/>
    </row>
    <row r="355" spans="1:17" x14ac:dyDescent="0.2">
      <c r="A355" s="28"/>
      <c r="B355" s="27"/>
      <c r="C355" s="182"/>
      <c r="D355" s="26"/>
      <c r="E355" s="25"/>
      <c r="F355" s="24"/>
      <c r="G355" s="23"/>
      <c r="H355" s="22"/>
      <c r="I355" s="22"/>
      <c r="J355" s="21"/>
      <c r="K355" s="21"/>
      <c r="L355" s="20"/>
      <c r="M355" s="19"/>
      <c r="N355" s="373"/>
      <c r="O355" s="17"/>
      <c r="P355" s="373"/>
      <c r="Q355" s="15"/>
    </row>
    <row r="356" spans="1:17" x14ac:dyDescent="0.2">
      <c r="A356" s="28"/>
      <c r="B356" s="27"/>
      <c r="C356" s="182"/>
      <c r="D356" s="26"/>
      <c r="E356" s="25"/>
      <c r="F356" s="24"/>
      <c r="G356" s="23"/>
      <c r="H356" s="22"/>
      <c r="I356" s="22"/>
      <c r="J356" s="21"/>
      <c r="K356" s="21"/>
      <c r="L356" s="20"/>
      <c r="M356" s="19"/>
      <c r="N356" s="373"/>
      <c r="O356" s="17"/>
      <c r="P356" s="373"/>
      <c r="Q356" s="15"/>
    </row>
    <row r="357" spans="1:17" x14ac:dyDescent="0.2">
      <c r="A357" s="28"/>
      <c r="B357" s="27"/>
      <c r="C357" s="182"/>
      <c r="D357" s="26"/>
      <c r="E357" s="25"/>
      <c r="F357" s="24"/>
      <c r="G357" s="23"/>
      <c r="H357" s="22"/>
      <c r="I357" s="22"/>
      <c r="J357" s="21"/>
      <c r="K357" s="21"/>
      <c r="L357" s="20"/>
      <c r="M357" s="19"/>
      <c r="N357" s="373"/>
      <c r="O357" s="17"/>
      <c r="P357" s="373"/>
      <c r="Q357" s="15"/>
    </row>
    <row r="358" spans="1:17" x14ac:dyDescent="0.2">
      <c r="A358" s="28"/>
      <c r="B358" s="27"/>
      <c r="C358" s="182"/>
      <c r="D358" s="26"/>
      <c r="E358" s="25"/>
      <c r="F358" s="24"/>
      <c r="G358" s="23"/>
      <c r="H358" s="22"/>
      <c r="I358" s="22"/>
      <c r="J358" s="21"/>
      <c r="K358" s="21"/>
      <c r="L358" s="20"/>
      <c r="M358" s="19"/>
      <c r="N358" s="373"/>
      <c r="O358" s="17"/>
      <c r="P358" s="373"/>
      <c r="Q358" s="15"/>
    </row>
    <row r="359" spans="1:17" x14ac:dyDescent="0.2">
      <c r="A359" s="28"/>
      <c r="B359" s="27"/>
      <c r="C359" s="182"/>
      <c r="D359" s="26"/>
      <c r="E359" s="25"/>
      <c r="F359" s="24"/>
      <c r="G359" s="23"/>
      <c r="H359" s="22"/>
      <c r="I359" s="22"/>
      <c r="J359" s="21"/>
      <c r="K359" s="21"/>
      <c r="L359" s="20"/>
      <c r="M359" s="19"/>
      <c r="N359" s="373"/>
      <c r="O359" s="17"/>
      <c r="P359" s="373"/>
      <c r="Q359" s="15"/>
    </row>
    <row r="360" spans="1:17" x14ac:dyDescent="0.2">
      <c r="A360" s="28"/>
      <c r="B360" s="27"/>
      <c r="C360" s="182"/>
      <c r="D360" s="26"/>
      <c r="E360" s="25"/>
      <c r="F360" s="24"/>
      <c r="G360" s="23"/>
      <c r="H360" s="22"/>
      <c r="I360" s="22"/>
      <c r="J360" s="21"/>
      <c r="K360" s="21"/>
      <c r="L360" s="20"/>
      <c r="M360" s="19"/>
      <c r="N360" s="373"/>
      <c r="O360" s="17"/>
      <c r="P360" s="373"/>
      <c r="Q360" s="15"/>
    </row>
    <row r="361" spans="1:17" x14ac:dyDescent="0.2">
      <c r="A361" s="28"/>
      <c r="B361" s="27"/>
      <c r="C361" s="182"/>
      <c r="D361" s="26"/>
      <c r="E361" s="25"/>
      <c r="F361" s="24"/>
      <c r="G361" s="23"/>
      <c r="H361" s="22"/>
      <c r="I361" s="22"/>
      <c r="J361" s="21"/>
      <c r="K361" s="21"/>
      <c r="L361" s="20"/>
      <c r="M361" s="19"/>
      <c r="N361" s="373"/>
      <c r="O361" s="17"/>
      <c r="P361" s="373"/>
      <c r="Q361" s="15"/>
    </row>
    <row r="362" spans="1:17" x14ac:dyDescent="0.2">
      <c r="A362" s="28"/>
      <c r="B362" s="27"/>
      <c r="C362" s="182"/>
      <c r="D362" s="26"/>
      <c r="E362" s="25"/>
      <c r="F362" s="24"/>
      <c r="G362" s="23"/>
      <c r="H362" s="22"/>
      <c r="I362" s="22"/>
      <c r="J362" s="21"/>
      <c r="K362" s="21"/>
      <c r="L362" s="20"/>
      <c r="M362" s="19"/>
      <c r="N362" s="373"/>
      <c r="O362" s="17"/>
      <c r="P362" s="373"/>
      <c r="Q362" s="15"/>
    </row>
    <row r="363" spans="1:17" x14ac:dyDescent="0.2">
      <c r="A363" s="28"/>
      <c r="B363" s="27"/>
      <c r="C363" s="182"/>
      <c r="D363" s="26"/>
      <c r="E363" s="25"/>
      <c r="F363" s="24"/>
      <c r="G363" s="23"/>
      <c r="H363" s="22"/>
      <c r="I363" s="22"/>
      <c r="J363" s="21"/>
      <c r="K363" s="21"/>
      <c r="L363" s="20"/>
      <c r="M363" s="19"/>
      <c r="N363" s="373"/>
      <c r="O363" s="17"/>
      <c r="P363" s="373"/>
      <c r="Q363" s="15"/>
    </row>
    <row r="364" spans="1:17" x14ac:dyDescent="0.2">
      <c r="A364" s="28"/>
      <c r="B364" s="27"/>
      <c r="C364" s="182"/>
      <c r="D364" s="26"/>
      <c r="E364" s="25"/>
      <c r="F364" s="24"/>
      <c r="G364" s="23"/>
      <c r="H364" s="22"/>
      <c r="I364" s="22"/>
      <c r="J364" s="21"/>
      <c r="K364" s="21"/>
      <c r="L364" s="20"/>
      <c r="M364" s="19"/>
      <c r="N364" s="373"/>
      <c r="O364" s="17"/>
      <c r="P364" s="373"/>
      <c r="Q364" s="15"/>
    </row>
    <row r="365" spans="1:17" x14ac:dyDescent="0.2">
      <c r="A365" s="28"/>
      <c r="B365" s="27"/>
      <c r="C365" s="182"/>
      <c r="D365" s="26"/>
      <c r="E365" s="25"/>
      <c r="F365" s="24"/>
      <c r="G365" s="23"/>
      <c r="H365" s="22"/>
      <c r="I365" s="22"/>
      <c r="J365" s="21"/>
      <c r="K365" s="21"/>
      <c r="L365" s="20"/>
      <c r="M365" s="19"/>
      <c r="N365" s="373"/>
      <c r="O365" s="17"/>
      <c r="P365" s="373"/>
      <c r="Q365" s="15"/>
    </row>
    <row r="366" spans="1:17" x14ac:dyDescent="0.2">
      <c r="A366" s="28"/>
      <c r="B366" s="27"/>
      <c r="C366" s="182"/>
      <c r="D366" s="26"/>
      <c r="E366" s="25"/>
      <c r="F366" s="24"/>
      <c r="G366" s="23"/>
      <c r="H366" s="22"/>
      <c r="I366" s="22"/>
      <c r="J366" s="21"/>
      <c r="K366" s="21"/>
      <c r="L366" s="20"/>
      <c r="M366" s="19"/>
      <c r="N366" s="373"/>
      <c r="O366" s="17"/>
      <c r="P366" s="373"/>
      <c r="Q366" s="15"/>
    </row>
    <row r="367" spans="1:17" x14ac:dyDescent="0.2">
      <c r="A367" s="28"/>
      <c r="B367" s="27"/>
      <c r="C367" s="182"/>
      <c r="D367" s="26"/>
      <c r="E367" s="25"/>
      <c r="F367" s="24"/>
      <c r="G367" s="23"/>
      <c r="H367" s="22"/>
      <c r="I367" s="22"/>
      <c r="J367" s="21"/>
      <c r="K367" s="21"/>
      <c r="L367" s="20"/>
      <c r="M367" s="19"/>
      <c r="N367" s="373"/>
      <c r="O367" s="17"/>
      <c r="P367" s="373"/>
      <c r="Q367" s="15"/>
    </row>
    <row r="368" spans="1:17" x14ac:dyDescent="0.2">
      <c r="A368" s="28"/>
      <c r="B368" s="27"/>
      <c r="C368" s="182"/>
      <c r="D368" s="26"/>
      <c r="E368" s="25"/>
      <c r="F368" s="24"/>
      <c r="G368" s="23"/>
      <c r="H368" s="22"/>
      <c r="I368" s="22"/>
      <c r="J368" s="21"/>
      <c r="K368" s="21"/>
      <c r="L368" s="20"/>
      <c r="M368" s="19"/>
      <c r="N368" s="373"/>
      <c r="O368" s="17"/>
      <c r="P368" s="373"/>
      <c r="Q368" s="15"/>
    </row>
    <row r="369" spans="1:17" x14ac:dyDescent="0.2">
      <c r="A369" s="28"/>
      <c r="B369" s="27"/>
      <c r="C369" s="182"/>
      <c r="D369" s="26"/>
      <c r="E369" s="25"/>
      <c r="F369" s="24"/>
      <c r="G369" s="23"/>
      <c r="H369" s="22"/>
      <c r="I369" s="22"/>
      <c r="J369" s="21"/>
      <c r="K369" s="21"/>
      <c r="L369" s="20"/>
      <c r="M369" s="19"/>
      <c r="N369" s="373"/>
      <c r="O369" s="17"/>
      <c r="P369" s="373"/>
      <c r="Q369" s="15"/>
    </row>
    <row r="370" spans="1:17" x14ac:dyDescent="0.2">
      <c r="A370" s="28"/>
      <c r="B370" s="27"/>
      <c r="C370" s="182"/>
      <c r="D370" s="26"/>
      <c r="E370" s="25"/>
      <c r="F370" s="24"/>
      <c r="G370" s="23"/>
      <c r="H370" s="22"/>
      <c r="I370" s="22"/>
      <c r="J370" s="21"/>
      <c r="K370" s="21"/>
      <c r="L370" s="20"/>
      <c r="M370" s="19"/>
      <c r="N370" s="373"/>
      <c r="O370" s="17"/>
      <c r="P370" s="373"/>
      <c r="Q370" s="15"/>
    </row>
    <row r="371" spans="1:17" x14ac:dyDescent="0.2">
      <c r="A371" s="28"/>
      <c r="B371" s="27"/>
      <c r="C371" s="182"/>
      <c r="D371" s="26"/>
      <c r="E371" s="25"/>
      <c r="F371" s="24"/>
      <c r="G371" s="23"/>
      <c r="H371" s="22"/>
      <c r="I371" s="22"/>
      <c r="J371" s="21"/>
      <c r="K371" s="21"/>
      <c r="L371" s="20"/>
      <c r="M371" s="19"/>
      <c r="N371" s="373"/>
      <c r="O371" s="17"/>
      <c r="P371" s="373"/>
      <c r="Q371" s="15"/>
    </row>
    <row r="372" spans="1:17" x14ac:dyDescent="0.2">
      <c r="A372" s="28"/>
      <c r="B372" s="27"/>
      <c r="C372" s="182"/>
      <c r="D372" s="26"/>
      <c r="E372" s="25"/>
      <c r="F372" s="24"/>
      <c r="G372" s="23"/>
      <c r="H372" s="22"/>
      <c r="I372" s="22"/>
      <c r="J372" s="21"/>
      <c r="K372" s="21"/>
      <c r="L372" s="20"/>
      <c r="M372" s="19"/>
      <c r="N372" s="373"/>
      <c r="O372" s="17"/>
      <c r="P372" s="373"/>
      <c r="Q372" s="15"/>
    </row>
    <row r="373" spans="1:17" x14ac:dyDescent="0.2">
      <c r="A373" s="28"/>
      <c r="B373" s="27"/>
      <c r="C373" s="182"/>
      <c r="D373" s="26"/>
      <c r="E373" s="25"/>
      <c r="F373" s="24"/>
      <c r="G373" s="23"/>
      <c r="H373" s="22"/>
      <c r="I373" s="22"/>
      <c r="J373" s="21"/>
      <c r="K373" s="21"/>
      <c r="L373" s="20"/>
      <c r="M373" s="19"/>
      <c r="N373" s="373"/>
      <c r="O373" s="17"/>
      <c r="P373" s="373"/>
      <c r="Q373" s="15"/>
    </row>
    <row r="374" spans="1:17" x14ac:dyDescent="0.2">
      <c r="A374" s="28"/>
      <c r="B374" s="27"/>
      <c r="C374" s="182"/>
      <c r="D374" s="26"/>
      <c r="E374" s="25"/>
      <c r="F374" s="24"/>
      <c r="G374" s="23"/>
      <c r="H374" s="22"/>
      <c r="I374" s="22"/>
      <c r="J374" s="21"/>
      <c r="K374" s="21"/>
      <c r="L374" s="20"/>
      <c r="M374" s="19"/>
      <c r="N374" s="373"/>
      <c r="O374" s="17"/>
      <c r="P374" s="373"/>
      <c r="Q374" s="15"/>
    </row>
    <row r="375" spans="1:17" x14ac:dyDescent="0.2">
      <c r="A375" s="28"/>
      <c r="B375" s="27"/>
      <c r="C375" s="182"/>
      <c r="D375" s="26"/>
      <c r="E375" s="25"/>
      <c r="F375" s="24"/>
      <c r="G375" s="23"/>
      <c r="H375" s="22"/>
      <c r="I375" s="22"/>
      <c r="J375" s="21"/>
      <c r="K375" s="21"/>
      <c r="L375" s="20"/>
      <c r="M375" s="19"/>
      <c r="N375" s="373"/>
      <c r="O375" s="17"/>
      <c r="P375" s="373"/>
      <c r="Q375" s="15"/>
    </row>
    <row r="376" spans="1:17" x14ac:dyDescent="0.2">
      <c r="A376" s="28"/>
      <c r="B376" s="27"/>
      <c r="C376" s="182"/>
      <c r="D376" s="26"/>
      <c r="E376" s="25"/>
      <c r="F376" s="24"/>
      <c r="G376" s="23"/>
      <c r="H376" s="22"/>
      <c r="I376" s="22"/>
      <c r="J376" s="21"/>
      <c r="K376" s="21"/>
      <c r="L376" s="20"/>
      <c r="M376" s="19"/>
      <c r="N376" s="373"/>
      <c r="O376" s="17"/>
      <c r="P376" s="373"/>
      <c r="Q376" s="15"/>
    </row>
    <row r="377" spans="1:17" x14ac:dyDescent="0.2">
      <c r="A377" s="28"/>
      <c r="B377" s="27"/>
      <c r="C377" s="182"/>
      <c r="D377" s="26"/>
      <c r="E377" s="25"/>
      <c r="F377" s="24"/>
      <c r="G377" s="23"/>
      <c r="H377" s="22"/>
      <c r="I377" s="22"/>
      <c r="J377" s="21"/>
      <c r="K377" s="21"/>
      <c r="L377" s="20"/>
      <c r="M377" s="19"/>
      <c r="N377" s="373"/>
      <c r="O377" s="17"/>
      <c r="P377" s="373"/>
      <c r="Q377" s="15"/>
    </row>
    <row r="378" spans="1:17" x14ac:dyDescent="0.2">
      <c r="A378" s="28"/>
      <c r="B378" s="27"/>
      <c r="C378" s="182"/>
      <c r="D378" s="26"/>
      <c r="E378" s="25"/>
      <c r="F378" s="24"/>
      <c r="G378" s="23"/>
      <c r="H378" s="22"/>
      <c r="I378" s="22"/>
      <c r="J378" s="21"/>
      <c r="K378" s="21"/>
      <c r="L378" s="20"/>
      <c r="M378" s="19"/>
      <c r="N378" s="373"/>
      <c r="O378" s="17"/>
      <c r="P378" s="373"/>
      <c r="Q378" s="15"/>
    </row>
    <row r="379" spans="1:17" x14ac:dyDescent="0.2">
      <c r="A379" s="28"/>
      <c r="B379" s="27"/>
      <c r="C379" s="182"/>
      <c r="D379" s="26"/>
      <c r="E379" s="25"/>
      <c r="F379" s="24"/>
      <c r="G379" s="23"/>
      <c r="H379" s="22"/>
      <c r="I379" s="22"/>
      <c r="J379" s="21"/>
      <c r="K379" s="21"/>
      <c r="L379" s="20"/>
      <c r="M379" s="19"/>
      <c r="N379" s="373"/>
      <c r="O379" s="17"/>
      <c r="P379" s="373"/>
      <c r="Q379" s="15"/>
    </row>
    <row r="380" spans="1:17" x14ac:dyDescent="0.2">
      <c r="A380" s="28"/>
      <c r="B380" s="27"/>
      <c r="C380" s="182"/>
      <c r="D380" s="26"/>
      <c r="E380" s="25"/>
      <c r="F380" s="24"/>
      <c r="G380" s="23"/>
      <c r="H380" s="22"/>
      <c r="I380" s="22"/>
      <c r="J380" s="21"/>
      <c r="K380" s="21"/>
      <c r="L380" s="20"/>
      <c r="M380" s="19"/>
      <c r="N380" s="373"/>
      <c r="O380" s="17"/>
      <c r="P380" s="373"/>
      <c r="Q380" s="15"/>
    </row>
    <row r="381" spans="1:17" x14ac:dyDescent="0.2">
      <c r="A381" s="28"/>
      <c r="B381" s="27"/>
      <c r="C381" s="182"/>
      <c r="D381" s="26"/>
      <c r="E381" s="25"/>
      <c r="F381" s="24"/>
      <c r="G381" s="23"/>
      <c r="H381" s="22"/>
      <c r="I381" s="22"/>
      <c r="J381" s="21"/>
      <c r="K381" s="21"/>
      <c r="L381" s="20"/>
      <c r="M381" s="19"/>
      <c r="N381" s="373"/>
      <c r="O381" s="17"/>
      <c r="P381" s="373"/>
      <c r="Q381" s="15"/>
    </row>
    <row r="382" spans="1:17" x14ac:dyDescent="0.2">
      <c r="A382" s="28"/>
      <c r="B382" s="27"/>
      <c r="C382" s="182"/>
      <c r="D382" s="26"/>
      <c r="E382" s="25"/>
      <c r="F382" s="24"/>
      <c r="G382" s="23"/>
      <c r="H382" s="22"/>
      <c r="I382" s="22"/>
      <c r="J382" s="21"/>
      <c r="K382" s="21"/>
      <c r="L382" s="20"/>
      <c r="M382" s="19"/>
      <c r="N382" s="373"/>
      <c r="O382" s="17"/>
      <c r="P382" s="373"/>
      <c r="Q382" s="15"/>
    </row>
    <row r="383" spans="1:17" x14ac:dyDescent="0.2">
      <c r="A383" s="28"/>
      <c r="B383" s="27"/>
      <c r="C383" s="182"/>
      <c r="D383" s="26"/>
      <c r="E383" s="25"/>
      <c r="F383" s="24"/>
      <c r="G383" s="23"/>
      <c r="H383" s="22"/>
      <c r="I383" s="22"/>
      <c r="J383" s="21"/>
      <c r="K383" s="21"/>
      <c r="L383" s="20"/>
      <c r="M383" s="19"/>
      <c r="N383" s="373"/>
      <c r="O383" s="17"/>
      <c r="P383" s="373"/>
      <c r="Q383" s="15"/>
    </row>
    <row r="384" spans="1:17" x14ac:dyDescent="0.2">
      <c r="A384" s="28"/>
      <c r="B384" s="27"/>
      <c r="C384" s="182"/>
      <c r="D384" s="26"/>
      <c r="E384" s="25"/>
      <c r="F384" s="24"/>
      <c r="G384" s="23"/>
      <c r="H384" s="22"/>
      <c r="I384" s="22"/>
      <c r="J384" s="21"/>
      <c r="K384" s="21"/>
      <c r="L384" s="20"/>
      <c r="M384" s="19"/>
      <c r="N384" s="373"/>
      <c r="O384" s="17"/>
      <c r="P384" s="373"/>
      <c r="Q384" s="15"/>
    </row>
    <row r="385" spans="1:17" x14ac:dyDescent="0.2">
      <c r="A385" s="28"/>
      <c r="B385" s="27"/>
      <c r="C385" s="182"/>
      <c r="D385" s="26"/>
      <c r="E385" s="25"/>
      <c r="F385" s="24"/>
      <c r="G385" s="23"/>
      <c r="H385" s="22"/>
      <c r="I385" s="22"/>
      <c r="J385" s="21"/>
      <c r="K385" s="21"/>
      <c r="L385" s="20"/>
      <c r="M385" s="19"/>
      <c r="N385" s="373"/>
      <c r="O385" s="17"/>
      <c r="P385" s="373"/>
      <c r="Q385" s="15"/>
    </row>
    <row r="386" spans="1:17" x14ac:dyDescent="0.2">
      <c r="A386" s="28"/>
      <c r="B386" s="27"/>
      <c r="C386" s="182"/>
      <c r="D386" s="26"/>
      <c r="E386" s="25"/>
      <c r="F386" s="24"/>
      <c r="G386" s="23"/>
      <c r="H386" s="22"/>
      <c r="I386" s="22"/>
      <c r="J386" s="21"/>
      <c r="K386" s="21"/>
      <c r="L386" s="20"/>
      <c r="M386" s="19"/>
      <c r="N386" s="373"/>
      <c r="O386" s="17"/>
      <c r="P386" s="373"/>
      <c r="Q386" s="15"/>
    </row>
    <row r="387" spans="1:17" x14ac:dyDescent="0.2">
      <c r="A387" s="28"/>
      <c r="B387" s="27"/>
      <c r="C387" s="182"/>
      <c r="D387" s="26"/>
      <c r="E387" s="25"/>
      <c r="F387" s="24"/>
      <c r="G387" s="23"/>
      <c r="H387" s="22"/>
      <c r="I387" s="22"/>
      <c r="J387" s="21"/>
      <c r="K387" s="21"/>
      <c r="L387" s="20"/>
      <c r="M387" s="19"/>
      <c r="N387" s="373"/>
      <c r="O387" s="17"/>
      <c r="P387" s="373"/>
      <c r="Q387" s="15"/>
    </row>
    <row r="388" spans="1:17" x14ac:dyDescent="0.2">
      <c r="A388" s="28"/>
      <c r="B388" s="27"/>
      <c r="C388" s="182"/>
      <c r="D388" s="26"/>
      <c r="E388" s="25"/>
      <c r="F388" s="24"/>
      <c r="G388" s="23"/>
      <c r="H388" s="22"/>
      <c r="I388" s="22"/>
      <c r="J388" s="21"/>
      <c r="K388" s="21"/>
      <c r="L388" s="20"/>
      <c r="M388" s="19"/>
      <c r="N388" s="373"/>
      <c r="O388" s="17"/>
      <c r="P388" s="373"/>
      <c r="Q388" s="15"/>
    </row>
    <row r="389" spans="1:17" x14ac:dyDescent="0.2">
      <c r="A389" s="28"/>
      <c r="B389" s="27"/>
      <c r="C389" s="182"/>
      <c r="D389" s="26"/>
      <c r="E389" s="25"/>
      <c r="F389" s="24"/>
      <c r="G389" s="23"/>
      <c r="H389" s="22"/>
      <c r="I389" s="22"/>
      <c r="J389" s="21"/>
      <c r="K389" s="21"/>
      <c r="L389" s="20"/>
      <c r="M389" s="19"/>
      <c r="N389" s="373"/>
      <c r="O389" s="17"/>
      <c r="P389" s="373"/>
      <c r="Q389" s="15"/>
    </row>
    <row r="390" spans="1:17" x14ac:dyDescent="0.2">
      <c r="A390" s="28"/>
      <c r="B390" s="27"/>
      <c r="C390" s="182"/>
      <c r="D390" s="26"/>
      <c r="E390" s="25"/>
      <c r="F390" s="24"/>
      <c r="G390" s="23"/>
      <c r="H390" s="22"/>
      <c r="I390" s="22"/>
      <c r="J390" s="21"/>
      <c r="K390" s="21"/>
      <c r="L390" s="20"/>
      <c r="M390" s="19"/>
      <c r="N390" s="373"/>
      <c r="O390" s="17"/>
      <c r="P390" s="373"/>
      <c r="Q390" s="15"/>
    </row>
    <row r="391" spans="1:17" x14ac:dyDescent="0.2">
      <c r="A391" s="28"/>
      <c r="B391" s="27"/>
      <c r="C391" s="182"/>
      <c r="D391" s="26"/>
      <c r="E391" s="25"/>
      <c r="F391" s="24"/>
      <c r="G391" s="23"/>
      <c r="H391" s="22"/>
      <c r="I391" s="22"/>
      <c r="J391" s="21"/>
      <c r="K391" s="21"/>
      <c r="L391" s="20"/>
      <c r="M391" s="19"/>
      <c r="N391" s="373"/>
      <c r="O391" s="17"/>
      <c r="P391" s="373"/>
      <c r="Q391" s="15"/>
    </row>
    <row r="392" spans="1:17" x14ac:dyDescent="0.2">
      <c r="A392" s="28"/>
      <c r="B392" s="27"/>
      <c r="C392" s="182"/>
      <c r="D392" s="26"/>
      <c r="E392" s="25"/>
      <c r="F392" s="24"/>
      <c r="G392" s="23"/>
      <c r="H392" s="22"/>
      <c r="I392" s="22"/>
      <c r="J392" s="21"/>
      <c r="K392" s="21"/>
      <c r="L392" s="20"/>
      <c r="M392" s="19"/>
      <c r="N392" s="373"/>
      <c r="O392" s="17"/>
      <c r="P392" s="373"/>
      <c r="Q392" s="15"/>
    </row>
    <row r="393" spans="1:17" x14ac:dyDescent="0.2">
      <c r="A393" s="28"/>
      <c r="B393" s="27"/>
      <c r="C393" s="182"/>
      <c r="D393" s="26"/>
      <c r="E393" s="25"/>
      <c r="F393" s="24"/>
      <c r="G393" s="23"/>
      <c r="H393" s="22"/>
      <c r="I393" s="22"/>
      <c r="J393" s="21"/>
      <c r="K393" s="21"/>
      <c r="L393" s="20"/>
      <c r="M393" s="19"/>
      <c r="N393" s="373"/>
      <c r="O393" s="17"/>
      <c r="P393" s="373"/>
      <c r="Q393" s="15"/>
    </row>
    <row r="394" spans="1:17" x14ac:dyDescent="0.2">
      <c r="A394" s="28"/>
      <c r="B394" s="27"/>
      <c r="C394" s="182"/>
      <c r="D394" s="26"/>
      <c r="E394" s="25"/>
      <c r="F394" s="24"/>
      <c r="G394" s="23"/>
      <c r="H394" s="22"/>
      <c r="I394" s="22"/>
      <c r="J394" s="21"/>
      <c r="K394" s="21"/>
      <c r="L394" s="20"/>
      <c r="M394" s="19"/>
      <c r="N394" s="373"/>
      <c r="O394" s="17"/>
      <c r="P394" s="373"/>
      <c r="Q394" s="15"/>
    </row>
    <row r="395" spans="1:17" x14ac:dyDescent="0.2">
      <c r="A395" s="28"/>
      <c r="B395" s="27"/>
      <c r="C395" s="182"/>
      <c r="D395" s="26"/>
      <c r="E395" s="25"/>
      <c r="F395" s="24"/>
      <c r="G395" s="23"/>
      <c r="H395" s="22"/>
      <c r="I395" s="22"/>
      <c r="J395" s="21"/>
      <c r="K395" s="21"/>
      <c r="L395" s="20"/>
      <c r="M395" s="19"/>
      <c r="N395" s="373"/>
      <c r="O395" s="17"/>
      <c r="P395" s="373"/>
      <c r="Q395" s="15"/>
    </row>
    <row r="396" spans="1:17" x14ac:dyDescent="0.2">
      <c r="A396" s="28"/>
      <c r="B396" s="27"/>
      <c r="C396" s="182"/>
      <c r="D396" s="26"/>
      <c r="E396" s="25"/>
      <c r="F396" s="24"/>
      <c r="G396" s="23"/>
      <c r="H396" s="22"/>
      <c r="I396" s="22"/>
      <c r="J396" s="21"/>
      <c r="K396" s="21"/>
      <c r="L396" s="20"/>
      <c r="M396" s="19"/>
      <c r="N396" s="373"/>
      <c r="O396" s="17"/>
      <c r="P396" s="373"/>
      <c r="Q396" s="15"/>
    </row>
    <row r="397" spans="1:17" x14ac:dyDescent="0.2">
      <c r="A397" s="28"/>
      <c r="B397" s="27"/>
      <c r="C397" s="182"/>
      <c r="D397" s="26"/>
      <c r="E397" s="25"/>
      <c r="F397" s="24"/>
      <c r="G397" s="23"/>
      <c r="H397" s="22"/>
      <c r="I397" s="22"/>
      <c r="J397" s="21"/>
      <c r="K397" s="21"/>
      <c r="L397" s="20"/>
      <c r="M397" s="19"/>
      <c r="N397" s="373"/>
      <c r="O397" s="17"/>
      <c r="P397" s="373"/>
      <c r="Q397" s="15"/>
    </row>
    <row r="398" spans="1:17" x14ac:dyDescent="0.2">
      <c r="A398" s="28"/>
      <c r="B398" s="27"/>
      <c r="C398" s="182"/>
      <c r="D398" s="26"/>
      <c r="E398" s="25"/>
      <c r="F398" s="24"/>
      <c r="G398" s="23"/>
      <c r="H398" s="22"/>
      <c r="I398" s="22"/>
      <c r="J398" s="21"/>
      <c r="K398" s="21"/>
      <c r="L398" s="20"/>
      <c r="M398" s="19"/>
      <c r="N398" s="373"/>
      <c r="O398" s="17"/>
      <c r="P398" s="373"/>
      <c r="Q398" s="15"/>
    </row>
    <row r="399" spans="1:17" x14ac:dyDescent="0.2">
      <c r="A399" s="28"/>
      <c r="B399" s="27"/>
      <c r="C399" s="182"/>
      <c r="D399" s="26"/>
      <c r="E399" s="25"/>
      <c r="F399" s="24"/>
      <c r="G399" s="23"/>
      <c r="H399" s="22"/>
      <c r="I399" s="22"/>
      <c r="J399" s="21"/>
      <c r="K399" s="21"/>
      <c r="L399" s="20"/>
      <c r="M399" s="19"/>
      <c r="N399" s="373"/>
      <c r="O399" s="17"/>
      <c r="P399" s="373"/>
      <c r="Q399" s="15"/>
    </row>
    <row r="400" spans="1:17" x14ac:dyDescent="0.2">
      <c r="A400" s="28"/>
      <c r="B400" s="27"/>
      <c r="C400" s="182"/>
      <c r="D400" s="26"/>
      <c r="E400" s="25"/>
      <c r="F400" s="24"/>
      <c r="G400" s="23"/>
      <c r="H400" s="22"/>
      <c r="I400" s="22"/>
      <c r="J400" s="21"/>
      <c r="K400" s="21"/>
      <c r="L400" s="20"/>
      <c r="M400" s="19"/>
      <c r="N400" s="373"/>
      <c r="O400" s="17"/>
      <c r="P400" s="373"/>
      <c r="Q400" s="15"/>
    </row>
    <row r="401" spans="1:17" x14ac:dyDescent="0.2">
      <c r="A401" s="28"/>
      <c r="B401" s="27"/>
      <c r="C401" s="182"/>
      <c r="D401" s="26"/>
      <c r="E401" s="25"/>
      <c r="F401" s="24"/>
      <c r="G401" s="23"/>
      <c r="H401" s="22"/>
      <c r="I401" s="22"/>
      <c r="J401" s="21"/>
      <c r="K401" s="21"/>
      <c r="L401" s="20"/>
      <c r="M401" s="19"/>
      <c r="N401" s="373"/>
      <c r="O401" s="17"/>
      <c r="P401" s="373"/>
      <c r="Q401" s="15"/>
    </row>
    <row r="402" spans="1:17" x14ac:dyDescent="0.2">
      <c r="A402" s="28"/>
      <c r="B402" s="27"/>
      <c r="C402" s="182"/>
      <c r="D402" s="26"/>
      <c r="E402" s="25"/>
      <c r="F402" s="24"/>
      <c r="G402" s="23"/>
      <c r="H402" s="22"/>
      <c r="I402" s="22"/>
      <c r="J402" s="21"/>
      <c r="K402" s="21"/>
      <c r="L402" s="20"/>
      <c r="M402" s="19"/>
      <c r="N402" s="373"/>
      <c r="O402" s="17"/>
      <c r="P402" s="373"/>
      <c r="Q402" s="15"/>
    </row>
    <row r="403" spans="1:17" x14ac:dyDescent="0.2">
      <c r="A403" s="28"/>
      <c r="B403" s="27"/>
      <c r="C403" s="182"/>
      <c r="D403" s="26"/>
      <c r="E403" s="25"/>
      <c r="F403" s="24"/>
      <c r="G403" s="23"/>
      <c r="H403" s="22"/>
      <c r="I403" s="22"/>
      <c r="J403" s="21"/>
      <c r="K403" s="21"/>
      <c r="L403" s="20"/>
      <c r="M403" s="19"/>
      <c r="N403" s="373"/>
      <c r="O403" s="17"/>
      <c r="P403" s="373"/>
      <c r="Q403" s="15"/>
    </row>
    <row r="404" spans="1:17" x14ac:dyDescent="0.2">
      <c r="A404" s="28"/>
      <c r="B404" s="27"/>
      <c r="C404" s="182"/>
      <c r="D404" s="26"/>
      <c r="E404" s="25"/>
      <c r="F404" s="24"/>
      <c r="G404" s="23"/>
      <c r="H404" s="22"/>
      <c r="I404" s="22"/>
      <c r="J404" s="21"/>
      <c r="K404" s="21"/>
      <c r="L404" s="20"/>
      <c r="M404" s="19"/>
      <c r="N404" s="373"/>
      <c r="O404" s="17"/>
      <c r="P404" s="373"/>
      <c r="Q404" s="15"/>
    </row>
    <row r="405" spans="1:17" x14ac:dyDescent="0.2">
      <c r="A405" s="28"/>
      <c r="B405" s="27"/>
      <c r="C405" s="182"/>
      <c r="D405" s="26"/>
      <c r="E405" s="25"/>
      <c r="F405" s="24"/>
      <c r="G405" s="23"/>
      <c r="H405" s="22"/>
      <c r="I405" s="22"/>
      <c r="J405" s="21"/>
      <c r="K405" s="21"/>
      <c r="L405" s="20"/>
      <c r="M405" s="19"/>
      <c r="N405" s="373"/>
      <c r="O405" s="17"/>
      <c r="P405" s="373"/>
      <c r="Q405" s="15"/>
    </row>
    <row r="406" spans="1:17" x14ac:dyDescent="0.2">
      <c r="A406" s="28"/>
      <c r="B406" s="27"/>
      <c r="C406" s="182"/>
      <c r="D406" s="26"/>
      <c r="E406" s="25"/>
      <c r="F406" s="24"/>
      <c r="G406" s="23"/>
      <c r="H406" s="22"/>
      <c r="I406" s="22"/>
      <c r="J406" s="21"/>
      <c r="K406" s="21"/>
      <c r="L406" s="20"/>
      <c r="M406" s="19"/>
      <c r="N406" s="373"/>
      <c r="O406" s="17"/>
      <c r="P406" s="373"/>
      <c r="Q406" s="15"/>
    </row>
    <row r="407" spans="1:17" x14ac:dyDescent="0.2">
      <c r="A407" s="28"/>
      <c r="B407" s="27"/>
      <c r="C407" s="182"/>
      <c r="D407" s="26"/>
      <c r="E407" s="25"/>
      <c r="F407" s="24"/>
      <c r="G407" s="23"/>
      <c r="H407" s="22"/>
      <c r="I407" s="22"/>
      <c r="J407" s="21"/>
      <c r="K407" s="21"/>
      <c r="L407" s="20"/>
      <c r="M407" s="19"/>
      <c r="N407" s="373"/>
      <c r="O407" s="17"/>
      <c r="P407" s="373"/>
      <c r="Q407" s="15"/>
    </row>
    <row r="408" spans="1:17" x14ac:dyDescent="0.2">
      <c r="A408" s="28"/>
      <c r="B408" s="27"/>
      <c r="C408" s="182"/>
      <c r="D408" s="26"/>
      <c r="E408" s="25"/>
      <c r="F408" s="24"/>
      <c r="G408" s="23"/>
      <c r="H408" s="22"/>
      <c r="I408" s="22"/>
      <c r="J408" s="21"/>
      <c r="K408" s="21"/>
      <c r="L408" s="20"/>
      <c r="M408" s="19"/>
      <c r="N408" s="373"/>
      <c r="O408" s="17"/>
      <c r="P408" s="373"/>
      <c r="Q408" s="15"/>
    </row>
    <row r="409" spans="1:17" x14ac:dyDescent="0.2">
      <c r="A409" s="28"/>
      <c r="B409" s="27"/>
      <c r="C409" s="182"/>
      <c r="D409" s="26"/>
      <c r="E409" s="25"/>
      <c r="F409" s="24"/>
      <c r="G409" s="23"/>
      <c r="H409" s="22"/>
      <c r="I409" s="22"/>
      <c r="J409" s="21"/>
      <c r="K409" s="21"/>
      <c r="L409" s="20"/>
      <c r="M409" s="19"/>
      <c r="N409" s="373"/>
      <c r="O409" s="17"/>
      <c r="P409" s="373"/>
      <c r="Q409" s="15"/>
    </row>
    <row r="410" spans="1:17" x14ac:dyDescent="0.2">
      <c r="A410" s="28"/>
      <c r="B410" s="27"/>
      <c r="C410" s="182"/>
      <c r="D410" s="26"/>
      <c r="E410" s="25"/>
      <c r="F410" s="24"/>
      <c r="G410" s="23"/>
      <c r="H410" s="22"/>
      <c r="I410" s="22"/>
      <c r="J410" s="21"/>
      <c r="K410" s="21"/>
      <c r="L410" s="20"/>
      <c r="M410" s="19"/>
      <c r="N410" s="373"/>
      <c r="O410" s="17"/>
      <c r="P410" s="373"/>
      <c r="Q410" s="15"/>
    </row>
    <row r="411" spans="1:17" x14ac:dyDescent="0.2">
      <c r="A411" s="28"/>
      <c r="B411" s="27"/>
      <c r="C411" s="182"/>
      <c r="D411" s="26"/>
      <c r="E411" s="25"/>
      <c r="F411" s="24"/>
      <c r="G411" s="23"/>
      <c r="H411" s="22"/>
      <c r="I411" s="22"/>
      <c r="J411" s="21"/>
      <c r="K411" s="21"/>
      <c r="L411" s="20"/>
      <c r="M411" s="19"/>
      <c r="N411" s="373"/>
      <c r="O411" s="17"/>
      <c r="P411" s="373"/>
      <c r="Q411" s="15"/>
    </row>
    <row r="412" spans="1:17" x14ac:dyDescent="0.2">
      <c r="A412" s="28"/>
      <c r="B412" s="27"/>
      <c r="C412" s="182"/>
      <c r="D412" s="26"/>
      <c r="E412" s="25"/>
      <c r="F412" s="24"/>
      <c r="G412" s="23"/>
      <c r="H412" s="22"/>
      <c r="I412" s="22"/>
      <c r="J412" s="21"/>
      <c r="K412" s="21"/>
      <c r="L412" s="20"/>
      <c r="M412" s="19"/>
      <c r="N412" s="373"/>
      <c r="O412" s="17"/>
      <c r="P412" s="373"/>
      <c r="Q412" s="15"/>
    </row>
    <row r="413" spans="1:17" x14ac:dyDescent="0.2">
      <c r="A413" s="28"/>
      <c r="B413" s="27"/>
      <c r="C413" s="182"/>
      <c r="D413" s="26"/>
      <c r="E413" s="25"/>
      <c r="F413" s="24"/>
      <c r="G413" s="23"/>
      <c r="H413" s="22"/>
      <c r="I413" s="22"/>
      <c r="J413" s="21"/>
      <c r="K413" s="21"/>
      <c r="L413" s="20"/>
      <c r="M413" s="19"/>
      <c r="N413" s="373"/>
      <c r="O413" s="17"/>
      <c r="P413" s="373"/>
      <c r="Q413" s="15"/>
    </row>
    <row r="414" spans="1:17" x14ac:dyDescent="0.2">
      <c r="A414" s="28"/>
      <c r="B414" s="27"/>
      <c r="C414" s="182"/>
      <c r="D414" s="26"/>
      <c r="E414" s="25"/>
      <c r="F414" s="24"/>
      <c r="G414" s="23"/>
      <c r="H414" s="22"/>
      <c r="I414" s="22"/>
      <c r="J414" s="21"/>
      <c r="K414" s="21"/>
      <c r="L414" s="20"/>
      <c r="M414" s="19"/>
      <c r="N414" s="373"/>
      <c r="O414" s="17"/>
      <c r="P414" s="373"/>
      <c r="Q414" s="15"/>
    </row>
    <row r="415" spans="1:17" x14ac:dyDescent="0.2">
      <c r="A415" s="28"/>
      <c r="B415" s="27"/>
      <c r="C415" s="182"/>
      <c r="D415" s="26"/>
      <c r="E415" s="25"/>
      <c r="F415" s="24"/>
      <c r="G415" s="23"/>
      <c r="H415" s="22"/>
      <c r="I415" s="22"/>
      <c r="J415" s="21"/>
      <c r="K415" s="21"/>
      <c r="L415" s="20"/>
      <c r="M415" s="19"/>
      <c r="N415" s="373"/>
      <c r="O415" s="17"/>
      <c r="P415" s="373"/>
      <c r="Q415" s="15"/>
    </row>
    <row r="416" spans="1:17" x14ac:dyDescent="0.2">
      <c r="A416" s="28"/>
      <c r="B416" s="27"/>
      <c r="C416" s="182"/>
      <c r="D416" s="26"/>
      <c r="E416" s="25"/>
      <c r="F416" s="24"/>
      <c r="G416" s="23"/>
      <c r="H416" s="22"/>
      <c r="I416" s="22"/>
      <c r="J416" s="21"/>
      <c r="K416" s="21"/>
      <c r="L416" s="20"/>
      <c r="M416" s="19"/>
      <c r="N416" s="373"/>
      <c r="O416" s="17"/>
      <c r="P416" s="373"/>
      <c r="Q416" s="15"/>
    </row>
    <row r="417" spans="1:17" x14ac:dyDescent="0.2">
      <c r="A417" s="28"/>
      <c r="B417" s="27"/>
      <c r="C417" s="182"/>
      <c r="D417" s="26"/>
      <c r="E417" s="25"/>
      <c r="F417" s="24"/>
      <c r="G417" s="23"/>
      <c r="H417" s="22"/>
      <c r="I417" s="22"/>
      <c r="J417" s="21"/>
      <c r="K417" s="21"/>
      <c r="L417" s="20"/>
      <c r="M417" s="19"/>
      <c r="N417" s="373"/>
      <c r="O417" s="17"/>
      <c r="P417" s="373"/>
      <c r="Q417" s="15"/>
    </row>
    <row r="418" spans="1:17" x14ac:dyDescent="0.2">
      <c r="A418" s="28"/>
      <c r="B418" s="27"/>
      <c r="C418" s="182"/>
      <c r="D418" s="26"/>
      <c r="E418" s="25"/>
      <c r="F418" s="24"/>
      <c r="G418" s="23"/>
      <c r="H418" s="22"/>
      <c r="I418" s="22"/>
      <c r="J418" s="21"/>
      <c r="K418" s="21"/>
      <c r="L418" s="20"/>
      <c r="M418" s="19"/>
      <c r="N418" s="373"/>
      <c r="O418" s="17"/>
      <c r="P418" s="373"/>
      <c r="Q418" s="15"/>
    </row>
    <row r="419" spans="1:17" x14ac:dyDescent="0.2">
      <c r="A419" s="28"/>
      <c r="B419" s="27"/>
      <c r="C419" s="182"/>
      <c r="D419" s="26"/>
      <c r="E419" s="25"/>
      <c r="F419" s="24"/>
      <c r="G419" s="23"/>
      <c r="H419" s="22"/>
      <c r="I419" s="22"/>
      <c r="J419" s="21"/>
      <c r="K419" s="21"/>
      <c r="L419" s="20"/>
      <c r="M419" s="19"/>
      <c r="N419" s="373"/>
      <c r="O419" s="17"/>
      <c r="P419" s="373"/>
      <c r="Q419" s="15"/>
    </row>
    <row r="420" spans="1:17" x14ac:dyDescent="0.2">
      <c r="A420" s="28"/>
      <c r="B420" s="27"/>
      <c r="C420" s="182"/>
      <c r="D420" s="26"/>
      <c r="E420" s="25"/>
      <c r="F420" s="24"/>
      <c r="G420" s="23"/>
      <c r="H420" s="22"/>
      <c r="I420" s="22"/>
      <c r="J420" s="21"/>
      <c r="K420" s="21"/>
      <c r="L420" s="20"/>
      <c r="M420" s="19"/>
      <c r="N420" s="373"/>
      <c r="O420" s="17"/>
      <c r="P420" s="373"/>
      <c r="Q420" s="15"/>
    </row>
    <row r="421" spans="1:17" x14ac:dyDescent="0.2">
      <c r="A421" s="28"/>
      <c r="B421" s="27"/>
      <c r="C421" s="182"/>
      <c r="D421" s="26"/>
      <c r="E421" s="25"/>
      <c r="F421" s="24"/>
      <c r="G421" s="23"/>
      <c r="H421" s="22"/>
      <c r="I421" s="22"/>
      <c r="J421" s="21"/>
      <c r="K421" s="21"/>
      <c r="L421" s="20"/>
      <c r="M421" s="19"/>
      <c r="N421" s="373"/>
      <c r="O421" s="17"/>
      <c r="P421" s="373"/>
      <c r="Q421" s="15"/>
    </row>
    <row r="422" spans="1:17" x14ac:dyDescent="0.2">
      <c r="A422" s="28"/>
      <c r="B422" s="27"/>
      <c r="C422" s="182"/>
      <c r="D422" s="26"/>
      <c r="E422" s="25"/>
      <c r="F422" s="24"/>
      <c r="G422" s="23"/>
      <c r="H422" s="22"/>
      <c r="I422" s="22"/>
      <c r="J422" s="21"/>
      <c r="K422" s="21"/>
      <c r="L422" s="20"/>
      <c r="M422" s="19"/>
      <c r="N422" s="373"/>
      <c r="O422" s="17"/>
      <c r="P422" s="373"/>
      <c r="Q422" s="15"/>
    </row>
    <row r="423" spans="1:17" x14ac:dyDescent="0.2">
      <c r="A423" s="28"/>
      <c r="B423" s="27"/>
      <c r="C423" s="182"/>
      <c r="D423" s="26"/>
      <c r="E423" s="25"/>
      <c r="F423" s="24"/>
      <c r="G423" s="23"/>
      <c r="H423" s="22"/>
      <c r="I423" s="22"/>
      <c r="J423" s="21"/>
      <c r="K423" s="21"/>
      <c r="L423" s="20"/>
      <c r="M423" s="19"/>
      <c r="N423" s="373"/>
      <c r="O423" s="17"/>
      <c r="P423" s="373"/>
      <c r="Q423" s="15"/>
    </row>
    <row r="424" spans="1:17" x14ac:dyDescent="0.2">
      <c r="A424" s="28"/>
      <c r="B424" s="27"/>
      <c r="C424" s="182"/>
      <c r="D424" s="26"/>
      <c r="E424" s="25"/>
      <c r="F424" s="24"/>
      <c r="G424" s="23"/>
      <c r="H424" s="22"/>
      <c r="I424" s="22"/>
      <c r="J424" s="21"/>
      <c r="K424" s="21"/>
      <c r="L424" s="20"/>
      <c r="M424" s="19"/>
      <c r="N424" s="373"/>
      <c r="O424" s="17"/>
      <c r="P424" s="373"/>
      <c r="Q424" s="15"/>
    </row>
    <row r="425" spans="1:17" x14ac:dyDescent="0.2">
      <c r="A425" s="28"/>
      <c r="B425" s="27"/>
      <c r="C425" s="182"/>
      <c r="D425" s="26"/>
      <c r="E425" s="25"/>
      <c r="F425" s="24"/>
      <c r="G425" s="23"/>
      <c r="H425" s="22"/>
      <c r="I425" s="22"/>
      <c r="J425" s="21"/>
      <c r="K425" s="21"/>
      <c r="L425" s="20"/>
      <c r="M425" s="19"/>
      <c r="N425" s="373"/>
      <c r="O425" s="17"/>
      <c r="P425" s="373"/>
      <c r="Q425" s="15"/>
    </row>
    <row r="426" spans="1:17" x14ac:dyDescent="0.2">
      <c r="A426" s="28"/>
      <c r="B426" s="27"/>
      <c r="C426" s="182"/>
      <c r="D426" s="26"/>
      <c r="E426" s="25"/>
      <c r="F426" s="24"/>
      <c r="G426" s="23"/>
      <c r="H426" s="22"/>
      <c r="I426" s="22"/>
      <c r="J426" s="21"/>
      <c r="K426" s="21"/>
      <c r="L426" s="20"/>
      <c r="M426" s="19"/>
      <c r="N426" s="373"/>
      <c r="O426" s="17"/>
      <c r="P426" s="373"/>
      <c r="Q426" s="15"/>
    </row>
    <row r="427" spans="1:17" x14ac:dyDescent="0.2">
      <c r="A427" s="28"/>
      <c r="B427" s="27"/>
      <c r="C427" s="182"/>
      <c r="D427" s="26"/>
      <c r="E427" s="25"/>
      <c r="F427" s="24"/>
      <c r="G427" s="23"/>
      <c r="H427" s="22"/>
      <c r="I427" s="22"/>
      <c r="J427" s="21"/>
      <c r="K427" s="21"/>
      <c r="L427" s="20"/>
      <c r="M427" s="19"/>
      <c r="N427" s="373"/>
      <c r="O427" s="17"/>
      <c r="P427" s="373"/>
      <c r="Q427" s="15"/>
    </row>
    <row r="428" spans="1:17" x14ac:dyDescent="0.2">
      <c r="A428" s="28"/>
      <c r="B428" s="27"/>
      <c r="C428" s="182"/>
      <c r="D428" s="26"/>
      <c r="E428" s="25"/>
      <c r="F428" s="24"/>
      <c r="G428" s="23"/>
      <c r="H428" s="22"/>
      <c r="I428" s="22"/>
      <c r="J428" s="21"/>
      <c r="K428" s="21"/>
      <c r="L428" s="20"/>
      <c r="M428" s="19"/>
      <c r="N428" s="373"/>
      <c r="O428" s="17"/>
      <c r="P428" s="373"/>
      <c r="Q428" s="15"/>
    </row>
    <row r="429" spans="1:17" x14ac:dyDescent="0.2">
      <c r="A429" s="28"/>
      <c r="B429" s="27"/>
      <c r="C429" s="182"/>
      <c r="D429" s="26"/>
      <c r="E429" s="25"/>
      <c r="F429" s="24"/>
      <c r="G429" s="23"/>
      <c r="H429" s="22"/>
      <c r="I429" s="22"/>
      <c r="J429" s="21"/>
      <c r="K429" s="21"/>
      <c r="L429" s="20"/>
      <c r="M429" s="19"/>
      <c r="N429" s="373"/>
      <c r="O429" s="17"/>
      <c r="P429" s="373"/>
      <c r="Q429" s="15"/>
    </row>
    <row r="430" spans="1:17" x14ac:dyDescent="0.2">
      <c r="A430" s="28"/>
      <c r="B430" s="27"/>
      <c r="C430" s="182"/>
      <c r="D430" s="26"/>
      <c r="E430" s="25"/>
      <c r="F430" s="24"/>
      <c r="G430" s="23"/>
      <c r="H430" s="22"/>
      <c r="I430" s="22"/>
      <c r="J430" s="21"/>
      <c r="K430" s="21"/>
      <c r="L430" s="20"/>
      <c r="M430" s="19"/>
      <c r="N430" s="373"/>
      <c r="O430" s="17"/>
      <c r="P430" s="373"/>
      <c r="Q430" s="15"/>
    </row>
    <row r="431" spans="1:17" x14ac:dyDescent="0.2">
      <c r="A431" s="28"/>
      <c r="B431" s="27"/>
      <c r="C431" s="182"/>
      <c r="D431" s="26"/>
      <c r="E431" s="25"/>
      <c r="F431" s="24"/>
      <c r="G431" s="23"/>
      <c r="H431" s="22"/>
      <c r="I431" s="22"/>
      <c r="J431" s="21"/>
      <c r="K431" s="21"/>
      <c r="L431" s="20"/>
      <c r="M431" s="19"/>
      <c r="N431" s="373"/>
      <c r="O431" s="17"/>
      <c r="P431" s="373"/>
      <c r="Q431" s="15"/>
    </row>
    <row r="432" spans="1:17" x14ac:dyDescent="0.2">
      <c r="A432" s="28"/>
      <c r="B432" s="27"/>
      <c r="C432" s="182"/>
      <c r="D432" s="26"/>
      <c r="E432" s="25"/>
      <c r="F432" s="24"/>
      <c r="G432" s="23"/>
      <c r="H432" s="22"/>
      <c r="I432" s="22"/>
      <c r="J432" s="21"/>
      <c r="K432" s="21"/>
      <c r="L432" s="20"/>
      <c r="M432" s="19"/>
      <c r="N432" s="373"/>
      <c r="O432" s="17"/>
      <c r="P432" s="373"/>
      <c r="Q432" s="15"/>
    </row>
    <row r="433" spans="1:17" x14ac:dyDescent="0.2">
      <c r="A433" s="28"/>
      <c r="B433" s="27"/>
      <c r="C433" s="182"/>
      <c r="D433" s="26"/>
      <c r="E433" s="25"/>
      <c r="F433" s="24"/>
      <c r="G433" s="23"/>
      <c r="H433" s="22"/>
      <c r="I433" s="22"/>
      <c r="J433" s="21"/>
      <c r="K433" s="21"/>
      <c r="L433" s="20"/>
      <c r="M433" s="19"/>
      <c r="N433" s="373"/>
      <c r="O433" s="17"/>
      <c r="P433" s="373"/>
      <c r="Q433" s="15"/>
    </row>
    <row r="434" spans="1:17" x14ac:dyDescent="0.2">
      <c r="A434" s="28"/>
      <c r="B434" s="27"/>
      <c r="C434" s="182"/>
      <c r="D434" s="26"/>
      <c r="E434" s="25"/>
      <c r="F434" s="24"/>
      <c r="G434" s="23"/>
      <c r="H434" s="22"/>
      <c r="I434" s="22"/>
      <c r="J434" s="21"/>
      <c r="K434" s="21"/>
      <c r="L434" s="20"/>
      <c r="M434" s="19"/>
      <c r="N434" s="373"/>
      <c r="O434" s="17"/>
      <c r="P434" s="373"/>
      <c r="Q434" s="15"/>
    </row>
    <row r="435" spans="1:17" x14ac:dyDescent="0.2">
      <c r="A435" s="28"/>
      <c r="B435" s="27"/>
      <c r="C435" s="182"/>
      <c r="D435" s="26"/>
      <c r="E435" s="25"/>
      <c r="F435" s="24"/>
      <c r="G435" s="23"/>
      <c r="H435" s="22"/>
      <c r="I435" s="22"/>
      <c r="J435" s="21"/>
      <c r="K435" s="21"/>
      <c r="L435" s="20"/>
      <c r="M435" s="19"/>
      <c r="N435" s="373"/>
      <c r="O435" s="17"/>
      <c r="P435" s="373"/>
      <c r="Q435" s="15"/>
    </row>
    <row r="436" spans="1:17" x14ac:dyDescent="0.2">
      <c r="A436" s="28"/>
      <c r="B436" s="27"/>
      <c r="C436" s="182"/>
      <c r="D436" s="26"/>
      <c r="E436" s="25"/>
      <c r="F436" s="24"/>
      <c r="G436" s="23"/>
      <c r="H436" s="22"/>
      <c r="I436" s="22"/>
      <c r="J436" s="21"/>
      <c r="K436" s="21"/>
      <c r="L436" s="20"/>
      <c r="M436" s="19"/>
      <c r="N436" s="373"/>
      <c r="O436" s="17"/>
      <c r="P436" s="373"/>
      <c r="Q436" s="15"/>
    </row>
    <row r="437" spans="1:17" x14ac:dyDescent="0.2">
      <c r="A437" s="28"/>
      <c r="B437" s="27"/>
      <c r="C437" s="182"/>
      <c r="D437" s="26"/>
      <c r="E437" s="25"/>
      <c r="F437" s="24"/>
      <c r="G437" s="23"/>
      <c r="H437" s="22"/>
      <c r="I437" s="22"/>
      <c r="J437" s="21"/>
      <c r="K437" s="21"/>
      <c r="L437" s="20"/>
      <c r="M437" s="19"/>
      <c r="N437" s="373"/>
      <c r="O437" s="17"/>
      <c r="P437" s="373"/>
      <c r="Q437" s="15"/>
    </row>
    <row r="438" spans="1:17" x14ac:dyDescent="0.2">
      <c r="A438" s="28"/>
      <c r="B438" s="27"/>
      <c r="C438" s="182"/>
      <c r="D438" s="26"/>
      <c r="E438" s="25"/>
      <c r="F438" s="24"/>
      <c r="G438" s="23"/>
      <c r="H438" s="22"/>
      <c r="I438" s="22"/>
      <c r="J438" s="21"/>
      <c r="K438" s="21"/>
      <c r="L438" s="20"/>
      <c r="M438" s="19"/>
      <c r="N438" s="373"/>
      <c r="O438" s="17"/>
      <c r="P438" s="373"/>
      <c r="Q438" s="15"/>
    </row>
    <row r="439" spans="1:17" x14ac:dyDescent="0.2">
      <c r="A439" s="28"/>
      <c r="B439" s="27"/>
      <c r="C439" s="182"/>
      <c r="D439" s="26"/>
      <c r="E439" s="25"/>
      <c r="F439" s="24"/>
      <c r="G439" s="23"/>
      <c r="H439" s="22"/>
      <c r="I439" s="22"/>
      <c r="J439" s="21"/>
      <c r="K439" s="21"/>
      <c r="L439" s="20"/>
      <c r="M439" s="19"/>
      <c r="N439" s="373"/>
      <c r="O439" s="17"/>
      <c r="P439" s="373"/>
      <c r="Q439" s="15"/>
    </row>
    <row r="440" spans="1:17" x14ac:dyDescent="0.2">
      <c r="A440" s="28"/>
      <c r="B440" s="27"/>
      <c r="C440" s="182"/>
      <c r="D440" s="26"/>
      <c r="E440" s="25"/>
      <c r="F440" s="24"/>
      <c r="G440" s="23"/>
      <c r="H440" s="22"/>
      <c r="I440" s="22"/>
      <c r="J440" s="21"/>
      <c r="K440" s="21"/>
      <c r="L440" s="20"/>
      <c r="M440" s="19"/>
      <c r="N440" s="373"/>
      <c r="O440" s="17"/>
      <c r="P440" s="373"/>
      <c r="Q440" s="15"/>
    </row>
    <row r="441" spans="1:17" x14ac:dyDescent="0.2">
      <c r="A441" s="28"/>
      <c r="B441" s="27"/>
      <c r="C441" s="182"/>
      <c r="D441" s="26"/>
      <c r="E441" s="25"/>
      <c r="F441" s="24"/>
      <c r="G441" s="23"/>
      <c r="H441" s="22"/>
      <c r="I441" s="22"/>
      <c r="J441" s="21"/>
      <c r="K441" s="21"/>
      <c r="L441" s="20"/>
      <c r="M441" s="19"/>
      <c r="N441" s="373"/>
      <c r="O441" s="17"/>
      <c r="P441" s="373"/>
      <c r="Q441" s="15"/>
    </row>
    <row r="442" spans="1:17" x14ac:dyDescent="0.2">
      <c r="A442" s="28"/>
      <c r="B442" s="27"/>
      <c r="C442" s="182"/>
      <c r="D442" s="26"/>
      <c r="E442" s="25"/>
      <c r="F442" s="24"/>
      <c r="G442" s="23"/>
      <c r="H442" s="22"/>
      <c r="I442" s="22"/>
      <c r="J442" s="21"/>
      <c r="K442" s="21"/>
      <c r="L442" s="20"/>
      <c r="M442" s="19"/>
      <c r="N442" s="373"/>
      <c r="O442" s="17"/>
      <c r="P442" s="373"/>
      <c r="Q442" s="15"/>
    </row>
    <row r="443" spans="1:17" x14ac:dyDescent="0.2">
      <c r="A443" s="28"/>
      <c r="B443" s="27"/>
      <c r="C443" s="182"/>
      <c r="D443" s="26"/>
      <c r="E443" s="25"/>
      <c r="F443" s="24"/>
      <c r="G443" s="23"/>
      <c r="H443" s="22"/>
      <c r="I443" s="22"/>
      <c r="J443" s="21"/>
      <c r="K443" s="21"/>
      <c r="L443" s="20"/>
      <c r="M443" s="19"/>
      <c r="N443" s="373"/>
      <c r="O443" s="17"/>
      <c r="P443" s="373"/>
      <c r="Q443" s="15"/>
    </row>
    <row r="444" spans="1:17" x14ac:dyDescent="0.2">
      <c r="A444" s="28"/>
      <c r="B444" s="27"/>
      <c r="C444" s="182"/>
      <c r="D444" s="26"/>
      <c r="E444" s="25"/>
      <c r="F444" s="24"/>
      <c r="G444" s="23"/>
      <c r="H444" s="22"/>
      <c r="I444" s="22"/>
      <c r="J444" s="21"/>
      <c r="K444" s="21"/>
      <c r="L444" s="20"/>
      <c r="M444" s="19"/>
      <c r="N444" s="373"/>
      <c r="O444" s="17"/>
      <c r="P444" s="373"/>
      <c r="Q444" s="15"/>
    </row>
    <row r="445" spans="1:17" x14ac:dyDescent="0.2">
      <c r="A445" s="28"/>
      <c r="B445" s="27"/>
      <c r="C445" s="182"/>
      <c r="D445" s="26"/>
      <c r="E445" s="25"/>
      <c r="F445" s="24"/>
      <c r="G445" s="23"/>
      <c r="H445" s="22"/>
      <c r="I445" s="22"/>
      <c r="J445" s="21"/>
      <c r="K445" s="21"/>
      <c r="L445" s="20"/>
      <c r="M445" s="19"/>
      <c r="N445" s="373"/>
      <c r="O445" s="17"/>
      <c r="P445" s="373"/>
      <c r="Q445" s="15"/>
    </row>
    <row r="446" spans="1:17" x14ac:dyDescent="0.2">
      <c r="A446" s="28"/>
      <c r="B446" s="27"/>
      <c r="C446" s="182"/>
      <c r="D446" s="26"/>
      <c r="E446" s="25"/>
      <c r="F446" s="24"/>
      <c r="G446" s="23"/>
      <c r="H446" s="22"/>
      <c r="I446" s="22"/>
      <c r="J446" s="21"/>
      <c r="K446" s="21"/>
      <c r="L446" s="20"/>
      <c r="M446" s="19"/>
      <c r="N446" s="373"/>
      <c r="O446" s="17"/>
      <c r="P446" s="373"/>
      <c r="Q446" s="15"/>
    </row>
    <row r="447" spans="1:17" x14ac:dyDescent="0.2">
      <c r="A447" s="28"/>
      <c r="B447" s="27"/>
      <c r="C447" s="182"/>
      <c r="D447" s="26"/>
      <c r="E447" s="25"/>
      <c r="F447" s="24"/>
      <c r="G447" s="23"/>
      <c r="H447" s="22"/>
      <c r="I447" s="22"/>
      <c r="J447" s="21"/>
      <c r="K447" s="21"/>
      <c r="L447" s="20"/>
      <c r="M447" s="19"/>
      <c r="N447" s="373"/>
      <c r="O447" s="17"/>
      <c r="P447" s="373"/>
      <c r="Q447" s="15"/>
    </row>
    <row r="448" spans="1:17" x14ac:dyDescent="0.2">
      <c r="A448" s="28"/>
      <c r="B448" s="27"/>
      <c r="C448" s="182"/>
      <c r="D448" s="26"/>
      <c r="E448" s="25"/>
      <c r="F448" s="24"/>
      <c r="G448" s="23"/>
      <c r="H448" s="22"/>
      <c r="I448" s="22"/>
      <c r="J448" s="21"/>
      <c r="K448" s="21"/>
      <c r="L448" s="20"/>
      <c r="M448" s="19"/>
      <c r="N448" s="373"/>
      <c r="O448" s="17"/>
      <c r="P448" s="373"/>
      <c r="Q448" s="15"/>
    </row>
    <row r="449" spans="1:17" x14ac:dyDescent="0.2">
      <c r="A449" s="28"/>
      <c r="B449" s="27"/>
      <c r="C449" s="182"/>
      <c r="D449" s="26"/>
      <c r="E449" s="25"/>
      <c r="F449" s="24"/>
      <c r="G449" s="23"/>
      <c r="H449" s="22"/>
      <c r="I449" s="22"/>
      <c r="J449" s="21"/>
      <c r="K449" s="21"/>
      <c r="L449" s="20"/>
      <c r="M449" s="19"/>
      <c r="N449" s="373"/>
      <c r="O449" s="17"/>
      <c r="P449" s="373"/>
      <c r="Q449" s="15"/>
    </row>
    <row r="450" spans="1:17" x14ac:dyDescent="0.2">
      <c r="A450" s="28"/>
      <c r="B450" s="27"/>
      <c r="C450" s="182"/>
      <c r="D450" s="26"/>
      <c r="E450" s="25"/>
      <c r="F450" s="24"/>
      <c r="G450" s="23"/>
      <c r="H450" s="22"/>
      <c r="I450" s="22"/>
      <c r="J450" s="21"/>
      <c r="K450" s="21"/>
      <c r="L450" s="20"/>
      <c r="M450" s="19"/>
      <c r="N450" s="373"/>
      <c r="O450" s="17"/>
      <c r="P450" s="373"/>
      <c r="Q450" s="15"/>
    </row>
    <row r="451" spans="1:17" x14ac:dyDescent="0.2">
      <c r="A451" s="28"/>
      <c r="B451" s="27"/>
      <c r="C451" s="182"/>
      <c r="D451" s="26"/>
      <c r="E451" s="25"/>
      <c r="F451" s="24"/>
      <c r="G451" s="23"/>
      <c r="H451" s="22"/>
      <c r="I451" s="22"/>
      <c r="J451" s="21"/>
      <c r="K451" s="21"/>
      <c r="L451" s="20"/>
      <c r="M451" s="19"/>
      <c r="N451" s="373"/>
      <c r="O451" s="17"/>
      <c r="P451" s="373"/>
      <c r="Q451" s="15"/>
    </row>
    <row r="452" spans="1:17" x14ac:dyDescent="0.2">
      <c r="A452" s="28"/>
      <c r="B452" s="27"/>
      <c r="C452" s="182"/>
      <c r="D452" s="26"/>
      <c r="E452" s="25"/>
      <c r="F452" s="24"/>
      <c r="G452" s="23"/>
      <c r="H452" s="22"/>
      <c r="I452" s="22"/>
      <c r="J452" s="21"/>
      <c r="K452" s="21"/>
      <c r="L452" s="20"/>
      <c r="M452" s="19"/>
      <c r="N452" s="373"/>
      <c r="O452" s="17"/>
      <c r="P452" s="373"/>
      <c r="Q452" s="15"/>
    </row>
    <row r="453" spans="1:17" x14ac:dyDescent="0.2">
      <c r="A453" s="28"/>
      <c r="B453" s="27"/>
      <c r="C453" s="182"/>
      <c r="D453" s="26"/>
      <c r="E453" s="25"/>
      <c r="F453" s="24"/>
      <c r="G453" s="23"/>
      <c r="H453" s="22"/>
      <c r="I453" s="22"/>
      <c r="J453" s="21"/>
      <c r="K453" s="21"/>
      <c r="L453" s="20"/>
      <c r="M453" s="19"/>
      <c r="N453" s="373"/>
      <c r="O453" s="17"/>
      <c r="P453" s="373"/>
      <c r="Q453" s="15"/>
    </row>
    <row r="454" spans="1:17" x14ac:dyDescent="0.2">
      <c r="A454" s="28"/>
      <c r="B454" s="27"/>
      <c r="C454" s="182"/>
      <c r="D454" s="26"/>
      <c r="E454" s="25"/>
      <c r="F454" s="24"/>
      <c r="G454" s="23"/>
      <c r="H454" s="22"/>
      <c r="I454" s="22"/>
      <c r="J454" s="21"/>
      <c r="K454" s="21"/>
      <c r="L454" s="20"/>
      <c r="M454" s="19"/>
      <c r="N454" s="373"/>
      <c r="O454" s="17"/>
      <c r="P454" s="373"/>
      <c r="Q454" s="15"/>
    </row>
    <row r="455" spans="1:17" x14ac:dyDescent="0.2">
      <c r="A455" s="28"/>
      <c r="B455" s="27"/>
      <c r="C455" s="182"/>
      <c r="D455" s="26"/>
      <c r="E455" s="25"/>
      <c r="F455" s="24"/>
      <c r="G455" s="23"/>
      <c r="H455" s="22"/>
      <c r="I455" s="22"/>
      <c r="J455" s="21"/>
      <c r="K455" s="21"/>
      <c r="L455" s="20"/>
      <c r="M455" s="19"/>
      <c r="N455" s="373"/>
      <c r="O455" s="17"/>
      <c r="P455" s="373"/>
      <c r="Q455" s="15"/>
    </row>
    <row r="456" spans="1:17" x14ac:dyDescent="0.2">
      <c r="A456" s="28"/>
      <c r="B456" s="27"/>
      <c r="C456" s="182"/>
      <c r="D456" s="26"/>
      <c r="E456" s="25"/>
      <c r="F456" s="24"/>
      <c r="G456" s="23"/>
      <c r="H456" s="22"/>
      <c r="I456" s="22"/>
      <c r="J456" s="21"/>
      <c r="K456" s="21"/>
      <c r="L456" s="20"/>
      <c r="M456" s="19"/>
      <c r="N456" s="373"/>
      <c r="O456" s="17"/>
      <c r="P456" s="373"/>
      <c r="Q456" s="15"/>
    </row>
    <row r="457" spans="1:17" x14ac:dyDescent="0.2">
      <c r="A457" s="28"/>
      <c r="B457" s="27"/>
      <c r="C457" s="182"/>
      <c r="D457" s="26"/>
      <c r="E457" s="25"/>
      <c r="F457" s="24"/>
      <c r="G457" s="23"/>
      <c r="H457" s="22"/>
      <c r="I457" s="22"/>
      <c r="J457" s="21"/>
      <c r="K457" s="21"/>
      <c r="L457" s="20"/>
      <c r="M457" s="19"/>
      <c r="N457" s="373"/>
      <c r="O457" s="17"/>
      <c r="P457" s="373"/>
      <c r="Q457" s="15"/>
    </row>
    <row r="458" spans="1:17" x14ac:dyDescent="0.2">
      <c r="A458" s="28"/>
      <c r="B458" s="27"/>
      <c r="C458" s="182"/>
      <c r="D458" s="26"/>
      <c r="E458" s="25"/>
      <c r="F458" s="24"/>
      <c r="G458" s="23"/>
      <c r="H458" s="22"/>
      <c r="I458" s="22"/>
      <c r="J458" s="21"/>
      <c r="K458" s="21"/>
      <c r="L458" s="20"/>
      <c r="M458" s="19"/>
      <c r="N458" s="373"/>
      <c r="O458" s="17"/>
      <c r="P458" s="373"/>
      <c r="Q458" s="15"/>
    </row>
    <row r="459" spans="1:17" x14ac:dyDescent="0.2">
      <c r="A459" s="28"/>
      <c r="B459" s="27"/>
      <c r="C459" s="182"/>
      <c r="D459" s="26"/>
      <c r="E459" s="25"/>
      <c r="F459" s="24"/>
      <c r="G459" s="23"/>
      <c r="H459" s="22"/>
      <c r="I459" s="22"/>
      <c r="J459" s="21"/>
      <c r="K459" s="21"/>
      <c r="L459" s="20"/>
      <c r="M459" s="19"/>
      <c r="N459" s="373"/>
      <c r="O459" s="17"/>
      <c r="P459" s="373"/>
      <c r="Q459" s="15"/>
    </row>
    <row r="460" spans="1:17" x14ac:dyDescent="0.2">
      <c r="A460" s="28"/>
      <c r="B460" s="27"/>
      <c r="C460" s="182"/>
      <c r="D460" s="26"/>
      <c r="E460" s="25"/>
      <c r="F460" s="24"/>
      <c r="G460" s="23"/>
      <c r="H460" s="22"/>
      <c r="I460" s="22"/>
      <c r="J460" s="21"/>
      <c r="K460" s="21"/>
      <c r="L460" s="20"/>
      <c r="M460" s="19"/>
      <c r="N460" s="373"/>
      <c r="O460" s="17"/>
      <c r="P460" s="373"/>
      <c r="Q460" s="15"/>
    </row>
    <row r="461" spans="1:17" x14ac:dyDescent="0.2">
      <c r="A461" s="28"/>
      <c r="B461" s="27"/>
      <c r="C461" s="182"/>
      <c r="D461" s="26"/>
      <c r="E461" s="25"/>
      <c r="F461" s="24"/>
      <c r="G461" s="23"/>
      <c r="H461" s="22"/>
      <c r="I461" s="22"/>
      <c r="J461" s="21"/>
      <c r="K461" s="21"/>
      <c r="L461" s="20"/>
      <c r="M461" s="19"/>
      <c r="N461" s="373"/>
      <c r="O461" s="17"/>
      <c r="P461" s="373"/>
      <c r="Q461" s="15"/>
    </row>
    <row r="462" spans="1:17" x14ac:dyDescent="0.2">
      <c r="A462" s="28"/>
      <c r="B462" s="27"/>
      <c r="C462" s="182"/>
      <c r="D462" s="26"/>
      <c r="E462" s="25"/>
      <c r="F462" s="24"/>
      <c r="G462" s="23"/>
      <c r="H462" s="22"/>
      <c r="I462" s="22"/>
      <c r="J462" s="21"/>
      <c r="K462" s="21"/>
      <c r="L462" s="20"/>
      <c r="M462" s="19"/>
      <c r="N462" s="373"/>
      <c r="O462" s="17"/>
      <c r="P462" s="373"/>
      <c r="Q462" s="15"/>
    </row>
    <row r="463" spans="1:17" x14ac:dyDescent="0.2">
      <c r="A463" s="28"/>
      <c r="B463" s="27"/>
      <c r="C463" s="182"/>
      <c r="D463" s="26"/>
      <c r="E463" s="25"/>
      <c r="F463" s="24"/>
      <c r="G463" s="23"/>
      <c r="H463" s="22"/>
      <c r="I463" s="22"/>
      <c r="J463" s="21"/>
      <c r="K463" s="21"/>
      <c r="L463" s="20"/>
      <c r="M463" s="19"/>
      <c r="N463" s="373"/>
      <c r="O463" s="17"/>
      <c r="P463" s="373"/>
      <c r="Q463" s="15"/>
    </row>
    <row r="464" spans="1:17" x14ac:dyDescent="0.2">
      <c r="A464" s="28"/>
      <c r="B464" s="27"/>
      <c r="C464" s="182"/>
      <c r="D464" s="26"/>
      <c r="E464" s="25"/>
      <c r="F464" s="24"/>
      <c r="G464" s="23"/>
      <c r="H464" s="22"/>
      <c r="I464" s="22"/>
      <c r="J464" s="21"/>
      <c r="K464" s="21"/>
      <c r="L464" s="20"/>
      <c r="M464" s="19"/>
      <c r="N464" s="373"/>
      <c r="O464" s="17"/>
      <c r="P464" s="373"/>
      <c r="Q464" s="15"/>
    </row>
    <row r="465" spans="1:17" x14ac:dyDescent="0.2">
      <c r="A465" s="28"/>
      <c r="B465" s="27"/>
      <c r="C465" s="182"/>
      <c r="D465" s="26"/>
      <c r="E465" s="25"/>
      <c r="F465" s="24"/>
      <c r="G465" s="23"/>
      <c r="H465" s="22"/>
      <c r="I465" s="22"/>
      <c r="J465" s="21"/>
      <c r="K465" s="21"/>
      <c r="L465" s="20"/>
      <c r="M465" s="19"/>
      <c r="N465" s="373"/>
      <c r="O465" s="17"/>
      <c r="P465" s="373"/>
      <c r="Q465" s="15"/>
    </row>
    <row r="466" spans="1:17" x14ac:dyDescent="0.2">
      <c r="A466" s="28"/>
      <c r="B466" s="27"/>
      <c r="C466" s="182"/>
      <c r="D466" s="26"/>
      <c r="E466" s="25"/>
      <c r="F466" s="24"/>
      <c r="G466" s="23"/>
      <c r="H466" s="22"/>
      <c r="I466" s="22"/>
      <c r="J466" s="21"/>
      <c r="K466" s="21"/>
      <c r="L466" s="20"/>
      <c r="M466" s="19"/>
      <c r="N466" s="373"/>
      <c r="O466" s="17"/>
      <c r="P466" s="373"/>
      <c r="Q466" s="15"/>
    </row>
    <row r="467" spans="1:17" x14ac:dyDescent="0.2">
      <c r="A467" s="28"/>
      <c r="B467" s="27"/>
      <c r="C467" s="182"/>
      <c r="D467" s="26"/>
      <c r="E467" s="25"/>
      <c r="F467" s="24"/>
      <c r="G467" s="23"/>
      <c r="H467" s="22"/>
      <c r="I467" s="22"/>
      <c r="J467" s="21"/>
      <c r="K467" s="21"/>
      <c r="L467" s="20"/>
      <c r="M467" s="19"/>
      <c r="N467" s="373"/>
      <c r="O467" s="17"/>
      <c r="P467" s="373"/>
      <c r="Q467" s="15"/>
    </row>
    <row r="468" spans="1:17" x14ac:dyDescent="0.2">
      <c r="A468" s="28"/>
      <c r="B468" s="27"/>
      <c r="C468" s="182"/>
      <c r="D468" s="26"/>
      <c r="E468" s="25"/>
      <c r="F468" s="24"/>
      <c r="G468" s="23"/>
      <c r="H468" s="22"/>
      <c r="I468" s="22"/>
      <c r="J468" s="21"/>
      <c r="K468" s="21"/>
      <c r="L468" s="20"/>
      <c r="M468" s="19"/>
      <c r="N468" s="373"/>
      <c r="O468" s="17"/>
      <c r="P468" s="373"/>
      <c r="Q468" s="15"/>
    </row>
    <row r="469" spans="1:17" x14ac:dyDescent="0.2">
      <c r="A469" s="28"/>
      <c r="B469" s="27"/>
      <c r="C469" s="182"/>
      <c r="D469" s="26"/>
      <c r="E469" s="25"/>
      <c r="F469" s="24"/>
      <c r="G469" s="23"/>
      <c r="H469" s="22"/>
      <c r="I469" s="22"/>
      <c r="J469" s="21"/>
      <c r="K469" s="21"/>
      <c r="L469" s="20"/>
      <c r="M469" s="19"/>
      <c r="N469" s="373"/>
      <c r="O469" s="17"/>
      <c r="P469" s="373"/>
      <c r="Q469" s="15"/>
    </row>
    <row r="470" spans="1:17" x14ac:dyDescent="0.2">
      <c r="A470" s="28"/>
      <c r="B470" s="27"/>
      <c r="C470" s="182"/>
      <c r="D470" s="26"/>
      <c r="E470" s="25"/>
      <c r="F470" s="24"/>
      <c r="G470" s="23"/>
      <c r="H470" s="22"/>
      <c r="I470" s="22"/>
      <c r="J470" s="21"/>
      <c r="K470" s="21"/>
      <c r="L470" s="20"/>
      <c r="M470" s="19"/>
      <c r="N470" s="373"/>
      <c r="O470" s="17"/>
      <c r="P470" s="373"/>
      <c r="Q470" s="15"/>
    </row>
    <row r="471" spans="1:17" x14ac:dyDescent="0.2">
      <c r="A471" s="28"/>
      <c r="B471" s="27"/>
      <c r="C471" s="182"/>
      <c r="D471" s="26"/>
      <c r="E471" s="25"/>
      <c r="F471" s="24"/>
      <c r="G471" s="23"/>
      <c r="H471" s="22"/>
      <c r="I471" s="22"/>
      <c r="J471" s="21"/>
      <c r="K471" s="21"/>
      <c r="L471" s="20"/>
      <c r="M471" s="19"/>
      <c r="N471" s="373"/>
      <c r="O471" s="17"/>
      <c r="P471" s="373"/>
      <c r="Q471" s="15"/>
    </row>
    <row r="472" spans="1:17" x14ac:dyDescent="0.2">
      <c r="A472" s="28"/>
      <c r="B472" s="27"/>
      <c r="C472" s="182"/>
      <c r="D472" s="26"/>
      <c r="E472" s="25"/>
      <c r="F472" s="24"/>
      <c r="G472" s="23"/>
      <c r="H472" s="22"/>
      <c r="I472" s="22"/>
      <c r="J472" s="21"/>
      <c r="K472" s="21"/>
      <c r="L472" s="20"/>
      <c r="M472" s="19"/>
      <c r="N472" s="373"/>
      <c r="O472" s="17"/>
      <c r="P472" s="373"/>
      <c r="Q472" s="15"/>
    </row>
    <row r="473" spans="1:17" x14ac:dyDescent="0.2">
      <c r="A473" s="28"/>
      <c r="B473" s="27"/>
      <c r="C473" s="182"/>
      <c r="D473" s="26"/>
      <c r="E473" s="25"/>
      <c r="F473" s="24"/>
      <c r="G473" s="23"/>
      <c r="H473" s="22"/>
      <c r="I473" s="22"/>
      <c r="J473" s="21"/>
      <c r="K473" s="21"/>
      <c r="L473" s="20"/>
      <c r="M473" s="19"/>
      <c r="N473" s="373"/>
      <c r="O473" s="17"/>
      <c r="P473" s="373"/>
      <c r="Q473" s="15"/>
    </row>
    <row r="474" spans="1:17" x14ac:dyDescent="0.2">
      <c r="A474" s="28"/>
      <c r="B474" s="27"/>
      <c r="C474" s="182"/>
      <c r="D474" s="26"/>
      <c r="E474" s="25"/>
      <c r="F474" s="24"/>
      <c r="G474" s="23"/>
      <c r="H474" s="22"/>
      <c r="I474" s="22"/>
      <c r="J474" s="21"/>
      <c r="K474" s="21"/>
      <c r="L474" s="20"/>
      <c r="M474" s="19"/>
      <c r="N474" s="373"/>
      <c r="O474" s="17"/>
      <c r="P474" s="373"/>
      <c r="Q474" s="15"/>
    </row>
    <row r="475" spans="1:17" x14ac:dyDescent="0.2">
      <c r="A475" s="10"/>
      <c r="D475" s="13"/>
      <c r="H475" s="12"/>
      <c r="J475" s="11"/>
      <c r="L475" s="9"/>
      <c r="M475" s="14"/>
      <c r="N475" s="371"/>
    </row>
    <row r="476" spans="1:17" x14ac:dyDescent="0.2">
      <c r="A476" s="10"/>
      <c r="D476" s="13"/>
      <c r="H476" s="12"/>
      <c r="J476" s="11"/>
      <c r="L476" s="9"/>
      <c r="M476" s="14"/>
      <c r="N476" s="371"/>
    </row>
    <row r="477" spans="1:17" x14ac:dyDescent="0.2">
      <c r="A477" s="10"/>
      <c r="D477" s="13"/>
      <c r="H477" s="12"/>
      <c r="J477" s="11"/>
      <c r="L477" s="9"/>
      <c r="M477" s="14"/>
      <c r="N477" s="371"/>
    </row>
    <row r="478" spans="1:17" x14ac:dyDescent="0.2">
      <c r="A478" s="10"/>
      <c r="D478" s="13"/>
      <c r="H478" s="12"/>
      <c r="J478" s="11"/>
      <c r="L478" s="9"/>
      <c r="M478" s="14"/>
      <c r="N478" s="371"/>
    </row>
    <row r="479" spans="1:17" x14ac:dyDescent="0.2">
      <c r="A479" s="10"/>
      <c r="D479" s="13"/>
      <c r="H479" s="12"/>
      <c r="J479" s="11"/>
      <c r="L479" s="9"/>
      <c r="M479" s="14"/>
      <c r="N479" s="371"/>
    </row>
    <row r="480" spans="1:17" x14ac:dyDescent="0.2">
      <c r="A480" s="10"/>
      <c r="D480" s="13"/>
      <c r="H480" s="12"/>
      <c r="J480" s="11"/>
      <c r="L480" s="9"/>
      <c r="M480" s="14"/>
      <c r="N480" s="371"/>
    </row>
    <row r="481" spans="1:14" x14ac:dyDescent="0.2">
      <c r="A481" s="10"/>
      <c r="D481" s="13"/>
      <c r="H481" s="12"/>
      <c r="J481" s="11"/>
      <c r="L481" s="9"/>
      <c r="M481" s="14"/>
      <c r="N481" s="371"/>
    </row>
    <row r="482" spans="1:14" x14ac:dyDescent="0.2">
      <c r="A482" s="10"/>
      <c r="D482" s="13"/>
      <c r="H482" s="12"/>
      <c r="J482" s="11"/>
      <c r="L482" s="9"/>
      <c r="M482" s="14"/>
      <c r="N482" s="371"/>
    </row>
    <row r="483" spans="1:14" x14ac:dyDescent="0.2">
      <c r="A483" s="10"/>
      <c r="D483" s="13"/>
      <c r="H483" s="12"/>
      <c r="J483" s="11"/>
      <c r="L483" s="9"/>
      <c r="M483" s="14"/>
      <c r="N483" s="371"/>
    </row>
    <row r="484" spans="1:14" x14ac:dyDescent="0.2">
      <c r="A484" s="10"/>
      <c r="D484" s="13"/>
      <c r="H484" s="12"/>
      <c r="J484" s="11"/>
      <c r="L484" s="9"/>
      <c r="M484" s="14"/>
      <c r="N484" s="371"/>
    </row>
    <row r="485" spans="1:14" x14ac:dyDescent="0.2">
      <c r="A485" s="10"/>
      <c r="D485" s="13"/>
      <c r="H485" s="12"/>
      <c r="J485" s="11"/>
      <c r="L485" s="9"/>
      <c r="M485" s="14"/>
      <c r="N485" s="371"/>
    </row>
    <row r="486" spans="1:14" x14ac:dyDescent="0.2">
      <c r="A486" s="10"/>
      <c r="D486" s="13"/>
      <c r="H486" s="12"/>
      <c r="J486" s="11"/>
      <c r="L486" s="9"/>
      <c r="M486" s="14"/>
      <c r="N486" s="371"/>
    </row>
    <row r="487" spans="1:14" x14ac:dyDescent="0.2">
      <c r="A487" s="10"/>
      <c r="D487" s="13"/>
      <c r="H487" s="12"/>
      <c r="J487" s="11"/>
      <c r="L487" s="9"/>
      <c r="M487" s="14"/>
      <c r="N487" s="371"/>
    </row>
    <row r="488" spans="1:14" x14ac:dyDescent="0.2">
      <c r="A488" s="10"/>
      <c r="D488" s="13"/>
      <c r="H488" s="12"/>
      <c r="J488" s="11"/>
      <c r="L488" s="9"/>
      <c r="M488" s="14"/>
      <c r="N488" s="371"/>
    </row>
    <row r="489" spans="1:14" x14ac:dyDescent="0.2">
      <c r="A489" s="10"/>
      <c r="D489" s="13"/>
      <c r="H489" s="12"/>
      <c r="J489" s="11"/>
      <c r="L489" s="9"/>
      <c r="M489" s="14"/>
      <c r="N489" s="371"/>
    </row>
    <row r="490" spans="1:14" x14ac:dyDescent="0.2">
      <c r="A490" s="10"/>
      <c r="D490" s="13"/>
      <c r="H490" s="12"/>
      <c r="J490" s="11"/>
      <c r="L490" s="9"/>
      <c r="M490" s="14"/>
      <c r="N490" s="371"/>
    </row>
    <row r="491" spans="1:14" x14ac:dyDescent="0.2">
      <c r="A491" s="10"/>
      <c r="D491" s="13"/>
      <c r="H491" s="12"/>
      <c r="J491" s="11"/>
      <c r="L491" s="9"/>
      <c r="M491" s="14"/>
      <c r="N491" s="371"/>
    </row>
    <row r="492" spans="1:14" x14ac:dyDescent="0.2">
      <c r="A492" s="10"/>
      <c r="D492" s="13"/>
      <c r="H492" s="12"/>
      <c r="J492" s="11"/>
      <c r="L492" s="9"/>
      <c r="M492" s="14"/>
      <c r="N492" s="371"/>
    </row>
    <row r="493" spans="1:14" x14ac:dyDescent="0.2">
      <c r="A493" s="10"/>
      <c r="D493" s="13"/>
      <c r="H493" s="12"/>
      <c r="J493" s="11"/>
      <c r="L493" s="9"/>
      <c r="M493" s="14"/>
      <c r="N493" s="371"/>
    </row>
    <row r="494" spans="1:14" x14ac:dyDescent="0.2">
      <c r="A494" s="10"/>
      <c r="D494" s="13"/>
      <c r="H494" s="12"/>
      <c r="J494" s="11"/>
      <c r="L494" s="9"/>
      <c r="M494" s="14"/>
      <c r="N494" s="371"/>
    </row>
    <row r="495" spans="1:14" x14ac:dyDescent="0.2">
      <c r="A495" s="10"/>
      <c r="D495" s="13"/>
      <c r="H495" s="12"/>
      <c r="J495" s="11"/>
      <c r="L495" s="9"/>
      <c r="M495" s="14"/>
      <c r="N495" s="371"/>
    </row>
    <row r="496" spans="1:14" x14ac:dyDescent="0.2">
      <c r="A496" s="10"/>
      <c r="D496" s="13"/>
      <c r="H496" s="12"/>
      <c r="J496" s="11"/>
      <c r="L496" s="9"/>
      <c r="M496" s="14"/>
      <c r="N496" s="371"/>
    </row>
    <row r="497" spans="1:14" x14ac:dyDescent="0.2">
      <c r="A497" s="10"/>
      <c r="D497" s="13"/>
      <c r="H497" s="12"/>
      <c r="J497" s="11"/>
      <c r="L497" s="9"/>
      <c r="M497" s="14"/>
      <c r="N497" s="371"/>
    </row>
    <row r="498" spans="1:14" x14ac:dyDescent="0.2">
      <c r="A498" s="10"/>
      <c r="D498" s="13"/>
      <c r="H498" s="12"/>
      <c r="J498" s="11"/>
      <c r="L498" s="9"/>
      <c r="M498" s="14"/>
      <c r="N498" s="371"/>
    </row>
    <row r="499" spans="1:14" x14ac:dyDescent="0.2">
      <c r="A499" s="10"/>
      <c r="D499" s="13"/>
      <c r="H499" s="12"/>
      <c r="J499" s="11"/>
      <c r="L499" s="9"/>
      <c r="M499" s="14"/>
      <c r="N499" s="371"/>
    </row>
    <row r="500" spans="1:14" x14ac:dyDescent="0.2">
      <c r="A500" s="10"/>
      <c r="D500" s="13"/>
      <c r="H500" s="12"/>
      <c r="J500" s="11"/>
      <c r="L500" s="9"/>
      <c r="M500" s="14"/>
      <c r="N500" s="371"/>
    </row>
    <row r="501" spans="1:14" x14ac:dyDescent="0.2">
      <c r="A501" s="10"/>
      <c r="D501" s="13"/>
      <c r="H501" s="12"/>
      <c r="J501" s="11"/>
      <c r="L501" s="9"/>
      <c r="M501" s="14"/>
      <c r="N501" s="371"/>
    </row>
    <row r="502" spans="1:14" x14ac:dyDescent="0.2">
      <c r="A502" s="10"/>
      <c r="D502" s="13"/>
      <c r="H502" s="12"/>
      <c r="J502" s="11"/>
      <c r="L502" s="9"/>
      <c r="M502" s="14"/>
      <c r="N502" s="371"/>
    </row>
    <row r="503" spans="1:14" x14ac:dyDescent="0.2">
      <c r="A503" s="10"/>
      <c r="D503" s="13"/>
      <c r="H503" s="12"/>
      <c r="J503" s="11"/>
      <c r="L503" s="9"/>
      <c r="M503" s="14"/>
      <c r="N503" s="371"/>
    </row>
    <row r="504" spans="1:14" x14ac:dyDescent="0.2">
      <c r="A504" s="10"/>
      <c r="D504" s="13"/>
      <c r="H504" s="12"/>
      <c r="J504" s="11"/>
      <c r="L504" s="9"/>
      <c r="M504" s="14"/>
      <c r="N504" s="371"/>
    </row>
    <row r="505" spans="1:14" x14ac:dyDescent="0.2">
      <c r="A505" s="10"/>
      <c r="D505" s="13"/>
      <c r="H505" s="12"/>
      <c r="J505" s="11"/>
      <c r="L505" s="9"/>
      <c r="M505" s="14"/>
      <c r="N505" s="371"/>
    </row>
    <row r="506" spans="1:14" x14ac:dyDescent="0.2">
      <c r="A506" s="10"/>
      <c r="D506" s="13"/>
      <c r="H506" s="12"/>
      <c r="J506" s="11"/>
      <c r="L506" s="9"/>
      <c r="M506" s="14"/>
      <c r="N506" s="371"/>
    </row>
    <row r="507" spans="1:14" x14ac:dyDescent="0.2">
      <c r="A507" s="10"/>
      <c r="D507" s="13"/>
      <c r="H507" s="12"/>
      <c r="J507" s="11"/>
      <c r="L507" s="9"/>
      <c r="M507" s="14"/>
      <c r="N507" s="371"/>
    </row>
    <row r="508" spans="1:14" x14ac:dyDescent="0.2">
      <c r="A508" s="10"/>
      <c r="D508" s="13"/>
      <c r="H508" s="12"/>
      <c r="J508" s="11"/>
      <c r="L508" s="9"/>
      <c r="M508" s="14"/>
      <c r="N508" s="371"/>
    </row>
    <row r="509" spans="1:14" x14ac:dyDescent="0.2">
      <c r="A509" s="10"/>
      <c r="D509" s="13"/>
      <c r="H509" s="12"/>
      <c r="J509" s="11"/>
      <c r="L509" s="9"/>
      <c r="M509" s="14"/>
      <c r="N509" s="371"/>
    </row>
    <row r="510" spans="1:14" x14ac:dyDescent="0.2">
      <c r="A510" s="10"/>
      <c r="D510" s="13"/>
      <c r="H510" s="12"/>
      <c r="J510" s="11"/>
      <c r="L510" s="9"/>
      <c r="M510" s="14"/>
      <c r="N510" s="371"/>
    </row>
    <row r="511" spans="1:14" x14ac:dyDescent="0.2">
      <c r="A511" s="10"/>
      <c r="D511" s="13"/>
      <c r="H511" s="12"/>
      <c r="J511" s="11"/>
      <c r="L511" s="9"/>
      <c r="M511" s="14"/>
      <c r="N511" s="371"/>
    </row>
    <row r="512" spans="1:14" x14ac:dyDescent="0.2">
      <c r="A512" s="10"/>
      <c r="D512" s="13"/>
      <c r="H512" s="12"/>
      <c r="J512" s="11"/>
      <c r="L512" s="9"/>
      <c r="M512" s="14"/>
      <c r="N512" s="371"/>
    </row>
    <row r="513" spans="1:14" x14ac:dyDescent="0.2">
      <c r="A513" s="10"/>
      <c r="D513" s="13"/>
      <c r="H513" s="12"/>
      <c r="J513" s="11"/>
      <c r="L513" s="9"/>
      <c r="M513" s="14"/>
      <c r="N513" s="371"/>
    </row>
    <row r="514" spans="1:14" x14ac:dyDescent="0.2">
      <c r="A514" s="10"/>
      <c r="D514" s="13"/>
      <c r="H514" s="12"/>
      <c r="J514" s="11"/>
      <c r="L514" s="9"/>
      <c r="M514" s="14"/>
      <c r="N514" s="371"/>
    </row>
    <row r="515" spans="1:14" x14ac:dyDescent="0.2">
      <c r="A515" s="10"/>
      <c r="D515" s="13"/>
      <c r="H515" s="12"/>
      <c r="J515" s="11"/>
      <c r="L515" s="9"/>
      <c r="M515" s="14"/>
      <c r="N515" s="371"/>
    </row>
    <row r="516" spans="1:14" x14ac:dyDescent="0.2">
      <c r="A516" s="10"/>
      <c r="D516" s="13"/>
      <c r="H516" s="12"/>
      <c r="J516" s="11"/>
      <c r="L516" s="9"/>
      <c r="M516" s="14"/>
      <c r="N516" s="371"/>
    </row>
    <row r="517" spans="1:14" x14ac:dyDescent="0.2">
      <c r="A517" s="10"/>
      <c r="D517" s="13"/>
      <c r="H517" s="12"/>
      <c r="J517" s="11"/>
      <c r="L517" s="9"/>
      <c r="M517" s="14"/>
      <c r="N517" s="371"/>
    </row>
    <row r="518" spans="1:14" x14ac:dyDescent="0.2">
      <c r="A518" s="10"/>
      <c r="D518" s="13"/>
      <c r="H518" s="12"/>
      <c r="J518" s="11"/>
      <c r="L518" s="9"/>
      <c r="M518" s="14"/>
      <c r="N518" s="371"/>
    </row>
    <row r="519" spans="1:14" x14ac:dyDescent="0.2">
      <c r="A519" s="10"/>
      <c r="D519" s="13"/>
      <c r="H519" s="12"/>
      <c r="J519" s="11"/>
      <c r="L519" s="9"/>
      <c r="M519" s="14"/>
      <c r="N519" s="371"/>
    </row>
    <row r="520" spans="1:14" x14ac:dyDescent="0.2">
      <c r="A520" s="10"/>
      <c r="D520" s="13"/>
      <c r="H520" s="12"/>
      <c r="J520" s="11"/>
      <c r="L520" s="9"/>
      <c r="M520" s="14"/>
      <c r="N520" s="371"/>
    </row>
    <row r="521" spans="1:14" x14ac:dyDescent="0.2">
      <c r="A521" s="10"/>
      <c r="D521" s="13"/>
      <c r="H521" s="12"/>
      <c r="J521" s="11"/>
      <c r="L521" s="9"/>
      <c r="M521" s="14"/>
      <c r="N521" s="371"/>
    </row>
    <row r="522" spans="1:14" x14ac:dyDescent="0.2">
      <c r="A522" s="10"/>
      <c r="D522" s="13"/>
      <c r="H522" s="12"/>
      <c r="J522" s="11"/>
      <c r="L522" s="9"/>
      <c r="M522" s="14"/>
      <c r="N522" s="371"/>
    </row>
    <row r="523" spans="1:14" x14ac:dyDescent="0.2">
      <c r="A523" s="10"/>
      <c r="D523" s="13"/>
      <c r="H523" s="12"/>
      <c r="J523" s="11"/>
      <c r="L523" s="9"/>
      <c r="M523" s="14"/>
      <c r="N523" s="371"/>
    </row>
    <row r="524" spans="1:14" x14ac:dyDescent="0.2">
      <c r="A524" s="10"/>
      <c r="D524" s="13"/>
      <c r="H524" s="12"/>
      <c r="J524" s="11"/>
      <c r="L524" s="9"/>
      <c r="M524" s="14"/>
      <c r="N524" s="371"/>
    </row>
    <row r="525" spans="1:14" x14ac:dyDescent="0.2">
      <c r="A525" s="10"/>
      <c r="D525" s="13"/>
      <c r="H525" s="12"/>
      <c r="J525" s="11"/>
      <c r="L525" s="9"/>
      <c r="M525" s="14"/>
      <c r="N525" s="371"/>
    </row>
    <row r="526" spans="1:14" x14ac:dyDescent="0.2">
      <c r="A526" s="10"/>
      <c r="D526" s="13"/>
      <c r="H526" s="12"/>
      <c r="J526" s="11"/>
      <c r="L526" s="9"/>
      <c r="M526" s="14"/>
      <c r="N526" s="371"/>
    </row>
    <row r="527" spans="1:14" x14ac:dyDescent="0.2">
      <c r="A527" s="10"/>
      <c r="D527" s="13"/>
      <c r="H527" s="12"/>
      <c r="J527" s="11"/>
      <c r="L527" s="9"/>
      <c r="M527" s="14"/>
      <c r="N527" s="371"/>
    </row>
    <row r="528" spans="1:14" x14ac:dyDescent="0.2">
      <c r="A528" s="10"/>
      <c r="D528" s="13"/>
      <c r="H528" s="12"/>
      <c r="J528" s="11"/>
      <c r="L528" s="9"/>
      <c r="M528" s="14"/>
      <c r="N528" s="371"/>
    </row>
    <row r="529" spans="1:14" x14ac:dyDescent="0.2">
      <c r="A529" s="10"/>
      <c r="D529" s="13"/>
      <c r="H529" s="12"/>
      <c r="J529" s="11"/>
      <c r="L529" s="9"/>
      <c r="M529" s="14"/>
      <c r="N529" s="371"/>
    </row>
    <row r="530" spans="1:14" x14ac:dyDescent="0.2">
      <c r="A530" s="10"/>
      <c r="D530" s="13"/>
      <c r="H530" s="12"/>
      <c r="J530" s="11"/>
      <c r="L530" s="9"/>
      <c r="M530" s="14"/>
      <c r="N530" s="371"/>
    </row>
    <row r="531" spans="1:14" x14ac:dyDescent="0.2">
      <c r="A531" s="10"/>
      <c r="D531" s="13"/>
      <c r="H531" s="12"/>
      <c r="J531" s="11"/>
      <c r="L531" s="9"/>
      <c r="M531" s="14"/>
      <c r="N531" s="371"/>
    </row>
    <row r="532" spans="1:14" x14ac:dyDescent="0.2">
      <c r="A532" s="10"/>
      <c r="D532" s="13"/>
      <c r="H532" s="12"/>
      <c r="J532" s="11"/>
      <c r="L532" s="9"/>
      <c r="M532" s="14"/>
      <c r="N532" s="371"/>
    </row>
    <row r="533" spans="1:14" x14ac:dyDescent="0.2">
      <c r="A533" s="10"/>
      <c r="D533" s="13"/>
      <c r="H533" s="12"/>
      <c r="J533" s="11"/>
      <c r="L533" s="9"/>
      <c r="M533" s="14"/>
      <c r="N533" s="371"/>
    </row>
    <row r="534" spans="1:14" x14ac:dyDescent="0.2">
      <c r="A534" s="10"/>
      <c r="D534" s="13"/>
      <c r="H534" s="12"/>
      <c r="J534" s="11"/>
      <c r="L534" s="9"/>
      <c r="M534" s="14"/>
      <c r="N534" s="371"/>
    </row>
    <row r="535" spans="1:14" x14ac:dyDescent="0.2">
      <c r="A535" s="10"/>
      <c r="D535" s="13"/>
      <c r="H535" s="12"/>
      <c r="J535" s="11"/>
      <c r="L535" s="9"/>
      <c r="M535" s="14"/>
      <c r="N535" s="371"/>
    </row>
    <row r="536" spans="1:14" x14ac:dyDescent="0.2">
      <c r="A536" s="10"/>
      <c r="D536" s="13"/>
      <c r="H536" s="12"/>
      <c r="J536" s="11"/>
      <c r="L536" s="9"/>
      <c r="M536" s="14"/>
      <c r="N536" s="371"/>
    </row>
    <row r="537" spans="1:14" x14ac:dyDescent="0.2">
      <c r="A537" s="10"/>
      <c r="D537" s="13"/>
      <c r="H537" s="12"/>
      <c r="J537" s="11"/>
      <c r="L537" s="9"/>
      <c r="M537" s="14"/>
      <c r="N537" s="371"/>
    </row>
    <row r="538" spans="1:14" x14ac:dyDescent="0.2">
      <c r="A538" s="10"/>
      <c r="D538" s="13"/>
      <c r="H538" s="12"/>
      <c r="J538" s="11"/>
      <c r="L538" s="9"/>
      <c r="M538" s="14"/>
      <c r="N538" s="371"/>
    </row>
    <row r="539" spans="1:14" x14ac:dyDescent="0.2">
      <c r="A539" s="10"/>
      <c r="D539" s="13"/>
      <c r="H539" s="12"/>
      <c r="J539" s="11"/>
      <c r="L539" s="9"/>
      <c r="M539" s="14"/>
      <c r="N539" s="371"/>
    </row>
    <row r="540" spans="1:14" x14ac:dyDescent="0.2">
      <c r="A540" s="10"/>
      <c r="D540" s="13"/>
      <c r="H540" s="12"/>
      <c r="J540" s="11"/>
      <c r="L540" s="9"/>
      <c r="M540" s="14"/>
      <c r="N540" s="371"/>
    </row>
    <row r="541" spans="1:14" x14ac:dyDescent="0.2">
      <c r="A541" s="10"/>
      <c r="D541" s="13"/>
      <c r="H541" s="12"/>
      <c r="J541" s="11"/>
      <c r="L541" s="9"/>
      <c r="M541" s="14"/>
      <c r="N541" s="371"/>
    </row>
    <row r="542" spans="1:14" x14ac:dyDescent="0.2">
      <c r="A542" s="10"/>
      <c r="D542" s="13"/>
      <c r="H542" s="12"/>
      <c r="J542" s="11"/>
      <c r="L542" s="9"/>
      <c r="M542" s="14"/>
      <c r="N542" s="371"/>
    </row>
    <row r="543" spans="1:14" x14ac:dyDescent="0.2">
      <c r="A543" s="10"/>
      <c r="D543" s="13"/>
      <c r="H543" s="12"/>
      <c r="J543" s="11"/>
      <c r="L543" s="9"/>
      <c r="M543" s="14"/>
      <c r="N543" s="371"/>
    </row>
    <row r="544" spans="1:14" x14ac:dyDescent="0.2">
      <c r="A544" s="10"/>
      <c r="D544" s="13"/>
      <c r="H544" s="12"/>
      <c r="J544" s="11"/>
      <c r="L544" s="9"/>
      <c r="M544" s="14"/>
      <c r="N544" s="371"/>
    </row>
    <row r="545" spans="1:14" x14ac:dyDescent="0.2">
      <c r="A545" s="10"/>
      <c r="D545" s="13"/>
      <c r="H545" s="12"/>
      <c r="J545" s="11"/>
      <c r="L545" s="9"/>
      <c r="M545" s="14"/>
      <c r="N545" s="371"/>
    </row>
    <row r="546" spans="1:14" x14ac:dyDescent="0.2">
      <c r="A546" s="10"/>
      <c r="D546" s="13"/>
      <c r="H546" s="12"/>
      <c r="J546" s="11"/>
      <c r="L546" s="9"/>
      <c r="M546" s="14"/>
      <c r="N546" s="371"/>
    </row>
    <row r="547" spans="1:14" x14ac:dyDescent="0.2">
      <c r="A547" s="10"/>
      <c r="D547" s="13"/>
      <c r="H547" s="12"/>
      <c r="J547" s="11"/>
      <c r="L547" s="9"/>
      <c r="M547" s="14"/>
      <c r="N547" s="371"/>
    </row>
    <row r="548" spans="1:14" x14ac:dyDescent="0.2">
      <c r="A548" s="10"/>
      <c r="D548" s="13"/>
      <c r="H548" s="12"/>
      <c r="J548" s="11"/>
      <c r="L548" s="9"/>
      <c r="M548" s="14"/>
      <c r="N548" s="371"/>
    </row>
    <row r="549" spans="1:14" x14ac:dyDescent="0.2">
      <c r="A549" s="10"/>
      <c r="D549" s="13"/>
      <c r="H549" s="12"/>
      <c r="J549" s="11"/>
      <c r="L549" s="9"/>
      <c r="M549" s="14"/>
      <c r="N549" s="371"/>
    </row>
    <row r="550" spans="1:14" x14ac:dyDescent="0.2">
      <c r="A550" s="10"/>
      <c r="D550" s="13"/>
      <c r="H550" s="12"/>
      <c r="J550" s="11"/>
      <c r="L550" s="9"/>
      <c r="M550" s="14"/>
      <c r="N550" s="371"/>
    </row>
    <row r="551" spans="1:14" x14ac:dyDescent="0.2">
      <c r="A551" s="10"/>
      <c r="D551" s="13"/>
      <c r="H551" s="12"/>
      <c r="J551" s="11"/>
      <c r="L551" s="9"/>
      <c r="M551" s="14"/>
      <c r="N551" s="371"/>
    </row>
    <row r="552" spans="1:14" x14ac:dyDescent="0.2">
      <c r="A552" s="10"/>
      <c r="D552" s="13"/>
      <c r="H552" s="12"/>
      <c r="J552" s="11"/>
      <c r="L552" s="9"/>
      <c r="M552" s="14"/>
      <c r="N552" s="371"/>
    </row>
    <row r="553" spans="1:14" x14ac:dyDescent="0.2">
      <c r="A553" s="10"/>
      <c r="D553" s="13"/>
      <c r="H553" s="12"/>
      <c r="J553" s="11"/>
      <c r="L553" s="9"/>
      <c r="M553" s="14"/>
      <c r="N553" s="371"/>
    </row>
    <row r="554" spans="1:14" x14ac:dyDescent="0.2">
      <c r="A554" s="10"/>
      <c r="D554" s="13"/>
      <c r="H554" s="12"/>
      <c r="J554" s="11"/>
      <c r="L554" s="9"/>
      <c r="M554" s="14"/>
      <c r="N554" s="371"/>
    </row>
    <row r="555" spans="1:14" x14ac:dyDescent="0.2">
      <c r="A555" s="10"/>
      <c r="D555" s="13"/>
      <c r="H555" s="12"/>
      <c r="J555" s="11"/>
      <c r="L555" s="9"/>
      <c r="M555" s="14"/>
      <c r="N555" s="371"/>
    </row>
    <row r="556" spans="1:14" x14ac:dyDescent="0.2">
      <c r="A556" s="10"/>
      <c r="D556" s="13"/>
      <c r="H556" s="12"/>
      <c r="J556" s="11"/>
      <c r="L556" s="9"/>
      <c r="M556" s="14"/>
      <c r="N556" s="371"/>
    </row>
    <row r="557" spans="1:14" x14ac:dyDescent="0.2">
      <c r="A557" s="10"/>
      <c r="D557" s="13"/>
      <c r="H557" s="12"/>
      <c r="J557" s="11"/>
      <c r="L557" s="9"/>
      <c r="M557" s="14"/>
      <c r="N557" s="371"/>
    </row>
    <row r="558" spans="1:14" x14ac:dyDescent="0.2">
      <c r="A558" s="10"/>
      <c r="D558" s="13"/>
      <c r="H558" s="12"/>
      <c r="J558" s="11"/>
      <c r="L558" s="9"/>
      <c r="M558" s="14"/>
      <c r="N558" s="371"/>
    </row>
    <row r="559" spans="1:14" x14ac:dyDescent="0.2">
      <c r="A559" s="10"/>
      <c r="D559" s="13"/>
      <c r="H559" s="12"/>
      <c r="J559" s="11"/>
      <c r="L559" s="9"/>
      <c r="M559" s="14"/>
      <c r="N559" s="371"/>
    </row>
    <row r="560" spans="1:14" x14ac:dyDescent="0.2">
      <c r="A560" s="10"/>
      <c r="D560" s="13"/>
      <c r="H560" s="12"/>
      <c r="J560" s="11"/>
      <c r="L560" s="9"/>
      <c r="M560" s="14"/>
      <c r="N560" s="371"/>
    </row>
    <row r="561" spans="1:14" x14ac:dyDescent="0.2">
      <c r="A561" s="10"/>
      <c r="D561" s="13"/>
      <c r="H561" s="12"/>
      <c r="J561" s="11"/>
      <c r="L561" s="9"/>
      <c r="M561" s="14"/>
      <c r="N561" s="371"/>
    </row>
    <row r="562" spans="1:14" x14ac:dyDescent="0.2">
      <c r="A562" s="10"/>
      <c r="D562" s="13"/>
      <c r="H562" s="12"/>
      <c r="J562" s="11"/>
      <c r="L562" s="9"/>
      <c r="M562" s="14"/>
      <c r="N562" s="371"/>
    </row>
    <row r="563" spans="1:14" x14ac:dyDescent="0.2">
      <c r="A563" s="10"/>
      <c r="D563" s="13"/>
      <c r="H563" s="12"/>
      <c r="J563" s="11"/>
      <c r="L563" s="9"/>
      <c r="M563" s="14"/>
      <c r="N563" s="371"/>
    </row>
    <row r="564" spans="1:14" x14ac:dyDescent="0.2">
      <c r="A564" s="10"/>
      <c r="D564" s="13"/>
      <c r="H564" s="12"/>
      <c r="J564" s="11"/>
      <c r="L564" s="9"/>
      <c r="M564" s="14"/>
      <c r="N564" s="371"/>
    </row>
    <row r="565" spans="1:14" x14ac:dyDescent="0.2">
      <c r="A565" s="10"/>
      <c r="D565" s="13"/>
      <c r="H565" s="12"/>
      <c r="J565" s="11"/>
      <c r="L565" s="9"/>
      <c r="M565" s="14"/>
      <c r="N565" s="371"/>
    </row>
    <row r="566" spans="1:14" x14ac:dyDescent="0.2">
      <c r="A566" s="10"/>
      <c r="D566" s="13"/>
      <c r="H566" s="12"/>
      <c r="J566" s="11"/>
      <c r="L566" s="9"/>
      <c r="M566" s="14"/>
      <c r="N566" s="371"/>
    </row>
    <row r="567" spans="1:14" x14ac:dyDescent="0.2">
      <c r="A567" s="10"/>
      <c r="D567" s="13"/>
      <c r="H567" s="12"/>
      <c r="J567" s="11"/>
      <c r="L567" s="9"/>
      <c r="M567" s="14"/>
      <c r="N567" s="371"/>
    </row>
    <row r="568" spans="1:14" x14ac:dyDescent="0.2">
      <c r="A568" s="10"/>
      <c r="D568" s="13"/>
      <c r="H568" s="12"/>
      <c r="J568" s="11"/>
      <c r="L568" s="9"/>
      <c r="M568" s="14"/>
      <c r="N568" s="371"/>
    </row>
    <row r="569" spans="1:14" x14ac:dyDescent="0.2">
      <c r="A569" s="10"/>
      <c r="D569" s="13"/>
      <c r="H569" s="12"/>
      <c r="J569" s="11"/>
      <c r="L569" s="9"/>
      <c r="M569" s="14"/>
      <c r="N569" s="371"/>
    </row>
    <row r="570" spans="1:14" x14ac:dyDescent="0.2">
      <c r="A570" s="10"/>
      <c r="D570" s="13"/>
      <c r="H570" s="12"/>
      <c r="J570" s="11"/>
      <c r="L570" s="9"/>
      <c r="M570" s="14"/>
      <c r="N570" s="371"/>
    </row>
    <row r="571" spans="1:14" x14ac:dyDescent="0.2">
      <c r="A571" s="10"/>
      <c r="D571" s="13"/>
      <c r="H571" s="12"/>
      <c r="J571" s="11"/>
      <c r="L571" s="9"/>
      <c r="M571" s="14"/>
      <c r="N571" s="371"/>
    </row>
    <row r="572" spans="1:14" x14ac:dyDescent="0.2">
      <c r="A572" s="10"/>
      <c r="D572" s="13"/>
      <c r="H572" s="12"/>
      <c r="J572" s="11"/>
      <c r="L572" s="9"/>
      <c r="M572" s="14"/>
      <c r="N572" s="371"/>
    </row>
    <row r="573" spans="1:14" x14ac:dyDescent="0.2">
      <c r="A573" s="10"/>
      <c r="D573" s="13"/>
      <c r="H573" s="12"/>
      <c r="J573" s="11"/>
      <c r="L573" s="9"/>
      <c r="M573" s="14"/>
      <c r="N573" s="371"/>
    </row>
    <row r="574" spans="1:14" x14ac:dyDescent="0.2">
      <c r="A574" s="10"/>
      <c r="D574" s="13"/>
      <c r="H574" s="12"/>
      <c r="J574" s="11"/>
      <c r="L574" s="9"/>
      <c r="M574" s="14"/>
      <c r="N574" s="371"/>
    </row>
    <row r="575" spans="1:14" x14ac:dyDescent="0.2">
      <c r="A575" s="10"/>
      <c r="D575" s="13"/>
      <c r="H575" s="12"/>
      <c r="J575" s="11"/>
      <c r="L575" s="9"/>
      <c r="M575" s="14"/>
      <c r="N575" s="371"/>
    </row>
    <row r="576" spans="1:14" x14ac:dyDescent="0.2">
      <c r="A576" s="10"/>
      <c r="D576" s="13"/>
      <c r="H576" s="12"/>
      <c r="J576" s="11"/>
      <c r="L576" s="9"/>
      <c r="M576" s="14"/>
      <c r="N576" s="371"/>
    </row>
    <row r="577" spans="1:14" x14ac:dyDescent="0.2">
      <c r="A577" s="10"/>
      <c r="D577" s="13"/>
      <c r="H577" s="12"/>
      <c r="J577" s="11"/>
      <c r="L577" s="9"/>
      <c r="M577" s="14"/>
      <c r="N577" s="371"/>
    </row>
    <row r="578" spans="1:14" x14ac:dyDescent="0.2">
      <c r="A578" s="10"/>
      <c r="D578" s="13"/>
      <c r="H578" s="12"/>
      <c r="J578" s="11"/>
      <c r="L578" s="9"/>
      <c r="M578" s="14"/>
      <c r="N578" s="371"/>
    </row>
    <row r="579" spans="1:14" x14ac:dyDescent="0.2">
      <c r="A579" s="10"/>
      <c r="D579" s="13"/>
      <c r="H579" s="12"/>
      <c r="J579" s="11"/>
      <c r="L579" s="9"/>
      <c r="M579" s="14"/>
      <c r="N579" s="371"/>
    </row>
    <row r="580" spans="1:14" x14ac:dyDescent="0.2">
      <c r="A580" s="10"/>
      <c r="D580" s="13"/>
      <c r="H580" s="12"/>
      <c r="J580" s="11"/>
      <c r="L580" s="9"/>
      <c r="M580" s="14"/>
      <c r="N580" s="371"/>
    </row>
    <row r="581" spans="1:14" x14ac:dyDescent="0.2">
      <c r="A581" s="10"/>
      <c r="D581" s="13"/>
      <c r="H581" s="12"/>
      <c r="J581" s="11"/>
      <c r="L581" s="9"/>
      <c r="M581" s="14"/>
      <c r="N581" s="371"/>
    </row>
    <row r="582" spans="1:14" x14ac:dyDescent="0.2">
      <c r="A582" s="10"/>
      <c r="D582" s="13"/>
      <c r="H582" s="12"/>
      <c r="J582" s="11"/>
      <c r="L582" s="9"/>
      <c r="M582" s="14"/>
      <c r="N582" s="371"/>
    </row>
    <row r="583" spans="1:14" x14ac:dyDescent="0.2">
      <c r="A583" s="10"/>
      <c r="D583" s="13"/>
      <c r="H583" s="12"/>
      <c r="J583" s="11"/>
      <c r="L583" s="9"/>
      <c r="M583" s="14"/>
      <c r="N583" s="371"/>
    </row>
    <row r="584" spans="1:14" x14ac:dyDescent="0.2">
      <c r="A584" s="10"/>
      <c r="D584" s="13"/>
      <c r="H584" s="12"/>
      <c r="J584" s="11"/>
      <c r="L584" s="9"/>
      <c r="M584" s="14"/>
      <c r="N584" s="371"/>
    </row>
    <row r="585" spans="1:14" x14ac:dyDescent="0.2">
      <c r="A585" s="10"/>
      <c r="D585" s="13"/>
      <c r="H585" s="12"/>
      <c r="J585" s="11"/>
      <c r="L585" s="9"/>
      <c r="M585" s="14"/>
      <c r="N585" s="371"/>
    </row>
    <row r="586" spans="1:14" x14ac:dyDescent="0.2">
      <c r="A586" s="10"/>
      <c r="D586" s="13"/>
      <c r="H586" s="12"/>
      <c r="J586" s="11"/>
      <c r="L586" s="9"/>
      <c r="M586" s="14"/>
      <c r="N586" s="371"/>
    </row>
    <row r="587" spans="1:14" x14ac:dyDescent="0.2">
      <c r="A587" s="10"/>
      <c r="D587" s="13"/>
      <c r="H587" s="12"/>
      <c r="J587" s="11"/>
      <c r="L587" s="9"/>
      <c r="M587" s="14"/>
      <c r="N587" s="371"/>
    </row>
    <row r="588" spans="1:14" x14ac:dyDescent="0.2">
      <c r="A588" s="10"/>
      <c r="D588" s="13"/>
      <c r="H588" s="12"/>
      <c r="J588" s="11"/>
      <c r="L588" s="9"/>
      <c r="M588" s="14"/>
      <c r="N588" s="371"/>
    </row>
    <row r="589" spans="1:14" x14ac:dyDescent="0.2">
      <c r="A589" s="10"/>
      <c r="D589" s="13"/>
      <c r="H589" s="12"/>
      <c r="J589" s="11"/>
      <c r="L589" s="9"/>
      <c r="M589" s="14"/>
      <c r="N589" s="371"/>
    </row>
    <row r="590" spans="1:14" x14ac:dyDescent="0.2">
      <c r="A590" s="10"/>
      <c r="D590" s="13"/>
      <c r="H590" s="12"/>
      <c r="J590" s="11"/>
      <c r="L590" s="9"/>
      <c r="M590" s="14"/>
      <c r="N590" s="371"/>
    </row>
    <row r="591" spans="1:14" x14ac:dyDescent="0.2">
      <c r="A591" s="10"/>
      <c r="D591" s="13"/>
      <c r="H591" s="12"/>
      <c r="J591" s="11"/>
      <c r="L591" s="9"/>
      <c r="M591" s="14"/>
      <c r="N591" s="371"/>
    </row>
    <row r="592" spans="1:14" x14ac:dyDescent="0.2">
      <c r="A592" s="10"/>
      <c r="D592" s="13"/>
      <c r="H592" s="12"/>
      <c r="J592" s="11"/>
      <c r="L592" s="9"/>
      <c r="M592" s="14"/>
      <c r="N592" s="371"/>
    </row>
    <row r="593" spans="1:14" x14ac:dyDescent="0.2">
      <c r="A593" s="10"/>
      <c r="D593" s="13"/>
      <c r="H593" s="12"/>
      <c r="J593" s="11"/>
      <c r="L593" s="9"/>
      <c r="M593" s="14"/>
      <c r="N593" s="371"/>
    </row>
    <row r="594" spans="1:14" x14ac:dyDescent="0.2">
      <c r="A594" s="10"/>
      <c r="D594" s="13"/>
      <c r="H594" s="12"/>
      <c r="J594" s="11"/>
      <c r="L594" s="9"/>
      <c r="M594" s="14"/>
      <c r="N594" s="371"/>
    </row>
    <row r="595" spans="1:14" x14ac:dyDescent="0.2">
      <c r="A595" s="10"/>
      <c r="D595" s="13"/>
      <c r="H595" s="12"/>
      <c r="J595" s="11"/>
      <c r="L595" s="9"/>
      <c r="M595" s="14"/>
      <c r="N595" s="371"/>
    </row>
    <row r="596" spans="1:14" x14ac:dyDescent="0.2">
      <c r="A596" s="10"/>
      <c r="D596" s="13"/>
      <c r="H596" s="12"/>
      <c r="J596" s="11"/>
      <c r="L596" s="9"/>
      <c r="M596" s="14"/>
      <c r="N596" s="371"/>
    </row>
    <row r="597" spans="1:14" x14ac:dyDescent="0.2">
      <c r="A597" s="10"/>
      <c r="D597" s="13"/>
      <c r="H597" s="12"/>
      <c r="J597" s="11"/>
      <c r="L597" s="9"/>
      <c r="M597" s="14"/>
      <c r="N597" s="371"/>
    </row>
    <row r="598" spans="1:14" x14ac:dyDescent="0.2">
      <c r="A598" s="10"/>
      <c r="D598" s="13"/>
      <c r="H598" s="12"/>
      <c r="J598" s="11"/>
      <c r="L598" s="9"/>
    </row>
    <row r="599" spans="1:14" x14ac:dyDescent="0.2">
      <c r="A599" s="10"/>
      <c r="D599" s="13"/>
      <c r="H599" s="12"/>
      <c r="J599" s="11"/>
      <c r="L599" s="9"/>
    </row>
    <row r="600" spans="1:14" x14ac:dyDescent="0.2">
      <c r="A600" s="10"/>
      <c r="D600" s="13"/>
      <c r="H600" s="12"/>
      <c r="J600" s="11"/>
      <c r="L600" s="9"/>
    </row>
    <row r="601" spans="1:14" x14ac:dyDescent="0.2">
      <c r="A601" s="10"/>
      <c r="D601" s="13"/>
      <c r="H601" s="12"/>
      <c r="J601" s="11"/>
      <c r="L601" s="9"/>
    </row>
    <row r="602" spans="1:14" x14ac:dyDescent="0.2">
      <c r="A602" s="10"/>
      <c r="D602" s="13"/>
      <c r="H602" s="12"/>
      <c r="J602" s="11"/>
      <c r="L602" s="9"/>
    </row>
    <row r="603" spans="1:14" x14ac:dyDescent="0.2">
      <c r="A603" s="10"/>
      <c r="D603" s="13"/>
      <c r="H603" s="12"/>
      <c r="J603" s="11"/>
      <c r="L603" s="9"/>
    </row>
    <row r="604" spans="1:14" x14ac:dyDescent="0.2">
      <c r="A604" s="10"/>
      <c r="D604" s="13"/>
      <c r="H604" s="12"/>
      <c r="J604" s="11"/>
      <c r="L604" s="9"/>
    </row>
    <row r="605" spans="1:14" x14ac:dyDescent="0.2">
      <c r="A605" s="10"/>
      <c r="D605" s="13"/>
      <c r="H605" s="12"/>
      <c r="J605" s="11"/>
      <c r="L605" s="9"/>
    </row>
    <row r="606" spans="1:14" x14ac:dyDescent="0.2">
      <c r="A606" s="10"/>
      <c r="D606" s="13"/>
      <c r="H606" s="12"/>
      <c r="J606" s="11"/>
      <c r="L606" s="9"/>
    </row>
    <row r="607" spans="1:14" x14ac:dyDescent="0.2">
      <c r="A607" s="10"/>
      <c r="D607" s="13"/>
      <c r="H607" s="12"/>
      <c r="J607" s="11"/>
      <c r="L607" s="9"/>
    </row>
    <row r="608" spans="1:14" x14ac:dyDescent="0.2">
      <c r="A608" s="10"/>
      <c r="D608" s="13"/>
      <c r="H608" s="12"/>
      <c r="J608" s="11"/>
      <c r="L608" s="9"/>
    </row>
    <row r="609" spans="1:12" x14ac:dyDescent="0.2">
      <c r="A609" s="10"/>
      <c r="D609" s="13"/>
      <c r="H609" s="12"/>
      <c r="J609" s="11"/>
      <c r="L609" s="9"/>
    </row>
    <row r="610" spans="1:12" x14ac:dyDescent="0.2">
      <c r="A610" s="10"/>
      <c r="D610" s="13"/>
      <c r="H610" s="12"/>
      <c r="J610" s="11"/>
      <c r="L610" s="9"/>
    </row>
    <row r="611" spans="1:12" x14ac:dyDescent="0.2">
      <c r="A611" s="10"/>
      <c r="D611" s="13"/>
      <c r="H611" s="12"/>
      <c r="J611" s="11"/>
      <c r="L611" s="9"/>
    </row>
    <row r="612" spans="1:12" x14ac:dyDescent="0.2">
      <c r="A612" s="10"/>
      <c r="D612" s="13"/>
      <c r="H612" s="12"/>
      <c r="J612" s="11"/>
      <c r="L612" s="9"/>
    </row>
    <row r="613" spans="1:12" x14ac:dyDescent="0.2">
      <c r="A613" s="10"/>
      <c r="D613" s="13"/>
      <c r="H613" s="12"/>
      <c r="J613" s="11"/>
      <c r="L613" s="9"/>
    </row>
    <row r="614" spans="1:12" x14ac:dyDescent="0.2">
      <c r="A614" s="10"/>
      <c r="D614" s="13"/>
      <c r="H614" s="12"/>
      <c r="J614" s="11"/>
      <c r="L614" s="9"/>
    </row>
    <row r="615" spans="1:12" x14ac:dyDescent="0.2">
      <c r="A615" s="10"/>
      <c r="D615" s="13"/>
      <c r="H615" s="12"/>
      <c r="J615" s="11"/>
      <c r="L615" s="9"/>
    </row>
    <row r="616" spans="1:12" x14ac:dyDescent="0.2">
      <c r="A616" s="10"/>
      <c r="D616" s="13"/>
      <c r="H616" s="12"/>
      <c r="J616" s="11"/>
      <c r="L616" s="9"/>
    </row>
    <row r="617" spans="1:12" x14ac:dyDescent="0.2">
      <c r="A617" s="10"/>
      <c r="D617" s="13"/>
      <c r="H617" s="12"/>
      <c r="J617" s="11"/>
      <c r="L617" s="9"/>
    </row>
    <row r="618" spans="1:12" x14ac:dyDescent="0.2">
      <c r="A618" s="10"/>
      <c r="D618" s="13"/>
      <c r="H618" s="12"/>
      <c r="J618" s="11"/>
      <c r="L618" s="9"/>
    </row>
    <row r="619" spans="1:12" x14ac:dyDescent="0.2">
      <c r="A619" s="10"/>
      <c r="D619" s="13"/>
      <c r="H619" s="12"/>
      <c r="J619" s="11"/>
      <c r="L619" s="9"/>
    </row>
    <row r="620" spans="1:12" x14ac:dyDescent="0.2">
      <c r="A620" s="10"/>
      <c r="D620" s="13"/>
      <c r="H620" s="12"/>
      <c r="J620" s="11"/>
      <c r="L620" s="9"/>
    </row>
    <row r="621" spans="1:12" x14ac:dyDescent="0.2">
      <c r="A621" s="10"/>
      <c r="D621" s="13"/>
      <c r="H621" s="12"/>
      <c r="J621" s="11"/>
      <c r="L621" s="9"/>
    </row>
    <row r="622" spans="1:12" x14ac:dyDescent="0.2">
      <c r="A622" s="10"/>
      <c r="D622" s="13"/>
      <c r="H622" s="12"/>
      <c r="J622" s="11"/>
      <c r="L622" s="9"/>
    </row>
    <row r="623" spans="1:12" x14ac:dyDescent="0.2">
      <c r="A623" s="10"/>
      <c r="D623" s="13"/>
      <c r="H623" s="12"/>
      <c r="J623" s="11"/>
      <c r="L623" s="9"/>
    </row>
    <row r="624" spans="1:12" x14ac:dyDescent="0.2">
      <c r="A624" s="10"/>
      <c r="D624" s="13"/>
      <c r="H624" s="12"/>
      <c r="J624" s="11"/>
      <c r="L624" s="9"/>
    </row>
    <row r="625" spans="1:12" x14ac:dyDescent="0.2">
      <c r="A625" s="10"/>
      <c r="D625" s="13"/>
      <c r="H625" s="12"/>
      <c r="J625" s="11"/>
      <c r="L625" s="9"/>
    </row>
    <row r="626" spans="1:12" x14ac:dyDescent="0.2">
      <c r="A626" s="10"/>
      <c r="D626" s="13"/>
      <c r="H626" s="12"/>
      <c r="J626" s="11"/>
      <c r="L626" s="9"/>
    </row>
    <row r="627" spans="1:12" x14ac:dyDescent="0.2">
      <c r="A627" s="10"/>
      <c r="D627" s="13"/>
      <c r="H627" s="12"/>
      <c r="J627" s="11"/>
      <c r="L627" s="9"/>
    </row>
    <row r="628" spans="1:12" x14ac:dyDescent="0.2">
      <c r="A628" s="10"/>
      <c r="D628" s="13"/>
      <c r="H628" s="12"/>
      <c r="J628" s="11"/>
      <c r="L628" s="9"/>
    </row>
    <row r="629" spans="1:12" x14ac:dyDescent="0.2">
      <c r="A629" s="10"/>
      <c r="D629" s="13"/>
      <c r="H629" s="12"/>
      <c r="J629" s="11"/>
      <c r="L629" s="9"/>
    </row>
    <row r="630" spans="1:12" x14ac:dyDescent="0.2">
      <c r="A630" s="10"/>
      <c r="D630" s="13"/>
      <c r="H630" s="12"/>
      <c r="J630" s="11"/>
      <c r="L630" s="9"/>
    </row>
    <row r="631" spans="1:12" x14ac:dyDescent="0.2">
      <c r="A631" s="10"/>
      <c r="D631" s="13"/>
      <c r="H631" s="12"/>
      <c r="J631" s="11"/>
      <c r="L631" s="9"/>
    </row>
    <row r="632" spans="1:12" x14ac:dyDescent="0.2">
      <c r="A632" s="10"/>
      <c r="D632" s="13"/>
      <c r="H632" s="12"/>
      <c r="J632" s="11"/>
      <c r="L632" s="9"/>
    </row>
    <row r="633" spans="1:12" x14ac:dyDescent="0.2">
      <c r="A633" s="10"/>
      <c r="D633" s="13"/>
      <c r="H633" s="12"/>
      <c r="J633" s="11"/>
      <c r="L633" s="9"/>
    </row>
    <row r="634" spans="1:12" x14ac:dyDescent="0.2">
      <c r="A634" s="10"/>
      <c r="D634" s="13"/>
      <c r="H634" s="12"/>
      <c r="J634" s="11"/>
      <c r="L634" s="9"/>
    </row>
    <row r="635" spans="1:12" x14ac:dyDescent="0.2">
      <c r="A635" s="10"/>
      <c r="D635" s="13"/>
      <c r="H635" s="12"/>
      <c r="J635" s="11"/>
      <c r="L635" s="9"/>
    </row>
    <row r="636" spans="1:12" x14ac:dyDescent="0.2">
      <c r="A636" s="10"/>
      <c r="D636" s="13"/>
      <c r="H636" s="12"/>
      <c r="J636" s="11"/>
      <c r="L636" s="9"/>
    </row>
    <row r="637" spans="1:12" x14ac:dyDescent="0.2">
      <c r="A637" s="10"/>
      <c r="D637" s="13"/>
      <c r="H637" s="12"/>
      <c r="J637" s="11"/>
      <c r="L637" s="9"/>
    </row>
    <row r="638" spans="1:12" x14ac:dyDescent="0.2">
      <c r="A638" s="10"/>
      <c r="D638" s="13"/>
      <c r="H638" s="12"/>
      <c r="J638" s="11"/>
      <c r="L638" s="9"/>
    </row>
    <row r="639" spans="1:12" x14ac:dyDescent="0.2">
      <c r="A639" s="10"/>
      <c r="D639" s="13"/>
      <c r="H639" s="12"/>
      <c r="J639" s="11"/>
      <c r="L639" s="9"/>
    </row>
    <row r="640" spans="1:12" x14ac:dyDescent="0.2">
      <c r="A640" s="10"/>
      <c r="D640" s="13"/>
      <c r="H640" s="12"/>
      <c r="J640" s="11"/>
      <c r="L640" s="9"/>
    </row>
    <row r="641" spans="1:12" x14ac:dyDescent="0.2">
      <c r="A641" s="10"/>
      <c r="D641" s="13"/>
      <c r="H641" s="12"/>
      <c r="J641" s="11"/>
      <c r="L641" s="9"/>
    </row>
    <row r="642" spans="1:12" x14ac:dyDescent="0.2">
      <c r="A642" s="10"/>
      <c r="D642" s="13"/>
      <c r="H642" s="12"/>
      <c r="J642" s="11"/>
      <c r="L642" s="9"/>
    </row>
    <row r="643" spans="1:12" x14ac:dyDescent="0.2">
      <c r="A643" s="10"/>
      <c r="D643" s="13"/>
      <c r="H643" s="12"/>
      <c r="J643" s="11"/>
      <c r="L643" s="9"/>
    </row>
    <row r="644" spans="1:12" x14ac:dyDescent="0.2">
      <c r="A644" s="10"/>
      <c r="D644" s="13"/>
      <c r="H644" s="12"/>
      <c r="J644" s="11"/>
      <c r="L644" s="9"/>
    </row>
    <row r="645" spans="1:12" x14ac:dyDescent="0.2">
      <c r="A645" s="10"/>
      <c r="D645" s="13"/>
      <c r="H645" s="12"/>
      <c r="J645" s="11"/>
      <c r="L645" s="9"/>
    </row>
    <row r="646" spans="1:12" x14ac:dyDescent="0.2">
      <c r="A646" s="10"/>
      <c r="D646" s="13"/>
      <c r="H646" s="12"/>
      <c r="J646" s="11"/>
      <c r="L646" s="9"/>
    </row>
    <row r="647" spans="1:12" x14ac:dyDescent="0.2">
      <c r="A647" s="10"/>
      <c r="D647" s="13"/>
      <c r="H647" s="12"/>
      <c r="J647" s="11"/>
      <c r="L647" s="9"/>
    </row>
    <row r="648" spans="1:12" x14ac:dyDescent="0.2">
      <c r="A648" s="10"/>
      <c r="D648" s="13"/>
      <c r="H648" s="12"/>
      <c r="J648" s="11"/>
      <c r="L648" s="9"/>
    </row>
    <row r="649" spans="1:12" x14ac:dyDescent="0.2">
      <c r="A649" s="10"/>
      <c r="D649" s="13"/>
      <c r="H649" s="12"/>
      <c r="J649" s="11"/>
      <c r="L649" s="9"/>
    </row>
    <row r="650" spans="1:12" x14ac:dyDescent="0.2">
      <c r="A650" s="10"/>
      <c r="D650" s="13"/>
      <c r="H650" s="12"/>
      <c r="J650" s="11"/>
      <c r="L650" s="9"/>
    </row>
    <row r="651" spans="1:12" x14ac:dyDescent="0.2">
      <c r="A651" s="10"/>
      <c r="D651" s="13"/>
      <c r="H651" s="12"/>
      <c r="J651" s="11"/>
      <c r="L651" s="9"/>
    </row>
    <row r="652" spans="1:12" x14ac:dyDescent="0.2">
      <c r="A652" s="10"/>
      <c r="D652" s="13"/>
      <c r="H652" s="12"/>
      <c r="J652" s="11"/>
      <c r="L652" s="9"/>
    </row>
    <row r="653" spans="1:12" x14ac:dyDescent="0.2">
      <c r="A653" s="10"/>
      <c r="D653" s="13"/>
      <c r="H653" s="12"/>
      <c r="J653" s="11"/>
      <c r="L653" s="9"/>
    </row>
    <row r="654" spans="1:12" x14ac:dyDescent="0.2">
      <c r="A654" s="10"/>
      <c r="D654" s="13"/>
      <c r="H654" s="12"/>
      <c r="J654" s="11"/>
      <c r="L654" s="9"/>
    </row>
    <row r="655" spans="1:12" x14ac:dyDescent="0.2">
      <c r="A655" s="10"/>
      <c r="D655" s="13"/>
      <c r="H655" s="12"/>
      <c r="J655" s="11"/>
      <c r="L655" s="9"/>
    </row>
    <row r="656" spans="1:12" x14ac:dyDescent="0.2">
      <c r="A656" s="10"/>
      <c r="D656" s="13"/>
      <c r="H656" s="12"/>
      <c r="J656" s="11"/>
      <c r="L656" s="9"/>
    </row>
    <row r="657" spans="1:12" x14ac:dyDescent="0.2">
      <c r="A657" s="10"/>
      <c r="D657" s="13"/>
      <c r="H657" s="12"/>
      <c r="J657" s="11"/>
      <c r="L657" s="9"/>
    </row>
    <row r="658" spans="1:12" x14ac:dyDescent="0.2">
      <c r="A658" s="10"/>
      <c r="D658" s="13"/>
      <c r="H658" s="12"/>
      <c r="J658" s="11"/>
      <c r="L658" s="9"/>
    </row>
    <row r="659" spans="1:12" x14ac:dyDescent="0.2">
      <c r="A659" s="10"/>
      <c r="D659" s="13"/>
      <c r="H659" s="12"/>
      <c r="J659" s="11"/>
      <c r="L659" s="9"/>
    </row>
    <row r="660" spans="1:12" x14ac:dyDescent="0.2">
      <c r="A660" s="10"/>
      <c r="D660" s="13"/>
      <c r="H660" s="12"/>
      <c r="J660" s="11"/>
      <c r="L660" s="9"/>
    </row>
    <row r="661" spans="1:12" x14ac:dyDescent="0.2">
      <c r="A661" s="10"/>
      <c r="D661" s="13"/>
      <c r="H661" s="12"/>
      <c r="J661" s="11"/>
      <c r="L661" s="9"/>
    </row>
    <row r="662" spans="1:12" x14ac:dyDescent="0.2">
      <c r="A662" s="10"/>
      <c r="D662" s="13"/>
      <c r="H662" s="12"/>
      <c r="J662" s="11"/>
      <c r="L662" s="9"/>
    </row>
    <row r="663" spans="1:12" x14ac:dyDescent="0.2">
      <c r="A663" s="10"/>
      <c r="D663" s="13"/>
      <c r="H663" s="12"/>
      <c r="J663" s="11"/>
      <c r="L663" s="9"/>
    </row>
    <row r="664" spans="1:12" x14ac:dyDescent="0.2">
      <c r="A664" s="10"/>
      <c r="D664" s="13"/>
      <c r="H664" s="12"/>
      <c r="J664" s="11"/>
      <c r="L664" s="9"/>
    </row>
    <row r="665" spans="1:12" x14ac:dyDescent="0.2">
      <c r="A665" s="10"/>
      <c r="D665" s="13"/>
      <c r="H665" s="12"/>
      <c r="J665" s="11"/>
      <c r="L665" s="9"/>
    </row>
    <row r="666" spans="1:12" x14ac:dyDescent="0.2">
      <c r="A666" s="10"/>
      <c r="D666" s="13"/>
      <c r="H666" s="12"/>
      <c r="J666" s="11"/>
      <c r="L666" s="9"/>
    </row>
    <row r="667" spans="1:12" x14ac:dyDescent="0.2">
      <c r="A667" s="10"/>
      <c r="D667" s="13"/>
      <c r="H667" s="12"/>
      <c r="J667" s="11"/>
      <c r="L667" s="9"/>
    </row>
    <row r="668" spans="1:12" x14ac:dyDescent="0.2">
      <c r="A668" s="10"/>
      <c r="D668" s="13"/>
      <c r="H668" s="12"/>
      <c r="J668" s="11"/>
      <c r="L668" s="9"/>
    </row>
    <row r="669" spans="1:12" x14ac:dyDescent="0.2">
      <c r="A669" s="10"/>
      <c r="D669" s="13"/>
      <c r="H669" s="12"/>
      <c r="J669" s="11"/>
      <c r="L669" s="9"/>
    </row>
    <row r="670" spans="1:12" x14ac:dyDescent="0.2">
      <c r="A670" s="10"/>
      <c r="D670" s="13"/>
      <c r="H670" s="12"/>
      <c r="J670" s="11"/>
      <c r="L670" s="9"/>
    </row>
    <row r="671" spans="1:12" x14ac:dyDescent="0.2">
      <c r="A671" s="10"/>
      <c r="D671" s="13"/>
      <c r="H671" s="12"/>
      <c r="J671" s="11"/>
      <c r="L671" s="9"/>
    </row>
    <row r="672" spans="1:12" x14ac:dyDescent="0.2">
      <c r="A672" s="10"/>
      <c r="D672" s="13"/>
      <c r="H672" s="12"/>
      <c r="J672" s="11"/>
      <c r="L672" s="9"/>
    </row>
    <row r="673" spans="1:12" x14ac:dyDescent="0.2">
      <c r="A673" s="10"/>
      <c r="D673" s="13"/>
      <c r="H673" s="12"/>
      <c r="J673" s="11"/>
      <c r="L673" s="9"/>
    </row>
    <row r="674" spans="1:12" x14ac:dyDescent="0.2">
      <c r="A674" s="10"/>
      <c r="D674" s="13"/>
      <c r="H674" s="12"/>
      <c r="J674" s="11"/>
      <c r="L674" s="9"/>
    </row>
    <row r="675" spans="1:12" x14ac:dyDescent="0.2">
      <c r="A675" s="10"/>
      <c r="D675" s="13"/>
      <c r="H675" s="12"/>
      <c r="J675" s="11"/>
      <c r="L675" s="9"/>
    </row>
    <row r="676" spans="1:12" x14ac:dyDescent="0.2">
      <c r="A676" s="10"/>
      <c r="D676" s="13"/>
      <c r="H676" s="12"/>
      <c r="J676" s="11"/>
      <c r="L676" s="9"/>
    </row>
    <row r="677" spans="1:12" x14ac:dyDescent="0.2">
      <c r="A677" s="10"/>
      <c r="D677" s="13"/>
      <c r="H677" s="12"/>
      <c r="J677" s="11"/>
      <c r="L677" s="9"/>
    </row>
    <row r="678" spans="1:12" x14ac:dyDescent="0.2">
      <c r="A678" s="10"/>
      <c r="D678" s="13"/>
      <c r="H678" s="12"/>
      <c r="J678" s="11"/>
      <c r="L678" s="9"/>
    </row>
    <row r="679" spans="1:12" x14ac:dyDescent="0.2">
      <c r="A679" s="10"/>
      <c r="D679" s="13"/>
      <c r="H679" s="12"/>
      <c r="J679" s="11"/>
      <c r="L679" s="9"/>
    </row>
    <row r="680" spans="1:12" x14ac:dyDescent="0.2">
      <c r="A680" s="10"/>
      <c r="D680" s="13"/>
      <c r="H680" s="12"/>
      <c r="J680" s="11"/>
      <c r="L680" s="9"/>
    </row>
    <row r="681" spans="1:12" x14ac:dyDescent="0.2">
      <c r="A681" s="10"/>
      <c r="D681" s="13"/>
      <c r="H681" s="12"/>
      <c r="J681" s="11"/>
      <c r="L681" s="9"/>
    </row>
    <row r="682" spans="1:12" x14ac:dyDescent="0.2">
      <c r="A682" s="10"/>
      <c r="D682" s="13"/>
      <c r="H682" s="12"/>
      <c r="J682" s="11"/>
      <c r="L682" s="9"/>
    </row>
    <row r="683" spans="1:12" x14ac:dyDescent="0.2">
      <c r="A683" s="10"/>
      <c r="D683" s="13"/>
      <c r="H683" s="12"/>
      <c r="J683" s="11"/>
      <c r="L683" s="9"/>
    </row>
    <row r="684" spans="1:12" x14ac:dyDescent="0.2">
      <c r="A684" s="10"/>
      <c r="D684" s="13"/>
      <c r="H684" s="12"/>
      <c r="J684" s="11"/>
      <c r="L684" s="9"/>
    </row>
    <row r="685" spans="1:12" x14ac:dyDescent="0.2">
      <c r="A685" s="10"/>
      <c r="D685" s="13"/>
      <c r="H685" s="12"/>
      <c r="J685" s="11"/>
      <c r="L685" s="9"/>
    </row>
    <row r="686" spans="1:12" x14ac:dyDescent="0.2">
      <c r="A686" s="10"/>
      <c r="D686" s="13"/>
      <c r="H686" s="12"/>
      <c r="J686" s="11"/>
      <c r="L686" s="9"/>
    </row>
    <row r="687" spans="1:12" x14ac:dyDescent="0.2">
      <c r="A687" s="10"/>
      <c r="D687" s="13"/>
      <c r="H687" s="12"/>
      <c r="J687" s="11"/>
      <c r="L687" s="9"/>
    </row>
    <row r="688" spans="1:12" x14ac:dyDescent="0.2">
      <c r="A688" s="10"/>
      <c r="D688" s="13"/>
      <c r="H688" s="12"/>
      <c r="J688" s="11"/>
      <c r="L688" s="9"/>
    </row>
    <row r="689" spans="1:12" x14ac:dyDescent="0.2">
      <c r="A689" s="10"/>
      <c r="D689" s="13"/>
      <c r="H689" s="12"/>
      <c r="J689" s="11"/>
      <c r="L689" s="9"/>
    </row>
    <row r="690" spans="1:12" x14ac:dyDescent="0.2">
      <c r="A690" s="10"/>
      <c r="D690" s="13"/>
      <c r="H690" s="12"/>
      <c r="J690" s="11"/>
      <c r="L690" s="9"/>
    </row>
    <row r="691" spans="1:12" x14ac:dyDescent="0.2">
      <c r="A691" s="10"/>
      <c r="D691" s="13"/>
      <c r="H691" s="12"/>
      <c r="J691" s="11"/>
      <c r="L691" s="9"/>
    </row>
    <row r="692" spans="1:12" x14ac:dyDescent="0.2">
      <c r="A692" s="10"/>
      <c r="D692" s="13"/>
      <c r="H692" s="12"/>
      <c r="J692" s="11"/>
      <c r="L692" s="9"/>
    </row>
    <row r="693" spans="1:12" x14ac:dyDescent="0.2">
      <c r="A693" s="10"/>
      <c r="D693" s="13"/>
      <c r="H693" s="12"/>
      <c r="J693" s="11"/>
      <c r="L693" s="9"/>
    </row>
    <row r="694" spans="1:12" x14ac:dyDescent="0.2">
      <c r="A694" s="10"/>
      <c r="D694" s="13"/>
      <c r="H694" s="12"/>
      <c r="J694" s="11"/>
      <c r="L694" s="9"/>
    </row>
    <row r="695" spans="1:12" x14ac:dyDescent="0.2">
      <c r="A695" s="10"/>
      <c r="D695" s="13"/>
      <c r="H695" s="12"/>
      <c r="J695" s="11"/>
      <c r="L695" s="9"/>
    </row>
    <row r="696" spans="1:12" x14ac:dyDescent="0.2">
      <c r="A696" s="10"/>
      <c r="D696" s="13"/>
      <c r="H696" s="12"/>
      <c r="J696" s="11"/>
      <c r="L696" s="9"/>
    </row>
    <row r="697" spans="1:12" x14ac:dyDescent="0.2">
      <c r="A697" s="10"/>
      <c r="D697" s="13"/>
      <c r="H697" s="12"/>
      <c r="J697" s="11"/>
      <c r="L697" s="9"/>
    </row>
    <row r="698" spans="1:12" x14ac:dyDescent="0.2">
      <c r="A698" s="10"/>
      <c r="D698" s="13"/>
      <c r="H698" s="12"/>
      <c r="J698" s="11"/>
      <c r="L698" s="9"/>
    </row>
    <row r="699" spans="1:12" x14ac:dyDescent="0.2">
      <c r="A699" s="10"/>
      <c r="D699" s="13"/>
      <c r="H699" s="12"/>
      <c r="J699" s="11"/>
      <c r="L699" s="9"/>
    </row>
    <row r="700" spans="1:12" x14ac:dyDescent="0.2">
      <c r="A700" s="10"/>
      <c r="D700" s="13"/>
      <c r="H700" s="12"/>
      <c r="J700" s="11"/>
      <c r="L700" s="9"/>
    </row>
    <row r="701" spans="1:12" x14ac:dyDescent="0.2">
      <c r="A701" s="10"/>
      <c r="D701" s="13"/>
      <c r="H701" s="12"/>
      <c r="J701" s="11"/>
      <c r="L701" s="9"/>
    </row>
    <row r="702" spans="1:12" x14ac:dyDescent="0.2">
      <c r="A702" s="10"/>
      <c r="D702" s="13"/>
      <c r="H702" s="12"/>
      <c r="J702" s="11"/>
      <c r="L702" s="9"/>
    </row>
    <row r="703" spans="1:12" x14ac:dyDescent="0.2">
      <c r="A703" s="10"/>
      <c r="D703" s="13"/>
      <c r="H703" s="12"/>
      <c r="J703" s="11"/>
      <c r="L703" s="9"/>
    </row>
    <row r="704" spans="1:12" x14ac:dyDescent="0.2">
      <c r="A704" s="10"/>
      <c r="D704" s="13"/>
      <c r="H704" s="12"/>
      <c r="J704" s="11"/>
      <c r="L704" s="9"/>
    </row>
    <row r="705" spans="1:12" x14ac:dyDescent="0.2">
      <c r="A705" s="10"/>
      <c r="D705" s="13"/>
      <c r="H705" s="12"/>
      <c r="J705" s="11"/>
      <c r="L705" s="9"/>
    </row>
    <row r="706" spans="1:12" x14ac:dyDescent="0.2">
      <c r="A706" s="10"/>
      <c r="D706" s="13"/>
      <c r="H706" s="12"/>
      <c r="J706" s="11"/>
      <c r="L706" s="9"/>
    </row>
    <row r="707" spans="1:12" x14ac:dyDescent="0.2">
      <c r="A707" s="10"/>
      <c r="D707" s="13"/>
      <c r="H707" s="12"/>
      <c r="J707" s="11"/>
      <c r="L707" s="9"/>
    </row>
    <row r="708" spans="1:12" x14ac:dyDescent="0.2">
      <c r="A708" s="10"/>
      <c r="D708" s="13"/>
      <c r="H708" s="12"/>
      <c r="J708" s="11"/>
      <c r="L708" s="9"/>
    </row>
    <row r="709" spans="1:12" x14ac:dyDescent="0.2">
      <c r="A709" s="10"/>
      <c r="D709" s="13"/>
      <c r="H709" s="12"/>
      <c r="J709" s="11"/>
      <c r="L709" s="9"/>
    </row>
    <row r="710" spans="1:12" x14ac:dyDescent="0.2">
      <c r="A710" s="10"/>
      <c r="D710" s="13"/>
      <c r="H710" s="12"/>
      <c r="J710" s="11"/>
      <c r="L710" s="9"/>
    </row>
    <row r="711" spans="1:12" x14ac:dyDescent="0.2">
      <c r="A711" s="10"/>
      <c r="D711" s="13"/>
      <c r="H711" s="12"/>
      <c r="J711" s="11"/>
      <c r="L711" s="9"/>
    </row>
    <row r="712" spans="1:12" x14ac:dyDescent="0.2">
      <c r="A712" s="10"/>
      <c r="D712" s="13"/>
      <c r="H712" s="12"/>
      <c r="J712" s="11"/>
      <c r="L712" s="9"/>
    </row>
    <row r="713" spans="1:12" x14ac:dyDescent="0.2">
      <c r="A713" s="10"/>
      <c r="D713" s="13"/>
      <c r="H713" s="12"/>
      <c r="J713" s="11"/>
      <c r="L713" s="9"/>
    </row>
    <row r="714" spans="1:12" x14ac:dyDescent="0.2">
      <c r="A714" s="10"/>
      <c r="D714" s="13"/>
      <c r="H714" s="12"/>
      <c r="J714" s="11"/>
      <c r="L714" s="9"/>
    </row>
    <row r="715" spans="1:12" x14ac:dyDescent="0.2">
      <c r="A715" s="10"/>
      <c r="D715" s="13"/>
      <c r="H715" s="12"/>
      <c r="J715" s="11"/>
      <c r="L715" s="9"/>
    </row>
    <row r="716" spans="1:12" x14ac:dyDescent="0.2">
      <c r="A716" s="10"/>
      <c r="D716" s="13"/>
      <c r="H716" s="12"/>
      <c r="J716" s="11"/>
      <c r="L716" s="9"/>
    </row>
    <row r="717" spans="1:12" x14ac:dyDescent="0.2">
      <c r="A717" s="10"/>
      <c r="D717" s="13"/>
      <c r="H717" s="12"/>
      <c r="J717" s="11"/>
      <c r="L717" s="9"/>
    </row>
    <row r="718" spans="1:12" x14ac:dyDescent="0.2">
      <c r="A718" s="10"/>
      <c r="D718" s="13"/>
      <c r="H718" s="12"/>
      <c r="J718" s="11"/>
      <c r="L718" s="9"/>
    </row>
    <row r="719" spans="1:12" x14ac:dyDescent="0.2">
      <c r="A719" s="10"/>
      <c r="D719" s="13"/>
      <c r="H719" s="12"/>
      <c r="J719" s="11"/>
      <c r="L719" s="9"/>
    </row>
    <row r="720" spans="1:12" x14ac:dyDescent="0.2">
      <c r="A720" s="10"/>
      <c r="D720" s="13"/>
      <c r="H720" s="12"/>
      <c r="J720" s="11"/>
      <c r="L720" s="9"/>
    </row>
    <row r="721" spans="1:12" x14ac:dyDescent="0.2">
      <c r="A721" s="10"/>
      <c r="D721" s="13"/>
      <c r="H721" s="12"/>
      <c r="J721" s="11"/>
      <c r="L721" s="9"/>
    </row>
    <row r="722" spans="1:12" x14ac:dyDescent="0.2">
      <c r="A722" s="10"/>
      <c r="D722" s="13"/>
      <c r="H722" s="12"/>
      <c r="J722" s="11"/>
      <c r="L722" s="9"/>
    </row>
    <row r="723" spans="1:12" x14ac:dyDescent="0.2">
      <c r="A723" s="10"/>
      <c r="D723" s="13"/>
      <c r="H723" s="12"/>
      <c r="J723" s="11"/>
      <c r="L723" s="9"/>
    </row>
    <row r="724" spans="1:12" x14ac:dyDescent="0.2">
      <c r="A724" s="10"/>
      <c r="D724" s="13"/>
      <c r="H724" s="12"/>
      <c r="J724" s="11"/>
      <c r="L724" s="9"/>
    </row>
    <row r="725" spans="1:12" x14ac:dyDescent="0.2">
      <c r="A725" s="10"/>
      <c r="D725" s="13"/>
      <c r="H725" s="12"/>
      <c r="J725" s="11"/>
      <c r="L725" s="9"/>
    </row>
    <row r="726" spans="1:12" x14ac:dyDescent="0.2">
      <c r="A726" s="10"/>
      <c r="D726" s="13"/>
      <c r="H726" s="12"/>
      <c r="J726" s="11"/>
      <c r="L726" s="9"/>
    </row>
    <row r="727" spans="1:12" x14ac:dyDescent="0.2">
      <c r="A727" s="10"/>
      <c r="D727" s="13"/>
      <c r="H727" s="12"/>
      <c r="J727" s="11"/>
      <c r="L727" s="9"/>
    </row>
    <row r="728" spans="1:12" x14ac:dyDescent="0.2">
      <c r="A728" s="10"/>
      <c r="D728" s="13"/>
      <c r="H728" s="12"/>
      <c r="J728" s="11"/>
      <c r="L728" s="9"/>
    </row>
    <row r="729" spans="1:12" x14ac:dyDescent="0.2">
      <c r="A729" s="10"/>
      <c r="D729" s="13"/>
      <c r="H729" s="12"/>
      <c r="J729" s="11"/>
      <c r="L729" s="9"/>
    </row>
    <row r="730" spans="1:12" x14ac:dyDescent="0.2">
      <c r="A730" s="10"/>
      <c r="D730" s="13"/>
      <c r="H730" s="12"/>
      <c r="J730" s="11"/>
      <c r="L730" s="9"/>
    </row>
    <row r="731" spans="1:12" x14ac:dyDescent="0.2">
      <c r="A731" s="10"/>
      <c r="D731" s="13"/>
      <c r="H731" s="12"/>
      <c r="J731" s="11"/>
      <c r="L731" s="9"/>
    </row>
    <row r="732" spans="1:12" x14ac:dyDescent="0.2">
      <c r="A732" s="10"/>
      <c r="D732" s="13"/>
      <c r="H732" s="12"/>
      <c r="J732" s="11"/>
      <c r="L732" s="9"/>
    </row>
    <row r="733" spans="1:12" x14ac:dyDescent="0.2">
      <c r="A733" s="10"/>
      <c r="D733" s="13"/>
      <c r="H733" s="12"/>
      <c r="J733" s="11"/>
      <c r="L733" s="9"/>
    </row>
    <row r="734" spans="1:12" x14ac:dyDescent="0.2">
      <c r="A734" s="10"/>
      <c r="D734" s="13"/>
      <c r="H734" s="12"/>
      <c r="J734" s="11"/>
      <c r="L734" s="9"/>
    </row>
    <row r="735" spans="1:12" x14ac:dyDescent="0.2">
      <c r="A735" s="10"/>
      <c r="D735" s="13"/>
      <c r="H735" s="12"/>
      <c r="J735" s="11"/>
      <c r="L735" s="9"/>
    </row>
    <row r="736" spans="1:12" x14ac:dyDescent="0.2">
      <c r="A736" s="10"/>
      <c r="D736" s="13"/>
      <c r="H736" s="12"/>
      <c r="J736" s="11"/>
      <c r="L736" s="9"/>
    </row>
    <row r="737" spans="1:12" x14ac:dyDescent="0.2">
      <c r="A737" s="10"/>
      <c r="D737" s="13"/>
      <c r="H737" s="12"/>
      <c r="J737" s="11"/>
      <c r="L737" s="9"/>
    </row>
    <row r="738" spans="1:12" x14ac:dyDescent="0.2">
      <c r="A738" s="10"/>
      <c r="D738" s="13"/>
      <c r="H738" s="12"/>
      <c r="J738" s="11"/>
      <c r="L738" s="9"/>
    </row>
    <row r="739" spans="1:12" x14ac:dyDescent="0.2">
      <c r="A739" s="10"/>
      <c r="D739" s="13"/>
      <c r="H739" s="12"/>
      <c r="J739" s="11"/>
      <c r="L739" s="9"/>
    </row>
    <row r="740" spans="1:12" x14ac:dyDescent="0.2">
      <c r="A740" s="10"/>
      <c r="D740" s="13"/>
      <c r="H740" s="12"/>
      <c r="J740" s="11"/>
      <c r="L740" s="9"/>
    </row>
    <row r="741" spans="1:12" x14ac:dyDescent="0.2">
      <c r="A741" s="10"/>
      <c r="D741" s="13"/>
      <c r="H741" s="12"/>
      <c r="J741" s="11"/>
      <c r="L741" s="9"/>
    </row>
    <row r="742" spans="1:12" x14ac:dyDescent="0.2">
      <c r="A742" s="10"/>
      <c r="D742" s="13"/>
      <c r="H742" s="12"/>
      <c r="J742" s="11"/>
      <c r="L742" s="9"/>
    </row>
    <row r="743" spans="1:12" x14ac:dyDescent="0.2">
      <c r="A743" s="10"/>
      <c r="D743" s="13"/>
      <c r="H743" s="12"/>
      <c r="J743" s="11"/>
      <c r="L743" s="9"/>
    </row>
    <row r="744" spans="1:12" x14ac:dyDescent="0.2">
      <c r="A744" s="10"/>
      <c r="D744" s="13"/>
      <c r="H744" s="12"/>
      <c r="J744" s="11"/>
      <c r="L744" s="9"/>
    </row>
    <row r="745" spans="1:12" x14ac:dyDescent="0.2">
      <c r="A745" s="10"/>
      <c r="D745" s="13"/>
      <c r="H745" s="12"/>
      <c r="J745" s="11"/>
      <c r="L745" s="9"/>
    </row>
    <row r="746" spans="1:12" x14ac:dyDescent="0.2">
      <c r="A746" s="10"/>
      <c r="D746" s="13"/>
      <c r="H746" s="12"/>
      <c r="J746" s="11"/>
      <c r="L746" s="9"/>
    </row>
    <row r="747" spans="1:12" x14ac:dyDescent="0.2">
      <c r="A747" s="10"/>
      <c r="D747" s="13"/>
      <c r="H747" s="12"/>
      <c r="J747" s="11"/>
      <c r="L747" s="9"/>
    </row>
    <row r="748" spans="1:12" x14ac:dyDescent="0.2">
      <c r="A748" s="10"/>
      <c r="D748" s="13"/>
      <c r="H748" s="12"/>
      <c r="J748" s="11"/>
      <c r="L748" s="9"/>
    </row>
    <row r="749" spans="1:12" x14ac:dyDescent="0.2">
      <c r="A749" s="10"/>
      <c r="D749" s="13"/>
      <c r="H749" s="12"/>
      <c r="J749" s="11"/>
      <c r="L749" s="9"/>
    </row>
    <row r="750" spans="1:12" x14ac:dyDescent="0.2">
      <c r="A750" s="10"/>
      <c r="D750" s="13"/>
      <c r="H750" s="12"/>
      <c r="J750" s="11"/>
      <c r="L750" s="9"/>
    </row>
    <row r="751" spans="1:12" x14ac:dyDescent="0.2">
      <c r="A751" s="10"/>
      <c r="D751" s="13"/>
      <c r="H751" s="12"/>
      <c r="J751" s="11"/>
      <c r="L751" s="9"/>
    </row>
    <row r="752" spans="1:12" x14ac:dyDescent="0.2">
      <c r="A752" s="10"/>
      <c r="D752" s="13"/>
      <c r="H752" s="12"/>
      <c r="J752" s="11"/>
      <c r="L752" s="9"/>
    </row>
    <row r="753" spans="1:12" x14ac:dyDescent="0.2">
      <c r="A753" s="10"/>
      <c r="D753" s="13"/>
      <c r="H753" s="12"/>
      <c r="J753" s="11"/>
      <c r="L753" s="9"/>
    </row>
    <row r="754" spans="1:12" x14ac:dyDescent="0.2">
      <c r="A754" s="10"/>
      <c r="D754" s="13"/>
      <c r="H754" s="12"/>
      <c r="J754" s="11"/>
      <c r="L754" s="9"/>
    </row>
    <row r="755" spans="1:12" x14ac:dyDescent="0.2">
      <c r="A755" s="10"/>
      <c r="D755" s="13"/>
      <c r="H755" s="12"/>
      <c r="J755" s="11"/>
      <c r="L755" s="9"/>
    </row>
    <row r="756" spans="1:12" x14ac:dyDescent="0.2">
      <c r="A756" s="10"/>
      <c r="D756" s="13"/>
      <c r="H756" s="12"/>
      <c r="J756" s="11"/>
      <c r="L756" s="9"/>
    </row>
    <row r="757" spans="1:12" x14ac:dyDescent="0.2">
      <c r="A757" s="10"/>
      <c r="D757" s="13"/>
      <c r="H757" s="12"/>
      <c r="J757" s="11"/>
      <c r="L757" s="9"/>
    </row>
    <row r="758" spans="1:12" x14ac:dyDescent="0.2">
      <c r="A758" s="10"/>
      <c r="D758" s="13"/>
      <c r="H758" s="12"/>
      <c r="J758" s="11"/>
      <c r="L758" s="9"/>
    </row>
    <row r="759" spans="1:12" x14ac:dyDescent="0.2">
      <c r="A759" s="10"/>
      <c r="D759" s="13"/>
      <c r="H759" s="12"/>
      <c r="J759" s="11"/>
      <c r="L759" s="9"/>
    </row>
    <row r="760" spans="1:12" x14ac:dyDescent="0.2">
      <c r="A760" s="10"/>
      <c r="D760" s="13"/>
      <c r="H760" s="12"/>
      <c r="J760" s="11"/>
      <c r="L760" s="9"/>
    </row>
    <row r="761" spans="1:12" x14ac:dyDescent="0.2">
      <c r="A761" s="10"/>
      <c r="D761" s="13"/>
      <c r="H761" s="12"/>
      <c r="J761" s="11"/>
      <c r="L761" s="9"/>
    </row>
    <row r="762" spans="1:12" x14ac:dyDescent="0.2">
      <c r="A762" s="10"/>
      <c r="D762" s="13"/>
      <c r="H762" s="12"/>
      <c r="J762" s="11"/>
      <c r="L762" s="9"/>
    </row>
    <row r="763" spans="1:12" x14ac:dyDescent="0.2">
      <c r="A763" s="10"/>
      <c r="D763" s="13"/>
      <c r="H763" s="12"/>
      <c r="J763" s="11"/>
      <c r="L763" s="9"/>
    </row>
    <row r="764" spans="1:12" x14ac:dyDescent="0.2">
      <c r="A764" s="10"/>
      <c r="D764" s="13"/>
      <c r="H764" s="12"/>
      <c r="J764" s="11"/>
      <c r="L764" s="9"/>
    </row>
    <row r="765" spans="1:12" x14ac:dyDescent="0.2">
      <c r="A765" s="10"/>
      <c r="D765" s="13"/>
      <c r="H765" s="12"/>
      <c r="J765" s="11"/>
      <c r="L765" s="9"/>
    </row>
    <row r="766" spans="1:12" x14ac:dyDescent="0.2">
      <c r="A766" s="10"/>
      <c r="D766" s="13"/>
      <c r="H766" s="12"/>
      <c r="J766" s="11"/>
      <c r="L766" s="9"/>
    </row>
    <row r="767" spans="1:12" x14ac:dyDescent="0.2">
      <c r="A767" s="10"/>
      <c r="D767" s="13"/>
      <c r="H767" s="12"/>
      <c r="J767" s="11"/>
      <c r="L767" s="9"/>
    </row>
    <row r="768" spans="1:12" x14ac:dyDescent="0.2">
      <c r="A768" s="10"/>
      <c r="D768" s="13"/>
      <c r="H768" s="12"/>
      <c r="J768" s="11"/>
      <c r="L768" s="9"/>
    </row>
    <row r="769" spans="1:12" x14ac:dyDescent="0.2">
      <c r="A769" s="10"/>
      <c r="D769" s="13"/>
      <c r="H769" s="12"/>
      <c r="J769" s="11"/>
      <c r="L769" s="9"/>
    </row>
    <row r="770" spans="1:12" x14ac:dyDescent="0.2">
      <c r="A770" s="10"/>
      <c r="D770" s="13"/>
      <c r="H770" s="12"/>
      <c r="J770" s="11"/>
      <c r="L770" s="9"/>
    </row>
    <row r="771" spans="1:12" x14ac:dyDescent="0.2">
      <c r="A771" s="10"/>
      <c r="D771" s="13"/>
      <c r="H771" s="12"/>
      <c r="J771" s="11"/>
      <c r="L771" s="9"/>
    </row>
    <row r="772" spans="1:12" x14ac:dyDescent="0.2">
      <c r="A772" s="10"/>
      <c r="D772" s="13"/>
      <c r="H772" s="12"/>
      <c r="J772" s="11"/>
      <c r="L772" s="9"/>
    </row>
    <row r="773" spans="1:12" x14ac:dyDescent="0.2">
      <c r="A773" s="10"/>
      <c r="D773" s="13"/>
      <c r="H773" s="12"/>
      <c r="J773" s="11"/>
      <c r="L773" s="9"/>
    </row>
    <row r="774" spans="1:12" x14ac:dyDescent="0.2">
      <c r="A774" s="10"/>
      <c r="D774" s="13"/>
      <c r="H774" s="12"/>
      <c r="J774" s="11"/>
      <c r="L774" s="9"/>
    </row>
    <row r="775" spans="1:12" x14ac:dyDescent="0.2">
      <c r="A775" s="10"/>
      <c r="D775" s="13"/>
      <c r="H775" s="12"/>
      <c r="J775" s="11"/>
      <c r="L775" s="9"/>
    </row>
    <row r="776" spans="1:12" x14ac:dyDescent="0.2">
      <c r="A776" s="10"/>
      <c r="D776" s="13"/>
      <c r="H776" s="12"/>
      <c r="J776" s="11"/>
      <c r="L776" s="9"/>
    </row>
    <row r="777" spans="1:12" x14ac:dyDescent="0.2">
      <c r="A777" s="10"/>
      <c r="D777" s="13"/>
      <c r="H777" s="12"/>
      <c r="J777" s="11"/>
      <c r="L777" s="9"/>
    </row>
    <row r="778" spans="1:12" x14ac:dyDescent="0.2">
      <c r="A778" s="10"/>
      <c r="D778" s="13"/>
      <c r="H778" s="12"/>
      <c r="J778" s="11"/>
      <c r="L778" s="9"/>
    </row>
    <row r="779" spans="1:12" x14ac:dyDescent="0.2">
      <c r="A779" s="10"/>
      <c r="D779" s="13"/>
      <c r="H779" s="12"/>
      <c r="J779" s="11"/>
      <c r="L779" s="9"/>
    </row>
    <row r="780" spans="1:12" x14ac:dyDescent="0.2">
      <c r="A780" s="10"/>
      <c r="D780" s="13"/>
      <c r="H780" s="12"/>
      <c r="J780" s="11"/>
      <c r="L780" s="9"/>
    </row>
    <row r="781" spans="1:12" x14ac:dyDescent="0.2">
      <c r="A781" s="10"/>
      <c r="D781" s="13"/>
      <c r="H781" s="12"/>
      <c r="J781" s="11"/>
      <c r="L781" s="9"/>
    </row>
    <row r="782" spans="1:12" x14ac:dyDescent="0.2">
      <c r="A782" s="10"/>
      <c r="D782" s="13"/>
      <c r="H782" s="12"/>
      <c r="J782" s="11"/>
      <c r="L782" s="9"/>
    </row>
    <row r="783" spans="1:12" x14ac:dyDescent="0.2">
      <c r="A783" s="10"/>
      <c r="D783" s="13"/>
      <c r="H783" s="12"/>
      <c r="J783" s="11"/>
      <c r="L783" s="9"/>
    </row>
    <row r="784" spans="1:12" x14ac:dyDescent="0.2">
      <c r="A784" s="10"/>
      <c r="D784" s="13"/>
      <c r="H784" s="12"/>
      <c r="J784" s="11"/>
      <c r="L784" s="9"/>
    </row>
    <row r="785" spans="1:12" x14ac:dyDescent="0.2">
      <c r="A785" s="10"/>
      <c r="D785" s="13"/>
      <c r="H785" s="12"/>
      <c r="J785" s="11"/>
      <c r="L785" s="9"/>
    </row>
    <row r="786" spans="1:12" x14ac:dyDescent="0.2">
      <c r="A786" s="10"/>
      <c r="D786" s="13"/>
      <c r="H786" s="12"/>
      <c r="J786" s="11"/>
      <c r="L786" s="9"/>
    </row>
    <row r="787" spans="1:12" x14ac:dyDescent="0.2">
      <c r="A787" s="10"/>
      <c r="D787" s="13"/>
      <c r="H787" s="12"/>
      <c r="J787" s="11"/>
      <c r="L787" s="9"/>
    </row>
    <row r="788" spans="1:12" x14ac:dyDescent="0.2">
      <c r="A788" s="10"/>
      <c r="D788" s="13"/>
      <c r="H788" s="12"/>
      <c r="J788" s="11"/>
      <c r="L788" s="9"/>
    </row>
    <row r="789" spans="1:12" x14ac:dyDescent="0.2">
      <c r="A789" s="10"/>
      <c r="D789" s="13"/>
      <c r="H789" s="12"/>
      <c r="J789" s="11"/>
      <c r="L789" s="9"/>
    </row>
    <row r="790" spans="1:12" x14ac:dyDescent="0.2">
      <c r="A790" s="10"/>
      <c r="D790" s="13"/>
      <c r="H790" s="12"/>
      <c r="J790" s="11"/>
      <c r="L790" s="9"/>
    </row>
    <row r="791" spans="1:12" x14ac:dyDescent="0.2">
      <c r="A791" s="10"/>
      <c r="D791" s="13"/>
      <c r="H791" s="12"/>
      <c r="J791" s="11"/>
      <c r="L791" s="9"/>
    </row>
    <row r="792" spans="1:12" x14ac:dyDescent="0.2">
      <c r="A792" s="10"/>
      <c r="D792" s="13"/>
      <c r="H792" s="12"/>
      <c r="J792" s="11"/>
      <c r="L792" s="9"/>
    </row>
    <row r="793" spans="1:12" x14ac:dyDescent="0.2">
      <c r="A793" s="10"/>
      <c r="D793" s="13"/>
      <c r="H793" s="12"/>
      <c r="J793" s="11"/>
      <c r="L793" s="9"/>
    </row>
    <row r="794" spans="1:12" x14ac:dyDescent="0.2">
      <c r="A794" s="10"/>
      <c r="D794" s="13"/>
      <c r="H794" s="12"/>
      <c r="J794" s="11"/>
      <c r="L794" s="9"/>
    </row>
    <row r="795" spans="1:12" x14ac:dyDescent="0.2">
      <c r="A795" s="10"/>
      <c r="D795" s="13"/>
      <c r="H795" s="12"/>
      <c r="J795" s="11"/>
      <c r="L795" s="9"/>
    </row>
    <row r="796" spans="1:12" x14ac:dyDescent="0.2">
      <c r="A796" s="10"/>
      <c r="D796" s="13"/>
      <c r="H796" s="12"/>
      <c r="J796" s="11"/>
      <c r="L796" s="9"/>
    </row>
    <row r="797" spans="1:12" x14ac:dyDescent="0.2">
      <c r="A797" s="10"/>
      <c r="D797" s="13"/>
      <c r="H797" s="12"/>
      <c r="J797" s="11"/>
      <c r="L797" s="9"/>
    </row>
    <row r="798" spans="1:12" x14ac:dyDescent="0.2">
      <c r="A798" s="10"/>
      <c r="D798" s="13"/>
      <c r="H798" s="12"/>
      <c r="J798" s="11"/>
      <c r="L798" s="9"/>
    </row>
    <row r="799" spans="1:12" x14ac:dyDescent="0.2">
      <c r="A799" s="10"/>
      <c r="D799" s="13"/>
      <c r="H799" s="12"/>
      <c r="J799" s="11"/>
      <c r="L799" s="9"/>
    </row>
    <row r="800" spans="1:12" x14ac:dyDescent="0.2">
      <c r="A800" s="10"/>
      <c r="D800" s="13"/>
      <c r="H800" s="12"/>
      <c r="J800" s="11"/>
      <c r="L800" s="9"/>
    </row>
    <row r="801" spans="1:12" x14ac:dyDescent="0.2">
      <c r="A801" s="10"/>
      <c r="D801" s="13"/>
      <c r="H801" s="12"/>
      <c r="J801" s="11"/>
      <c r="L801" s="9"/>
    </row>
    <row r="802" spans="1:12" x14ac:dyDescent="0.2">
      <c r="A802" s="10"/>
      <c r="D802" s="13"/>
      <c r="H802" s="12"/>
      <c r="J802" s="11"/>
      <c r="L802" s="9"/>
    </row>
    <row r="803" spans="1:12" x14ac:dyDescent="0.2">
      <c r="A803" s="10"/>
      <c r="D803" s="13"/>
      <c r="H803" s="12"/>
      <c r="J803" s="11"/>
      <c r="L803" s="9"/>
    </row>
    <row r="804" spans="1:12" x14ac:dyDescent="0.2">
      <c r="A804" s="10"/>
      <c r="D804" s="13"/>
      <c r="H804" s="12"/>
      <c r="J804" s="11"/>
      <c r="L804" s="9"/>
    </row>
    <row r="805" spans="1:12" x14ac:dyDescent="0.2">
      <c r="A805" s="10"/>
      <c r="D805" s="13"/>
      <c r="H805" s="12"/>
      <c r="J805" s="11"/>
      <c r="L805" s="9"/>
    </row>
    <row r="806" spans="1:12" x14ac:dyDescent="0.2">
      <c r="A806" s="10"/>
      <c r="D806" s="13"/>
      <c r="H806" s="12"/>
      <c r="J806" s="11"/>
      <c r="L806" s="9"/>
    </row>
    <row r="807" spans="1:12" x14ac:dyDescent="0.2">
      <c r="A807" s="10"/>
      <c r="D807" s="13"/>
      <c r="H807" s="12"/>
      <c r="J807" s="11"/>
      <c r="L807" s="9"/>
    </row>
    <row r="808" spans="1:12" x14ac:dyDescent="0.2">
      <c r="A808" s="10"/>
      <c r="D808" s="13"/>
      <c r="H808" s="12"/>
      <c r="J808" s="11"/>
      <c r="L808" s="9"/>
    </row>
    <row r="809" spans="1:12" x14ac:dyDescent="0.2">
      <c r="A809" s="10"/>
      <c r="D809" s="13"/>
      <c r="H809" s="12"/>
      <c r="J809" s="11"/>
      <c r="L809" s="9"/>
    </row>
    <row r="810" spans="1:12" x14ac:dyDescent="0.2">
      <c r="A810" s="10"/>
      <c r="D810" s="13"/>
      <c r="H810" s="12"/>
      <c r="J810" s="11"/>
      <c r="L810" s="9"/>
    </row>
    <row r="811" spans="1:12" x14ac:dyDescent="0.2">
      <c r="A811" s="10"/>
      <c r="D811" s="13"/>
      <c r="H811" s="12"/>
      <c r="J811" s="11"/>
      <c r="L811" s="9"/>
    </row>
    <row r="812" spans="1:12" x14ac:dyDescent="0.2">
      <c r="A812" s="10"/>
      <c r="D812" s="13"/>
      <c r="H812" s="12"/>
      <c r="J812" s="11"/>
      <c r="L812" s="9"/>
    </row>
    <row r="813" spans="1:12" x14ac:dyDescent="0.2">
      <c r="A813" s="10"/>
      <c r="D813" s="13"/>
      <c r="H813" s="12"/>
      <c r="J813" s="11"/>
      <c r="L813" s="9"/>
    </row>
    <row r="814" spans="1:12" x14ac:dyDescent="0.2">
      <c r="A814" s="10"/>
      <c r="D814" s="13"/>
      <c r="H814" s="12"/>
      <c r="J814" s="11"/>
      <c r="L814" s="9"/>
    </row>
    <row r="815" spans="1:12" x14ac:dyDescent="0.2">
      <c r="A815" s="10"/>
      <c r="D815" s="13"/>
      <c r="H815" s="12"/>
      <c r="J815" s="11"/>
      <c r="L815" s="9"/>
    </row>
    <row r="816" spans="1:12" x14ac:dyDescent="0.2">
      <c r="A816" s="10"/>
      <c r="D816" s="13"/>
      <c r="H816" s="12"/>
      <c r="J816" s="11"/>
      <c r="L816" s="9"/>
    </row>
    <row r="817" spans="1:12" x14ac:dyDescent="0.2">
      <c r="A817" s="10"/>
      <c r="D817" s="13"/>
      <c r="H817" s="12"/>
      <c r="J817" s="11"/>
      <c r="L817" s="9"/>
    </row>
    <row r="818" spans="1:12" x14ac:dyDescent="0.2">
      <c r="A818" s="10"/>
      <c r="D818" s="13"/>
      <c r="H818" s="12"/>
      <c r="J818" s="11"/>
      <c r="L818" s="9"/>
    </row>
    <row r="819" spans="1:12" x14ac:dyDescent="0.2">
      <c r="A819" s="10"/>
      <c r="D819" s="13"/>
      <c r="H819" s="12"/>
      <c r="J819" s="11"/>
      <c r="L819" s="9"/>
    </row>
    <row r="820" spans="1:12" x14ac:dyDescent="0.2">
      <c r="A820" s="10"/>
      <c r="D820" s="13"/>
      <c r="H820" s="12"/>
      <c r="J820" s="11"/>
      <c r="L820" s="9"/>
    </row>
    <row r="821" spans="1:12" x14ac:dyDescent="0.2">
      <c r="A821" s="10"/>
      <c r="D821" s="13"/>
      <c r="H821" s="12"/>
      <c r="J821" s="11"/>
      <c r="L821" s="9"/>
    </row>
    <row r="822" spans="1:12" x14ac:dyDescent="0.2">
      <c r="A822" s="10"/>
      <c r="D822" s="13"/>
      <c r="H822" s="12"/>
      <c r="J822" s="11"/>
      <c r="L822" s="9"/>
    </row>
    <row r="823" spans="1:12" x14ac:dyDescent="0.2">
      <c r="A823" s="10"/>
      <c r="D823" s="13"/>
      <c r="H823" s="12"/>
      <c r="J823" s="11"/>
      <c r="L823" s="9"/>
    </row>
    <row r="824" spans="1:12" x14ac:dyDescent="0.2">
      <c r="A824" s="10"/>
      <c r="D824" s="13"/>
      <c r="H824" s="12"/>
      <c r="J824" s="11"/>
      <c r="L824" s="9"/>
    </row>
    <row r="825" spans="1:12" x14ac:dyDescent="0.2">
      <c r="A825" s="10"/>
      <c r="D825" s="13"/>
      <c r="H825" s="12"/>
      <c r="J825" s="11"/>
      <c r="L825" s="9"/>
    </row>
    <row r="826" spans="1:12" x14ac:dyDescent="0.2">
      <c r="A826" s="10"/>
      <c r="D826" s="13"/>
      <c r="H826" s="12"/>
      <c r="J826" s="11"/>
      <c r="L826" s="9"/>
    </row>
    <row r="827" spans="1:12" x14ac:dyDescent="0.2">
      <c r="A827" s="10"/>
      <c r="D827" s="13"/>
      <c r="H827" s="12"/>
      <c r="J827" s="11"/>
      <c r="L827" s="9"/>
    </row>
    <row r="828" spans="1:12" x14ac:dyDescent="0.2">
      <c r="A828" s="10"/>
      <c r="D828" s="13"/>
      <c r="H828" s="12"/>
      <c r="J828" s="11"/>
      <c r="L828" s="9"/>
    </row>
    <row r="829" spans="1:12" x14ac:dyDescent="0.2">
      <c r="A829" s="10"/>
      <c r="D829" s="13"/>
      <c r="H829" s="12"/>
      <c r="J829" s="11"/>
      <c r="L829" s="9"/>
    </row>
    <row r="830" spans="1:12" x14ac:dyDescent="0.2">
      <c r="A830" s="10"/>
      <c r="D830" s="13"/>
      <c r="H830" s="12"/>
      <c r="J830" s="11"/>
      <c r="L830" s="9"/>
    </row>
    <row r="831" spans="1:12" x14ac:dyDescent="0.2">
      <c r="A831" s="10"/>
      <c r="D831" s="13"/>
      <c r="H831" s="12"/>
      <c r="J831" s="11"/>
      <c r="L831" s="9"/>
    </row>
    <row r="832" spans="1:12" x14ac:dyDescent="0.2">
      <c r="A832" s="10"/>
      <c r="D832" s="13"/>
      <c r="H832" s="12"/>
      <c r="J832" s="11"/>
      <c r="L832" s="9"/>
    </row>
    <row r="833" spans="1:12" x14ac:dyDescent="0.2">
      <c r="A833" s="10"/>
      <c r="D833" s="13"/>
      <c r="H833" s="12"/>
      <c r="J833" s="11"/>
      <c r="L833" s="9"/>
    </row>
    <row r="834" spans="1:12" x14ac:dyDescent="0.2">
      <c r="A834" s="10"/>
      <c r="D834" s="13"/>
      <c r="H834" s="12"/>
      <c r="J834" s="11"/>
      <c r="L834" s="9"/>
    </row>
    <row r="835" spans="1:12" x14ac:dyDescent="0.2">
      <c r="A835" s="10"/>
      <c r="D835" s="13"/>
      <c r="H835" s="12"/>
      <c r="J835" s="11"/>
      <c r="L835" s="9"/>
    </row>
    <row r="836" spans="1:12" x14ac:dyDescent="0.2">
      <c r="A836" s="10"/>
      <c r="D836" s="13"/>
      <c r="H836" s="12"/>
      <c r="J836" s="11"/>
      <c r="L836" s="9"/>
    </row>
    <row r="837" spans="1:12" x14ac:dyDescent="0.2">
      <c r="A837" s="10"/>
      <c r="D837" s="13"/>
      <c r="H837" s="12"/>
      <c r="J837" s="11"/>
      <c r="L837" s="9"/>
    </row>
    <row r="838" spans="1:12" x14ac:dyDescent="0.2">
      <c r="A838" s="10"/>
      <c r="D838" s="13"/>
      <c r="H838" s="12"/>
      <c r="J838" s="11"/>
      <c r="L838" s="9"/>
    </row>
    <row r="839" spans="1:12" x14ac:dyDescent="0.2">
      <c r="A839" s="10"/>
      <c r="D839" s="13"/>
      <c r="H839" s="12"/>
      <c r="J839" s="11"/>
      <c r="L839" s="9"/>
    </row>
    <row r="840" spans="1:12" x14ac:dyDescent="0.2">
      <c r="A840" s="10"/>
      <c r="D840" s="13"/>
      <c r="H840" s="12"/>
      <c r="J840" s="11"/>
      <c r="L840" s="9"/>
    </row>
    <row r="841" spans="1:12" x14ac:dyDescent="0.2">
      <c r="A841" s="10"/>
      <c r="D841" s="13"/>
      <c r="H841" s="12"/>
      <c r="J841" s="11"/>
      <c r="L841" s="9"/>
    </row>
    <row r="842" spans="1:12" x14ac:dyDescent="0.2">
      <c r="A842" s="10"/>
      <c r="D842" s="13"/>
      <c r="H842" s="12"/>
      <c r="J842" s="11"/>
      <c r="L842" s="9"/>
    </row>
    <row r="843" spans="1:12" x14ac:dyDescent="0.2">
      <c r="A843" s="10"/>
      <c r="D843" s="13"/>
      <c r="H843" s="12"/>
      <c r="J843" s="11"/>
      <c r="L843" s="9"/>
    </row>
    <row r="844" spans="1:12" x14ac:dyDescent="0.2">
      <c r="A844" s="10"/>
      <c r="D844" s="13"/>
      <c r="H844" s="12"/>
      <c r="J844" s="11"/>
      <c r="L844" s="9"/>
    </row>
    <row r="845" spans="1:12" x14ac:dyDescent="0.2">
      <c r="A845" s="10"/>
      <c r="D845" s="13"/>
      <c r="H845" s="12"/>
      <c r="J845" s="11"/>
      <c r="L845" s="9"/>
    </row>
    <row r="846" spans="1:12" x14ac:dyDescent="0.2">
      <c r="A846" s="10"/>
      <c r="D846" s="13"/>
      <c r="H846" s="12"/>
      <c r="J846" s="11"/>
      <c r="L846" s="9"/>
    </row>
    <row r="847" spans="1:12" x14ac:dyDescent="0.2">
      <c r="A847" s="10"/>
      <c r="D847" s="13"/>
      <c r="H847" s="12"/>
      <c r="J847" s="11"/>
      <c r="L847" s="9"/>
    </row>
    <row r="848" spans="1:12" x14ac:dyDescent="0.2">
      <c r="A848" s="10"/>
      <c r="D848" s="13"/>
      <c r="H848" s="12"/>
      <c r="J848" s="11"/>
      <c r="L848" s="9"/>
    </row>
    <row r="849" spans="1:12" x14ac:dyDescent="0.2">
      <c r="A849" s="10"/>
      <c r="D849" s="13"/>
      <c r="H849" s="12"/>
      <c r="J849" s="11"/>
      <c r="L849" s="9"/>
    </row>
    <row r="850" spans="1:12" x14ac:dyDescent="0.2">
      <c r="A850" s="10"/>
      <c r="D850" s="13"/>
      <c r="H850" s="12"/>
      <c r="J850" s="11"/>
      <c r="L850" s="9"/>
    </row>
    <row r="851" spans="1:12" x14ac:dyDescent="0.2">
      <c r="A851" s="10"/>
      <c r="D851" s="13"/>
      <c r="H851" s="12"/>
      <c r="J851" s="11"/>
      <c r="L851" s="9"/>
    </row>
    <row r="852" spans="1:12" x14ac:dyDescent="0.2">
      <c r="A852" s="10"/>
      <c r="D852" s="13"/>
      <c r="H852" s="12"/>
      <c r="J852" s="11"/>
      <c r="L852" s="9"/>
    </row>
    <row r="853" spans="1:12" x14ac:dyDescent="0.2">
      <c r="A853" s="10"/>
      <c r="D853" s="13"/>
      <c r="H853" s="12"/>
      <c r="J853" s="11"/>
      <c r="L853" s="9"/>
    </row>
    <row r="854" spans="1:12" x14ac:dyDescent="0.2">
      <c r="A854" s="10"/>
      <c r="D854" s="13"/>
      <c r="H854" s="12"/>
      <c r="J854" s="11"/>
      <c r="L854" s="9"/>
    </row>
    <row r="855" spans="1:12" x14ac:dyDescent="0.2">
      <c r="A855" s="10"/>
      <c r="D855" s="13"/>
      <c r="H855" s="12"/>
      <c r="J855" s="11"/>
      <c r="L855" s="9"/>
    </row>
    <row r="856" spans="1:12" x14ac:dyDescent="0.2">
      <c r="A856" s="10"/>
      <c r="D856" s="13"/>
      <c r="H856" s="12"/>
      <c r="J856" s="11"/>
      <c r="L856" s="9"/>
    </row>
    <row r="857" spans="1:12" x14ac:dyDescent="0.2">
      <c r="A857" s="10"/>
      <c r="D857" s="13"/>
      <c r="H857" s="12"/>
      <c r="J857" s="11"/>
      <c r="L857" s="9"/>
    </row>
    <row r="858" spans="1:12" x14ac:dyDescent="0.2">
      <c r="A858" s="10"/>
      <c r="D858" s="13"/>
      <c r="H858" s="12"/>
      <c r="J858" s="11"/>
      <c r="L858" s="9"/>
    </row>
    <row r="859" spans="1:12" x14ac:dyDescent="0.2">
      <c r="A859" s="10"/>
      <c r="D859" s="13"/>
      <c r="H859" s="12"/>
      <c r="J859" s="11"/>
      <c r="L859" s="9"/>
    </row>
    <row r="860" spans="1:12" x14ac:dyDescent="0.2">
      <c r="A860" s="10"/>
      <c r="D860" s="13"/>
      <c r="H860" s="12"/>
      <c r="J860" s="11"/>
      <c r="L860" s="9"/>
    </row>
    <row r="861" spans="1:12" x14ac:dyDescent="0.2">
      <c r="A861" s="10"/>
      <c r="D861" s="13"/>
      <c r="H861" s="12"/>
      <c r="J861" s="11"/>
      <c r="L861" s="9"/>
    </row>
    <row r="862" spans="1:12" x14ac:dyDescent="0.2">
      <c r="A862" s="10"/>
      <c r="D862" s="13"/>
      <c r="H862" s="12"/>
      <c r="J862" s="11"/>
      <c r="L862" s="9"/>
    </row>
    <row r="863" spans="1:12" x14ac:dyDescent="0.2">
      <c r="A863" s="10"/>
      <c r="D863" s="13"/>
      <c r="H863" s="12"/>
      <c r="J863" s="11"/>
      <c r="L863" s="9"/>
    </row>
    <row r="864" spans="1:12" x14ac:dyDescent="0.2">
      <c r="A864" s="10"/>
      <c r="D864" s="13"/>
      <c r="H864" s="12"/>
      <c r="J864" s="11"/>
      <c r="L864" s="9"/>
    </row>
    <row r="865" spans="1:12" x14ac:dyDescent="0.2">
      <c r="A865" s="10"/>
      <c r="D865" s="13"/>
      <c r="H865" s="12"/>
      <c r="J865" s="11"/>
      <c r="L865" s="9"/>
    </row>
    <row r="866" spans="1:12" x14ac:dyDescent="0.2">
      <c r="A866" s="10"/>
      <c r="D866" s="13"/>
      <c r="H866" s="12"/>
      <c r="J866" s="11"/>
      <c r="L866" s="9"/>
    </row>
    <row r="867" spans="1:12" x14ac:dyDescent="0.2">
      <c r="A867" s="10"/>
      <c r="D867" s="13"/>
      <c r="H867" s="12"/>
      <c r="J867" s="11"/>
      <c r="L867" s="9"/>
    </row>
    <row r="868" spans="1:12" x14ac:dyDescent="0.2">
      <c r="A868" s="10"/>
      <c r="D868" s="13"/>
      <c r="H868" s="12"/>
      <c r="J868" s="11"/>
      <c r="L868" s="9"/>
    </row>
    <row r="869" spans="1:12" x14ac:dyDescent="0.2">
      <c r="A869" s="10"/>
      <c r="D869" s="13"/>
      <c r="H869" s="12"/>
      <c r="J869" s="11"/>
      <c r="L869" s="9"/>
    </row>
    <row r="870" spans="1:12" x14ac:dyDescent="0.2">
      <c r="A870" s="10"/>
      <c r="D870" s="13"/>
      <c r="H870" s="12"/>
      <c r="J870" s="11"/>
      <c r="L870" s="9"/>
    </row>
    <row r="871" spans="1:12" x14ac:dyDescent="0.2">
      <c r="A871" s="10"/>
      <c r="D871" s="13"/>
      <c r="H871" s="12"/>
      <c r="J871" s="11"/>
      <c r="L871" s="9"/>
    </row>
    <row r="872" spans="1:12" x14ac:dyDescent="0.2">
      <c r="A872" s="10"/>
      <c r="D872" s="13"/>
      <c r="H872" s="12"/>
      <c r="J872" s="11"/>
      <c r="L872" s="9"/>
    </row>
    <row r="873" spans="1:12" x14ac:dyDescent="0.2">
      <c r="A873" s="10"/>
      <c r="D873" s="13"/>
      <c r="H873" s="12"/>
      <c r="J873" s="11"/>
      <c r="L873" s="9"/>
    </row>
    <row r="874" spans="1:12" x14ac:dyDescent="0.2">
      <c r="A874" s="10"/>
      <c r="D874" s="13"/>
      <c r="H874" s="12"/>
      <c r="J874" s="11"/>
      <c r="L874" s="9"/>
    </row>
    <row r="875" spans="1:12" x14ac:dyDescent="0.2">
      <c r="A875" s="10"/>
      <c r="D875" s="13"/>
      <c r="H875" s="12"/>
      <c r="J875" s="11"/>
      <c r="L875" s="9"/>
    </row>
    <row r="876" spans="1:12" x14ac:dyDescent="0.2">
      <c r="A876" s="10"/>
      <c r="D876" s="13"/>
      <c r="H876" s="12"/>
      <c r="J876" s="11"/>
      <c r="L876" s="9"/>
    </row>
    <row r="877" spans="1:12" x14ac:dyDescent="0.2">
      <c r="A877" s="10"/>
      <c r="D877" s="13"/>
      <c r="H877" s="12"/>
      <c r="J877" s="11"/>
      <c r="L877" s="9"/>
    </row>
    <row r="878" spans="1:12" x14ac:dyDescent="0.2">
      <c r="A878" s="10"/>
      <c r="D878" s="13"/>
      <c r="H878" s="12"/>
      <c r="J878" s="11"/>
      <c r="L878" s="9"/>
    </row>
    <row r="879" spans="1:12" x14ac:dyDescent="0.2">
      <c r="A879" s="10"/>
      <c r="D879" s="13"/>
      <c r="H879" s="12"/>
      <c r="J879" s="11"/>
      <c r="L879" s="9"/>
    </row>
    <row r="880" spans="1:12" x14ac:dyDescent="0.2">
      <c r="A880" s="10"/>
      <c r="D880" s="13"/>
      <c r="H880" s="12"/>
      <c r="J880" s="11"/>
      <c r="L880" s="9"/>
    </row>
    <row r="881" spans="1:12" x14ac:dyDescent="0.2">
      <c r="A881" s="10"/>
      <c r="D881" s="13"/>
      <c r="H881" s="12"/>
      <c r="J881" s="11"/>
      <c r="L881" s="9"/>
    </row>
    <row r="882" spans="1:12" x14ac:dyDescent="0.2">
      <c r="A882" s="10"/>
      <c r="D882" s="13"/>
      <c r="H882" s="12"/>
      <c r="J882" s="11"/>
      <c r="L882" s="9"/>
    </row>
    <row r="883" spans="1:12" x14ac:dyDescent="0.2">
      <c r="A883" s="10"/>
      <c r="D883" s="13"/>
      <c r="H883" s="12"/>
      <c r="J883" s="11"/>
      <c r="L883" s="9"/>
    </row>
    <row r="884" spans="1:12" x14ac:dyDescent="0.2">
      <c r="A884" s="10"/>
      <c r="D884" s="13"/>
      <c r="H884" s="12"/>
      <c r="J884" s="11"/>
      <c r="L884" s="9"/>
    </row>
    <row r="885" spans="1:12" x14ac:dyDescent="0.2">
      <c r="A885" s="10"/>
      <c r="D885" s="13"/>
      <c r="H885" s="12"/>
      <c r="J885" s="11"/>
      <c r="L885" s="9"/>
    </row>
    <row r="886" spans="1:12" x14ac:dyDescent="0.2">
      <c r="A886" s="10"/>
      <c r="D886" s="13"/>
      <c r="H886" s="12"/>
      <c r="J886" s="11"/>
      <c r="L886" s="9"/>
    </row>
    <row r="887" spans="1:12" x14ac:dyDescent="0.2">
      <c r="A887" s="10"/>
      <c r="D887" s="13"/>
      <c r="H887" s="12"/>
      <c r="J887" s="11"/>
      <c r="L887" s="9"/>
    </row>
    <row r="888" spans="1:12" x14ac:dyDescent="0.2">
      <c r="A888" s="10"/>
      <c r="D888" s="13"/>
      <c r="H888" s="12"/>
      <c r="J888" s="11"/>
      <c r="L888" s="9"/>
    </row>
    <row r="889" spans="1:12" x14ac:dyDescent="0.2">
      <c r="A889" s="10"/>
      <c r="D889" s="13"/>
      <c r="H889" s="12"/>
      <c r="J889" s="11"/>
      <c r="L889" s="9"/>
    </row>
    <row r="890" spans="1:12" x14ac:dyDescent="0.2">
      <c r="A890" s="10"/>
      <c r="D890" s="13"/>
      <c r="H890" s="12"/>
      <c r="J890" s="11"/>
      <c r="L890" s="9"/>
    </row>
    <row r="891" spans="1:12" x14ac:dyDescent="0.2">
      <c r="A891" s="10"/>
      <c r="D891" s="13"/>
      <c r="H891" s="12"/>
      <c r="J891" s="11"/>
      <c r="L891" s="9"/>
    </row>
    <row r="892" spans="1:12" x14ac:dyDescent="0.2">
      <c r="A892" s="10"/>
      <c r="D892" s="13"/>
      <c r="H892" s="12"/>
      <c r="J892" s="11"/>
      <c r="L892" s="9"/>
    </row>
    <row r="893" spans="1:12" x14ac:dyDescent="0.2">
      <c r="A893" s="10"/>
      <c r="D893" s="13"/>
      <c r="H893" s="12"/>
      <c r="J893" s="11"/>
      <c r="L893" s="9"/>
    </row>
    <row r="894" spans="1:12" x14ac:dyDescent="0.2">
      <c r="A894" s="10"/>
      <c r="D894" s="13"/>
      <c r="H894" s="12"/>
      <c r="J894" s="11"/>
      <c r="L894" s="9"/>
    </row>
    <row r="895" spans="1:12" x14ac:dyDescent="0.2">
      <c r="A895" s="10"/>
      <c r="D895" s="13"/>
      <c r="H895" s="12"/>
      <c r="J895" s="11"/>
      <c r="L895" s="9"/>
    </row>
    <row r="896" spans="1:12" x14ac:dyDescent="0.2">
      <c r="A896" s="10"/>
      <c r="D896" s="13"/>
      <c r="H896" s="12"/>
      <c r="J896" s="11"/>
      <c r="L896" s="9"/>
    </row>
    <row r="897" spans="1:12" x14ac:dyDescent="0.2">
      <c r="A897" s="10"/>
      <c r="D897" s="13"/>
      <c r="H897" s="12"/>
      <c r="J897" s="11"/>
      <c r="L897" s="9"/>
    </row>
    <row r="898" spans="1:12" x14ac:dyDescent="0.2">
      <c r="A898" s="10"/>
      <c r="D898" s="13"/>
      <c r="H898" s="12"/>
      <c r="J898" s="11"/>
      <c r="L898" s="9"/>
    </row>
    <row r="899" spans="1:12" x14ac:dyDescent="0.2">
      <c r="A899" s="10"/>
      <c r="D899" s="13"/>
      <c r="H899" s="12"/>
      <c r="J899" s="11"/>
      <c r="L899" s="9"/>
    </row>
    <row r="900" spans="1:12" x14ac:dyDescent="0.2">
      <c r="A900" s="10"/>
      <c r="D900" s="13"/>
      <c r="H900" s="12"/>
      <c r="J900" s="11"/>
      <c r="L900" s="9"/>
    </row>
    <row r="901" spans="1:12" x14ac:dyDescent="0.2">
      <c r="A901" s="10"/>
      <c r="D901" s="13"/>
      <c r="H901" s="12"/>
      <c r="J901" s="11"/>
      <c r="L901" s="9"/>
    </row>
    <row r="902" spans="1:12" x14ac:dyDescent="0.2">
      <c r="A902" s="10"/>
      <c r="D902" s="13"/>
      <c r="H902" s="12"/>
      <c r="J902" s="11"/>
      <c r="L902" s="9"/>
    </row>
    <row r="903" spans="1:12" x14ac:dyDescent="0.2">
      <c r="A903" s="10"/>
      <c r="D903" s="13"/>
      <c r="H903" s="12"/>
      <c r="J903" s="11"/>
      <c r="L903" s="9"/>
    </row>
    <row r="904" spans="1:12" x14ac:dyDescent="0.2">
      <c r="A904" s="10"/>
      <c r="D904" s="13"/>
      <c r="H904" s="12"/>
      <c r="J904" s="11"/>
      <c r="L904" s="9"/>
    </row>
    <row r="905" spans="1:12" x14ac:dyDescent="0.2">
      <c r="A905" s="10"/>
      <c r="D905" s="13"/>
      <c r="H905" s="12"/>
      <c r="J905" s="11"/>
      <c r="L905" s="9"/>
    </row>
    <row r="906" spans="1:12" x14ac:dyDescent="0.2">
      <c r="A906" s="10"/>
      <c r="D906" s="13"/>
      <c r="H906" s="12"/>
      <c r="J906" s="11"/>
      <c r="L906" s="9"/>
    </row>
    <row r="907" spans="1:12" x14ac:dyDescent="0.2">
      <c r="A907" s="10"/>
      <c r="D907" s="13"/>
      <c r="H907" s="12"/>
      <c r="J907" s="11"/>
      <c r="L907" s="9"/>
    </row>
    <row r="908" spans="1:12" x14ac:dyDescent="0.2">
      <c r="A908" s="10"/>
      <c r="D908" s="13"/>
      <c r="H908" s="12"/>
      <c r="J908" s="11"/>
      <c r="L908" s="9"/>
    </row>
    <row r="909" spans="1:12" x14ac:dyDescent="0.2">
      <c r="A909" s="10"/>
      <c r="D909" s="13"/>
      <c r="H909" s="12"/>
      <c r="J909" s="11"/>
      <c r="L909" s="9"/>
    </row>
    <row r="910" spans="1:12" x14ac:dyDescent="0.2">
      <c r="A910" s="10"/>
      <c r="D910" s="13"/>
      <c r="H910" s="12"/>
      <c r="J910" s="11"/>
      <c r="L910" s="9"/>
    </row>
    <row r="911" spans="1:12" x14ac:dyDescent="0.2">
      <c r="A911" s="10"/>
      <c r="D911" s="13"/>
      <c r="H911" s="12"/>
      <c r="J911" s="11"/>
      <c r="L911" s="9"/>
    </row>
    <row r="912" spans="1:12" x14ac:dyDescent="0.2">
      <c r="A912" s="10"/>
      <c r="D912" s="13"/>
      <c r="H912" s="12"/>
      <c r="J912" s="11"/>
      <c r="L912" s="9"/>
    </row>
    <row r="913" spans="1:12" x14ac:dyDescent="0.2">
      <c r="A913" s="10"/>
      <c r="D913" s="13"/>
      <c r="H913" s="12"/>
      <c r="J913" s="11"/>
      <c r="L913" s="9"/>
    </row>
    <row r="914" spans="1:12" x14ac:dyDescent="0.2">
      <c r="A914" s="10"/>
      <c r="D914" s="13"/>
      <c r="H914" s="12"/>
      <c r="J914" s="11"/>
      <c r="L914" s="9"/>
    </row>
    <row r="915" spans="1:12" x14ac:dyDescent="0.2">
      <c r="A915" s="10"/>
      <c r="D915" s="13"/>
      <c r="H915" s="12"/>
      <c r="J915" s="11"/>
      <c r="L915" s="9"/>
    </row>
    <row r="916" spans="1:12" x14ac:dyDescent="0.2">
      <c r="A916" s="10"/>
      <c r="D916" s="13"/>
      <c r="H916" s="12"/>
      <c r="J916" s="11"/>
      <c r="L916" s="9"/>
    </row>
    <row r="917" spans="1:12" x14ac:dyDescent="0.2">
      <c r="A917" s="10"/>
      <c r="D917" s="13"/>
      <c r="H917" s="12"/>
      <c r="J917" s="11"/>
      <c r="L917" s="9"/>
    </row>
    <row r="918" spans="1:12" x14ac:dyDescent="0.2">
      <c r="A918" s="10"/>
      <c r="D918" s="13"/>
      <c r="H918" s="12"/>
      <c r="J918" s="11"/>
      <c r="L918" s="9"/>
    </row>
    <row r="919" spans="1:12" x14ac:dyDescent="0.2">
      <c r="A919" s="10"/>
      <c r="D919" s="13"/>
      <c r="H919" s="12"/>
      <c r="J919" s="11"/>
      <c r="L919" s="9"/>
    </row>
    <row r="920" spans="1:12" x14ac:dyDescent="0.2">
      <c r="A920" s="10"/>
      <c r="D920" s="13"/>
      <c r="H920" s="12"/>
      <c r="J920" s="11"/>
      <c r="L920" s="9"/>
    </row>
    <row r="921" spans="1:12" x14ac:dyDescent="0.2">
      <c r="A921" s="10"/>
      <c r="D921" s="13"/>
      <c r="H921" s="12"/>
      <c r="J921" s="11"/>
      <c r="L921" s="9"/>
    </row>
    <row r="922" spans="1:12" x14ac:dyDescent="0.2">
      <c r="A922" s="10"/>
      <c r="D922" s="13"/>
      <c r="H922" s="12"/>
      <c r="J922" s="11"/>
      <c r="L922" s="9"/>
    </row>
    <row r="923" spans="1:12" x14ac:dyDescent="0.2">
      <c r="A923" s="10"/>
      <c r="D923" s="13"/>
      <c r="H923" s="12"/>
      <c r="J923" s="11"/>
      <c r="L923" s="9"/>
    </row>
    <row r="924" spans="1:12" x14ac:dyDescent="0.2">
      <c r="A924" s="10"/>
      <c r="D924" s="13"/>
      <c r="H924" s="12"/>
      <c r="J924" s="11"/>
      <c r="L924" s="9"/>
    </row>
    <row r="925" spans="1:12" x14ac:dyDescent="0.2">
      <c r="A925" s="10"/>
      <c r="D925" s="13"/>
      <c r="H925" s="12"/>
      <c r="J925" s="11"/>
      <c r="L925" s="9"/>
    </row>
    <row r="926" spans="1:12" x14ac:dyDescent="0.2">
      <c r="A926" s="10"/>
      <c r="D926" s="13"/>
      <c r="H926" s="12"/>
      <c r="J926" s="11"/>
      <c r="L926" s="9"/>
    </row>
    <row r="927" spans="1:12" x14ac:dyDescent="0.2">
      <c r="A927" s="10"/>
      <c r="D927" s="13"/>
      <c r="H927" s="12"/>
      <c r="J927" s="11"/>
      <c r="L927" s="9"/>
    </row>
    <row r="928" spans="1:12" x14ac:dyDescent="0.2">
      <c r="A928" s="10"/>
      <c r="D928" s="13"/>
      <c r="H928" s="12"/>
      <c r="J928" s="11"/>
      <c r="L928" s="9"/>
    </row>
    <row r="929" spans="1:12" x14ac:dyDescent="0.2">
      <c r="A929" s="10"/>
      <c r="D929" s="13"/>
      <c r="H929" s="12"/>
      <c r="J929" s="11"/>
      <c r="L929" s="9"/>
    </row>
    <row r="930" spans="1:12" x14ac:dyDescent="0.2">
      <c r="A930" s="10"/>
      <c r="D930" s="13"/>
      <c r="H930" s="12"/>
      <c r="J930" s="11"/>
      <c r="L930" s="9"/>
    </row>
    <row r="931" spans="1:12" x14ac:dyDescent="0.2">
      <c r="A931" s="10"/>
      <c r="D931" s="13"/>
      <c r="H931" s="12"/>
      <c r="J931" s="11"/>
      <c r="L931" s="9"/>
    </row>
    <row r="932" spans="1:12" x14ac:dyDescent="0.2">
      <c r="A932" s="10"/>
      <c r="D932" s="13"/>
      <c r="H932" s="12"/>
      <c r="J932" s="11"/>
      <c r="L932" s="9"/>
    </row>
    <row r="933" spans="1:12" x14ac:dyDescent="0.2">
      <c r="A933" s="10"/>
      <c r="D933" s="13"/>
      <c r="H933" s="12"/>
      <c r="J933" s="11"/>
      <c r="L933" s="9"/>
    </row>
    <row r="934" spans="1:12" x14ac:dyDescent="0.2">
      <c r="A934" s="10"/>
      <c r="D934" s="13"/>
      <c r="H934" s="12"/>
      <c r="J934" s="11"/>
      <c r="L934" s="9"/>
    </row>
    <row r="935" spans="1:12" x14ac:dyDescent="0.2">
      <c r="A935" s="10"/>
      <c r="D935" s="13"/>
      <c r="H935" s="12"/>
      <c r="J935" s="11"/>
      <c r="L935" s="9"/>
    </row>
    <row r="936" spans="1:12" x14ac:dyDescent="0.2">
      <c r="A936" s="10"/>
      <c r="D936" s="13"/>
      <c r="H936" s="12"/>
      <c r="J936" s="11"/>
      <c r="L936" s="9"/>
    </row>
    <row r="937" spans="1:12" x14ac:dyDescent="0.2">
      <c r="A937" s="10"/>
      <c r="D937" s="13"/>
      <c r="H937" s="12"/>
      <c r="J937" s="11"/>
      <c r="L937" s="9"/>
    </row>
    <row r="938" spans="1:12" x14ac:dyDescent="0.2">
      <c r="A938" s="10"/>
      <c r="D938" s="13"/>
      <c r="H938" s="12"/>
      <c r="J938" s="11"/>
      <c r="L938" s="9"/>
    </row>
    <row r="939" spans="1:12" x14ac:dyDescent="0.2">
      <c r="A939" s="10"/>
      <c r="D939" s="13"/>
      <c r="H939" s="12"/>
      <c r="J939" s="11"/>
      <c r="L939" s="9"/>
    </row>
    <row r="940" spans="1:12" x14ac:dyDescent="0.2">
      <c r="A940" s="10"/>
      <c r="D940" s="13"/>
      <c r="H940" s="12"/>
      <c r="J940" s="11"/>
      <c r="L940" s="9"/>
    </row>
    <row r="941" spans="1:12" x14ac:dyDescent="0.2">
      <c r="A941" s="10"/>
      <c r="D941" s="13"/>
      <c r="H941" s="12"/>
      <c r="J941" s="11"/>
      <c r="L941" s="9"/>
    </row>
    <row r="942" spans="1:12" x14ac:dyDescent="0.2">
      <c r="A942" s="10"/>
      <c r="D942" s="13"/>
      <c r="H942" s="12"/>
      <c r="J942" s="11"/>
      <c r="L942" s="9"/>
    </row>
    <row r="943" spans="1:12" x14ac:dyDescent="0.2">
      <c r="A943" s="10"/>
      <c r="D943" s="13"/>
      <c r="H943" s="12"/>
      <c r="J943" s="11"/>
      <c r="L943" s="9"/>
    </row>
    <row r="944" spans="1:12" x14ac:dyDescent="0.2">
      <c r="A944" s="10"/>
      <c r="D944" s="13"/>
      <c r="H944" s="12"/>
      <c r="J944" s="11"/>
      <c r="L944" s="9"/>
    </row>
    <row r="945" spans="1:12" x14ac:dyDescent="0.2">
      <c r="A945" s="10"/>
      <c r="D945" s="13"/>
      <c r="H945" s="12"/>
      <c r="J945" s="11"/>
      <c r="L945" s="9"/>
    </row>
    <row r="946" spans="1:12" x14ac:dyDescent="0.2">
      <c r="A946" s="10"/>
      <c r="D946" s="13"/>
      <c r="H946" s="12"/>
      <c r="J946" s="11"/>
      <c r="L946" s="9"/>
    </row>
    <row r="947" spans="1:12" x14ac:dyDescent="0.2">
      <c r="A947" s="10"/>
      <c r="D947" s="13"/>
      <c r="H947" s="12"/>
      <c r="J947" s="11"/>
      <c r="L947" s="9"/>
    </row>
    <row r="948" spans="1:12" x14ac:dyDescent="0.2">
      <c r="A948" s="10"/>
      <c r="D948" s="13"/>
      <c r="H948" s="12"/>
      <c r="J948" s="11"/>
      <c r="L948" s="9"/>
    </row>
    <row r="949" spans="1:12" x14ac:dyDescent="0.2">
      <c r="A949" s="10"/>
      <c r="D949" s="13"/>
      <c r="H949" s="12"/>
      <c r="J949" s="11"/>
      <c r="L949" s="9"/>
    </row>
    <row r="950" spans="1:12" x14ac:dyDescent="0.2">
      <c r="A950" s="10"/>
      <c r="D950" s="13"/>
      <c r="H950" s="12"/>
      <c r="J950" s="11"/>
      <c r="L950" s="9"/>
    </row>
    <row r="951" spans="1:12" x14ac:dyDescent="0.2">
      <c r="A951" s="10"/>
      <c r="D951" s="13"/>
      <c r="H951" s="12"/>
      <c r="J951" s="11"/>
      <c r="L951" s="9"/>
    </row>
    <row r="952" spans="1:12" x14ac:dyDescent="0.2">
      <c r="A952" s="10"/>
      <c r="D952" s="13"/>
      <c r="H952" s="12"/>
      <c r="J952" s="11"/>
      <c r="L952" s="9"/>
    </row>
    <row r="953" spans="1:12" x14ac:dyDescent="0.2">
      <c r="A953" s="10"/>
      <c r="D953" s="13"/>
      <c r="H953" s="12"/>
      <c r="J953" s="11"/>
      <c r="L953" s="9"/>
    </row>
    <row r="954" spans="1:12" x14ac:dyDescent="0.2">
      <c r="A954" s="10"/>
      <c r="D954" s="8"/>
      <c r="H954" s="12"/>
      <c r="J954" s="11"/>
      <c r="L954" s="9"/>
    </row>
    <row r="955" spans="1:12" x14ac:dyDescent="0.2">
      <c r="A955" s="10"/>
      <c r="D955" s="8"/>
      <c r="H955" s="12"/>
      <c r="J955" s="11"/>
      <c r="L955" s="9"/>
    </row>
    <row r="956" spans="1:12" x14ac:dyDescent="0.2">
      <c r="A956" s="10"/>
      <c r="D956" s="8"/>
      <c r="H956" s="12"/>
      <c r="J956" s="11"/>
      <c r="L956" s="9"/>
    </row>
    <row r="957" spans="1:12" x14ac:dyDescent="0.2">
      <c r="A957" s="10"/>
      <c r="D957" s="8"/>
      <c r="H957" s="12"/>
      <c r="J957" s="11"/>
      <c r="L957" s="9"/>
    </row>
    <row r="958" spans="1:12" x14ac:dyDescent="0.2">
      <c r="A958" s="10"/>
      <c r="D958" s="8"/>
      <c r="H958" s="12"/>
      <c r="J958" s="11"/>
      <c r="L958" s="9"/>
    </row>
    <row r="959" spans="1:12" x14ac:dyDescent="0.2">
      <c r="A959" s="10"/>
      <c r="D959" s="8"/>
      <c r="H959" s="12"/>
      <c r="J959" s="11"/>
      <c r="L959" s="9"/>
    </row>
    <row r="960" spans="1:12" x14ac:dyDescent="0.2">
      <c r="A960" s="10"/>
      <c r="D960" s="8"/>
      <c r="H960" s="12"/>
      <c r="J960" s="11"/>
      <c r="L960" s="9"/>
    </row>
    <row r="961" spans="1:12" x14ac:dyDescent="0.2">
      <c r="A961" s="10"/>
      <c r="D961" s="8"/>
      <c r="H961" s="12"/>
      <c r="J961" s="11"/>
      <c r="L961" s="9"/>
    </row>
    <row r="962" spans="1:12" x14ac:dyDescent="0.2">
      <c r="A962" s="10"/>
      <c r="D962" s="8"/>
      <c r="H962" s="12"/>
      <c r="J962" s="11"/>
      <c r="L962" s="9"/>
    </row>
    <row r="963" spans="1:12" x14ac:dyDescent="0.2">
      <c r="A963" s="10"/>
      <c r="D963" s="8"/>
      <c r="H963" s="12"/>
      <c r="J963" s="11"/>
      <c r="L963" s="9"/>
    </row>
    <row r="964" spans="1:12" x14ac:dyDescent="0.2">
      <c r="A964" s="10"/>
      <c r="D964" s="8"/>
      <c r="H964" s="12"/>
      <c r="J964" s="11"/>
      <c r="L964" s="9"/>
    </row>
    <row r="965" spans="1:12" x14ac:dyDescent="0.2">
      <c r="A965" s="10"/>
      <c r="D965" s="8"/>
      <c r="H965" s="12"/>
      <c r="J965" s="11"/>
      <c r="L965" s="9"/>
    </row>
    <row r="966" spans="1:12" x14ac:dyDescent="0.2">
      <c r="A966" s="10"/>
      <c r="D966" s="8"/>
      <c r="H966" s="12"/>
      <c r="J966" s="11"/>
      <c r="L966" s="9"/>
    </row>
    <row r="967" spans="1:12" x14ac:dyDescent="0.2">
      <c r="A967" s="10"/>
      <c r="D967" s="8"/>
      <c r="H967" s="12"/>
      <c r="J967" s="11"/>
      <c r="L967" s="9"/>
    </row>
    <row r="968" spans="1:12" x14ac:dyDescent="0.2">
      <c r="A968" s="10"/>
      <c r="D968" s="8"/>
      <c r="H968" s="12"/>
      <c r="J968" s="11"/>
      <c r="L968" s="9"/>
    </row>
    <row r="969" spans="1:12" x14ac:dyDescent="0.2">
      <c r="A969" s="10"/>
      <c r="D969" s="8"/>
      <c r="H969" s="12"/>
      <c r="J969" s="11"/>
      <c r="L969" s="9"/>
    </row>
    <row r="970" spans="1:12" x14ac:dyDescent="0.2">
      <c r="A970" s="10"/>
      <c r="D970" s="8"/>
      <c r="H970" s="12"/>
      <c r="J970" s="11"/>
      <c r="L970" s="9"/>
    </row>
    <row r="971" spans="1:12" x14ac:dyDescent="0.2">
      <c r="A971" s="10"/>
      <c r="D971" s="8"/>
      <c r="H971" s="12"/>
      <c r="J971" s="11"/>
      <c r="L971" s="9"/>
    </row>
    <row r="972" spans="1:12" x14ac:dyDescent="0.2">
      <c r="A972" s="10"/>
      <c r="D972" s="8"/>
      <c r="H972" s="12"/>
      <c r="J972" s="11"/>
      <c r="L972" s="9"/>
    </row>
    <row r="973" spans="1:12" x14ac:dyDescent="0.2">
      <c r="A973" s="10"/>
      <c r="D973" s="8"/>
      <c r="H973" s="12"/>
      <c r="J973" s="11"/>
      <c r="L973" s="9"/>
    </row>
    <row r="974" spans="1:12" x14ac:dyDescent="0.2">
      <c r="A974" s="10"/>
      <c r="D974" s="8"/>
      <c r="H974" s="12"/>
      <c r="J974" s="11"/>
      <c r="L974" s="9"/>
    </row>
    <row r="975" spans="1:12" x14ac:dyDescent="0.2">
      <c r="A975" s="10"/>
      <c r="D975" s="8"/>
      <c r="H975" s="12"/>
      <c r="J975" s="11"/>
      <c r="L975" s="9"/>
    </row>
    <row r="976" spans="1:12" x14ac:dyDescent="0.2">
      <c r="A976" s="10"/>
      <c r="D976" s="8"/>
      <c r="H976" s="12"/>
      <c r="J976" s="11"/>
      <c r="L976" s="9"/>
    </row>
    <row r="977" spans="1:12" x14ac:dyDescent="0.2">
      <c r="A977" s="10"/>
      <c r="D977" s="8"/>
      <c r="H977" s="12"/>
      <c r="J977" s="11"/>
      <c r="L977" s="9"/>
    </row>
    <row r="978" spans="1:12" x14ac:dyDescent="0.2">
      <c r="A978" s="10"/>
      <c r="D978" s="8"/>
      <c r="H978" s="12"/>
      <c r="J978" s="11"/>
      <c r="L978" s="9"/>
    </row>
    <row r="979" spans="1:12" x14ac:dyDescent="0.2">
      <c r="A979" s="10"/>
      <c r="D979" s="8"/>
      <c r="H979" s="12"/>
      <c r="J979" s="11"/>
      <c r="L979" s="9"/>
    </row>
    <row r="980" spans="1:12" x14ac:dyDescent="0.2">
      <c r="A980" s="10"/>
      <c r="D980" s="8"/>
      <c r="H980" s="12"/>
      <c r="J980" s="11"/>
      <c r="L980" s="9"/>
    </row>
    <row r="981" spans="1:12" x14ac:dyDescent="0.2">
      <c r="A981" s="10"/>
      <c r="D981" s="8"/>
      <c r="H981" s="12"/>
      <c r="J981" s="11"/>
      <c r="L981" s="9"/>
    </row>
    <row r="982" spans="1:12" x14ac:dyDescent="0.2">
      <c r="A982" s="10"/>
      <c r="D982" s="8"/>
      <c r="H982" s="12"/>
      <c r="J982" s="11"/>
      <c r="L982" s="9"/>
    </row>
    <row r="983" spans="1:12" x14ac:dyDescent="0.2">
      <c r="A983" s="10"/>
      <c r="D983" s="8"/>
      <c r="H983" s="12"/>
      <c r="J983" s="11"/>
      <c r="L983" s="9"/>
    </row>
    <row r="984" spans="1:12" x14ac:dyDescent="0.2">
      <c r="A984" s="10"/>
      <c r="D984" s="8"/>
      <c r="H984" s="12"/>
      <c r="J984" s="11"/>
      <c r="L984" s="9"/>
    </row>
    <row r="985" spans="1:12" x14ac:dyDescent="0.2">
      <c r="A985" s="10"/>
      <c r="D985" s="8"/>
      <c r="H985" s="12"/>
      <c r="J985" s="11"/>
      <c r="L985" s="9"/>
    </row>
    <row r="986" spans="1:12" x14ac:dyDescent="0.2">
      <c r="A986" s="10"/>
      <c r="D986" s="8"/>
      <c r="H986" s="12"/>
      <c r="J986" s="11"/>
      <c r="L986" s="9"/>
    </row>
    <row r="987" spans="1:12" x14ac:dyDescent="0.2">
      <c r="A987" s="10"/>
      <c r="D987" s="8"/>
      <c r="H987" s="12"/>
      <c r="J987" s="11"/>
      <c r="L987" s="9"/>
    </row>
    <row r="988" spans="1:12" x14ac:dyDescent="0.2">
      <c r="A988" s="10"/>
      <c r="D988" s="8"/>
      <c r="H988" s="12"/>
      <c r="J988" s="11"/>
      <c r="L988" s="9"/>
    </row>
    <row r="989" spans="1:12" x14ac:dyDescent="0.2">
      <c r="A989" s="10"/>
      <c r="D989" s="8"/>
      <c r="H989" s="12"/>
      <c r="J989" s="11"/>
      <c r="L989" s="9"/>
    </row>
    <row r="990" spans="1:12" x14ac:dyDescent="0.2">
      <c r="A990" s="10"/>
      <c r="D990" s="8"/>
      <c r="H990" s="12"/>
      <c r="J990" s="11"/>
      <c r="L990" s="9"/>
    </row>
    <row r="991" spans="1:12" x14ac:dyDescent="0.2">
      <c r="A991" s="10"/>
      <c r="D991" s="8"/>
      <c r="H991" s="12"/>
      <c r="J991" s="11"/>
      <c r="L991" s="9"/>
    </row>
    <row r="992" spans="1:12" x14ac:dyDescent="0.2">
      <c r="A992" s="10"/>
      <c r="D992" s="8"/>
      <c r="H992" s="12"/>
      <c r="J992" s="11"/>
      <c r="L992" s="9"/>
    </row>
    <row r="993" spans="1:12" x14ac:dyDescent="0.2">
      <c r="A993" s="10"/>
      <c r="D993" s="8"/>
      <c r="H993" s="12"/>
      <c r="J993" s="11"/>
      <c r="L993" s="9"/>
    </row>
    <row r="994" spans="1:12" x14ac:dyDescent="0.2">
      <c r="A994" s="10"/>
      <c r="D994" s="8"/>
      <c r="H994" s="12"/>
      <c r="J994" s="11"/>
      <c r="L994" s="9"/>
    </row>
    <row r="995" spans="1:12" x14ac:dyDescent="0.2">
      <c r="A995" s="10"/>
      <c r="D995" s="8"/>
      <c r="H995" s="12"/>
      <c r="J995" s="11"/>
      <c r="L995" s="9"/>
    </row>
    <row r="996" spans="1:12" x14ac:dyDescent="0.2">
      <c r="A996" s="10"/>
      <c r="D996" s="8"/>
      <c r="H996" s="12"/>
      <c r="J996" s="11"/>
      <c r="L996" s="9"/>
    </row>
    <row r="997" spans="1:12" x14ac:dyDescent="0.2">
      <c r="A997" s="10"/>
      <c r="D997" s="8"/>
      <c r="H997" s="12"/>
      <c r="J997" s="11"/>
      <c r="L997" s="9"/>
    </row>
    <row r="998" spans="1:12" x14ac:dyDescent="0.2">
      <c r="A998" s="10"/>
      <c r="D998" s="8"/>
      <c r="H998" s="12"/>
      <c r="J998" s="11"/>
      <c r="L998" s="9"/>
    </row>
    <row r="999" spans="1:12" x14ac:dyDescent="0.2">
      <c r="A999" s="10"/>
      <c r="D999" s="8"/>
      <c r="H999" s="12"/>
      <c r="J999" s="11"/>
      <c r="L999" s="9"/>
    </row>
    <row r="1000" spans="1:12" x14ac:dyDescent="0.2">
      <c r="A1000" s="10"/>
      <c r="D1000" s="8"/>
      <c r="H1000" s="12"/>
      <c r="J1000" s="11"/>
      <c r="L1000" s="9"/>
    </row>
    <row r="1001" spans="1:12" x14ac:dyDescent="0.2">
      <c r="A1001" s="10"/>
      <c r="D1001" s="8"/>
      <c r="H1001" s="12"/>
      <c r="J1001" s="11"/>
      <c r="L1001" s="9"/>
    </row>
    <row r="1002" spans="1:12" x14ac:dyDescent="0.2">
      <c r="A1002" s="10"/>
      <c r="D1002" s="8"/>
      <c r="H1002" s="12"/>
      <c r="J1002" s="11"/>
      <c r="L1002" s="9"/>
    </row>
    <row r="1003" spans="1:12" x14ac:dyDescent="0.2">
      <c r="A1003" s="10"/>
      <c r="D1003" s="8"/>
      <c r="H1003" s="12"/>
      <c r="J1003" s="11"/>
      <c r="L1003" s="9"/>
    </row>
    <row r="1004" spans="1:12" x14ac:dyDescent="0.2">
      <c r="A1004" s="10"/>
      <c r="D1004" s="8"/>
      <c r="H1004" s="12"/>
      <c r="J1004" s="11"/>
      <c r="L1004" s="9"/>
    </row>
    <row r="1005" spans="1:12" x14ac:dyDescent="0.2">
      <c r="A1005" s="10"/>
      <c r="D1005" s="8"/>
      <c r="H1005" s="12"/>
      <c r="J1005" s="11"/>
      <c r="L1005" s="9"/>
    </row>
    <row r="1006" spans="1:12" x14ac:dyDescent="0.2">
      <c r="A1006" s="10"/>
      <c r="D1006" s="8"/>
      <c r="H1006" s="12"/>
      <c r="J1006" s="11"/>
      <c r="L1006" s="9"/>
    </row>
    <row r="1007" spans="1:12" x14ac:dyDescent="0.2">
      <c r="A1007" s="10"/>
      <c r="D1007" s="8"/>
      <c r="H1007" s="12"/>
      <c r="J1007" s="11"/>
      <c r="L1007" s="9"/>
    </row>
    <row r="1008" spans="1:12" x14ac:dyDescent="0.2">
      <c r="A1008" s="10"/>
      <c r="D1008" s="8"/>
      <c r="H1008" s="12"/>
      <c r="J1008" s="11"/>
      <c r="L1008" s="9"/>
    </row>
    <row r="1009" spans="1:12" x14ac:dyDescent="0.2">
      <c r="A1009" s="10"/>
      <c r="D1009" s="8"/>
      <c r="H1009" s="12"/>
      <c r="J1009" s="11"/>
      <c r="L1009" s="9"/>
    </row>
    <row r="1010" spans="1:12" x14ac:dyDescent="0.2">
      <c r="A1010" s="10"/>
      <c r="D1010" s="8"/>
      <c r="H1010" s="12"/>
      <c r="J1010" s="11"/>
      <c r="L1010" s="9"/>
    </row>
    <row r="1011" spans="1:12" x14ac:dyDescent="0.2">
      <c r="A1011" s="10"/>
      <c r="D1011" s="8"/>
      <c r="H1011" s="12"/>
      <c r="J1011" s="11"/>
      <c r="L1011" s="9"/>
    </row>
    <row r="1012" spans="1:12" x14ac:dyDescent="0.2">
      <c r="A1012" s="10"/>
      <c r="D1012" s="8"/>
      <c r="H1012" s="12"/>
      <c r="J1012" s="11"/>
      <c r="L1012" s="9"/>
    </row>
    <row r="1013" spans="1:12" x14ac:dyDescent="0.2">
      <c r="A1013" s="10"/>
      <c r="D1013" s="8"/>
      <c r="H1013" s="12"/>
      <c r="J1013" s="11"/>
      <c r="L1013" s="9"/>
    </row>
    <row r="1014" spans="1:12" x14ac:dyDescent="0.2">
      <c r="A1014" s="10"/>
      <c r="D1014" s="8"/>
      <c r="H1014" s="12"/>
      <c r="J1014" s="11"/>
      <c r="L1014" s="9"/>
    </row>
    <row r="1015" spans="1:12" x14ac:dyDescent="0.2">
      <c r="A1015" s="10"/>
      <c r="D1015" s="8"/>
      <c r="H1015" s="12"/>
      <c r="J1015" s="11"/>
      <c r="L1015" s="9"/>
    </row>
    <row r="1016" spans="1:12" x14ac:dyDescent="0.2">
      <c r="A1016" s="10"/>
      <c r="D1016" s="8"/>
      <c r="H1016" s="12"/>
      <c r="J1016" s="11"/>
      <c r="L1016" s="9"/>
    </row>
    <row r="1017" spans="1:12" x14ac:dyDescent="0.2">
      <c r="A1017" s="10"/>
      <c r="D1017" s="8"/>
      <c r="H1017" s="12"/>
      <c r="J1017" s="11"/>
      <c r="L1017" s="9"/>
    </row>
    <row r="1018" spans="1:12" x14ac:dyDescent="0.2">
      <c r="A1018" s="10"/>
      <c r="D1018" s="8"/>
      <c r="H1018" s="12"/>
      <c r="J1018" s="11"/>
      <c r="L1018" s="9"/>
    </row>
    <row r="1019" spans="1:12" x14ac:dyDescent="0.2">
      <c r="A1019" s="10"/>
      <c r="D1019" s="8"/>
      <c r="H1019" s="12"/>
      <c r="J1019" s="11"/>
      <c r="L1019" s="9"/>
    </row>
    <row r="1020" spans="1:12" x14ac:dyDescent="0.2">
      <c r="A1020" s="10"/>
      <c r="D1020" s="8"/>
      <c r="H1020" s="12"/>
      <c r="J1020" s="11"/>
      <c r="L1020" s="9"/>
    </row>
    <row r="1021" spans="1:12" x14ac:dyDescent="0.2">
      <c r="A1021" s="10"/>
      <c r="D1021" s="8"/>
      <c r="H1021" s="12"/>
      <c r="J1021" s="11"/>
      <c r="L1021" s="9"/>
    </row>
    <row r="1022" spans="1:12" x14ac:dyDescent="0.2">
      <c r="A1022" s="10"/>
      <c r="D1022" s="8"/>
      <c r="H1022" s="12"/>
      <c r="J1022" s="11"/>
      <c r="L1022" s="9"/>
    </row>
    <row r="1023" spans="1:12" x14ac:dyDescent="0.2">
      <c r="A1023" s="10"/>
      <c r="D1023" s="8"/>
      <c r="H1023" s="12"/>
      <c r="J1023" s="11"/>
      <c r="L1023" s="9"/>
    </row>
    <row r="1024" spans="1:12" x14ac:dyDescent="0.2">
      <c r="A1024" s="10"/>
      <c r="D1024" s="8"/>
      <c r="H1024" s="12"/>
      <c r="J1024" s="11"/>
      <c r="L1024" s="9"/>
    </row>
    <row r="1025" spans="1:12" x14ac:dyDescent="0.2">
      <c r="A1025" s="10"/>
      <c r="D1025" s="8"/>
      <c r="H1025" s="12"/>
      <c r="J1025" s="11"/>
      <c r="L1025" s="9"/>
    </row>
    <row r="1026" spans="1:12" x14ac:dyDescent="0.2">
      <c r="A1026" s="10"/>
      <c r="D1026" s="8"/>
      <c r="H1026" s="12"/>
      <c r="J1026" s="11"/>
      <c r="L1026" s="9"/>
    </row>
    <row r="1027" spans="1:12" x14ac:dyDescent="0.2">
      <c r="A1027" s="10"/>
      <c r="D1027" s="8"/>
      <c r="H1027" s="12"/>
      <c r="J1027" s="11"/>
      <c r="L1027" s="9"/>
    </row>
    <row r="1028" spans="1:12" x14ac:dyDescent="0.2">
      <c r="A1028" s="10"/>
      <c r="D1028" s="8"/>
      <c r="H1028" s="12"/>
      <c r="J1028" s="11"/>
      <c r="L1028" s="9"/>
    </row>
    <row r="1029" spans="1:12" x14ac:dyDescent="0.2">
      <c r="A1029" s="10"/>
      <c r="D1029" s="8"/>
      <c r="H1029" s="12"/>
      <c r="J1029" s="11"/>
      <c r="L1029" s="9"/>
    </row>
    <row r="1030" spans="1:12" x14ac:dyDescent="0.2">
      <c r="A1030" s="10"/>
      <c r="D1030" s="8"/>
      <c r="H1030" s="12"/>
      <c r="J1030" s="11"/>
      <c r="L1030" s="9"/>
    </row>
    <row r="1031" spans="1:12" x14ac:dyDescent="0.2">
      <c r="A1031" s="10"/>
      <c r="D1031" s="8"/>
      <c r="H1031" s="12"/>
      <c r="J1031" s="11"/>
      <c r="L1031" s="9"/>
    </row>
    <row r="1032" spans="1:12" x14ac:dyDescent="0.2">
      <c r="A1032" s="10"/>
      <c r="D1032" s="8"/>
      <c r="H1032" s="12"/>
      <c r="J1032" s="11"/>
      <c r="L1032" s="9"/>
    </row>
    <row r="1033" spans="1:12" x14ac:dyDescent="0.2">
      <c r="A1033" s="10"/>
      <c r="D1033" s="8"/>
      <c r="H1033" s="12"/>
      <c r="J1033" s="11"/>
      <c r="L1033" s="9"/>
    </row>
    <row r="1034" spans="1:12" x14ac:dyDescent="0.2">
      <c r="A1034" s="10"/>
      <c r="D1034" s="8"/>
      <c r="H1034" s="12"/>
      <c r="J1034" s="11"/>
      <c r="L1034" s="9"/>
    </row>
    <row r="1035" spans="1:12" x14ac:dyDescent="0.2">
      <c r="A1035" s="10"/>
      <c r="D1035" s="8"/>
      <c r="H1035" s="12"/>
      <c r="J1035" s="11"/>
      <c r="L1035" s="9"/>
    </row>
    <row r="1036" spans="1:12" x14ac:dyDescent="0.2">
      <c r="A1036" s="10"/>
      <c r="D1036" s="8"/>
      <c r="H1036" s="12"/>
      <c r="J1036" s="11"/>
      <c r="L1036" s="9"/>
    </row>
    <row r="1037" spans="1:12" x14ac:dyDescent="0.2">
      <c r="A1037" s="10"/>
      <c r="D1037" s="8"/>
      <c r="H1037" s="12"/>
      <c r="J1037" s="11"/>
      <c r="L1037" s="9"/>
    </row>
    <row r="1038" spans="1:12" x14ac:dyDescent="0.2">
      <c r="A1038" s="10"/>
      <c r="D1038" s="8"/>
      <c r="H1038" s="12"/>
      <c r="J1038" s="11"/>
      <c r="L1038" s="9"/>
    </row>
    <row r="1039" spans="1:12" x14ac:dyDescent="0.2">
      <c r="A1039" s="10"/>
      <c r="D1039" s="8"/>
      <c r="H1039" s="12"/>
      <c r="J1039" s="11"/>
      <c r="L1039" s="9"/>
    </row>
    <row r="1040" spans="1:12" x14ac:dyDescent="0.2">
      <c r="A1040" s="10"/>
      <c r="D1040" s="8"/>
      <c r="H1040" s="12"/>
      <c r="J1040" s="11"/>
      <c r="L1040" s="9"/>
    </row>
    <row r="1041" spans="1:12" x14ac:dyDescent="0.2">
      <c r="A1041" s="10"/>
      <c r="D1041" s="8"/>
      <c r="H1041" s="12"/>
      <c r="J1041" s="11"/>
      <c r="L1041" s="9"/>
    </row>
    <row r="1042" spans="1:12" x14ac:dyDescent="0.2">
      <c r="A1042" s="10"/>
      <c r="D1042" s="8"/>
      <c r="H1042" s="12"/>
      <c r="J1042" s="11"/>
      <c r="L1042" s="9"/>
    </row>
    <row r="1043" spans="1:12" x14ac:dyDescent="0.2">
      <c r="A1043" s="10"/>
      <c r="D1043" s="8"/>
      <c r="H1043" s="12"/>
      <c r="J1043" s="11"/>
      <c r="L1043" s="9"/>
    </row>
    <row r="1044" spans="1:12" x14ac:dyDescent="0.2">
      <c r="A1044" s="10"/>
      <c r="D1044" s="8"/>
      <c r="H1044" s="12"/>
      <c r="J1044" s="11"/>
      <c r="L1044" s="9"/>
    </row>
    <row r="1045" spans="1:12" x14ac:dyDescent="0.2">
      <c r="A1045" s="10"/>
      <c r="D1045" s="8"/>
      <c r="H1045" s="12"/>
      <c r="J1045" s="11"/>
      <c r="L1045" s="9"/>
    </row>
    <row r="1046" spans="1:12" x14ac:dyDescent="0.2">
      <c r="A1046" s="10"/>
      <c r="D1046" s="8"/>
      <c r="H1046" s="12"/>
      <c r="J1046" s="11"/>
      <c r="L1046" s="9"/>
    </row>
    <row r="1047" spans="1:12" x14ac:dyDescent="0.2">
      <c r="A1047" s="10"/>
      <c r="D1047" s="8"/>
      <c r="H1047" s="12"/>
      <c r="J1047" s="11"/>
      <c r="L1047" s="9"/>
    </row>
    <row r="1048" spans="1:12" x14ac:dyDescent="0.2">
      <c r="A1048" s="10"/>
      <c r="D1048" s="8"/>
      <c r="H1048" s="12"/>
      <c r="J1048" s="11"/>
      <c r="L1048" s="9"/>
    </row>
    <row r="1049" spans="1:12" x14ac:dyDescent="0.2">
      <c r="A1049" s="10"/>
      <c r="D1049" s="8"/>
      <c r="H1049" s="12"/>
      <c r="J1049" s="11"/>
      <c r="L1049" s="9"/>
    </row>
    <row r="1050" spans="1:12" x14ac:dyDescent="0.2">
      <c r="A1050" s="10"/>
      <c r="D1050" s="8"/>
      <c r="H1050" s="12"/>
      <c r="J1050" s="11"/>
      <c r="L1050" s="9"/>
    </row>
    <row r="1051" spans="1:12" x14ac:dyDescent="0.2">
      <c r="A1051" s="10"/>
      <c r="D1051" s="8"/>
      <c r="H1051" s="12"/>
      <c r="J1051" s="11"/>
      <c r="L1051" s="9"/>
    </row>
    <row r="1052" spans="1:12" x14ac:dyDescent="0.2">
      <c r="A1052" s="10"/>
      <c r="D1052" s="8"/>
      <c r="H1052" s="12"/>
      <c r="J1052" s="11"/>
      <c r="L1052" s="9"/>
    </row>
    <row r="1053" spans="1:12" x14ac:dyDescent="0.2">
      <c r="A1053" s="10"/>
      <c r="D1053" s="8"/>
      <c r="H1053" s="12"/>
      <c r="J1053" s="11"/>
      <c r="L1053" s="9"/>
    </row>
    <row r="1054" spans="1:12" x14ac:dyDescent="0.2">
      <c r="A1054" s="10"/>
      <c r="D1054" s="8"/>
      <c r="H1054" s="12"/>
      <c r="J1054" s="11"/>
      <c r="L1054" s="9"/>
    </row>
    <row r="1055" spans="1:12" x14ac:dyDescent="0.2">
      <c r="A1055" s="10"/>
      <c r="D1055" s="8"/>
      <c r="H1055" s="12"/>
      <c r="J1055" s="11"/>
      <c r="L1055" s="9"/>
    </row>
    <row r="1056" spans="1:12" x14ac:dyDescent="0.2">
      <c r="A1056" s="10"/>
      <c r="D1056" s="8"/>
      <c r="H1056" s="12"/>
      <c r="J1056" s="11"/>
      <c r="L1056" s="9"/>
    </row>
    <row r="1057" spans="1:12" x14ac:dyDescent="0.2">
      <c r="A1057" s="10"/>
      <c r="D1057" s="8"/>
      <c r="H1057" s="12"/>
      <c r="J1057" s="11"/>
      <c r="L1057" s="9"/>
    </row>
    <row r="1058" spans="1:12" x14ac:dyDescent="0.2">
      <c r="A1058" s="10"/>
      <c r="D1058" s="8"/>
      <c r="H1058" s="12"/>
      <c r="J1058" s="11"/>
      <c r="L1058" s="9"/>
    </row>
    <row r="1059" spans="1:12" x14ac:dyDescent="0.2">
      <c r="A1059" s="10"/>
      <c r="D1059" s="8"/>
      <c r="H1059" s="12"/>
      <c r="J1059" s="11"/>
      <c r="L1059" s="9"/>
    </row>
    <row r="1060" spans="1:12" x14ac:dyDescent="0.2">
      <c r="A1060" s="10"/>
      <c r="D1060" s="8"/>
      <c r="H1060" s="12"/>
      <c r="J1060" s="11"/>
      <c r="L1060" s="9"/>
    </row>
    <row r="1061" spans="1:12" x14ac:dyDescent="0.2">
      <c r="A1061" s="10"/>
      <c r="D1061" s="8"/>
      <c r="H1061" s="12"/>
      <c r="J1061" s="11"/>
      <c r="L1061" s="9"/>
    </row>
    <row r="1062" spans="1:12" x14ac:dyDescent="0.2">
      <c r="A1062" s="10"/>
      <c r="D1062" s="8"/>
      <c r="H1062" s="12"/>
      <c r="J1062" s="11"/>
      <c r="L1062" s="9"/>
    </row>
    <row r="1063" spans="1:12" x14ac:dyDescent="0.2">
      <c r="A1063" s="10"/>
      <c r="D1063" s="8"/>
      <c r="H1063" s="12"/>
      <c r="J1063" s="11"/>
      <c r="L1063" s="9"/>
    </row>
    <row r="1064" spans="1:12" x14ac:dyDescent="0.2">
      <c r="A1064" s="10"/>
      <c r="D1064" s="8"/>
      <c r="H1064" s="12"/>
      <c r="J1064" s="11"/>
      <c r="L1064" s="9"/>
    </row>
    <row r="1065" spans="1:12" x14ac:dyDescent="0.2">
      <c r="A1065" s="10"/>
      <c r="D1065" s="8"/>
      <c r="H1065" s="12"/>
      <c r="J1065" s="11"/>
      <c r="L1065" s="9"/>
    </row>
    <row r="1066" spans="1:12" x14ac:dyDescent="0.2">
      <c r="A1066" s="10"/>
      <c r="D1066" s="8"/>
      <c r="H1066" s="12"/>
      <c r="J1066" s="11"/>
      <c r="L1066" s="9"/>
    </row>
    <row r="1067" spans="1:12" x14ac:dyDescent="0.2">
      <c r="A1067" s="10"/>
      <c r="D1067" s="8"/>
      <c r="H1067" s="12"/>
      <c r="J1067" s="11"/>
      <c r="L1067" s="9"/>
    </row>
    <row r="1068" spans="1:12" x14ac:dyDescent="0.2">
      <c r="A1068" s="10"/>
      <c r="D1068" s="8"/>
      <c r="H1068" s="12"/>
      <c r="J1068" s="11"/>
      <c r="L1068" s="9"/>
    </row>
    <row r="1069" spans="1:12" x14ac:dyDescent="0.2">
      <c r="A1069" s="10"/>
      <c r="D1069" s="8"/>
      <c r="H1069" s="12"/>
      <c r="J1069" s="11"/>
      <c r="L1069" s="9"/>
    </row>
    <row r="1070" spans="1:12" x14ac:dyDescent="0.2">
      <c r="A1070" s="10"/>
      <c r="D1070" s="8"/>
      <c r="H1070" s="12"/>
      <c r="J1070" s="11"/>
      <c r="L1070" s="9"/>
    </row>
    <row r="1071" spans="1:12" x14ac:dyDescent="0.2">
      <c r="A1071" s="10"/>
      <c r="D1071" s="8"/>
      <c r="H1071" s="12"/>
      <c r="J1071" s="11"/>
      <c r="L1071" s="9"/>
    </row>
    <row r="1072" spans="1:12" x14ac:dyDescent="0.2">
      <c r="A1072" s="10"/>
      <c r="D1072" s="8"/>
      <c r="H1072" s="12"/>
      <c r="J1072" s="11"/>
      <c r="L1072" s="9"/>
    </row>
    <row r="1073" spans="1:12" x14ac:dyDescent="0.2">
      <c r="A1073" s="10"/>
      <c r="D1073" s="8"/>
      <c r="H1073" s="12"/>
      <c r="J1073" s="11"/>
      <c r="L1073" s="9"/>
    </row>
    <row r="1074" spans="1:12" x14ac:dyDescent="0.2">
      <c r="A1074" s="10"/>
      <c r="D1074" s="8"/>
      <c r="H1074" s="12"/>
      <c r="J1074" s="11"/>
      <c r="L1074" s="9"/>
    </row>
    <row r="1075" spans="1:12" x14ac:dyDescent="0.2">
      <c r="A1075" s="10"/>
      <c r="D1075" s="8"/>
      <c r="H1075" s="12"/>
      <c r="J1075" s="11"/>
      <c r="L1075" s="9"/>
    </row>
    <row r="1076" spans="1:12" x14ac:dyDescent="0.2">
      <c r="A1076" s="10"/>
      <c r="D1076" s="8"/>
      <c r="H1076" s="12"/>
      <c r="J1076" s="11"/>
      <c r="L1076" s="9"/>
    </row>
    <row r="1077" spans="1:12" x14ac:dyDescent="0.2">
      <c r="A1077" s="10"/>
      <c r="D1077" s="8"/>
      <c r="H1077" s="12"/>
      <c r="J1077" s="11"/>
      <c r="L1077" s="9"/>
    </row>
    <row r="1078" spans="1:12" x14ac:dyDescent="0.2">
      <c r="A1078" s="10"/>
      <c r="D1078" s="8"/>
      <c r="H1078" s="12"/>
      <c r="J1078" s="11"/>
      <c r="L1078" s="9"/>
    </row>
    <row r="1079" spans="1:12" x14ac:dyDescent="0.2">
      <c r="A1079" s="10"/>
      <c r="D1079" s="8"/>
      <c r="H1079" s="12"/>
      <c r="J1079" s="11"/>
      <c r="L1079" s="9"/>
    </row>
    <row r="1080" spans="1:12" x14ac:dyDescent="0.2">
      <c r="A1080" s="10"/>
      <c r="D1080" s="8"/>
      <c r="H1080" s="12"/>
      <c r="J1080" s="11"/>
      <c r="L1080" s="9"/>
    </row>
    <row r="1081" spans="1:12" x14ac:dyDescent="0.2">
      <c r="A1081" s="10"/>
      <c r="D1081" s="8"/>
      <c r="H1081" s="12"/>
      <c r="J1081" s="11"/>
      <c r="L1081" s="9"/>
    </row>
    <row r="1082" spans="1:12" x14ac:dyDescent="0.2">
      <c r="A1082" s="10"/>
      <c r="D1082" s="8"/>
      <c r="H1082" s="12"/>
      <c r="J1082" s="11"/>
      <c r="L1082" s="9"/>
    </row>
    <row r="1083" spans="1:12" x14ac:dyDescent="0.2">
      <c r="A1083" s="10"/>
      <c r="D1083" s="8"/>
      <c r="H1083" s="12"/>
      <c r="J1083" s="11"/>
      <c r="L1083" s="9"/>
    </row>
    <row r="1084" spans="1:12" x14ac:dyDescent="0.2">
      <c r="A1084" s="10"/>
      <c r="D1084" s="8"/>
      <c r="H1084" s="12"/>
      <c r="J1084" s="11"/>
      <c r="L1084" s="9"/>
    </row>
    <row r="1085" spans="1:12" x14ac:dyDescent="0.2">
      <c r="A1085" s="10"/>
      <c r="D1085" s="8"/>
      <c r="H1085" s="12"/>
      <c r="J1085" s="11"/>
      <c r="L1085" s="9"/>
    </row>
    <row r="1086" spans="1:12" x14ac:dyDescent="0.2">
      <c r="A1086" s="10"/>
      <c r="D1086" s="8"/>
      <c r="H1086" s="12"/>
      <c r="J1086" s="11"/>
      <c r="L1086" s="9"/>
    </row>
    <row r="1087" spans="1:12" x14ac:dyDescent="0.2">
      <c r="A1087" s="10"/>
      <c r="D1087" s="8"/>
      <c r="H1087" s="12"/>
      <c r="J1087" s="11"/>
      <c r="L1087" s="9"/>
    </row>
    <row r="1088" spans="1:12" x14ac:dyDescent="0.2">
      <c r="A1088" s="10"/>
      <c r="D1088" s="8"/>
      <c r="H1088" s="12"/>
      <c r="J1088" s="11"/>
      <c r="L1088" s="9"/>
    </row>
    <row r="1089" spans="1:12" x14ac:dyDescent="0.2">
      <c r="A1089" s="10"/>
      <c r="D1089" s="8"/>
      <c r="H1089" s="12"/>
      <c r="J1089" s="11"/>
      <c r="L1089" s="9"/>
    </row>
    <row r="1090" spans="1:12" x14ac:dyDescent="0.2">
      <c r="A1090" s="10"/>
      <c r="D1090" s="8"/>
      <c r="H1090" s="12"/>
      <c r="J1090" s="11"/>
      <c r="L1090" s="9"/>
    </row>
    <row r="1091" spans="1:12" x14ac:dyDescent="0.2">
      <c r="A1091" s="10"/>
      <c r="D1091" s="8"/>
      <c r="H1091" s="12"/>
      <c r="J1091" s="11"/>
      <c r="L1091" s="9"/>
    </row>
    <row r="1092" spans="1:12" x14ac:dyDescent="0.2">
      <c r="A1092" s="10"/>
      <c r="D1092" s="8"/>
      <c r="H1092" s="12"/>
      <c r="J1092" s="11"/>
      <c r="L1092" s="9"/>
    </row>
    <row r="1093" spans="1:12" x14ac:dyDescent="0.2">
      <c r="A1093" s="10"/>
      <c r="D1093" s="8"/>
      <c r="H1093" s="12"/>
      <c r="J1093" s="11"/>
      <c r="L1093" s="9"/>
    </row>
    <row r="1094" spans="1:12" x14ac:dyDescent="0.2">
      <c r="A1094" s="10"/>
      <c r="D1094" s="8"/>
      <c r="H1094" s="12"/>
      <c r="J1094" s="11"/>
      <c r="L1094" s="9"/>
    </row>
    <row r="1095" spans="1:12" x14ac:dyDescent="0.2">
      <c r="A1095" s="10"/>
      <c r="D1095" s="8"/>
      <c r="H1095" s="12"/>
      <c r="J1095" s="11"/>
      <c r="L1095" s="9"/>
    </row>
    <row r="1096" spans="1:12" x14ac:dyDescent="0.2">
      <c r="A1096" s="10"/>
      <c r="D1096" s="8"/>
      <c r="H1096" s="12"/>
      <c r="J1096" s="11"/>
      <c r="L1096" s="9"/>
    </row>
    <row r="1097" spans="1:12" x14ac:dyDescent="0.2">
      <c r="A1097" s="10"/>
      <c r="D1097" s="8"/>
      <c r="H1097" s="12"/>
      <c r="J1097" s="11"/>
      <c r="L1097" s="9"/>
    </row>
    <row r="1098" spans="1:12" x14ac:dyDescent="0.2">
      <c r="A1098" s="10"/>
      <c r="D1098" s="8"/>
      <c r="H1098" s="12"/>
      <c r="J1098" s="11"/>
      <c r="L1098" s="9"/>
    </row>
    <row r="1099" spans="1:12" x14ac:dyDescent="0.2">
      <c r="A1099" s="10"/>
      <c r="D1099" s="8"/>
      <c r="H1099" s="12"/>
      <c r="J1099" s="11"/>
      <c r="L1099" s="9"/>
    </row>
    <row r="1100" spans="1:12" x14ac:dyDescent="0.2">
      <c r="A1100" s="10"/>
      <c r="D1100" s="8"/>
      <c r="H1100" s="12"/>
      <c r="J1100" s="11"/>
      <c r="L1100" s="9"/>
    </row>
    <row r="1101" spans="1:12" x14ac:dyDescent="0.2">
      <c r="A1101" s="10"/>
      <c r="D1101" s="8"/>
      <c r="H1101" s="12"/>
      <c r="J1101" s="11"/>
      <c r="L1101" s="9"/>
    </row>
    <row r="1102" spans="1:12" x14ac:dyDescent="0.2">
      <c r="A1102" s="10"/>
      <c r="D1102" s="8"/>
      <c r="H1102" s="12"/>
      <c r="J1102" s="11"/>
      <c r="L1102" s="9"/>
    </row>
    <row r="1103" spans="1:12" x14ac:dyDescent="0.2">
      <c r="A1103" s="10"/>
      <c r="D1103" s="8"/>
      <c r="H1103" s="12"/>
      <c r="J1103" s="11"/>
      <c r="L1103" s="9"/>
    </row>
    <row r="1104" spans="1:12" x14ac:dyDescent="0.2">
      <c r="A1104" s="10"/>
      <c r="D1104" s="8"/>
      <c r="H1104" s="12"/>
      <c r="J1104" s="11"/>
      <c r="L1104" s="9"/>
    </row>
    <row r="1105" spans="1:12" x14ac:dyDescent="0.2">
      <c r="A1105" s="10"/>
      <c r="D1105" s="8"/>
      <c r="H1105" s="12"/>
      <c r="J1105" s="11"/>
      <c r="L1105" s="9"/>
    </row>
    <row r="1106" spans="1:12" x14ac:dyDescent="0.2">
      <c r="A1106" s="10"/>
      <c r="D1106" s="8"/>
      <c r="H1106" s="12"/>
      <c r="J1106" s="11"/>
      <c r="L1106" s="9"/>
    </row>
    <row r="1107" spans="1:12" x14ac:dyDescent="0.2">
      <c r="A1107" s="10"/>
      <c r="D1107" s="8"/>
      <c r="H1107" s="12"/>
      <c r="J1107" s="11"/>
      <c r="L1107" s="9"/>
    </row>
    <row r="1108" spans="1:12" x14ac:dyDescent="0.2">
      <c r="A1108" s="10"/>
      <c r="D1108" s="8"/>
      <c r="H1108" s="12"/>
      <c r="J1108" s="11"/>
      <c r="L1108" s="9"/>
    </row>
    <row r="1109" spans="1:12" x14ac:dyDescent="0.2">
      <c r="A1109" s="10"/>
      <c r="D1109" s="8"/>
      <c r="H1109" s="12"/>
      <c r="J1109" s="11"/>
      <c r="L1109" s="9"/>
    </row>
    <row r="1110" spans="1:12" x14ac:dyDescent="0.2">
      <c r="A1110" s="10"/>
      <c r="D1110" s="8"/>
      <c r="H1110" s="12"/>
      <c r="J1110" s="11"/>
      <c r="L1110" s="9"/>
    </row>
    <row r="1111" spans="1:12" x14ac:dyDescent="0.2">
      <c r="A1111" s="10"/>
      <c r="D1111" s="8"/>
      <c r="H1111" s="12"/>
      <c r="J1111" s="11"/>
      <c r="L1111" s="9"/>
    </row>
    <row r="1112" spans="1:12" x14ac:dyDescent="0.2">
      <c r="A1112" s="10"/>
      <c r="D1112" s="8"/>
      <c r="H1112" s="12"/>
      <c r="J1112" s="11"/>
      <c r="L1112" s="9"/>
    </row>
    <row r="1113" spans="1:12" x14ac:dyDescent="0.2">
      <c r="A1113" s="10"/>
      <c r="D1113" s="8"/>
      <c r="H1113" s="12"/>
      <c r="J1113" s="11"/>
      <c r="L1113" s="9"/>
    </row>
    <row r="1114" spans="1:12" x14ac:dyDescent="0.2">
      <c r="A1114" s="10"/>
      <c r="D1114" s="8"/>
      <c r="H1114" s="12"/>
      <c r="J1114" s="11"/>
      <c r="L1114" s="9"/>
    </row>
    <row r="1115" spans="1:12" x14ac:dyDescent="0.2">
      <c r="A1115" s="10"/>
      <c r="D1115" s="8"/>
      <c r="H1115" s="12"/>
      <c r="J1115" s="11"/>
      <c r="L1115" s="9"/>
    </row>
    <row r="1116" spans="1:12" x14ac:dyDescent="0.2">
      <c r="A1116" s="10"/>
      <c r="D1116" s="8"/>
      <c r="H1116" s="12"/>
      <c r="J1116" s="11"/>
      <c r="L1116" s="9"/>
    </row>
    <row r="1117" spans="1:12" x14ac:dyDescent="0.2">
      <c r="A1117" s="10"/>
      <c r="D1117" s="8"/>
      <c r="H1117" s="12"/>
      <c r="J1117" s="11"/>
      <c r="L1117" s="9"/>
    </row>
    <row r="1118" spans="1:12" x14ac:dyDescent="0.2">
      <c r="A1118" s="10"/>
      <c r="D1118" s="8"/>
      <c r="H1118" s="12"/>
      <c r="J1118" s="11"/>
      <c r="L1118" s="9"/>
    </row>
    <row r="1119" spans="1:12" x14ac:dyDescent="0.2">
      <c r="A1119" s="10"/>
      <c r="D1119" s="8"/>
      <c r="H1119" s="12"/>
      <c r="J1119" s="11"/>
      <c r="L1119" s="9"/>
    </row>
    <row r="1120" spans="1:12" x14ac:dyDescent="0.2">
      <c r="A1120" s="10"/>
      <c r="D1120" s="8"/>
      <c r="H1120" s="12"/>
      <c r="J1120" s="11"/>
      <c r="L1120" s="9"/>
    </row>
    <row r="1121" spans="1:12" x14ac:dyDescent="0.2">
      <c r="A1121" s="10"/>
      <c r="D1121" s="8"/>
      <c r="H1121" s="12"/>
      <c r="J1121" s="11"/>
      <c r="L1121" s="9"/>
    </row>
    <row r="1122" spans="1:12" x14ac:dyDescent="0.2">
      <c r="A1122" s="10"/>
      <c r="D1122" s="8"/>
      <c r="H1122" s="12"/>
      <c r="J1122" s="11"/>
      <c r="L1122" s="9"/>
    </row>
    <row r="1123" spans="1:12" x14ac:dyDescent="0.2">
      <c r="A1123" s="10"/>
      <c r="D1123" s="8"/>
      <c r="H1123" s="12"/>
      <c r="J1123" s="11"/>
      <c r="L1123" s="9"/>
    </row>
    <row r="1124" spans="1:12" x14ac:dyDescent="0.2">
      <c r="A1124" s="10"/>
      <c r="D1124" s="8"/>
      <c r="H1124" s="12"/>
      <c r="J1124" s="11"/>
      <c r="L1124" s="9"/>
    </row>
    <row r="1125" spans="1:12" x14ac:dyDescent="0.2">
      <c r="A1125" s="10"/>
      <c r="D1125" s="8"/>
      <c r="H1125" s="12"/>
      <c r="J1125" s="11"/>
      <c r="L1125" s="9"/>
    </row>
    <row r="1126" spans="1:12" x14ac:dyDescent="0.2">
      <c r="A1126" s="10"/>
      <c r="D1126" s="8"/>
      <c r="H1126" s="12"/>
      <c r="J1126" s="11"/>
      <c r="L1126" s="9"/>
    </row>
    <row r="1127" spans="1:12" x14ac:dyDescent="0.2">
      <c r="A1127" s="10"/>
      <c r="D1127" s="8"/>
      <c r="H1127" s="12"/>
      <c r="J1127" s="11"/>
      <c r="L1127" s="9"/>
    </row>
    <row r="1128" spans="1:12" x14ac:dyDescent="0.2">
      <c r="A1128" s="10"/>
      <c r="D1128" s="8"/>
      <c r="H1128" s="12"/>
      <c r="J1128" s="11"/>
      <c r="L1128" s="9"/>
    </row>
    <row r="1129" spans="1:12" x14ac:dyDescent="0.2">
      <c r="A1129" s="10"/>
      <c r="D1129" s="8"/>
      <c r="H1129" s="12"/>
      <c r="J1129" s="11"/>
      <c r="L1129" s="9"/>
    </row>
    <row r="1130" spans="1:12" x14ac:dyDescent="0.2">
      <c r="A1130" s="10"/>
      <c r="D1130" s="8"/>
      <c r="H1130" s="12"/>
      <c r="J1130" s="11"/>
      <c r="L1130" s="9"/>
    </row>
    <row r="1131" spans="1:12" x14ac:dyDescent="0.2">
      <c r="A1131" s="10"/>
      <c r="D1131" s="8"/>
      <c r="H1131" s="12"/>
      <c r="J1131" s="11"/>
      <c r="L1131" s="9"/>
    </row>
    <row r="1132" spans="1:12" x14ac:dyDescent="0.2">
      <c r="A1132" s="10"/>
      <c r="D1132" s="8"/>
      <c r="H1132" s="12"/>
      <c r="J1132" s="11"/>
      <c r="L1132" s="9"/>
    </row>
    <row r="1133" spans="1:12" x14ac:dyDescent="0.2">
      <c r="A1133" s="10"/>
      <c r="D1133" s="8"/>
      <c r="H1133" s="12"/>
      <c r="J1133" s="11"/>
      <c r="L1133" s="9"/>
    </row>
    <row r="1134" spans="1:12" x14ac:dyDescent="0.2">
      <c r="A1134" s="10"/>
      <c r="D1134" s="8"/>
      <c r="H1134" s="12"/>
      <c r="J1134" s="11"/>
      <c r="L1134" s="9"/>
    </row>
    <row r="1135" spans="1:12" x14ac:dyDescent="0.2">
      <c r="A1135" s="10"/>
      <c r="D1135" s="8"/>
      <c r="H1135" s="12"/>
      <c r="J1135" s="11"/>
      <c r="L1135" s="9"/>
    </row>
    <row r="1136" spans="1:12" x14ac:dyDescent="0.2">
      <c r="A1136" s="10"/>
      <c r="D1136" s="8"/>
      <c r="H1136" s="12"/>
      <c r="J1136" s="11"/>
      <c r="L1136" s="9"/>
    </row>
    <row r="1137" spans="1:12" x14ac:dyDescent="0.2">
      <c r="A1137" s="10"/>
      <c r="D1137" s="8"/>
      <c r="H1137" s="12"/>
      <c r="J1137" s="11"/>
      <c r="L1137" s="9"/>
    </row>
    <row r="1138" spans="1:12" x14ac:dyDescent="0.2">
      <c r="A1138" s="10"/>
      <c r="D1138" s="8"/>
      <c r="H1138" s="12"/>
      <c r="J1138" s="11"/>
      <c r="L1138" s="9"/>
    </row>
    <row r="1139" spans="1:12" x14ac:dyDescent="0.2">
      <c r="A1139" s="10"/>
      <c r="D1139" s="8"/>
      <c r="H1139" s="12"/>
      <c r="J1139" s="11"/>
      <c r="L1139" s="9"/>
    </row>
    <row r="1140" spans="1:12" x14ac:dyDescent="0.2">
      <c r="A1140" s="10"/>
      <c r="D1140" s="8"/>
      <c r="H1140" s="12"/>
      <c r="J1140" s="11"/>
      <c r="L1140" s="9"/>
    </row>
    <row r="1141" spans="1:12" x14ac:dyDescent="0.2">
      <c r="A1141" s="10"/>
      <c r="D1141" s="8"/>
      <c r="H1141" s="12"/>
      <c r="J1141" s="11"/>
      <c r="L1141" s="9"/>
    </row>
    <row r="1142" spans="1:12" x14ac:dyDescent="0.2">
      <c r="A1142" s="10"/>
      <c r="D1142" s="8"/>
      <c r="H1142" s="12"/>
      <c r="J1142" s="11"/>
      <c r="L1142" s="9"/>
    </row>
    <row r="1143" spans="1:12" x14ac:dyDescent="0.2">
      <c r="A1143" s="10"/>
      <c r="D1143" s="8"/>
      <c r="H1143" s="12"/>
      <c r="J1143" s="11"/>
      <c r="L1143" s="9"/>
    </row>
    <row r="1144" spans="1:12" x14ac:dyDescent="0.2">
      <c r="A1144" s="10"/>
      <c r="D1144" s="8"/>
      <c r="H1144" s="12"/>
      <c r="J1144" s="11"/>
      <c r="L1144" s="9"/>
    </row>
    <row r="1145" spans="1:12" x14ac:dyDescent="0.2">
      <c r="A1145" s="10"/>
      <c r="D1145" s="8"/>
      <c r="H1145" s="12"/>
      <c r="J1145" s="11"/>
      <c r="L1145" s="9"/>
    </row>
    <row r="1146" spans="1:12" x14ac:dyDescent="0.2">
      <c r="A1146" s="10"/>
      <c r="D1146" s="8"/>
      <c r="H1146" s="12"/>
      <c r="J1146" s="11"/>
      <c r="L1146" s="9"/>
    </row>
    <row r="1147" spans="1:12" x14ac:dyDescent="0.2">
      <c r="A1147" s="10"/>
      <c r="D1147" s="8"/>
      <c r="H1147" s="12"/>
      <c r="J1147" s="11"/>
      <c r="L1147" s="9"/>
    </row>
    <row r="1148" spans="1:12" x14ac:dyDescent="0.2">
      <c r="A1148" s="10"/>
      <c r="D1148" s="8"/>
      <c r="H1148" s="12"/>
      <c r="J1148" s="11"/>
      <c r="L1148" s="9"/>
    </row>
    <row r="1149" spans="1:12" x14ac:dyDescent="0.2">
      <c r="A1149" s="10"/>
      <c r="D1149" s="8"/>
      <c r="H1149" s="12"/>
      <c r="J1149" s="11"/>
      <c r="L1149" s="9"/>
    </row>
    <row r="1150" spans="1:12" x14ac:dyDescent="0.2">
      <c r="A1150" s="10"/>
      <c r="D1150" s="8"/>
      <c r="H1150" s="12"/>
      <c r="J1150" s="11"/>
      <c r="L1150" s="9"/>
    </row>
    <row r="1151" spans="1:12" x14ac:dyDescent="0.2">
      <c r="A1151" s="10"/>
      <c r="D1151" s="8"/>
      <c r="H1151" s="12"/>
      <c r="J1151" s="11"/>
      <c r="L1151" s="9"/>
    </row>
    <row r="1152" spans="1:12" x14ac:dyDescent="0.2">
      <c r="A1152" s="10"/>
      <c r="D1152" s="8"/>
      <c r="H1152" s="12"/>
      <c r="J1152" s="11"/>
      <c r="L1152" s="9"/>
    </row>
    <row r="1153" spans="1:12" x14ac:dyDescent="0.2">
      <c r="A1153" s="10"/>
      <c r="D1153" s="8"/>
      <c r="H1153" s="12"/>
      <c r="J1153" s="11"/>
      <c r="L1153" s="9"/>
    </row>
    <row r="1154" spans="1:12" x14ac:dyDescent="0.2">
      <c r="A1154" s="10"/>
      <c r="D1154" s="8"/>
      <c r="H1154" s="12"/>
      <c r="J1154" s="11"/>
      <c r="L1154" s="9"/>
    </row>
    <row r="1155" spans="1:12" x14ac:dyDescent="0.2">
      <c r="A1155" s="10"/>
      <c r="D1155" s="8"/>
      <c r="H1155" s="12"/>
      <c r="J1155" s="11"/>
      <c r="L1155" s="9"/>
    </row>
    <row r="1156" spans="1:12" x14ac:dyDescent="0.2">
      <c r="A1156" s="10"/>
      <c r="D1156" s="8"/>
      <c r="H1156" s="12"/>
      <c r="J1156" s="11"/>
      <c r="L1156" s="9"/>
    </row>
    <row r="1157" spans="1:12" x14ac:dyDescent="0.2">
      <c r="A1157" s="10"/>
      <c r="D1157" s="8"/>
      <c r="H1157" s="12"/>
      <c r="J1157" s="11"/>
      <c r="L1157" s="9"/>
    </row>
    <row r="1158" spans="1:12" x14ac:dyDescent="0.2">
      <c r="A1158" s="10"/>
      <c r="D1158" s="8"/>
      <c r="H1158" s="12"/>
      <c r="J1158" s="11"/>
      <c r="L1158" s="9"/>
    </row>
    <row r="1159" spans="1:12" x14ac:dyDescent="0.2">
      <c r="A1159" s="10"/>
      <c r="D1159" s="8"/>
      <c r="H1159" s="12"/>
      <c r="J1159" s="11"/>
      <c r="L1159" s="9"/>
    </row>
    <row r="1160" spans="1:12" x14ac:dyDescent="0.2">
      <c r="A1160" s="10"/>
      <c r="D1160" s="8"/>
      <c r="H1160" s="12"/>
      <c r="J1160" s="11"/>
      <c r="L1160" s="9"/>
    </row>
    <row r="1161" spans="1:12" x14ac:dyDescent="0.2">
      <c r="A1161" s="10"/>
      <c r="D1161" s="8"/>
      <c r="H1161" s="12"/>
      <c r="J1161" s="11"/>
      <c r="L1161" s="9"/>
    </row>
    <row r="1162" spans="1:12" x14ac:dyDescent="0.2">
      <c r="A1162" s="10"/>
      <c r="D1162" s="8"/>
      <c r="H1162" s="12"/>
      <c r="J1162" s="11"/>
      <c r="L1162" s="9"/>
    </row>
    <row r="1163" spans="1:12" x14ac:dyDescent="0.2">
      <c r="A1163" s="10"/>
      <c r="D1163" s="8"/>
      <c r="H1163" s="12"/>
      <c r="J1163" s="11"/>
      <c r="L1163" s="9"/>
    </row>
    <row r="1164" spans="1:12" x14ac:dyDescent="0.2">
      <c r="A1164" s="10"/>
      <c r="D1164" s="8"/>
      <c r="H1164" s="12"/>
      <c r="J1164" s="11"/>
      <c r="L1164" s="9"/>
    </row>
    <row r="1165" spans="1:12" x14ac:dyDescent="0.2">
      <c r="A1165" s="10"/>
      <c r="D1165" s="8"/>
      <c r="H1165" s="12"/>
      <c r="J1165" s="11"/>
      <c r="L1165" s="9"/>
    </row>
    <row r="1166" spans="1:12" x14ac:dyDescent="0.2">
      <c r="A1166" s="10"/>
      <c r="D1166" s="8"/>
      <c r="H1166" s="12"/>
      <c r="J1166" s="11"/>
      <c r="L1166" s="9"/>
    </row>
    <row r="1167" spans="1:12" x14ac:dyDescent="0.2">
      <c r="A1167" s="10"/>
      <c r="D1167" s="8"/>
      <c r="H1167" s="12"/>
      <c r="J1167" s="11"/>
      <c r="L1167" s="9"/>
    </row>
    <row r="1168" spans="1:12" x14ac:dyDescent="0.2">
      <c r="A1168" s="10"/>
      <c r="D1168" s="8"/>
      <c r="H1168" s="12"/>
      <c r="J1168" s="11"/>
      <c r="L1168" s="9"/>
    </row>
    <row r="1169" spans="1:12" x14ac:dyDescent="0.2">
      <c r="A1169" s="10"/>
      <c r="D1169" s="8"/>
      <c r="H1169" s="12"/>
      <c r="J1169" s="11"/>
      <c r="L1169" s="9"/>
    </row>
    <row r="1170" spans="1:12" x14ac:dyDescent="0.2">
      <c r="A1170" s="10"/>
      <c r="D1170" s="8"/>
      <c r="H1170" s="12"/>
      <c r="J1170" s="11"/>
      <c r="L1170" s="9"/>
    </row>
    <row r="1171" spans="1:12" x14ac:dyDescent="0.2">
      <c r="A1171" s="10"/>
      <c r="D1171" s="8"/>
      <c r="H1171" s="12"/>
      <c r="J1171" s="11"/>
      <c r="L1171" s="9"/>
    </row>
    <row r="1172" spans="1:12" x14ac:dyDescent="0.2">
      <c r="A1172" s="10"/>
      <c r="D1172" s="8"/>
      <c r="H1172" s="12"/>
      <c r="J1172" s="11"/>
      <c r="L1172" s="9"/>
    </row>
    <row r="1173" spans="1:12" x14ac:dyDescent="0.2">
      <c r="A1173" s="10"/>
      <c r="D1173" s="8"/>
      <c r="H1173" s="12"/>
      <c r="J1173" s="11"/>
      <c r="L1173" s="9"/>
    </row>
    <row r="1174" spans="1:12" x14ac:dyDescent="0.2">
      <c r="A1174" s="10"/>
      <c r="D1174" s="8"/>
      <c r="H1174" s="12"/>
      <c r="J1174" s="11"/>
      <c r="L1174" s="9"/>
    </row>
    <row r="1175" spans="1:12" x14ac:dyDescent="0.2">
      <c r="A1175" s="10"/>
      <c r="D1175" s="8"/>
      <c r="H1175" s="12"/>
      <c r="J1175" s="11"/>
      <c r="L1175" s="9"/>
    </row>
    <row r="1176" spans="1:12" x14ac:dyDescent="0.2">
      <c r="A1176" s="10"/>
      <c r="D1176" s="8"/>
      <c r="H1176" s="12"/>
      <c r="J1176" s="11"/>
      <c r="L1176" s="9"/>
    </row>
    <row r="1177" spans="1:12" x14ac:dyDescent="0.2">
      <c r="A1177" s="10"/>
      <c r="D1177" s="8"/>
      <c r="H1177" s="12"/>
      <c r="J1177" s="11"/>
      <c r="L1177" s="9"/>
    </row>
    <row r="1178" spans="1:12" x14ac:dyDescent="0.2">
      <c r="A1178" s="10"/>
      <c r="D1178" s="8"/>
      <c r="H1178" s="12"/>
      <c r="J1178" s="11"/>
      <c r="L1178" s="9"/>
    </row>
    <row r="1179" spans="1:12" x14ac:dyDescent="0.2">
      <c r="A1179" s="10"/>
      <c r="D1179" s="8"/>
      <c r="H1179" s="12"/>
      <c r="J1179" s="11"/>
      <c r="L1179" s="9"/>
    </row>
    <row r="1180" spans="1:12" x14ac:dyDescent="0.2">
      <c r="A1180" s="10"/>
      <c r="D1180" s="8"/>
      <c r="H1180" s="12"/>
      <c r="J1180" s="11"/>
      <c r="L1180" s="9"/>
    </row>
    <row r="1181" spans="1:12" x14ac:dyDescent="0.2">
      <c r="A1181" s="10"/>
      <c r="D1181" s="8"/>
      <c r="H1181" s="12"/>
      <c r="J1181" s="11"/>
      <c r="L1181" s="9"/>
    </row>
    <row r="1182" spans="1:12" x14ac:dyDescent="0.2">
      <c r="A1182" s="10"/>
      <c r="D1182" s="8"/>
      <c r="H1182" s="12"/>
      <c r="J1182" s="11"/>
      <c r="L1182" s="9"/>
    </row>
    <row r="1183" spans="1:12" x14ac:dyDescent="0.2">
      <c r="A1183" s="10"/>
      <c r="D1183" s="8"/>
      <c r="H1183" s="12"/>
      <c r="J1183" s="11"/>
      <c r="L1183" s="9"/>
    </row>
    <row r="1184" spans="1:12" x14ac:dyDescent="0.2">
      <c r="A1184" s="10"/>
      <c r="D1184" s="8"/>
      <c r="H1184" s="12"/>
      <c r="J1184" s="11"/>
      <c r="L1184" s="9"/>
    </row>
    <row r="1185" spans="1:12" x14ac:dyDescent="0.2">
      <c r="A1185" s="10"/>
      <c r="D1185" s="8"/>
      <c r="H1185" s="12"/>
      <c r="J1185" s="11"/>
      <c r="L1185" s="9"/>
    </row>
    <row r="1186" spans="1:12" x14ac:dyDescent="0.2">
      <c r="A1186" s="10"/>
      <c r="D1186" s="8"/>
      <c r="H1186" s="12"/>
      <c r="J1186" s="11"/>
      <c r="L1186" s="9"/>
    </row>
    <row r="1187" spans="1:12" x14ac:dyDescent="0.2">
      <c r="A1187" s="10"/>
      <c r="D1187" s="8"/>
      <c r="H1187" s="12"/>
      <c r="J1187" s="11"/>
      <c r="L1187" s="9"/>
    </row>
    <row r="1188" spans="1:12" x14ac:dyDescent="0.2">
      <c r="A1188" s="10"/>
      <c r="D1188" s="8"/>
      <c r="H1188" s="12"/>
      <c r="J1188" s="11"/>
      <c r="L1188" s="9"/>
    </row>
    <row r="1189" spans="1:12" x14ac:dyDescent="0.2">
      <c r="A1189" s="10"/>
      <c r="D1189" s="8"/>
      <c r="H1189" s="12"/>
      <c r="J1189" s="11"/>
      <c r="L1189" s="9"/>
    </row>
    <row r="1190" spans="1:12" x14ac:dyDescent="0.2">
      <c r="A1190" s="10"/>
      <c r="D1190" s="8"/>
      <c r="H1190" s="12"/>
      <c r="J1190" s="11"/>
      <c r="L1190" s="9"/>
    </row>
    <row r="1191" spans="1:12" x14ac:dyDescent="0.2">
      <c r="A1191" s="10"/>
      <c r="D1191" s="8"/>
      <c r="H1191" s="12"/>
      <c r="J1191" s="11"/>
      <c r="L1191" s="9"/>
    </row>
    <row r="1192" spans="1:12" x14ac:dyDescent="0.2">
      <c r="A1192" s="10"/>
      <c r="D1192" s="8"/>
      <c r="H1192" s="12"/>
      <c r="J1192" s="11"/>
      <c r="L1192" s="9"/>
    </row>
    <row r="1193" spans="1:12" x14ac:dyDescent="0.2">
      <c r="A1193" s="10"/>
      <c r="D1193" s="8"/>
      <c r="H1193" s="12"/>
      <c r="J1193" s="11"/>
      <c r="L1193" s="9"/>
    </row>
    <row r="1194" spans="1:12" x14ac:dyDescent="0.2">
      <c r="A1194" s="10"/>
      <c r="D1194" s="8"/>
      <c r="H1194" s="12"/>
      <c r="J1194" s="11"/>
      <c r="L1194" s="9"/>
    </row>
    <row r="1195" spans="1:12" x14ac:dyDescent="0.2">
      <c r="A1195" s="10"/>
      <c r="D1195" s="8"/>
      <c r="H1195" s="12"/>
      <c r="J1195" s="11"/>
      <c r="L1195" s="9"/>
    </row>
    <row r="1196" spans="1:12" x14ac:dyDescent="0.2">
      <c r="A1196" s="10"/>
      <c r="D1196" s="8"/>
      <c r="H1196" s="12"/>
      <c r="J1196" s="11"/>
      <c r="L1196" s="9"/>
    </row>
    <row r="1197" spans="1:12" x14ac:dyDescent="0.2">
      <c r="A1197" s="10"/>
      <c r="D1197" s="8"/>
      <c r="H1197" s="12"/>
      <c r="J1197" s="11"/>
      <c r="L1197" s="9"/>
    </row>
    <row r="1198" spans="1:12" x14ac:dyDescent="0.2">
      <c r="A1198" s="10"/>
      <c r="D1198" s="8"/>
      <c r="H1198" s="12"/>
      <c r="J1198" s="11"/>
      <c r="L1198" s="9"/>
    </row>
    <row r="1199" spans="1:12" x14ac:dyDescent="0.2">
      <c r="A1199" s="10"/>
      <c r="D1199" s="8"/>
      <c r="H1199" s="12"/>
      <c r="J1199" s="11"/>
      <c r="L1199" s="9"/>
    </row>
    <row r="1200" spans="1:12" x14ac:dyDescent="0.2">
      <c r="A1200" s="10"/>
      <c r="D1200" s="8"/>
      <c r="H1200" s="12"/>
      <c r="J1200" s="11"/>
      <c r="L1200" s="9"/>
    </row>
    <row r="1201" spans="1:12" x14ac:dyDescent="0.2">
      <c r="A1201" s="10"/>
      <c r="D1201" s="8"/>
      <c r="H1201" s="12"/>
      <c r="J1201" s="11"/>
      <c r="L1201" s="9"/>
    </row>
    <row r="1202" spans="1:12" x14ac:dyDescent="0.2">
      <c r="A1202" s="10"/>
      <c r="D1202" s="8"/>
      <c r="H1202" s="12"/>
      <c r="J1202" s="11"/>
      <c r="L1202" s="9"/>
    </row>
    <row r="1203" spans="1:12" x14ac:dyDescent="0.2">
      <c r="A1203" s="10"/>
      <c r="D1203" s="8"/>
      <c r="H1203" s="12"/>
      <c r="J1203" s="11"/>
      <c r="L1203" s="9"/>
    </row>
    <row r="1204" spans="1:12" x14ac:dyDescent="0.2">
      <c r="A1204" s="10"/>
      <c r="D1204" s="8"/>
      <c r="H1204" s="12"/>
      <c r="J1204" s="11"/>
      <c r="L1204" s="9"/>
    </row>
    <row r="1205" spans="1:12" x14ac:dyDescent="0.2">
      <c r="A1205" s="10"/>
      <c r="D1205" s="8"/>
      <c r="H1205" s="12"/>
      <c r="J1205" s="11"/>
      <c r="L1205" s="9"/>
    </row>
    <row r="1206" spans="1:12" x14ac:dyDescent="0.2">
      <c r="A1206" s="10"/>
      <c r="D1206" s="8"/>
      <c r="H1206" s="12"/>
      <c r="J1206" s="11"/>
      <c r="L1206" s="9"/>
    </row>
    <row r="1207" spans="1:12" x14ac:dyDescent="0.2">
      <c r="A1207" s="10"/>
      <c r="D1207" s="8"/>
      <c r="H1207" s="12"/>
      <c r="J1207" s="11"/>
      <c r="L1207" s="9"/>
    </row>
    <row r="1208" spans="1:12" x14ac:dyDescent="0.2">
      <c r="A1208" s="10"/>
      <c r="D1208" s="8"/>
      <c r="H1208" s="12"/>
      <c r="J1208" s="11"/>
      <c r="L1208" s="9"/>
    </row>
    <row r="1209" spans="1:12" x14ac:dyDescent="0.2">
      <c r="A1209" s="10"/>
      <c r="D1209" s="8"/>
      <c r="H1209" s="12"/>
      <c r="J1209" s="11"/>
      <c r="L1209" s="9"/>
    </row>
    <row r="1210" spans="1:12" x14ac:dyDescent="0.2">
      <c r="A1210" s="10"/>
      <c r="D1210" s="8"/>
      <c r="H1210" s="12"/>
      <c r="J1210" s="11"/>
      <c r="L1210" s="9"/>
    </row>
    <row r="1211" spans="1:12" x14ac:dyDescent="0.2">
      <c r="A1211" s="10"/>
      <c r="D1211" s="8"/>
      <c r="H1211" s="12"/>
      <c r="J1211" s="11"/>
      <c r="L1211" s="9"/>
    </row>
    <row r="1212" spans="1:12" x14ac:dyDescent="0.2">
      <c r="A1212" s="10"/>
      <c r="D1212" s="8"/>
      <c r="H1212" s="12"/>
      <c r="J1212" s="11"/>
      <c r="L1212" s="9"/>
    </row>
    <row r="1213" spans="1:12" x14ac:dyDescent="0.2">
      <c r="A1213" s="10"/>
      <c r="D1213" s="8"/>
      <c r="H1213" s="12"/>
      <c r="J1213" s="11"/>
      <c r="L1213" s="9"/>
    </row>
    <row r="1214" spans="1:12" x14ac:dyDescent="0.2">
      <c r="A1214" s="10"/>
      <c r="D1214" s="8"/>
      <c r="H1214" s="12"/>
      <c r="J1214" s="11"/>
      <c r="L1214" s="9"/>
    </row>
    <row r="1215" spans="1:12" x14ac:dyDescent="0.2">
      <c r="A1215" s="10"/>
      <c r="D1215" s="8"/>
      <c r="H1215" s="12"/>
      <c r="J1215" s="11"/>
      <c r="L1215" s="9"/>
    </row>
    <row r="1216" spans="1:12" x14ac:dyDescent="0.2">
      <c r="A1216" s="10"/>
      <c r="D1216" s="8"/>
      <c r="H1216" s="12"/>
      <c r="J1216" s="11"/>
      <c r="L1216" s="9"/>
    </row>
    <row r="1217" spans="1:12" x14ac:dyDescent="0.2">
      <c r="A1217" s="10"/>
      <c r="D1217" s="8"/>
      <c r="H1217" s="12"/>
      <c r="J1217" s="11"/>
      <c r="L1217" s="9"/>
    </row>
    <row r="1218" spans="1:12" x14ac:dyDescent="0.2">
      <c r="A1218" s="10"/>
      <c r="D1218" s="8"/>
      <c r="H1218" s="12"/>
      <c r="J1218" s="11"/>
      <c r="L1218" s="9"/>
    </row>
    <row r="1219" spans="1:12" x14ac:dyDescent="0.2">
      <c r="A1219" s="10"/>
      <c r="D1219" s="8"/>
      <c r="H1219" s="12"/>
      <c r="J1219" s="11"/>
      <c r="L1219" s="9"/>
    </row>
    <row r="1220" spans="1:12" x14ac:dyDescent="0.2">
      <c r="A1220" s="10"/>
      <c r="D1220" s="8"/>
      <c r="H1220" s="12"/>
      <c r="J1220" s="11"/>
      <c r="L1220" s="9"/>
    </row>
    <row r="1221" spans="1:12" x14ac:dyDescent="0.2">
      <c r="A1221" s="10"/>
      <c r="D1221" s="8"/>
      <c r="H1221" s="12"/>
      <c r="J1221" s="11"/>
      <c r="L1221" s="9"/>
    </row>
    <row r="1222" spans="1:12" x14ac:dyDescent="0.2">
      <c r="A1222" s="10"/>
      <c r="D1222" s="8"/>
      <c r="H1222" s="12"/>
      <c r="J1222" s="11"/>
      <c r="L1222" s="9"/>
    </row>
    <row r="1223" spans="1:12" x14ac:dyDescent="0.2">
      <c r="A1223" s="10"/>
      <c r="D1223" s="8"/>
      <c r="H1223" s="12"/>
      <c r="J1223" s="11"/>
      <c r="L1223" s="9"/>
    </row>
    <row r="1224" spans="1:12" x14ac:dyDescent="0.2">
      <c r="A1224" s="10"/>
      <c r="D1224" s="8"/>
      <c r="H1224" s="12"/>
      <c r="J1224" s="11"/>
      <c r="L1224" s="9"/>
    </row>
    <row r="1225" spans="1:12" x14ac:dyDescent="0.2">
      <c r="A1225" s="10"/>
      <c r="D1225" s="8"/>
      <c r="H1225" s="12"/>
      <c r="J1225" s="11"/>
      <c r="L1225" s="9"/>
    </row>
    <row r="1226" spans="1:12" x14ac:dyDescent="0.2">
      <c r="A1226" s="10"/>
      <c r="D1226" s="8"/>
      <c r="H1226" s="12"/>
      <c r="J1226" s="11"/>
      <c r="L1226" s="9"/>
    </row>
    <row r="1227" spans="1:12" x14ac:dyDescent="0.2">
      <c r="A1227" s="10"/>
      <c r="D1227" s="8"/>
      <c r="H1227" s="12"/>
      <c r="J1227" s="11"/>
      <c r="L1227" s="9"/>
    </row>
    <row r="1228" spans="1:12" x14ac:dyDescent="0.2">
      <c r="A1228" s="10"/>
      <c r="D1228" s="8"/>
      <c r="H1228" s="12"/>
      <c r="J1228" s="11"/>
      <c r="L1228" s="9"/>
    </row>
    <row r="1229" spans="1:12" x14ac:dyDescent="0.2">
      <c r="A1229" s="10"/>
      <c r="D1229" s="8"/>
      <c r="H1229" s="12"/>
      <c r="J1229" s="11"/>
      <c r="L1229" s="9"/>
    </row>
    <row r="1230" spans="1:12" x14ac:dyDescent="0.2">
      <c r="A1230" s="10"/>
      <c r="D1230" s="8"/>
      <c r="H1230" s="12"/>
      <c r="J1230" s="11"/>
      <c r="L1230" s="9"/>
    </row>
    <row r="1231" spans="1:12" x14ac:dyDescent="0.2">
      <c r="A1231" s="10"/>
      <c r="D1231" s="8"/>
      <c r="H1231" s="12"/>
      <c r="J1231" s="11"/>
      <c r="L1231" s="9"/>
    </row>
    <row r="1232" spans="1:12" x14ac:dyDescent="0.2">
      <c r="A1232" s="10"/>
      <c r="D1232" s="8"/>
      <c r="H1232" s="12"/>
      <c r="J1232" s="11"/>
      <c r="L1232" s="9"/>
    </row>
    <row r="1233" spans="1:12" x14ac:dyDescent="0.2">
      <c r="A1233" s="10"/>
      <c r="D1233" s="8"/>
      <c r="H1233" s="12"/>
      <c r="J1233" s="11"/>
      <c r="L1233" s="9"/>
    </row>
    <row r="1234" spans="1:12" x14ac:dyDescent="0.2">
      <c r="A1234" s="10"/>
      <c r="D1234" s="8"/>
      <c r="H1234" s="12"/>
      <c r="J1234" s="11"/>
      <c r="L1234" s="9"/>
    </row>
    <row r="1235" spans="1:12" x14ac:dyDescent="0.2">
      <c r="A1235" s="10"/>
      <c r="D1235" s="8"/>
      <c r="H1235" s="12"/>
      <c r="J1235" s="11"/>
      <c r="L1235" s="9"/>
    </row>
    <row r="1236" spans="1:12" x14ac:dyDescent="0.2">
      <c r="A1236" s="10"/>
      <c r="D1236" s="8"/>
      <c r="H1236" s="12"/>
      <c r="J1236" s="11"/>
      <c r="L1236" s="9"/>
    </row>
    <row r="1237" spans="1:12" x14ac:dyDescent="0.2">
      <c r="A1237" s="10"/>
      <c r="D1237" s="8"/>
      <c r="H1237" s="12"/>
      <c r="J1237" s="11"/>
      <c r="L1237" s="9"/>
    </row>
    <row r="1238" spans="1:12" x14ac:dyDescent="0.2">
      <c r="A1238" s="10"/>
      <c r="D1238" s="8"/>
      <c r="H1238" s="12"/>
      <c r="J1238" s="11"/>
      <c r="L1238" s="9"/>
    </row>
    <row r="1239" spans="1:12" x14ac:dyDescent="0.2">
      <c r="A1239" s="10"/>
      <c r="D1239" s="8"/>
      <c r="H1239" s="12"/>
      <c r="J1239" s="11"/>
      <c r="L1239" s="9"/>
    </row>
    <row r="1240" spans="1:12" x14ac:dyDescent="0.2">
      <c r="A1240" s="10"/>
      <c r="D1240" s="8"/>
      <c r="H1240" s="12"/>
      <c r="J1240" s="11"/>
      <c r="L1240" s="9"/>
    </row>
    <row r="1241" spans="1:12" x14ac:dyDescent="0.2">
      <c r="A1241" s="10"/>
      <c r="D1241" s="8"/>
      <c r="H1241" s="12"/>
      <c r="J1241" s="11"/>
      <c r="L1241" s="9"/>
    </row>
    <row r="1242" spans="1:12" x14ac:dyDescent="0.2">
      <c r="A1242" s="10"/>
      <c r="D1242" s="8"/>
      <c r="H1242" s="12"/>
      <c r="J1242" s="11"/>
      <c r="L1242" s="9"/>
    </row>
    <row r="1243" spans="1:12" x14ac:dyDescent="0.2">
      <c r="A1243" s="10"/>
      <c r="D1243" s="8"/>
      <c r="H1243" s="12"/>
      <c r="J1243" s="11"/>
      <c r="L1243" s="9"/>
    </row>
    <row r="1244" spans="1:12" x14ac:dyDescent="0.2">
      <c r="A1244" s="10"/>
      <c r="D1244" s="8"/>
      <c r="H1244" s="12"/>
      <c r="J1244" s="11"/>
      <c r="L1244" s="9"/>
    </row>
    <row r="1245" spans="1:12" x14ac:dyDescent="0.2">
      <c r="A1245" s="10"/>
      <c r="D1245" s="8"/>
      <c r="H1245" s="12"/>
      <c r="J1245" s="11"/>
      <c r="L1245" s="9"/>
    </row>
    <row r="1246" spans="1:12" x14ac:dyDescent="0.2">
      <c r="A1246" s="10"/>
      <c r="D1246" s="8"/>
      <c r="H1246" s="12"/>
      <c r="J1246" s="11"/>
      <c r="L1246" s="9"/>
    </row>
    <row r="1247" spans="1:12" x14ac:dyDescent="0.2">
      <c r="A1247" s="10"/>
      <c r="D1247" s="8"/>
      <c r="H1247" s="12"/>
      <c r="J1247" s="11"/>
      <c r="L1247" s="9"/>
    </row>
    <row r="1248" spans="1:12" x14ac:dyDescent="0.2">
      <c r="A1248" s="10"/>
      <c r="D1248" s="8"/>
      <c r="H1248" s="12"/>
      <c r="J1248" s="11"/>
      <c r="L1248" s="9"/>
    </row>
    <row r="1249" spans="1:12" x14ac:dyDescent="0.2">
      <c r="A1249" s="10"/>
      <c r="D1249" s="8"/>
      <c r="H1249" s="12"/>
      <c r="J1249" s="11"/>
      <c r="L1249" s="9"/>
    </row>
    <row r="1250" spans="1:12" x14ac:dyDescent="0.2">
      <c r="A1250" s="10"/>
      <c r="D1250" s="8"/>
      <c r="H1250" s="12"/>
      <c r="J1250" s="11"/>
      <c r="L1250" s="9"/>
    </row>
    <row r="1251" spans="1:12" x14ac:dyDescent="0.2">
      <c r="A1251" s="10"/>
      <c r="D1251" s="8"/>
      <c r="H1251" s="12"/>
      <c r="J1251" s="11"/>
      <c r="L1251" s="9"/>
    </row>
    <row r="1252" spans="1:12" x14ac:dyDescent="0.2">
      <c r="A1252" s="10"/>
      <c r="D1252" s="8"/>
      <c r="H1252" s="12"/>
      <c r="J1252" s="11"/>
      <c r="L1252" s="9"/>
    </row>
    <row r="1253" spans="1:12" x14ac:dyDescent="0.2">
      <c r="A1253" s="10"/>
      <c r="D1253" s="8"/>
      <c r="H1253" s="12"/>
      <c r="J1253" s="11"/>
      <c r="L1253" s="9"/>
    </row>
    <row r="1254" spans="1:12" x14ac:dyDescent="0.2">
      <c r="A1254" s="10"/>
      <c r="D1254" s="8"/>
      <c r="H1254" s="12"/>
      <c r="J1254" s="11"/>
      <c r="L1254" s="9"/>
    </row>
    <row r="1255" spans="1:12" x14ac:dyDescent="0.2">
      <c r="A1255" s="10"/>
      <c r="D1255" s="8"/>
      <c r="H1255" s="12"/>
      <c r="J1255" s="11"/>
      <c r="L1255" s="9"/>
    </row>
    <row r="1256" spans="1:12" x14ac:dyDescent="0.2">
      <c r="A1256" s="10"/>
      <c r="D1256" s="8"/>
      <c r="H1256" s="12"/>
      <c r="J1256" s="11"/>
      <c r="L1256" s="9"/>
    </row>
    <row r="1257" spans="1:12" x14ac:dyDescent="0.2">
      <c r="A1257" s="10"/>
      <c r="D1257" s="8"/>
      <c r="H1257" s="12"/>
      <c r="J1257" s="11"/>
      <c r="L1257" s="9"/>
    </row>
    <row r="1258" spans="1:12" x14ac:dyDescent="0.2">
      <c r="A1258" s="10"/>
      <c r="D1258" s="8"/>
      <c r="H1258" s="12"/>
      <c r="J1258" s="11"/>
      <c r="L1258" s="9"/>
    </row>
    <row r="1259" spans="1:12" x14ac:dyDescent="0.2">
      <c r="A1259" s="10"/>
      <c r="D1259" s="8"/>
      <c r="H1259" s="12"/>
      <c r="J1259" s="11"/>
      <c r="L1259" s="9"/>
    </row>
    <row r="1260" spans="1:12" x14ac:dyDescent="0.2">
      <c r="A1260" s="10"/>
      <c r="D1260" s="8"/>
      <c r="H1260" s="12"/>
      <c r="J1260" s="11"/>
      <c r="L1260" s="9"/>
    </row>
    <row r="1261" spans="1:12" x14ac:dyDescent="0.2">
      <c r="A1261" s="10"/>
      <c r="D1261" s="8"/>
      <c r="H1261" s="12"/>
      <c r="J1261" s="11"/>
      <c r="L1261" s="9"/>
    </row>
    <row r="1262" spans="1:12" x14ac:dyDescent="0.2">
      <c r="A1262" s="10"/>
      <c r="D1262" s="8"/>
      <c r="H1262" s="12"/>
      <c r="J1262" s="11"/>
      <c r="L1262" s="9"/>
    </row>
    <row r="1263" spans="1:12" x14ac:dyDescent="0.2">
      <c r="A1263" s="10"/>
      <c r="D1263" s="8"/>
      <c r="H1263" s="12"/>
      <c r="J1263" s="11"/>
      <c r="L1263" s="9"/>
    </row>
    <row r="1264" spans="1:12" x14ac:dyDescent="0.2">
      <c r="A1264" s="10"/>
      <c r="D1264" s="8"/>
      <c r="H1264" s="12"/>
      <c r="J1264" s="11"/>
      <c r="L1264" s="9"/>
    </row>
    <row r="1265" spans="1:12" x14ac:dyDescent="0.2">
      <c r="A1265" s="10"/>
      <c r="D1265" s="8"/>
      <c r="H1265" s="12"/>
      <c r="J1265" s="11"/>
      <c r="L1265" s="9"/>
    </row>
    <row r="1266" spans="1:12" x14ac:dyDescent="0.2">
      <c r="A1266" s="10"/>
      <c r="D1266" s="8"/>
      <c r="H1266" s="12"/>
      <c r="J1266" s="11"/>
      <c r="L1266" s="9"/>
    </row>
    <row r="1267" spans="1:12" x14ac:dyDescent="0.2">
      <c r="A1267" s="10"/>
      <c r="D1267" s="8"/>
      <c r="H1267" s="12"/>
      <c r="J1267" s="11"/>
      <c r="L1267" s="9"/>
    </row>
    <row r="1268" spans="1:12" x14ac:dyDescent="0.2">
      <c r="A1268" s="10"/>
      <c r="D1268" s="8"/>
      <c r="H1268" s="12"/>
      <c r="J1268" s="11"/>
      <c r="L1268" s="9"/>
    </row>
    <row r="1269" spans="1:12" x14ac:dyDescent="0.2">
      <c r="A1269" s="10"/>
      <c r="D1269" s="8"/>
      <c r="H1269" s="12"/>
      <c r="J1269" s="11"/>
      <c r="L1269" s="9"/>
    </row>
    <row r="1270" spans="1:12" x14ac:dyDescent="0.2">
      <c r="A1270" s="10"/>
      <c r="D1270" s="8"/>
      <c r="H1270" s="12"/>
      <c r="J1270" s="11"/>
      <c r="L1270" s="9"/>
    </row>
    <row r="1271" spans="1:12" x14ac:dyDescent="0.2">
      <c r="A1271" s="10"/>
      <c r="D1271" s="8"/>
      <c r="H1271" s="12"/>
      <c r="J1271" s="11"/>
      <c r="L1271" s="9"/>
    </row>
    <row r="1272" spans="1:12" x14ac:dyDescent="0.2">
      <c r="A1272" s="10"/>
      <c r="D1272" s="8"/>
      <c r="H1272" s="12"/>
      <c r="J1272" s="11"/>
      <c r="L1272" s="9"/>
    </row>
    <row r="1273" spans="1:12" x14ac:dyDescent="0.2">
      <c r="A1273" s="10"/>
      <c r="D1273" s="8"/>
      <c r="H1273" s="12"/>
      <c r="J1273" s="11"/>
      <c r="L1273" s="9"/>
    </row>
    <row r="1274" spans="1:12" x14ac:dyDescent="0.2">
      <c r="A1274" s="10"/>
      <c r="D1274" s="8"/>
      <c r="H1274" s="12"/>
      <c r="J1274" s="11"/>
      <c r="L1274" s="9"/>
    </row>
    <row r="1275" spans="1:12" x14ac:dyDescent="0.2">
      <c r="A1275" s="10"/>
      <c r="D1275" s="8"/>
      <c r="H1275" s="12"/>
      <c r="J1275" s="11"/>
      <c r="L1275" s="9"/>
    </row>
    <row r="1276" spans="1:12" x14ac:dyDescent="0.2">
      <c r="A1276" s="10"/>
      <c r="D1276" s="8"/>
      <c r="H1276" s="12"/>
      <c r="J1276" s="11"/>
      <c r="L1276" s="9"/>
    </row>
    <row r="1277" spans="1:12" x14ac:dyDescent="0.2">
      <c r="A1277" s="10"/>
      <c r="D1277" s="8"/>
      <c r="H1277" s="12"/>
      <c r="J1277" s="11"/>
      <c r="L1277" s="9"/>
    </row>
    <row r="1278" spans="1:12" x14ac:dyDescent="0.2">
      <c r="A1278" s="10"/>
      <c r="D1278" s="8"/>
      <c r="H1278" s="12"/>
      <c r="J1278" s="11"/>
      <c r="L1278" s="9"/>
    </row>
    <row r="1279" spans="1:12" x14ac:dyDescent="0.2">
      <c r="A1279" s="10"/>
      <c r="D1279" s="8"/>
      <c r="H1279" s="12"/>
      <c r="J1279" s="11"/>
      <c r="L1279" s="9"/>
    </row>
    <row r="1280" spans="1:12" x14ac:dyDescent="0.2">
      <c r="A1280" s="10"/>
      <c r="D1280" s="8"/>
      <c r="H1280" s="12"/>
      <c r="J1280" s="11"/>
      <c r="L1280" s="9"/>
    </row>
    <row r="1281" spans="1:12" x14ac:dyDescent="0.2">
      <c r="A1281" s="10"/>
      <c r="D1281" s="8"/>
      <c r="H1281" s="12"/>
      <c r="J1281" s="11"/>
      <c r="L1281" s="9"/>
    </row>
    <row r="1282" spans="1:12" x14ac:dyDescent="0.2">
      <c r="A1282" s="10"/>
      <c r="D1282" s="8"/>
      <c r="H1282" s="12"/>
      <c r="J1282" s="11"/>
      <c r="L1282" s="9"/>
    </row>
    <row r="1283" spans="1:12" x14ac:dyDescent="0.2">
      <c r="A1283" s="10"/>
      <c r="D1283" s="8"/>
      <c r="H1283" s="12"/>
      <c r="J1283" s="11"/>
      <c r="L1283" s="9"/>
    </row>
    <row r="1284" spans="1:12" x14ac:dyDescent="0.2">
      <c r="A1284" s="10"/>
      <c r="D1284" s="8"/>
      <c r="H1284" s="12"/>
      <c r="J1284" s="11"/>
      <c r="L1284" s="9"/>
    </row>
    <row r="1285" spans="1:12" x14ac:dyDescent="0.2">
      <c r="A1285" s="10"/>
      <c r="D1285" s="8"/>
      <c r="H1285" s="12"/>
      <c r="J1285" s="11"/>
      <c r="L1285" s="9"/>
    </row>
    <row r="1286" spans="1:12" x14ac:dyDescent="0.2">
      <c r="A1286" s="10"/>
      <c r="D1286" s="8"/>
      <c r="H1286" s="12"/>
      <c r="J1286" s="11"/>
      <c r="L1286" s="9"/>
    </row>
    <row r="1287" spans="1:12" x14ac:dyDescent="0.2">
      <c r="A1287" s="10"/>
      <c r="D1287" s="8"/>
      <c r="H1287" s="12"/>
      <c r="J1287" s="11"/>
      <c r="L1287" s="9"/>
    </row>
    <row r="1288" spans="1:12" x14ac:dyDescent="0.2">
      <c r="A1288" s="10"/>
      <c r="D1288" s="8"/>
      <c r="H1288" s="12"/>
      <c r="J1288" s="11"/>
      <c r="L1288" s="9"/>
    </row>
    <row r="1289" spans="1:12" x14ac:dyDescent="0.2">
      <c r="A1289" s="10"/>
      <c r="D1289" s="8"/>
      <c r="H1289" s="12"/>
      <c r="J1289" s="11"/>
      <c r="L1289" s="9"/>
    </row>
    <row r="1290" spans="1:12" x14ac:dyDescent="0.2">
      <c r="A1290" s="10"/>
      <c r="D1290" s="8"/>
      <c r="H1290" s="12"/>
      <c r="J1290" s="11"/>
      <c r="L1290" s="9"/>
    </row>
    <row r="1291" spans="1:12" x14ac:dyDescent="0.2">
      <c r="A1291" s="10"/>
      <c r="D1291" s="8"/>
      <c r="H1291" s="12"/>
      <c r="J1291" s="11"/>
      <c r="L1291" s="9"/>
    </row>
    <row r="1292" spans="1:12" x14ac:dyDescent="0.2">
      <c r="A1292" s="10"/>
      <c r="D1292" s="8"/>
      <c r="H1292" s="12"/>
      <c r="J1292" s="11"/>
      <c r="L1292" s="9"/>
    </row>
    <row r="1293" spans="1:12" x14ac:dyDescent="0.2">
      <c r="A1293" s="10"/>
      <c r="D1293" s="8"/>
      <c r="H1293" s="12"/>
      <c r="J1293" s="11"/>
      <c r="L1293" s="9"/>
    </row>
    <row r="1294" spans="1:12" x14ac:dyDescent="0.2">
      <c r="A1294" s="10"/>
      <c r="D1294" s="8"/>
      <c r="H1294" s="12"/>
      <c r="J1294" s="11"/>
      <c r="L1294" s="9"/>
    </row>
    <row r="1295" spans="1:12" x14ac:dyDescent="0.2">
      <c r="A1295" s="10"/>
      <c r="D1295" s="8"/>
      <c r="H1295" s="12"/>
      <c r="J1295" s="11"/>
      <c r="L1295" s="9"/>
    </row>
    <row r="1296" spans="1:12" x14ac:dyDescent="0.2">
      <c r="A1296" s="10"/>
      <c r="D1296" s="8"/>
      <c r="H1296" s="12"/>
      <c r="J1296" s="11"/>
      <c r="L1296" s="9"/>
    </row>
    <row r="1297" spans="1:12" x14ac:dyDescent="0.2">
      <c r="A1297" s="10"/>
      <c r="D1297" s="8"/>
      <c r="H1297" s="12"/>
      <c r="J1297" s="11"/>
      <c r="L1297" s="9"/>
    </row>
    <row r="1298" spans="1:12" x14ac:dyDescent="0.2">
      <c r="A1298" s="10"/>
      <c r="D1298" s="8"/>
      <c r="H1298" s="12"/>
      <c r="J1298" s="11"/>
      <c r="L1298" s="9"/>
    </row>
    <row r="1299" spans="1:12" x14ac:dyDescent="0.2">
      <c r="A1299" s="10"/>
      <c r="D1299" s="8"/>
      <c r="H1299" s="12"/>
      <c r="J1299" s="11"/>
      <c r="L1299" s="9"/>
    </row>
    <row r="1300" spans="1:12" x14ac:dyDescent="0.2">
      <c r="A1300" s="10"/>
      <c r="D1300" s="8"/>
      <c r="H1300" s="12"/>
      <c r="J1300" s="11"/>
      <c r="L1300" s="9"/>
    </row>
    <row r="1301" spans="1:12" x14ac:dyDescent="0.2">
      <c r="A1301" s="10"/>
      <c r="D1301" s="8"/>
      <c r="H1301" s="12"/>
      <c r="J1301" s="11"/>
      <c r="L1301" s="9"/>
    </row>
    <row r="1302" spans="1:12" x14ac:dyDescent="0.2">
      <c r="A1302" s="10"/>
      <c r="D1302" s="8"/>
      <c r="H1302" s="12"/>
      <c r="J1302" s="11"/>
      <c r="L1302" s="9"/>
    </row>
    <row r="1303" spans="1:12" x14ac:dyDescent="0.2">
      <c r="A1303" s="10"/>
      <c r="D1303" s="8"/>
      <c r="H1303" s="12"/>
      <c r="J1303" s="11"/>
      <c r="L1303" s="9"/>
    </row>
    <row r="1304" spans="1:12" x14ac:dyDescent="0.2">
      <c r="A1304" s="10"/>
      <c r="D1304" s="8"/>
      <c r="H1304" s="12"/>
      <c r="J1304" s="11"/>
      <c r="L1304" s="9"/>
    </row>
    <row r="1305" spans="1:12" x14ac:dyDescent="0.2">
      <c r="A1305" s="10"/>
      <c r="D1305" s="8"/>
      <c r="H1305" s="12"/>
      <c r="J1305" s="11"/>
      <c r="L1305" s="9"/>
    </row>
    <row r="1306" spans="1:12" x14ac:dyDescent="0.2">
      <c r="A1306" s="10"/>
      <c r="D1306" s="8"/>
      <c r="H1306" s="12"/>
      <c r="J1306" s="11"/>
      <c r="L1306" s="9"/>
    </row>
    <row r="1307" spans="1:12" x14ac:dyDescent="0.2">
      <c r="A1307" s="10"/>
      <c r="D1307" s="8"/>
      <c r="J1307" s="11"/>
      <c r="L1307" s="9"/>
    </row>
    <row r="1308" spans="1:12" x14ac:dyDescent="0.2">
      <c r="A1308" s="10"/>
      <c r="D1308" s="8"/>
      <c r="L1308" s="9"/>
    </row>
    <row r="1309" spans="1:12" x14ac:dyDescent="0.2">
      <c r="A1309" s="10"/>
      <c r="D1309" s="8"/>
      <c r="L1309" s="9"/>
    </row>
    <row r="1310" spans="1:12" x14ac:dyDescent="0.2">
      <c r="A1310" s="10"/>
      <c r="D1310" s="8"/>
      <c r="L1310" s="9"/>
    </row>
    <row r="1311" spans="1:12" x14ac:dyDescent="0.2">
      <c r="A1311" s="10"/>
      <c r="D1311" s="8"/>
      <c r="L1311" s="9"/>
    </row>
    <row r="1312" spans="1:12" x14ac:dyDescent="0.2">
      <c r="A1312" s="10"/>
      <c r="D1312" s="8"/>
      <c r="L1312" s="9"/>
    </row>
    <row r="1313" spans="1:12" x14ac:dyDescent="0.2">
      <c r="A1313" s="10"/>
      <c r="D1313" s="8"/>
      <c r="L1313" s="9"/>
    </row>
    <row r="1314" spans="1:12" x14ac:dyDescent="0.2">
      <c r="A1314" s="10"/>
      <c r="D1314" s="8"/>
      <c r="L1314" s="9"/>
    </row>
    <row r="1315" spans="1:12" x14ac:dyDescent="0.2">
      <c r="A1315" s="10"/>
      <c r="D1315" s="8"/>
      <c r="L1315" s="9"/>
    </row>
    <row r="1316" spans="1:12" x14ac:dyDescent="0.2">
      <c r="A1316" s="10"/>
      <c r="D1316" s="8"/>
      <c r="L1316" s="9"/>
    </row>
    <row r="1317" spans="1:12" x14ac:dyDescent="0.2">
      <c r="A1317" s="10"/>
      <c r="D1317" s="8"/>
      <c r="L1317" s="9"/>
    </row>
    <row r="1318" spans="1:12" x14ac:dyDescent="0.2">
      <c r="A1318" s="10"/>
      <c r="D1318" s="8"/>
      <c r="L1318" s="9"/>
    </row>
    <row r="1319" spans="1:12" x14ac:dyDescent="0.2">
      <c r="A1319" s="10"/>
      <c r="D1319" s="8"/>
      <c r="L1319" s="9"/>
    </row>
    <row r="1320" spans="1:12" x14ac:dyDescent="0.2">
      <c r="A1320" s="10"/>
      <c r="D1320" s="8"/>
      <c r="L1320" s="9"/>
    </row>
    <row r="1321" spans="1:12" x14ac:dyDescent="0.2">
      <c r="A1321" s="10"/>
      <c r="D1321" s="8"/>
      <c r="L1321" s="9"/>
    </row>
    <row r="1322" spans="1:12" x14ac:dyDescent="0.2">
      <c r="A1322" s="10"/>
      <c r="D1322" s="8"/>
      <c r="L1322" s="9"/>
    </row>
    <row r="1323" spans="1:12" x14ac:dyDescent="0.2">
      <c r="A1323" s="10"/>
      <c r="D1323" s="8"/>
      <c r="L1323" s="9"/>
    </row>
    <row r="1324" spans="1:12" x14ac:dyDescent="0.2">
      <c r="A1324" s="10"/>
      <c r="D1324" s="8"/>
      <c r="L1324" s="9"/>
    </row>
    <row r="1325" spans="1:12" x14ac:dyDescent="0.2">
      <c r="A1325" s="10"/>
      <c r="D1325" s="8"/>
      <c r="L1325" s="9"/>
    </row>
    <row r="1326" spans="1:12" x14ac:dyDescent="0.2">
      <c r="A1326" s="10"/>
      <c r="D1326" s="8"/>
      <c r="L1326" s="9"/>
    </row>
    <row r="1327" spans="1:12" x14ac:dyDescent="0.2">
      <c r="A1327" s="10"/>
      <c r="D1327" s="8"/>
      <c r="L1327" s="9"/>
    </row>
    <row r="1328" spans="1:12" x14ac:dyDescent="0.2">
      <c r="A1328" s="10"/>
      <c r="D1328" s="8"/>
      <c r="L1328" s="9"/>
    </row>
    <row r="1329" spans="1:12" x14ac:dyDescent="0.2">
      <c r="A1329" s="10"/>
      <c r="D1329" s="8"/>
      <c r="L1329" s="9"/>
    </row>
    <row r="1330" spans="1:12" x14ac:dyDescent="0.2">
      <c r="A1330" s="10"/>
      <c r="D1330" s="8"/>
      <c r="L1330" s="9"/>
    </row>
    <row r="1331" spans="1:12" x14ac:dyDescent="0.2">
      <c r="A1331" s="10"/>
      <c r="D1331" s="8"/>
      <c r="L1331" s="9"/>
    </row>
    <row r="1332" spans="1:12" x14ac:dyDescent="0.2">
      <c r="A1332" s="10"/>
      <c r="D1332" s="8"/>
      <c r="L1332" s="9"/>
    </row>
    <row r="1333" spans="1:12" x14ac:dyDescent="0.2">
      <c r="A1333" s="10"/>
      <c r="D1333" s="8"/>
      <c r="L1333" s="9"/>
    </row>
    <row r="1334" spans="1:12" x14ac:dyDescent="0.2">
      <c r="A1334" s="10"/>
      <c r="D1334" s="8"/>
      <c r="L1334" s="9"/>
    </row>
    <row r="1335" spans="1:12" x14ac:dyDescent="0.2">
      <c r="A1335" s="10"/>
      <c r="D1335" s="8"/>
      <c r="L1335" s="9"/>
    </row>
    <row r="1336" spans="1:12" x14ac:dyDescent="0.2">
      <c r="A1336" s="10"/>
      <c r="D1336" s="8"/>
      <c r="L1336" s="9"/>
    </row>
    <row r="1337" spans="1:12" x14ac:dyDescent="0.2">
      <c r="A1337" s="10"/>
      <c r="D1337" s="8"/>
      <c r="L1337" s="9"/>
    </row>
    <row r="1338" spans="1:12" x14ac:dyDescent="0.2">
      <c r="A1338" s="10"/>
      <c r="D1338" s="8"/>
      <c r="L1338" s="9"/>
    </row>
    <row r="1339" spans="1:12" x14ac:dyDescent="0.2">
      <c r="A1339" s="10"/>
      <c r="D1339" s="8"/>
      <c r="L1339" s="9"/>
    </row>
    <row r="1340" spans="1:12" x14ac:dyDescent="0.2">
      <c r="A1340" s="10"/>
      <c r="D1340" s="8"/>
      <c r="L1340" s="9"/>
    </row>
    <row r="1341" spans="1:12" x14ac:dyDescent="0.2">
      <c r="A1341" s="10"/>
      <c r="D1341" s="8"/>
      <c r="L1341" s="9"/>
    </row>
    <row r="1342" spans="1:12" x14ac:dyDescent="0.2">
      <c r="A1342" s="10"/>
      <c r="D1342" s="8"/>
      <c r="L1342" s="9"/>
    </row>
    <row r="1343" spans="1:12" x14ac:dyDescent="0.2">
      <c r="A1343" s="10"/>
      <c r="D1343" s="8"/>
      <c r="L1343" s="9"/>
    </row>
    <row r="1344" spans="1:12" x14ac:dyDescent="0.2">
      <c r="A1344" s="10"/>
      <c r="D1344" s="8"/>
      <c r="L1344" s="9"/>
    </row>
    <row r="1345" spans="1:12" x14ac:dyDescent="0.2">
      <c r="A1345" s="10"/>
      <c r="D1345" s="8"/>
      <c r="L1345" s="9"/>
    </row>
    <row r="1346" spans="1:12" x14ac:dyDescent="0.2">
      <c r="A1346" s="10"/>
      <c r="D1346" s="8"/>
      <c r="L1346" s="9"/>
    </row>
    <row r="1347" spans="1:12" x14ac:dyDescent="0.2">
      <c r="A1347" s="10"/>
      <c r="D1347" s="8"/>
      <c r="L1347" s="9"/>
    </row>
    <row r="1348" spans="1:12" x14ac:dyDescent="0.2">
      <c r="A1348" s="10"/>
      <c r="D1348" s="8"/>
      <c r="L1348" s="9"/>
    </row>
    <row r="1349" spans="1:12" x14ac:dyDescent="0.2">
      <c r="A1349" s="10"/>
      <c r="D1349" s="8"/>
      <c r="L1349" s="9"/>
    </row>
    <row r="1350" spans="1:12" x14ac:dyDescent="0.2">
      <c r="A1350" s="10"/>
      <c r="D1350" s="8"/>
      <c r="L1350" s="9"/>
    </row>
    <row r="1351" spans="1:12" x14ac:dyDescent="0.2">
      <c r="A1351" s="10"/>
      <c r="D1351" s="8"/>
      <c r="L1351" s="9"/>
    </row>
    <row r="1352" spans="1:12" x14ac:dyDescent="0.2">
      <c r="A1352" s="10"/>
      <c r="D1352" s="8"/>
      <c r="L1352" s="9"/>
    </row>
    <row r="1353" spans="1:12" x14ac:dyDescent="0.2">
      <c r="A1353" s="10"/>
      <c r="D1353" s="8"/>
      <c r="L1353" s="9"/>
    </row>
    <row r="1354" spans="1:12" x14ac:dyDescent="0.2">
      <c r="A1354" s="10"/>
      <c r="D1354" s="8"/>
      <c r="L1354" s="9"/>
    </row>
    <row r="1355" spans="1:12" x14ac:dyDescent="0.2">
      <c r="A1355" s="10"/>
      <c r="D1355" s="8"/>
      <c r="L1355" s="9"/>
    </row>
    <row r="1356" spans="1:12" x14ac:dyDescent="0.2">
      <c r="A1356" s="10"/>
      <c r="D1356" s="8"/>
      <c r="L1356" s="9"/>
    </row>
    <row r="1357" spans="1:12" x14ac:dyDescent="0.2">
      <c r="A1357" s="10"/>
      <c r="D1357" s="8"/>
      <c r="L1357" s="9"/>
    </row>
    <row r="1358" spans="1:12" x14ac:dyDescent="0.2">
      <c r="A1358" s="10"/>
      <c r="D1358" s="8"/>
      <c r="L1358" s="9"/>
    </row>
    <row r="1359" spans="1:12" x14ac:dyDescent="0.2">
      <c r="A1359" s="10"/>
      <c r="D1359" s="8"/>
      <c r="L1359" s="9"/>
    </row>
    <row r="1360" spans="1:12" x14ac:dyDescent="0.2">
      <c r="A1360" s="10"/>
      <c r="D1360" s="8"/>
      <c r="L1360" s="9"/>
    </row>
    <row r="1361" spans="1:12" x14ac:dyDescent="0.2">
      <c r="A1361" s="10"/>
      <c r="D1361" s="8"/>
      <c r="L1361" s="9"/>
    </row>
    <row r="1362" spans="1:12" x14ac:dyDescent="0.2">
      <c r="A1362" s="10"/>
      <c r="D1362" s="8"/>
      <c r="L1362" s="9"/>
    </row>
    <row r="1363" spans="1:12" x14ac:dyDescent="0.2">
      <c r="A1363" s="10"/>
      <c r="D1363" s="8"/>
      <c r="L1363" s="9"/>
    </row>
    <row r="1364" spans="1:12" x14ac:dyDescent="0.2">
      <c r="A1364" s="10"/>
      <c r="D1364" s="8"/>
      <c r="L1364" s="9"/>
    </row>
    <row r="1365" spans="1:12" x14ac:dyDescent="0.2">
      <c r="A1365" s="10"/>
      <c r="D1365" s="8"/>
      <c r="L1365" s="9"/>
    </row>
    <row r="1366" spans="1:12" x14ac:dyDescent="0.2">
      <c r="A1366" s="10"/>
      <c r="D1366" s="8"/>
      <c r="L1366" s="9"/>
    </row>
    <row r="1367" spans="1:12" x14ac:dyDescent="0.2">
      <c r="A1367" s="10"/>
      <c r="D1367" s="8"/>
      <c r="L1367" s="9"/>
    </row>
    <row r="1368" spans="1:12" x14ac:dyDescent="0.2">
      <c r="A1368" s="10"/>
      <c r="D1368" s="8"/>
      <c r="L1368" s="9"/>
    </row>
    <row r="1369" spans="1:12" x14ac:dyDescent="0.2">
      <c r="A1369" s="10"/>
      <c r="D1369" s="8"/>
      <c r="L1369" s="9"/>
    </row>
    <row r="1370" spans="1:12" x14ac:dyDescent="0.2">
      <c r="A1370" s="10"/>
      <c r="D1370" s="8"/>
      <c r="L1370" s="9"/>
    </row>
    <row r="1371" spans="1:12" x14ac:dyDescent="0.2">
      <c r="A1371" s="10"/>
      <c r="D1371" s="8"/>
      <c r="L1371" s="9"/>
    </row>
    <row r="1372" spans="1:12" x14ac:dyDescent="0.2">
      <c r="A1372" s="10"/>
      <c r="D1372" s="8"/>
      <c r="L1372" s="9"/>
    </row>
    <row r="1373" spans="1:12" x14ac:dyDescent="0.2">
      <c r="A1373" s="10"/>
      <c r="D1373" s="8"/>
      <c r="L1373" s="9"/>
    </row>
    <row r="1374" spans="1:12" x14ac:dyDescent="0.2">
      <c r="A1374" s="10"/>
      <c r="D1374" s="8"/>
      <c r="L1374" s="9"/>
    </row>
    <row r="1375" spans="1:12" x14ac:dyDescent="0.2">
      <c r="A1375" s="10"/>
      <c r="D1375" s="8"/>
      <c r="L1375" s="9"/>
    </row>
    <row r="1376" spans="1:12" x14ac:dyDescent="0.2">
      <c r="A1376" s="10"/>
      <c r="D1376" s="8"/>
      <c r="L1376" s="9"/>
    </row>
    <row r="1377" spans="1:12" x14ac:dyDescent="0.2">
      <c r="A1377" s="10"/>
      <c r="D1377" s="8"/>
      <c r="L1377" s="9"/>
    </row>
    <row r="1378" spans="1:12" x14ac:dyDescent="0.2">
      <c r="A1378" s="10"/>
      <c r="D1378" s="8"/>
      <c r="L1378" s="9"/>
    </row>
    <row r="1379" spans="1:12" x14ac:dyDescent="0.2">
      <c r="A1379" s="10"/>
      <c r="D1379" s="8"/>
      <c r="L1379" s="9"/>
    </row>
    <row r="1380" spans="1:12" x14ac:dyDescent="0.2">
      <c r="A1380" s="10"/>
      <c r="D1380" s="8"/>
      <c r="L1380" s="9"/>
    </row>
    <row r="1381" spans="1:12" x14ac:dyDescent="0.2">
      <c r="A1381" s="10"/>
      <c r="D1381" s="8"/>
      <c r="L1381" s="9"/>
    </row>
    <row r="1382" spans="1:12" x14ac:dyDescent="0.2">
      <c r="A1382" s="10"/>
      <c r="D1382" s="8"/>
      <c r="L1382" s="9"/>
    </row>
    <row r="1383" spans="1:12" x14ac:dyDescent="0.2">
      <c r="A1383" s="10"/>
      <c r="D1383" s="8"/>
      <c r="L1383" s="9"/>
    </row>
    <row r="1384" spans="1:12" x14ac:dyDescent="0.2">
      <c r="A1384" s="10"/>
      <c r="D1384" s="8"/>
      <c r="L1384" s="9"/>
    </row>
    <row r="1385" spans="1:12" x14ac:dyDescent="0.2">
      <c r="A1385" s="10"/>
      <c r="D1385" s="8"/>
      <c r="L1385" s="9"/>
    </row>
    <row r="1386" spans="1:12" x14ac:dyDescent="0.2">
      <c r="A1386" s="10"/>
      <c r="D1386" s="8"/>
      <c r="L1386" s="9"/>
    </row>
    <row r="1387" spans="1:12" x14ac:dyDescent="0.2">
      <c r="A1387" s="10"/>
      <c r="D1387" s="8"/>
      <c r="L1387" s="9"/>
    </row>
    <row r="1388" spans="1:12" x14ac:dyDescent="0.2">
      <c r="A1388" s="10"/>
      <c r="D1388" s="8"/>
      <c r="L1388" s="9"/>
    </row>
    <row r="1389" spans="1:12" x14ac:dyDescent="0.2">
      <c r="A1389" s="10"/>
      <c r="D1389" s="8"/>
      <c r="L1389" s="9"/>
    </row>
    <row r="1390" spans="1:12" x14ac:dyDescent="0.2">
      <c r="A1390" s="10"/>
      <c r="D1390" s="8"/>
      <c r="L1390" s="9"/>
    </row>
    <row r="1391" spans="1:12" x14ac:dyDescent="0.2">
      <c r="A1391" s="10"/>
      <c r="D1391" s="8"/>
      <c r="L1391" s="9"/>
    </row>
    <row r="1392" spans="1:12" x14ac:dyDescent="0.2">
      <c r="A1392" s="10"/>
      <c r="D1392" s="8"/>
      <c r="L1392" s="9"/>
    </row>
    <row r="1393" spans="1:12" x14ac:dyDescent="0.2">
      <c r="A1393" s="10"/>
      <c r="D1393" s="8"/>
      <c r="L1393" s="9"/>
    </row>
    <row r="1394" spans="1:12" x14ac:dyDescent="0.2">
      <c r="A1394" s="10"/>
      <c r="D1394" s="8"/>
      <c r="L1394" s="9"/>
    </row>
    <row r="1395" spans="1:12" x14ac:dyDescent="0.2">
      <c r="A1395" s="10"/>
      <c r="D1395" s="8"/>
      <c r="L1395" s="9"/>
    </row>
    <row r="1396" spans="1:12" x14ac:dyDescent="0.2">
      <c r="A1396" s="10"/>
      <c r="D1396" s="8"/>
      <c r="L1396" s="9"/>
    </row>
    <row r="1397" spans="1:12" x14ac:dyDescent="0.2">
      <c r="A1397" s="10"/>
      <c r="D1397" s="8"/>
      <c r="L1397" s="9"/>
    </row>
    <row r="1398" spans="1:12" x14ac:dyDescent="0.2">
      <c r="A1398" s="10"/>
      <c r="D1398" s="8"/>
      <c r="L1398" s="9"/>
    </row>
    <row r="1399" spans="1:12" x14ac:dyDescent="0.2">
      <c r="A1399" s="10"/>
      <c r="D1399" s="8"/>
      <c r="L1399" s="9"/>
    </row>
    <row r="1400" spans="1:12" x14ac:dyDescent="0.2">
      <c r="A1400" s="10"/>
      <c r="D1400" s="8"/>
      <c r="L1400" s="9"/>
    </row>
    <row r="1401" spans="1:12" x14ac:dyDescent="0.2">
      <c r="A1401" s="10"/>
      <c r="D1401" s="8"/>
      <c r="L1401" s="9"/>
    </row>
    <row r="1402" spans="1:12" x14ac:dyDescent="0.2">
      <c r="A1402" s="10"/>
      <c r="D1402" s="8"/>
      <c r="L1402" s="9"/>
    </row>
    <row r="1403" spans="1:12" x14ac:dyDescent="0.2">
      <c r="A1403" s="10"/>
      <c r="D1403" s="8"/>
      <c r="L1403" s="9"/>
    </row>
    <row r="1404" spans="1:12" x14ac:dyDescent="0.2">
      <c r="A1404" s="10"/>
      <c r="D1404" s="8"/>
      <c r="L1404" s="9"/>
    </row>
    <row r="1405" spans="1:12" x14ac:dyDescent="0.2">
      <c r="A1405" s="10"/>
      <c r="D1405" s="8"/>
      <c r="L1405" s="9"/>
    </row>
    <row r="1406" spans="1:12" x14ac:dyDescent="0.2">
      <c r="A1406" s="10"/>
      <c r="D1406" s="8"/>
      <c r="L1406" s="9"/>
    </row>
    <row r="1407" spans="1:12" x14ac:dyDescent="0.2">
      <c r="A1407" s="10"/>
      <c r="D1407" s="8"/>
      <c r="L1407" s="9"/>
    </row>
    <row r="1408" spans="1:12" x14ac:dyDescent="0.2">
      <c r="A1408" s="10"/>
      <c r="D1408" s="8"/>
      <c r="L1408" s="9"/>
    </row>
    <row r="1409" spans="1:12" x14ac:dyDescent="0.2">
      <c r="A1409" s="10"/>
      <c r="D1409" s="8"/>
      <c r="L1409" s="9"/>
    </row>
    <row r="1410" spans="1:12" x14ac:dyDescent="0.2">
      <c r="A1410" s="10"/>
      <c r="D1410" s="8"/>
      <c r="L1410" s="9"/>
    </row>
    <row r="1411" spans="1:12" x14ac:dyDescent="0.2">
      <c r="A1411" s="10"/>
      <c r="D1411" s="8"/>
      <c r="L1411" s="9"/>
    </row>
    <row r="1412" spans="1:12" x14ac:dyDescent="0.2">
      <c r="A1412" s="10"/>
      <c r="D1412" s="8"/>
      <c r="L1412" s="9"/>
    </row>
    <row r="1413" spans="1:12" x14ac:dyDescent="0.2">
      <c r="A1413" s="10"/>
      <c r="D1413" s="8"/>
      <c r="L1413" s="9"/>
    </row>
    <row r="1414" spans="1:12" x14ac:dyDescent="0.2">
      <c r="A1414" s="10"/>
      <c r="D1414" s="8"/>
      <c r="L1414" s="9"/>
    </row>
    <row r="1415" spans="1:12" x14ac:dyDescent="0.2">
      <c r="A1415" s="10"/>
      <c r="D1415" s="8"/>
      <c r="L1415" s="9"/>
    </row>
    <row r="1416" spans="1:12" x14ac:dyDescent="0.2">
      <c r="A1416" s="10"/>
      <c r="D1416" s="8"/>
      <c r="L1416" s="9"/>
    </row>
    <row r="1417" spans="1:12" x14ac:dyDescent="0.2">
      <c r="A1417" s="10"/>
      <c r="D1417" s="8"/>
      <c r="L1417" s="9"/>
    </row>
    <row r="1418" spans="1:12" x14ac:dyDescent="0.2">
      <c r="A1418" s="10"/>
      <c r="D1418" s="8"/>
      <c r="L1418" s="9"/>
    </row>
    <row r="1419" spans="1:12" x14ac:dyDescent="0.2">
      <c r="L1419" s="9"/>
    </row>
    <row r="1420" spans="1:12" x14ac:dyDescent="0.2">
      <c r="L1420" s="9"/>
    </row>
    <row r="1421" spans="1:12" x14ac:dyDescent="0.2">
      <c r="L1421" s="9"/>
    </row>
    <row r="1422" spans="1:12" x14ac:dyDescent="0.2">
      <c r="L1422" s="9"/>
    </row>
    <row r="1423" spans="1:12" x14ac:dyDescent="0.2">
      <c r="L1423" s="9"/>
    </row>
    <row r="1424" spans="1:12" x14ac:dyDescent="0.2">
      <c r="L1424" s="9"/>
    </row>
    <row r="1425" spans="12:12" x14ac:dyDescent="0.2">
      <c r="L1425" s="9"/>
    </row>
    <row r="1426" spans="12:12" x14ac:dyDescent="0.2">
      <c r="L1426" s="9"/>
    </row>
    <row r="1427" spans="12:12" x14ac:dyDescent="0.2">
      <c r="L1427" s="9"/>
    </row>
    <row r="1428" spans="12:12" x14ac:dyDescent="0.2">
      <c r="L1428" s="9"/>
    </row>
    <row r="1429" spans="12:12" x14ac:dyDescent="0.2">
      <c r="L1429" s="9"/>
    </row>
    <row r="1430" spans="12:12" x14ac:dyDescent="0.2">
      <c r="L1430" s="9"/>
    </row>
    <row r="1431" spans="12:12" x14ac:dyDescent="0.2">
      <c r="L1431" s="9"/>
    </row>
    <row r="1432" spans="12:12" x14ac:dyDescent="0.2">
      <c r="L1432" s="9"/>
    </row>
    <row r="1433" spans="12:12" x14ac:dyDescent="0.2">
      <c r="L1433" s="9"/>
    </row>
    <row r="1434" spans="12:12" x14ac:dyDescent="0.2">
      <c r="L1434" s="9"/>
    </row>
    <row r="1435" spans="12:12" x14ac:dyDescent="0.2">
      <c r="L1435" s="9"/>
    </row>
    <row r="1436" spans="12:12" x14ac:dyDescent="0.2">
      <c r="L1436" s="9"/>
    </row>
    <row r="1437" spans="12:12" x14ac:dyDescent="0.2">
      <c r="L1437" s="9"/>
    </row>
    <row r="1438" spans="12:12" x14ac:dyDescent="0.2">
      <c r="L1438" s="9"/>
    </row>
    <row r="1439" spans="12:12" x14ac:dyDescent="0.2">
      <c r="L1439" s="9"/>
    </row>
    <row r="1440" spans="12:12" x14ac:dyDescent="0.2">
      <c r="L1440" s="9"/>
    </row>
    <row r="1441" spans="12:12" x14ac:dyDescent="0.2">
      <c r="L1441" s="9"/>
    </row>
    <row r="1442" spans="12:12" x14ac:dyDescent="0.2">
      <c r="L1442" s="9"/>
    </row>
    <row r="1443" spans="12:12" x14ac:dyDescent="0.2">
      <c r="L1443" s="9"/>
    </row>
    <row r="1444" spans="12:12" x14ac:dyDescent="0.2">
      <c r="L1444" s="9"/>
    </row>
    <row r="1445" spans="12:12" x14ac:dyDescent="0.2">
      <c r="L1445" s="9"/>
    </row>
    <row r="1446" spans="12:12" x14ac:dyDescent="0.2">
      <c r="L1446" s="9"/>
    </row>
    <row r="1447" spans="12:12" x14ac:dyDescent="0.2">
      <c r="L1447" s="9"/>
    </row>
    <row r="1448" spans="12:12" x14ac:dyDescent="0.2">
      <c r="L1448" s="9"/>
    </row>
    <row r="1449" spans="12:12" x14ac:dyDescent="0.2">
      <c r="L1449" s="9"/>
    </row>
    <row r="1450" spans="12:12" x14ac:dyDescent="0.2">
      <c r="L1450" s="9"/>
    </row>
    <row r="1451" spans="12:12" x14ac:dyDescent="0.2">
      <c r="L1451" s="9"/>
    </row>
    <row r="1452" spans="12:12" x14ac:dyDescent="0.2">
      <c r="L1452" s="9"/>
    </row>
    <row r="1453" spans="12:12" x14ac:dyDescent="0.2">
      <c r="L1453" s="9"/>
    </row>
    <row r="1454" spans="12:12" x14ac:dyDescent="0.2">
      <c r="L1454" s="9"/>
    </row>
    <row r="1455" spans="12:12" x14ac:dyDescent="0.2">
      <c r="L1455" s="9"/>
    </row>
    <row r="1456" spans="12:12" x14ac:dyDescent="0.2">
      <c r="L1456" s="9"/>
    </row>
    <row r="1457" spans="12:12" x14ac:dyDescent="0.2">
      <c r="L1457" s="9"/>
    </row>
    <row r="1458" spans="12:12" x14ac:dyDescent="0.2">
      <c r="L1458" s="9"/>
    </row>
    <row r="1459" spans="12:12" x14ac:dyDescent="0.2">
      <c r="L1459" s="9"/>
    </row>
    <row r="1460" spans="12:12" x14ac:dyDescent="0.2">
      <c r="L1460" s="9"/>
    </row>
    <row r="1461" spans="12:12" x14ac:dyDescent="0.2">
      <c r="L1461" s="9"/>
    </row>
    <row r="1462" spans="12:12" x14ac:dyDescent="0.2">
      <c r="L1462" s="9"/>
    </row>
    <row r="1463" spans="12:12" x14ac:dyDescent="0.2">
      <c r="L1463" s="9"/>
    </row>
    <row r="1464" spans="12:12" x14ac:dyDescent="0.2">
      <c r="L1464" s="9"/>
    </row>
    <row r="1465" spans="12:12" x14ac:dyDescent="0.2">
      <c r="L1465" s="9"/>
    </row>
    <row r="1466" spans="12:12" x14ac:dyDescent="0.2">
      <c r="L1466" s="9"/>
    </row>
    <row r="1467" spans="12:12" x14ac:dyDescent="0.2">
      <c r="L1467" s="9"/>
    </row>
    <row r="1468" spans="12:12" x14ac:dyDescent="0.2">
      <c r="L1468" s="9"/>
    </row>
    <row r="1469" spans="12:12" x14ac:dyDescent="0.2">
      <c r="L1469" s="9"/>
    </row>
    <row r="1470" spans="12:12" x14ac:dyDescent="0.2">
      <c r="L1470" s="9"/>
    </row>
    <row r="1471" spans="12:12" x14ac:dyDescent="0.2">
      <c r="L1471" s="9"/>
    </row>
    <row r="1472" spans="12:12" x14ac:dyDescent="0.2">
      <c r="L1472" s="9"/>
    </row>
    <row r="1473" spans="12:12" x14ac:dyDescent="0.2">
      <c r="L1473" s="9"/>
    </row>
    <row r="1474" spans="12:12" x14ac:dyDescent="0.2">
      <c r="L1474" s="9"/>
    </row>
    <row r="1475" spans="12:12" x14ac:dyDescent="0.2">
      <c r="L1475" s="9"/>
    </row>
    <row r="1476" spans="12:12" x14ac:dyDescent="0.2">
      <c r="L1476" s="9"/>
    </row>
    <row r="1477" spans="12:12" x14ac:dyDescent="0.2">
      <c r="L1477" s="9"/>
    </row>
    <row r="1478" spans="12:12" x14ac:dyDescent="0.2">
      <c r="L1478" s="9"/>
    </row>
    <row r="1479" spans="12:12" x14ac:dyDescent="0.2">
      <c r="L1479" s="9"/>
    </row>
    <row r="1480" spans="12:12" x14ac:dyDescent="0.2">
      <c r="L1480" s="9"/>
    </row>
    <row r="1481" spans="12:12" x14ac:dyDescent="0.2">
      <c r="L1481" s="9"/>
    </row>
    <row r="1482" spans="12:12" x14ac:dyDescent="0.2">
      <c r="L1482" s="9"/>
    </row>
    <row r="1483" spans="12:12" x14ac:dyDescent="0.2">
      <c r="L1483" s="9"/>
    </row>
    <row r="1484" spans="12:12" x14ac:dyDescent="0.2">
      <c r="L1484" s="9"/>
    </row>
    <row r="1485" spans="12:12" x14ac:dyDescent="0.2">
      <c r="L1485" s="9"/>
    </row>
    <row r="1486" spans="12:12" x14ac:dyDescent="0.2">
      <c r="L1486" s="9"/>
    </row>
    <row r="1487" spans="12:12" x14ac:dyDescent="0.2">
      <c r="L1487" s="9"/>
    </row>
    <row r="1488" spans="12:12" x14ac:dyDescent="0.2">
      <c r="L1488" s="9"/>
    </row>
    <row r="1489" spans="12:12" x14ac:dyDescent="0.2">
      <c r="L1489" s="9"/>
    </row>
    <row r="1490" spans="12:12" x14ac:dyDescent="0.2">
      <c r="L1490" s="9"/>
    </row>
    <row r="1491" spans="12:12" x14ac:dyDescent="0.2">
      <c r="L1491" s="9"/>
    </row>
    <row r="1492" spans="12:12" x14ac:dyDescent="0.2">
      <c r="L1492" s="9"/>
    </row>
    <row r="1493" spans="12:12" x14ac:dyDescent="0.2">
      <c r="L1493" s="9"/>
    </row>
    <row r="1494" spans="12:12" x14ac:dyDescent="0.2">
      <c r="L1494" s="9"/>
    </row>
    <row r="1495" spans="12:12" x14ac:dyDescent="0.2">
      <c r="L1495" s="9"/>
    </row>
    <row r="1496" spans="12:12" x14ac:dyDescent="0.2">
      <c r="L1496" s="9"/>
    </row>
    <row r="1497" spans="12:12" x14ac:dyDescent="0.2">
      <c r="L1497" s="9"/>
    </row>
    <row r="1498" spans="12:12" x14ac:dyDescent="0.2">
      <c r="L1498" s="9"/>
    </row>
    <row r="1499" spans="12:12" x14ac:dyDescent="0.2">
      <c r="L1499" s="9"/>
    </row>
    <row r="1500" spans="12:12" x14ac:dyDescent="0.2">
      <c r="L1500" s="9"/>
    </row>
    <row r="1501" spans="12:12" x14ac:dyDescent="0.2">
      <c r="L1501" s="9"/>
    </row>
    <row r="1502" spans="12:12" x14ac:dyDescent="0.2">
      <c r="L1502" s="9"/>
    </row>
    <row r="1503" spans="12:12" x14ac:dyDescent="0.2">
      <c r="L1503" s="9"/>
    </row>
    <row r="1504" spans="12:12" x14ac:dyDescent="0.2">
      <c r="L1504" s="9"/>
    </row>
    <row r="1505" spans="12:12" x14ac:dyDescent="0.2">
      <c r="L1505" s="9"/>
    </row>
    <row r="1506" spans="12:12" x14ac:dyDescent="0.2">
      <c r="L1506" s="9"/>
    </row>
    <row r="1507" spans="12:12" x14ac:dyDescent="0.2">
      <c r="L1507" s="9"/>
    </row>
    <row r="1508" spans="12:12" x14ac:dyDescent="0.2">
      <c r="L1508" s="9"/>
    </row>
    <row r="1509" spans="12:12" x14ac:dyDescent="0.2">
      <c r="L1509" s="9"/>
    </row>
    <row r="1510" spans="12:12" x14ac:dyDescent="0.2">
      <c r="L1510" s="9"/>
    </row>
    <row r="1511" spans="12:12" x14ac:dyDescent="0.2">
      <c r="L1511" s="9"/>
    </row>
    <row r="1512" spans="12:12" x14ac:dyDescent="0.2">
      <c r="L1512" s="9"/>
    </row>
    <row r="1513" spans="12:12" x14ac:dyDescent="0.2">
      <c r="L1513" s="9"/>
    </row>
    <row r="1514" spans="12:12" x14ac:dyDescent="0.2">
      <c r="L1514" s="9"/>
    </row>
    <row r="1515" spans="12:12" x14ac:dyDescent="0.2">
      <c r="L1515" s="9"/>
    </row>
    <row r="1516" spans="12:12" x14ac:dyDescent="0.2">
      <c r="L1516" s="9"/>
    </row>
    <row r="1517" spans="12:12" x14ac:dyDescent="0.2">
      <c r="L1517" s="9"/>
    </row>
    <row r="1518" spans="12:12" x14ac:dyDescent="0.2">
      <c r="L1518" s="9"/>
    </row>
    <row r="1519" spans="12:12" x14ac:dyDescent="0.2">
      <c r="L1519" s="9"/>
    </row>
    <row r="1520" spans="12:12" x14ac:dyDescent="0.2">
      <c r="L1520" s="9"/>
    </row>
    <row r="1521" spans="12:12" x14ac:dyDescent="0.2">
      <c r="L1521" s="9"/>
    </row>
    <row r="1522" spans="12:12" x14ac:dyDescent="0.2">
      <c r="L1522" s="9"/>
    </row>
    <row r="1523" spans="12:12" x14ac:dyDescent="0.2">
      <c r="L1523" s="9"/>
    </row>
    <row r="1524" spans="12:12" x14ac:dyDescent="0.2">
      <c r="L1524" s="9"/>
    </row>
    <row r="1525" spans="12:12" x14ac:dyDescent="0.2">
      <c r="L1525" s="9"/>
    </row>
    <row r="1526" spans="12:12" x14ac:dyDescent="0.2">
      <c r="L1526" s="9"/>
    </row>
    <row r="1527" spans="12:12" x14ac:dyDescent="0.2">
      <c r="L1527" s="9"/>
    </row>
    <row r="1528" spans="12:12" x14ac:dyDescent="0.2">
      <c r="L1528" s="9"/>
    </row>
    <row r="1529" spans="12:12" x14ac:dyDescent="0.2">
      <c r="L1529" s="9"/>
    </row>
    <row r="1530" spans="12:12" x14ac:dyDescent="0.2">
      <c r="L1530" s="9"/>
    </row>
    <row r="1531" spans="12:12" x14ac:dyDescent="0.2">
      <c r="L1531" s="9"/>
    </row>
    <row r="1532" spans="12:12" x14ac:dyDescent="0.2">
      <c r="L1532" s="9"/>
    </row>
    <row r="1533" spans="12:12" x14ac:dyDescent="0.2">
      <c r="L1533" s="9"/>
    </row>
    <row r="1534" spans="12:12" x14ac:dyDescent="0.2">
      <c r="L1534" s="9"/>
    </row>
    <row r="1535" spans="12:12" x14ac:dyDescent="0.2">
      <c r="L1535" s="9"/>
    </row>
    <row r="1536" spans="12:12" x14ac:dyDescent="0.2">
      <c r="L1536" s="9"/>
    </row>
    <row r="1537" spans="12:12" x14ac:dyDescent="0.2">
      <c r="L1537" s="9"/>
    </row>
    <row r="1538" spans="12:12" x14ac:dyDescent="0.2">
      <c r="L1538" s="9"/>
    </row>
    <row r="1539" spans="12:12" x14ac:dyDescent="0.2">
      <c r="L1539" s="9"/>
    </row>
    <row r="1540" spans="12:12" x14ac:dyDescent="0.2">
      <c r="L1540" s="9"/>
    </row>
    <row r="1541" spans="12:12" x14ac:dyDescent="0.2">
      <c r="L1541" s="9"/>
    </row>
    <row r="1542" spans="12:12" x14ac:dyDescent="0.2">
      <c r="L1542" s="9"/>
    </row>
    <row r="1543" spans="12:12" x14ac:dyDescent="0.2">
      <c r="L1543" s="9"/>
    </row>
    <row r="1544" spans="12:12" x14ac:dyDescent="0.2">
      <c r="L1544" s="9"/>
    </row>
    <row r="1545" spans="12:12" x14ac:dyDescent="0.2">
      <c r="L1545" s="9"/>
    </row>
    <row r="1546" spans="12:12" x14ac:dyDescent="0.2">
      <c r="L1546" s="9"/>
    </row>
    <row r="1547" spans="12:12" x14ac:dyDescent="0.2">
      <c r="L1547" s="9"/>
    </row>
    <row r="1548" spans="12:12" x14ac:dyDescent="0.2">
      <c r="L1548" s="9"/>
    </row>
    <row r="1549" spans="12:12" x14ac:dyDescent="0.2">
      <c r="L1549" s="9"/>
    </row>
    <row r="1550" spans="12:12" x14ac:dyDescent="0.2">
      <c r="L1550" s="9"/>
    </row>
    <row r="1551" spans="12:12" x14ac:dyDescent="0.2">
      <c r="L1551" s="9"/>
    </row>
    <row r="1552" spans="12:12" x14ac:dyDescent="0.2">
      <c r="L1552" s="9"/>
    </row>
    <row r="1553" spans="12:12" x14ac:dyDescent="0.2">
      <c r="L1553" s="9"/>
    </row>
    <row r="1554" spans="12:12" x14ac:dyDescent="0.2">
      <c r="L1554" s="9"/>
    </row>
    <row r="1555" spans="12:12" x14ac:dyDescent="0.2">
      <c r="L1555" s="9"/>
    </row>
    <row r="1556" spans="12:12" x14ac:dyDescent="0.2">
      <c r="L1556" s="9"/>
    </row>
    <row r="1557" spans="12:12" x14ac:dyDescent="0.2">
      <c r="L1557" s="9"/>
    </row>
    <row r="1558" spans="12:12" x14ac:dyDescent="0.2">
      <c r="L1558" s="9"/>
    </row>
    <row r="1559" spans="12:12" x14ac:dyDescent="0.2">
      <c r="L1559" s="9"/>
    </row>
    <row r="1560" spans="12:12" x14ac:dyDescent="0.2">
      <c r="L1560" s="9"/>
    </row>
    <row r="1561" spans="12:12" x14ac:dyDescent="0.2">
      <c r="L1561" s="9"/>
    </row>
    <row r="1562" spans="12:12" x14ac:dyDescent="0.2">
      <c r="L1562" s="9"/>
    </row>
    <row r="1563" spans="12:12" x14ac:dyDescent="0.2">
      <c r="L1563" s="9"/>
    </row>
    <row r="1564" spans="12:12" x14ac:dyDescent="0.2">
      <c r="L1564" s="9"/>
    </row>
    <row r="1565" spans="12:12" x14ac:dyDescent="0.2">
      <c r="L1565" s="9"/>
    </row>
    <row r="1566" spans="12:12" x14ac:dyDescent="0.2">
      <c r="L1566" s="9"/>
    </row>
    <row r="1567" spans="12:12" x14ac:dyDescent="0.2">
      <c r="L1567" s="9"/>
    </row>
    <row r="1568" spans="12:12" x14ac:dyDescent="0.2">
      <c r="L1568" s="9"/>
    </row>
    <row r="1569" spans="12:12" x14ac:dyDescent="0.2">
      <c r="L1569" s="9"/>
    </row>
    <row r="1570" spans="12:12" x14ac:dyDescent="0.2">
      <c r="L1570" s="9"/>
    </row>
    <row r="1571" spans="12:12" x14ac:dyDescent="0.2">
      <c r="L1571" s="9"/>
    </row>
    <row r="1572" spans="12:12" x14ac:dyDescent="0.2">
      <c r="L1572" s="9"/>
    </row>
    <row r="1573" spans="12:12" x14ac:dyDescent="0.2">
      <c r="L1573" s="9"/>
    </row>
    <row r="1574" spans="12:12" x14ac:dyDescent="0.2">
      <c r="L1574" s="9"/>
    </row>
    <row r="1575" spans="12:12" x14ac:dyDescent="0.2">
      <c r="L1575" s="9"/>
    </row>
    <row r="1576" spans="12:12" x14ac:dyDescent="0.2">
      <c r="L1576" s="9"/>
    </row>
    <row r="1577" spans="12:12" x14ac:dyDescent="0.2">
      <c r="L1577" s="9"/>
    </row>
    <row r="1578" spans="12:12" x14ac:dyDescent="0.2">
      <c r="L1578" s="9"/>
    </row>
    <row r="1579" spans="12:12" x14ac:dyDescent="0.2">
      <c r="L1579" s="9"/>
    </row>
    <row r="1580" spans="12:12" x14ac:dyDescent="0.2">
      <c r="L1580" s="9"/>
    </row>
    <row r="1581" spans="12:12" x14ac:dyDescent="0.2">
      <c r="L1581" s="9"/>
    </row>
    <row r="1582" spans="12:12" x14ac:dyDescent="0.2">
      <c r="L1582" s="9"/>
    </row>
    <row r="1583" spans="12:12" x14ac:dyDescent="0.2">
      <c r="L1583" s="9"/>
    </row>
    <row r="1584" spans="12:12" x14ac:dyDescent="0.2">
      <c r="L1584" s="9"/>
    </row>
    <row r="1585" spans="12:12" x14ac:dyDescent="0.2">
      <c r="L1585" s="9"/>
    </row>
    <row r="1586" spans="12:12" x14ac:dyDescent="0.2">
      <c r="L1586" s="9"/>
    </row>
    <row r="1587" spans="12:12" x14ac:dyDescent="0.2">
      <c r="L1587" s="9"/>
    </row>
    <row r="1588" spans="12:12" x14ac:dyDescent="0.2">
      <c r="L1588" s="9"/>
    </row>
    <row r="1589" spans="12:12" x14ac:dyDescent="0.2">
      <c r="L1589" s="9"/>
    </row>
    <row r="1590" spans="12:12" x14ac:dyDescent="0.2">
      <c r="L1590" s="9"/>
    </row>
    <row r="1591" spans="12:12" x14ac:dyDescent="0.2">
      <c r="L1591" s="9"/>
    </row>
    <row r="1592" spans="12:12" x14ac:dyDescent="0.2">
      <c r="L1592" s="9"/>
    </row>
    <row r="1593" spans="12:12" x14ac:dyDescent="0.2">
      <c r="L1593" s="9"/>
    </row>
    <row r="1594" spans="12:12" x14ac:dyDescent="0.2">
      <c r="L1594" s="9"/>
    </row>
    <row r="1595" spans="12:12" x14ac:dyDescent="0.2">
      <c r="L1595" s="9"/>
    </row>
    <row r="1596" spans="12:12" x14ac:dyDescent="0.2">
      <c r="L1596" s="9"/>
    </row>
    <row r="1597" spans="12:12" x14ac:dyDescent="0.2">
      <c r="L1597" s="9"/>
    </row>
    <row r="1598" spans="12:12" x14ac:dyDescent="0.2">
      <c r="L1598" s="9"/>
    </row>
    <row r="1599" spans="12:12" x14ac:dyDescent="0.2">
      <c r="L1599" s="9"/>
    </row>
    <row r="1600" spans="12:12" x14ac:dyDescent="0.2">
      <c r="L1600" s="9"/>
    </row>
    <row r="1601" spans="12:12" x14ac:dyDescent="0.2">
      <c r="L1601" s="9"/>
    </row>
    <row r="1602" spans="12:12" x14ac:dyDescent="0.2">
      <c r="L1602" s="9"/>
    </row>
    <row r="1603" spans="12:12" x14ac:dyDescent="0.2">
      <c r="L1603" s="9"/>
    </row>
    <row r="1604" spans="12:12" x14ac:dyDescent="0.2">
      <c r="L1604" s="9"/>
    </row>
    <row r="1605" spans="12:12" x14ac:dyDescent="0.2">
      <c r="L1605" s="9"/>
    </row>
    <row r="1606" spans="12:12" x14ac:dyDescent="0.2">
      <c r="L1606" s="9"/>
    </row>
    <row r="1607" spans="12:12" x14ac:dyDescent="0.2">
      <c r="L1607" s="9"/>
    </row>
    <row r="1608" spans="12:12" x14ac:dyDescent="0.2">
      <c r="L1608" s="9"/>
    </row>
    <row r="1609" spans="12:12" x14ac:dyDescent="0.2">
      <c r="L1609" s="9"/>
    </row>
    <row r="1610" spans="12:12" x14ac:dyDescent="0.2">
      <c r="L1610" s="9"/>
    </row>
    <row r="1611" spans="12:12" x14ac:dyDescent="0.2">
      <c r="L1611" s="9"/>
    </row>
    <row r="1612" spans="12:12" x14ac:dyDescent="0.2">
      <c r="L1612" s="9"/>
    </row>
    <row r="1613" spans="12:12" x14ac:dyDescent="0.2">
      <c r="L1613" s="9"/>
    </row>
    <row r="1614" spans="12:12" x14ac:dyDescent="0.2">
      <c r="L1614" s="9"/>
    </row>
    <row r="1615" spans="12:12" x14ac:dyDescent="0.2">
      <c r="L1615" s="9"/>
    </row>
    <row r="1616" spans="12:12" x14ac:dyDescent="0.2">
      <c r="L1616" s="9"/>
    </row>
    <row r="1617" spans="12:12" x14ac:dyDescent="0.2">
      <c r="L1617" s="9"/>
    </row>
    <row r="1618" spans="12:12" x14ac:dyDescent="0.2">
      <c r="L1618" s="9"/>
    </row>
    <row r="1619" spans="12:12" x14ac:dyDescent="0.2">
      <c r="L1619" s="9"/>
    </row>
    <row r="1620" spans="12:12" x14ac:dyDescent="0.2">
      <c r="L1620" s="9"/>
    </row>
    <row r="1621" spans="12:12" x14ac:dyDescent="0.2">
      <c r="L1621" s="9"/>
    </row>
    <row r="1622" spans="12:12" x14ac:dyDescent="0.2">
      <c r="L1622" s="9"/>
    </row>
    <row r="1623" spans="12:12" x14ac:dyDescent="0.2">
      <c r="L1623" s="9"/>
    </row>
    <row r="1624" spans="12:12" x14ac:dyDescent="0.2">
      <c r="L1624" s="9"/>
    </row>
    <row r="1625" spans="12:12" x14ac:dyDescent="0.2">
      <c r="L1625" s="9"/>
    </row>
    <row r="1626" spans="12:12" x14ac:dyDescent="0.2">
      <c r="L1626" s="9"/>
    </row>
    <row r="1627" spans="12:12" x14ac:dyDescent="0.2">
      <c r="L1627" s="9"/>
    </row>
    <row r="1628" spans="12:12" x14ac:dyDescent="0.2">
      <c r="L1628" s="9"/>
    </row>
    <row r="1629" spans="12:12" x14ac:dyDescent="0.2">
      <c r="L1629" s="9"/>
    </row>
    <row r="1630" spans="12:12" x14ac:dyDescent="0.2">
      <c r="L1630" s="9"/>
    </row>
    <row r="1631" spans="12:12" x14ac:dyDescent="0.2">
      <c r="L1631" s="9"/>
    </row>
    <row r="1632" spans="12:12" x14ac:dyDescent="0.2">
      <c r="L1632" s="9"/>
    </row>
    <row r="1633" spans="12:12" x14ac:dyDescent="0.2">
      <c r="L1633" s="9"/>
    </row>
    <row r="1634" spans="12:12" x14ac:dyDescent="0.2">
      <c r="L1634" s="9"/>
    </row>
    <row r="1635" spans="12:12" x14ac:dyDescent="0.2">
      <c r="L1635" s="9"/>
    </row>
    <row r="1636" spans="12:12" x14ac:dyDescent="0.2">
      <c r="L1636" s="9"/>
    </row>
    <row r="1637" spans="12:12" x14ac:dyDescent="0.2">
      <c r="L1637" s="9"/>
    </row>
    <row r="1638" spans="12:12" x14ac:dyDescent="0.2">
      <c r="L1638" s="9"/>
    </row>
    <row r="1639" spans="12:12" x14ac:dyDescent="0.2">
      <c r="L1639" s="9"/>
    </row>
    <row r="1640" spans="12:12" x14ac:dyDescent="0.2">
      <c r="L1640" s="9"/>
    </row>
    <row r="1641" spans="12:12" x14ac:dyDescent="0.2">
      <c r="L1641" s="9"/>
    </row>
    <row r="1642" spans="12:12" x14ac:dyDescent="0.2">
      <c r="L1642" s="9"/>
    </row>
    <row r="1643" spans="12:12" x14ac:dyDescent="0.2">
      <c r="L1643" s="9"/>
    </row>
    <row r="1644" spans="12:12" x14ac:dyDescent="0.2">
      <c r="L1644" s="9"/>
    </row>
    <row r="1645" spans="12:12" x14ac:dyDescent="0.2">
      <c r="L1645" s="9"/>
    </row>
    <row r="1646" spans="12:12" x14ac:dyDescent="0.2">
      <c r="L1646" s="9"/>
    </row>
    <row r="1647" spans="12:12" x14ac:dyDescent="0.2">
      <c r="L1647" s="9"/>
    </row>
    <row r="1648" spans="12:12" x14ac:dyDescent="0.2">
      <c r="L1648" s="9"/>
    </row>
    <row r="1649" spans="12:12" x14ac:dyDescent="0.2">
      <c r="L1649" s="9"/>
    </row>
    <row r="1650" spans="12:12" x14ac:dyDescent="0.2">
      <c r="L1650" s="9"/>
    </row>
    <row r="1651" spans="12:12" x14ac:dyDescent="0.2">
      <c r="L1651" s="9"/>
    </row>
    <row r="1652" spans="12:12" x14ac:dyDescent="0.2">
      <c r="L1652" s="9"/>
    </row>
    <row r="1653" spans="12:12" x14ac:dyDescent="0.2">
      <c r="L1653" s="9"/>
    </row>
    <row r="1654" spans="12:12" x14ac:dyDescent="0.2">
      <c r="L1654" s="9"/>
    </row>
    <row r="1655" spans="12:12" x14ac:dyDescent="0.2">
      <c r="L1655" s="9"/>
    </row>
    <row r="1656" spans="12:12" x14ac:dyDescent="0.2">
      <c r="L1656" s="9"/>
    </row>
    <row r="1657" spans="12:12" x14ac:dyDescent="0.2">
      <c r="L1657" s="9"/>
    </row>
    <row r="1658" spans="12:12" x14ac:dyDescent="0.2">
      <c r="L1658" s="9"/>
    </row>
    <row r="1659" spans="12:12" x14ac:dyDescent="0.2">
      <c r="L1659" s="9"/>
    </row>
    <row r="1660" spans="12:12" x14ac:dyDescent="0.2">
      <c r="L1660" s="9"/>
    </row>
    <row r="1661" spans="12:12" x14ac:dyDescent="0.2">
      <c r="L1661" s="9"/>
    </row>
    <row r="1662" spans="12:12" x14ac:dyDescent="0.2">
      <c r="L1662" s="9"/>
    </row>
    <row r="1663" spans="12:12" x14ac:dyDescent="0.2">
      <c r="L1663" s="9"/>
    </row>
    <row r="1664" spans="12:12" x14ac:dyDescent="0.2">
      <c r="L1664" s="9"/>
    </row>
    <row r="1665" spans="12:12" x14ac:dyDescent="0.2">
      <c r="L1665" s="9"/>
    </row>
    <row r="1666" spans="12:12" x14ac:dyDescent="0.2">
      <c r="L1666" s="9"/>
    </row>
    <row r="1667" spans="12:12" x14ac:dyDescent="0.2">
      <c r="L1667" s="9"/>
    </row>
    <row r="1668" spans="12:12" x14ac:dyDescent="0.2">
      <c r="L1668" s="9"/>
    </row>
    <row r="1669" spans="12:12" x14ac:dyDescent="0.2">
      <c r="L1669" s="9"/>
    </row>
    <row r="1670" spans="12:12" x14ac:dyDescent="0.2">
      <c r="L1670" s="9"/>
    </row>
    <row r="1671" spans="12:12" x14ac:dyDescent="0.2">
      <c r="L1671" s="9"/>
    </row>
    <row r="1672" spans="12:12" x14ac:dyDescent="0.2">
      <c r="L1672" s="9"/>
    </row>
    <row r="1673" spans="12:12" x14ac:dyDescent="0.2">
      <c r="L1673" s="9"/>
    </row>
    <row r="1674" spans="12:12" x14ac:dyDescent="0.2">
      <c r="L1674" s="9"/>
    </row>
    <row r="1675" spans="12:12" x14ac:dyDescent="0.2">
      <c r="L1675" s="9"/>
    </row>
    <row r="1676" spans="12:12" x14ac:dyDescent="0.2">
      <c r="L1676" s="9"/>
    </row>
    <row r="1677" spans="12:12" x14ac:dyDescent="0.2">
      <c r="L1677" s="9"/>
    </row>
    <row r="1678" spans="12:12" x14ac:dyDescent="0.2">
      <c r="L1678" s="9"/>
    </row>
    <row r="1679" spans="12:12" x14ac:dyDescent="0.2">
      <c r="L1679" s="9"/>
    </row>
    <row r="1680" spans="12:12" x14ac:dyDescent="0.2">
      <c r="L1680" s="9"/>
    </row>
    <row r="1681" spans="12:12" x14ac:dyDescent="0.2">
      <c r="L1681" s="9"/>
    </row>
    <row r="1682" spans="12:12" x14ac:dyDescent="0.2">
      <c r="L1682" s="9"/>
    </row>
    <row r="1683" spans="12:12" x14ac:dyDescent="0.2">
      <c r="L1683" s="9"/>
    </row>
    <row r="1684" spans="12:12" x14ac:dyDescent="0.2">
      <c r="L1684" s="9"/>
    </row>
    <row r="1685" spans="12:12" x14ac:dyDescent="0.2">
      <c r="L1685" s="9"/>
    </row>
    <row r="1686" spans="12:12" x14ac:dyDescent="0.2">
      <c r="L1686" s="9"/>
    </row>
    <row r="1687" spans="12:12" x14ac:dyDescent="0.2">
      <c r="L1687" s="9"/>
    </row>
    <row r="1688" spans="12:12" x14ac:dyDescent="0.2">
      <c r="L1688" s="9"/>
    </row>
    <row r="1689" spans="12:12" x14ac:dyDescent="0.2">
      <c r="L1689" s="9"/>
    </row>
    <row r="1690" spans="12:12" x14ac:dyDescent="0.2">
      <c r="L1690" s="9"/>
    </row>
    <row r="1691" spans="12:12" x14ac:dyDescent="0.2">
      <c r="L1691" s="9"/>
    </row>
    <row r="1692" spans="12:12" x14ac:dyDescent="0.2">
      <c r="L1692" s="9"/>
    </row>
    <row r="1693" spans="12:12" x14ac:dyDescent="0.2">
      <c r="L1693" s="9"/>
    </row>
    <row r="1694" spans="12:12" x14ac:dyDescent="0.2">
      <c r="L1694" s="9"/>
    </row>
    <row r="1695" spans="12:12" x14ac:dyDescent="0.2">
      <c r="L1695" s="9"/>
    </row>
    <row r="1696" spans="12:12" x14ac:dyDescent="0.2">
      <c r="L1696" s="9"/>
    </row>
    <row r="1697" spans="12:12" x14ac:dyDescent="0.2">
      <c r="L1697" s="9"/>
    </row>
    <row r="1698" spans="12:12" x14ac:dyDescent="0.2">
      <c r="L1698" s="9"/>
    </row>
    <row r="1699" spans="12:12" x14ac:dyDescent="0.2">
      <c r="L1699" s="9"/>
    </row>
    <row r="1700" spans="12:12" x14ac:dyDescent="0.2">
      <c r="L1700" s="9"/>
    </row>
    <row r="1701" spans="12:12" x14ac:dyDescent="0.2">
      <c r="L1701" s="9"/>
    </row>
    <row r="1702" spans="12:12" x14ac:dyDescent="0.2">
      <c r="L1702" s="9"/>
    </row>
    <row r="1703" spans="12:12" x14ac:dyDescent="0.2">
      <c r="L1703" s="9"/>
    </row>
    <row r="1704" spans="12:12" x14ac:dyDescent="0.2">
      <c r="L1704" s="9"/>
    </row>
    <row r="1705" spans="12:12" x14ac:dyDescent="0.2">
      <c r="L1705" s="9"/>
    </row>
    <row r="1706" spans="12:12" x14ac:dyDescent="0.2">
      <c r="L1706" s="9"/>
    </row>
    <row r="1707" spans="12:12" x14ac:dyDescent="0.2">
      <c r="L1707" s="9"/>
    </row>
    <row r="1708" spans="12:12" x14ac:dyDescent="0.2">
      <c r="L1708" s="9"/>
    </row>
    <row r="1709" spans="12:12" x14ac:dyDescent="0.2">
      <c r="L1709" s="9"/>
    </row>
    <row r="1710" spans="12:12" x14ac:dyDescent="0.2">
      <c r="L1710" s="9"/>
    </row>
    <row r="1711" spans="12:12" x14ac:dyDescent="0.2">
      <c r="L1711" s="9"/>
    </row>
    <row r="1712" spans="12:12" x14ac:dyDescent="0.2">
      <c r="L1712" s="9"/>
    </row>
    <row r="1713" spans="12:12" x14ac:dyDescent="0.2">
      <c r="L1713" s="9"/>
    </row>
    <row r="1714" spans="12:12" x14ac:dyDescent="0.2">
      <c r="L1714" s="9"/>
    </row>
    <row r="1715" spans="12:12" x14ac:dyDescent="0.2">
      <c r="L1715" s="9"/>
    </row>
    <row r="1716" spans="12:12" x14ac:dyDescent="0.2">
      <c r="L1716" s="9"/>
    </row>
    <row r="1717" spans="12:12" x14ac:dyDescent="0.2">
      <c r="L1717" s="9"/>
    </row>
    <row r="1718" spans="12:12" x14ac:dyDescent="0.2">
      <c r="L1718" s="9"/>
    </row>
    <row r="1719" spans="12:12" x14ac:dyDescent="0.2">
      <c r="L1719" s="9"/>
    </row>
    <row r="1720" spans="12:12" x14ac:dyDescent="0.2">
      <c r="L1720" s="9"/>
    </row>
    <row r="1721" spans="12:12" x14ac:dyDescent="0.2">
      <c r="L1721" s="9"/>
    </row>
    <row r="1722" spans="12:12" x14ac:dyDescent="0.2">
      <c r="L1722" s="9"/>
    </row>
    <row r="1723" spans="12:12" x14ac:dyDescent="0.2">
      <c r="L1723" s="9"/>
    </row>
    <row r="1724" spans="12:12" x14ac:dyDescent="0.2">
      <c r="L1724" s="9"/>
    </row>
    <row r="1725" spans="12:12" x14ac:dyDescent="0.2">
      <c r="L1725" s="9"/>
    </row>
    <row r="1726" spans="12:12" x14ac:dyDescent="0.2">
      <c r="L1726" s="9"/>
    </row>
    <row r="1727" spans="12:12" x14ac:dyDescent="0.2">
      <c r="L1727" s="9"/>
    </row>
    <row r="1728" spans="12:12" x14ac:dyDescent="0.2">
      <c r="L1728" s="9"/>
    </row>
    <row r="1729" spans="12:12" x14ac:dyDescent="0.2">
      <c r="L1729" s="9"/>
    </row>
    <row r="1730" spans="12:12" x14ac:dyDescent="0.2">
      <c r="L1730" s="9"/>
    </row>
    <row r="1731" spans="12:12" x14ac:dyDescent="0.2">
      <c r="L1731" s="9"/>
    </row>
    <row r="1732" spans="12:12" x14ac:dyDescent="0.2">
      <c r="L1732" s="9"/>
    </row>
    <row r="1733" spans="12:12" x14ac:dyDescent="0.2">
      <c r="L1733" s="9"/>
    </row>
    <row r="1734" spans="12:12" x14ac:dyDescent="0.2">
      <c r="L1734" s="9"/>
    </row>
    <row r="1735" spans="12:12" x14ac:dyDescent="0.2">
      <c r="L1735" s="9"/>
    </row>
    <row r="1736" spans="12:12" x14ac:dyDescent="0.2">
      <c r="L1736" s="9"/>
    </row>
    <row r="1737" spans="12:12" x14ac:dyDescent="0.2">
      <c r="L1737" s="9"/>
    </row>
    <row r="1738" spans="12:12" x14ac:dyDescent="0.2">
      <c r="L1738" s="9"/>
    </row>
    <row r="1739" spans="12:12" x14ac:dyDescent="0.2">
      <c r="L1739" s="9"/>
    </row>
    <row r="1740" spans="12:12" x14ac:dyDescent="0.2">
      <c r="L1740" s="9"/>
    </row>
    <row r="1741" spans="12:12" x14ac:dyDescent="0.2">
      <c r="L1741" s="9"/>
    </row>
    <row r="1742" spans="12:12" x14ac:dyDescent="0.2">
      <c r="L1742" s="9"/>
    </row>
    <row r="1743" spans="12:12" x14ac:dyDescent="0.2">
      <c r="L1743" s="9"/>
    </row>
    <row r="1744" spans="12:12" x14ac:dyDescent="0.2">
      <c r="L1744" s="9"/>
    </row>
    <row r="1745" spans="12:12" x14ac:dyDescent="0.2">
      <c r="L1745" s="9"/>
    </row>
    <row r="1746" spans="12:12" x14ac:dyDescent="0.2">
      <c r="L1746" s="9"/>
    </row>
    <row r="1747" spans="12:12" x14ac:dyDescent="0.2">
      <c r="L1747" s="9"/>
    </row>
    <row r="1748" spans="12:12" x14ac:dyDescent="0.2">
      <c r="L1748" s="9"/>
    </row>
    <row r="1749" spans="12:12" x14ac:dyDescent="0.2">
      <c r="L1749" s="9"/>
    </row>
    <row r="1750" spans="12:12" x14ac:dyDescent="0.2">
      <c r="L1750" s="9"/>
    </row>
    <row r="1751" spans="12:12" x14ac:dyDescent="0.2">
      <c r="L1751" s="9"/>
    </row>
    <row r="1752" spans="12:12" x14ac:dyDescent="0.2">
      <c r="L1752" s="9"/>
    </row>
    <row r="1753" spans="12:12" x14ac:dyDescent="0.2">
      <c r="L1753" s="9"/>
    </row>
    <row r="1754" spans="12:12" x14ac:dyDescent="0.2">
      <c r="L1754" s="9"/>
    </row>
    <row r="1755" spans="12:12" x14ac:dyDescent="0.2">
      <c r="L1755" s="9"/>
    </row>
    <row r="1756" spans="12:12" x14ac:dyDescent="0.2">
      <c r="L1756" s="9"/>
    </row>
    <row r="1757" spans="12:12" x14ac:dyDescent="0.2">
      <c r="L1757" s="9"/>
    </row>
    <row r="1758" spans="12:12" x14ac:dyDescent="0.2">
      <c r="L1758" s="9"/>
    </row>
    <row r="1759" spans="12:12" x14ac:dyDescent="0.2">
      <c r="L1759" s="9"/>
    </row>
    <row r="1760" spans="12:12" x14ac:dyDescent="0.2">
      <c r="L1760" s="9"/>
    </row>
    <row r="1761" spans="12:12" x14ac:dyDescent="0.2">
      <c r="L1761" s="9"/>
    </row>
    <row r="1762" spans="12:12" x14ac:dyDescent="0.2">
      <c r="L1762" s="9"/>
    </row>
    <row r="1763" spans="12:12" x14ac:dyDescent="0.2">
      <c r="L1763" s="9"/>
    </row>
    <row r="1764" spans="12:12" x14ac:dyDescent="0.2">
      <c r="L1764" s="9"/>
    </row>
    <row r="1765" spans="12:12" x14ac:dyDescent="0.2">
      <c r="L1765" s="9"/>
    </row>
    <row r="1766" spans="12:12" x14ac:dyDescent="0.2">
      <c r="L1766" s="9"/>
    </row>
    <row r="1767" spans="12:12" x14ac:dyDescent="0.2">
      <c r="L1767" s="9"/>
    </row>
    <row r="1768" spans="12:12" x14ac:dyDescent="0.2">
      <c r="L1768" s="9"/>
    </row>
    <row r="1769" spans="12:12" x14ac:dyDescent="0.2">
      <c r="L1769" s="9"/>
    </row>
    <row r="1770" spans="12:12" x14ac:dyDescent="0.2">
      <c r="L1770" s="9"/>
    </row>
    <row r="1771" spans="12:12" x14ac:dyDescent="0.2">
      <c r="L1771" s="9"/>
    </row>
    <row r="1772" spans="12:12" x14ac:dyDescent="0.2">
      <c r="L1772" s="9"/>
    </row>
    <row r="1773" spans="12:12" x14ac:dyDescent="0.2">
      <c r="L1773" s="9"/>
    </row>
    <row r="1774" spans="12:12" x14ac:dyDescent="0.2">
      <c r="L1774" s="9"/>
    </row>
    <row r="1775" spans="12:12" x14ac:dyDescent="0.2">
      <c r="L1775" s="9"/>
    </row>
    <row r="1776" spans="12:12" x14ac:dyDescent="0.2">
      <c r="L1776" s="9"/>
    </row>
    <row r="1777" spans="12:12" x14ac:dyDescent="0.2">
      <c r="L1777" s="9"/>
    </row>
    <row r="1778" spans="12:12" x14ac:dyDescent="0.2">
      <c r="L1778" s="9"/>
    </row>
    <row r="1779" spans="12:12" x14ac:dyDescent="0.2">
      <c r="L1779" s="9"/>
    </row>
    <row r="1780" spans="12:12" x14ac:dyDescent="0.2">
      <c r="L1780" s="9"/>
    </row>
    <row r="1781" spans="12:12" x14ac:dyDescent="0.2">
      <c r="L1781" s="9"/>
    </row>
    <row r="1782" spans="12:12" x14ac:dyDescent="0.2">
      <c r="L1782" s="9"/>
    </row>
    <row r="1783" spans="12:12" x14ac:dyDescent="0.2">
      <c r="L1783" s="9"/>
    </row>
    <row r="1784" spans="12:12" x14ac:dyDescent="0.2">
      <c r="L1784" s="9"/>
    </row>
    <row r="1785" spans="12:12" x14ac:dyDescent="0.2">
      <c r="L1785" s="9"/>
    </row>
    <row r="1786" spans="12:12" x14ac:dyDescent="0.2">
      <c r="L1786" s="9"/>
    </row>
    <row r="1787" spans="12:12" x14ac:dyDescent="0.2">
      <c r="L1787" s="9"/>
    </row>
    <row r="1788" spans="12:12" x14ac:dyDescent="0.2">
      <c r="L1788" s="9"/>
    </row>
    <row r="1789" spans="12:12" x14ac:dyDescent="0.2">
      <c r="L1789" s="9"/>
    </row>
    <row r="1790" spans="12:12" x14ac:dyDescent="0.2">
      <c r="L1790" s="9"/>
    </row>
    <row r="1791" spans="12:12" x14ac:dyDescent="0.2">
      <c r="L1791" s="9"/>
    </row>
    <row r="1792" spans="12:12" x14ac:dyDescent="0.2">
      <c r="L1792" s="9"/>
    </row>
    <row r="1793" spans="12:12" x14ac:dyDescent="0.2">
      <c r="L1793" s="9"/>
    </row>
    <row r="1794" spans="12:12" x14ac:dyDescent="0.2">
      <c r="L1794" s="9"/>
    </row>
    <row r="1795" spans="12:12" x14ac:dyDescent="0.2">
      <c r="L1795" s="9"/>
    </row>
    <row r="1796" spans="12:12" x14ac:dyDescent="0.2">
      <c r="L1796" s="9"/>
    </row>
    <row r="1797" spans="12:12" x14ac:dyDescent="0.2">
      <c r="L1797" s="9"/>
    </row>
    <row r="1798" spans="12:12" x14ac:dyDescent="0.2">
      <c r="L1798" s="9"/>
    </row>
    <row r="1799" spans="12:12" x14ac:dyDescent="0.2">
      <c r="L1799" s="9"/>
    </row>
    <row r="1800" spans="12:12" x14ac:dyDescent="0.2">
      <c r="L1800" s="9"/>
    </row>
    <row r="1801" spans="12:12" x14ac:dyDescent="0.2">
      <c r="L1801" s="9"/>
    </row>
    <row r="1802" spans="12:12" x14ac:dyDescent="0.2">
      <c r="L1802" s="9"/>
    </row>
    <row r="1803" spans="12:12" x14ac:dyDescent="0.2">
      <c r="L1803" s="9"/>
    </row>
    <row r="1804" spans="12:12" x14ac:dyDescent="0.2">
      <c r="L1804" s="9"/>
    </row>
    <row r="1805" spans="12:12" x14ac:dyDescent="0.2">
      <c r="L1805" s="9"/>
    </row>
    <row r="1806" spans="12:12" x14ac:dyDescent="0.2">
      <c r="L1806" s="9"/>
    </row>
    <row r="1807" spans="12:12" x14ac:dyDescent="0.2">
      <c r="L1807" s="9"/>
    </row>
    <row r="1808" spans="12:12" x14ac:dyDescent="0.2">
      <c r="L1808" s="9"/>
    </row>
    <row r="1809" spans="12:12" x14ac:dyDescent="0.2">
      <c r="L1809" s="9"/>
    </row>
    <row r="1810" spans="12:12" x14ac:dyDescent="0.2">
      <c r="L1810" s="9"/>
    </row>
    <row r="1811" spans="12:12" x14ac:dyDescent="0.2">
      <c r="L1811" s="9"/>
    </row>
    <row r="1812" spans="12:12" x14ac:dyDescent="0.2">
      <c r="L1812" s="9"/>
    </row>
    <row r="1813" spans="12:12" x14ac:dyDescent="0.2">
      <c r="L1813" s="9"/>
    </row>
    <row r="1814" spans="12:12" x14ac:dyDescent="0.2">
      <c r="L1814" s="9"/>
    </row>
    <row r="1815" spans="12:12" x14ac:dyDescent="0.2">
      <c r="L1815" s="9"/>
    </row>
    <row r="1816" spans="12:12" x14ac:dyDescent="0.2">
      <c r="L1816" s="9"/>
    </row>
    <row r="1817" spans="12:12" x14ac:dyDescent="0.2">
      <c r="L1817" s="9"/>
    </row>
    <row r="1818" spans="12:12" x14ac:dyDescent="0.2">
      <c r="L1818" s="9"/>
    </row>
    <row r="1819" spans="12:12" x14ac:dyDescent="0.2">
      <c r="L1819" s="9"/>
    </row>
    <row r="1820" spans="12:12" x14ac:dyDescent="0.2">
      <c r="L1820" s="9"/>
    </row>
    <row r="1821" spans="12:12" x14ac:dyDescent="0.2">
      <c r="L1821" s="9"/>
    </row>
    <row r="1822" spans="12:12" x14ac:dyDescent="0.2">
      <c r="L1822" s="9"/>
    </row>
    <row r="1823" spans="12:12" x14ac:dyDescent="0.2">
      <c r="L1823" s="9"/>
    </row>
    <row r="1824" spans="12:12" x14ac:dyDescent="0.2">
      <c r="L1824" s="9"/>
    </row>
    <row r="1825" spans="12:12" x14ac:dyDescent="0.2">
      <c r="L1825" s="9"/>
    </row>
    <row r="1826" spans="12:12" x14ac:dyDescent="0.2">
      <c r="L1826" s="9"/>
    </row>
    <row r="1827" spans="12:12" x14ac:dyDescent="0.2">
      <c r="L1827" s="9"/>
    </row>
    <row r="1828" spans="12:12" x14ac:dyDescent="0.2">
      <c r="L1828" s="9"/>
    </row>
    <row r="1829" spans="12:12" x14ac:dyDescent="0.2">
      <c r="L1829" s="9"/>
    </row>
    <row r="1830" spans="12:12" x14ac:dyDescent="0.2">
      <c r="L1830" s="9"/>
    </row>
    <row r="1831" spans="12:12" x14ac:dyDescent="0.2">
      <c r="L1831" s="9"/>
    </row>
    <row r="1832" spans="12:12" x14ac:dyDescent="0.2">
      <c r="L1832" s="9"/>
    </row>
    <row r="1833" spans="12:12" x14ac:dyDescent="0.2">
      <c r="L1833" s="9"/>
    </row>
    <row r="1834" spans="12:12" x14ac:dyDescent="0.2">
      <c r="L1834" s="9"/>
    </row>
    <row r="1835" spans="12:12" x14ac:dyDescent="0.2">
      <c r="L1835" s="9"/>
    </row>
    <row r="1836" spans="12:12" x14ac:dyDescent="0.2">
      <c r="L1836" s="9"/>
    </row>
    <row r="1837" spans="12:12" x14ac:dyDescent="0.2">
      <c r="L1837" s="9"/>
    </row>
    <row r="1838" spans="12:12" x14ac:dyDescent="0.2">
      <c r="L1838" s="9"/>
    </row>
    <row r="1839" spans="12:12" x14ac:dyDescent="0.2">
      <c r="L1839" s="9"/>
    </row>
    <row r="1840" spans="12:12" x14ac:dyDescent="0.2">
      <c r="L1840" s="9"/>
    </row>
    <row r="1841" spans="12:12" x14ac:dyDescent="0.2">
      <c r="L1841" s="9"/>
    </row>
    <row r="1842" spans="12:12" x14ac:dyDescent="0.2">
      <c r="L1842" s="9"/>
    </row>
    <row r="1843" spans="12:12" x14ac:dyDescent="0.2">
      <c r="L1843" s="9"/>
    </row>
    <row r="1844" spans="12:12" x14ac:dyDescent="0.2">
      <c r="L1844" s="9"/>
    </row>
    <row r="1845" spans="12:12" x14ac:dyDescent="0.2">
      <c r="L1845" s="9"/>
    </row>
    <row r="1846" spans="12:12" x14ac:dyDescent="0.2">
      <c r="L1846" s="9"/>
    </row>
    <row r="1847" spans="12:12" x14ac:dyDescent="0.2">
      <c r="L1847" s="9"/>
    </row>
    <row r="1848" spans="12:12" x14ac:dyDescent="0.2">
      <c r="L1848" s="9"/>
    </row>
    <row r="1849" spans="12:12" x14ac:dyDescent="0.2">
      <c r="L1849" s="9"/>
    </row>
    <row r="1850" spans="12:12" x14ac:dyDescent="0.2">
      <c r="L1850" s="9"/>
    </row>
    <row r="1851" spans="12:12" x14ac:dyDescent="0.2">
      <c r="L1851" s="9"/>
    </row>
    <row r="1852" spans="12:12" x14ac:dyDescent="0.2">
      <c r="L1852" s="9"/>
    </row>
    <row r="1853" spans="12:12" x14ac:dyDescent="0.2">
      <c r="L1853" s="9"/>
    </row>
    <row r="1854" spans="12:12" x14ac:dyDescent="0.2">
      <c r="L1854" s="9"/>
    </row>
    <row r="1855" spans="12:12" x14ac:dyDescent="0.2">
      <c r="L1855" s="9"/>
    </row>
    <row r="1856" spans="12:12" x14ac:dyDescent="0.2">
      <c r="L1856" s="9"/>
    </row>
    <row r="1857" spans="12:12" x14ac:dyDescent="0.2">
      <c r="L1857" s="9"/>
    </row>
    <row r="1858" spans="12:12" x14ac:dyDescent="0.2">
      <c r="L1858" s="9"/>
    </row>
    <row r="1859" spans="12:12" x14ac:dyDescent="0.2">
      <c r="L1859" s="9"/>
    </row>
    <row r="1860" spans="12:12" x14ac:dyDescent="0.2">
      <c r="L1860" s="9"/>
    </row>
    <row r="1861" spans="12:12" x14ac:dyDescent="0.2">
      <c r="L1861" s="9"/>
    </row>
    <row r="1862" spans="12:12" x14ac:dyDescent="0.2">
      <c r="L1862" s="9"/>
    </row>
    <row r="1863" spans="12:12" x14ac:dyDescent="0.2">
      <c r="L1863" s="9"/>
    </row>
    <row r="1864" spans="12:12" x14ac:dyDescent="0.2">
      <c r="L1864" s="9"/>
    </row>
    <row r="1865" spans="12:12" x14ac:dyDescent="0.2">
      <c r="L1865" s="9"/>
    </row>
    <row r="1866" spans="12:12" x14ac:dyDescent="0.2">
      <c r="L1866" s="9"/>
    </row>
    <row r="1867" spans="12:12" x14ac:dyDescent="0.2">
      <c r="L1867" s="9"/>
    </row>
    <row r="1868" spans="12:12" x14ac:dyDescent="0.2">
      <c r="L1868" s="9"/>
    </row>
    <row r="1869" spans="12:12" x14ac:dyDescent="0.2">
      <c r="L1869" s="9"/>
    </row>
    <row r="1870" spans="12:12" x14ac:dyDescent="0.2">
      <c r="L1870" s="9"/>
    </row>
    <row r="1871" spans="12:12" x14ac:dyDescent="0.2">
      <c r="L1871" s="9"/>
    </row>
    <row r="1872" spans="12:12" x14ac:dyDescent="0.2">
      <c r="L1872" s="9"/>
    </row>
    <row r="1873" spans="12:12" x14ac:dyDescent="0.2">
      <c r="L1873" s="9"/>
    </row>
    <row r="1874" spans="12:12" x14ac:dyDescent="0.2">
      <c r="L1874" s="9"/>
    </row>
    <row r="1875" spans="12:12" x14ac:dyDescent="0.2">
      <c r="L1875" s="9"/>
    </row>
    <row r="1876" spans="12:12" x14ac:dyDescent="0.2">
      <c r="L1876" s="9"/>
    </row>
    <row r="1877" spans="12:12" x14ac:dyDescent="0.2">
      <c r="L1877" s="9"/>
    </row>
    <row r="1878" spans="12:12" x14ac:dyDescent="0.2">
      <c r="L1878" s="9"/>
    </row>
    <row r="1879" spans="12:12" x14ac:dyDescent="0.2">
      <c r="L1879" s="9"/>
    </row>
    <row r="1880" spans="12:12" x14ac:dyDescent="0.2">
      <c r="L1880" s="9"/>
    </row>
    <row r="1881" spans="12:12" x14ac:dyDescent="0.2">
      <c r="L1881" s="9"/>
    </row>
    <row r="1882" spans="12:12" x14ac:dyDescent="0.2">
      <c r="L1882" s="9"/>
    </row>
    <row r="1883" spans="12:12" x14ac:dyDescent="0.2">
      <c r="L1883" s="9"/>
    </row>
    <row r="1884" spans="12:12" x14ac:dyDescent="0.2">
      <c r="L1884" s="9"/>
    </row>
    <row r="1885" spans="12:12" x14ac:dyDescent="0.2">
      <c r="L1885" s="9"/>
    </row>
    <row r="1886" spans="12:12" x14ac:dyDescent="0.2">
      <c r="L1886" s="9"/>
    </row>
    <row r="1887" spans="12:12" x14ac:dyDescent="0.2">
      <c r="L1887" s="9"/>
    </row>
    <row r="1888" spans="12:12" x14ac:dyDescent="0.2">
      <c r="L1888" s="9"/>
    </row>
    <row r="1889" spans="12:12" x14ac:dyDescent="0.2">
      <c r="L1889" s="9"/>
    </row>
    <row r="1890" spans="12:12" x14ac:dyDescent="0.2">
      <c r="L1890" s="9"/>
    </row>
    <row r="1891" spans="12:12" x14ac:dyDescent="0.2">
      <c r="L1891" s="9"/>
    </row>
    <row r="1892" spans="12:12" x14ac:dyDescent="0.2">
      <c r="L1892" s="9"/>
    </row>
    <row r="1893" spans="12:12" x14ac:dyDescent="0.2">
      <c r="L1893" s="9"/>
    </row>
    <row r="1894" spans="12:12" x14ac:dyDescent="0.2">
      <c r="L1894" s="9"/>
    </row>
    <row r="1895" spans="12:12" x14ac:dyDescent="0.2">
      <c r="L1895" s="9"/>
    </row>
    <row r="1896" spans="12:12" x14ac:dyDescent="0.2">
      <c r="L1896" s="9"/>
    </row>
    <row r="1897" spans="12:12" x14ac:dyDescent="0.2">
      <c r="L1897" s="9"/>
    </row>
    <row r="1898" spans="12:12" x14ac:dyDescent="0.2">
      <c r="L1898" s="9"/>
    </row>
    <row r="1899" spans="12:12" x14ac:dyDescent="0.2">
      <c r="L1899" s="9"/>
    </row>
    <row r="1900" spans="12:12" x14ac:dyDescent="0.2">
      <c r="L1900" s="9"/>
    </row>
    <row r="1901" spans="12:12" x14ac:dyDescent="0.2">
      <c r="L1901" s="9"/>
    </row>
    <row r="1902" spans="12:12" x14ac:dyDescent="0.2">
      <c r="L1902" s="9"/>
    </row>
    <row r="1903" spans="12:12" x14ac:dyDescent="0.2">
      <c r="L1903" s="9"/>
    </row>
    <row r="1904" spans="12:12" x14ac:dyDescent="0.2">
      <c r="L1904" s="9"/>
    </row>
    <row r="1905" spans="12:12" x14ac:dyDescent="0.2">
      <c r="L1905" s="9"/>
    </row>
    <row r="1906" spans="12:12" x14ac:dyDescent="0.2">
      <c r="L1906" s="9"/>
    </row>
    <row r="1907" spans="12:12" x14ac:dyDescent="0.2">
      <c r="L1907" s="9"/>
    </row>
    <row r="1908" spans="12:12" x14ac:dyDescent="0.2">
      <c r="L1908" s="9"/>
    </row>
    <row r="1909" spans="12:12" x14ac:dyDescent="0.2">
      <c r="L1909" s="9"/>
    </row>
    <row r="1910" spans="12:12" x14ac:dyDescent="0.2">
      <c r="L1910" s="9"/>
    </row>
    <row r="1911" spans="12:12" x14ac:dyDescent="0.2">
      <c r="L1911" s="9"/>
    </row>
    <row r="1912" spans="12:12" x14ac:dyDescent="0.2">
      <c r="L1912" s="9"/>
    </row>
    <row r="1913" spans="12:12" x14ac:dyDescent="0.2">
      <c r="L1913" s="9"/>
    </row>
    <row r="1914" spans="12:12" x14ac:dyDescent="0.2">
      <c r="L1914" s="9"/>
    </row>
    <row r="1915" spans="12:12" x14ac:dyDescent="0.2">
      <c r="L1915" s="9"/>
    </row>
    <row r="1916" spans="12:12" x14ac:dyDescent="0.2">
      <c r="L1916" s="9"/>
    </row>
    <row r="1917" spans="12:12" x14ac:dyDescent="0.2">
      <c r="L1917" s="9"/>
    </row>
    <row r="1918" spans="12:12" x14ac:dyDescent="0.2">
      <c r="L1918" s="9"/>
    </row>
    <row r="1919" spans="12:12" x14ac:dyDescent="0.2">
      <c r="L1919" s="9"/>
    </row>
    <row r="1920" spans="12:12" x14ac:dyDescent="0.2">
      <c r="L1920" s="9"/>
    </row>
    <row r="1921" spans="12:12" x14ac:dyDescent="0.2">
      <c r="L1921" s="9"/>
    </row>
    <row r="1922" spans="12:12" x14ac:dyDescent="0.2">
      <c r="L1922" s="9"/>
    </row>
    <row r="1923" spans="12:12" x14ac:dyDescent="0.2">
      <c r="L1923" s="9"/>
    </row>
    <row r="1924" spans="12:12" x14ac:dyDescent="0.2">
      <c r="L1924" s="9"/>
    </row>
    <row r="1925" spans="12:12" x14ac:dyDescent="0.2">
      <c r="L1925" s="9"/>
    </row>
    <row r="1926" spans="12:12" x14ac:dyDescent="0.2">
      <c r="L1926" s="9"/>
    </row>
    <row r="1927" spans="12:12" x14ac:dyDescent="0.2">
      <c r="L1927" s="9"/>
    </row>
    <row r="1928" spans="12:12" x14ac:dyDescent="0.2">
      <c r="L1928" s="9"/>
    </row>
    <row r="1929" spans="12:12" x14ac:dyDescent="0.2">
      <c r="L1929" s="9"/>
    </row>
    <row r="1930" spans="12:12" x14ac:dyDescent="0.2">
      <c r="L1930" s="9"/>
    </row>
    <row r="1931" spans="12:12" x14ac:dyDescent="0.2">
      <c r="L1931" s="9"/>
    </row>
    <row r="1932" spans="12:12" x14ac:dyDescent="0.2">
      <c r="L1932" s="9"/>
    </row>
    <row r="1933" spans="12:12" x14ac:dyDescent="0.2">
      <c r="L1933" s="9"/>
    </row>
    <row r="1934" spans="12:12" x14ac:dyDescent="0.2">
      <c r="L1934" s="9"/>
    </row>
    <row r="1935" spans="12:12" x14ac:dyDescent="0.2">
      <c r="L1935" s="9"/>
    </row>
    <row r="1936" spans="12:12" x14ac:dyDescent="0.2">
      <c r="L1936" s="9"/>
    </row>
    <row r="1937" spans="12:12" x14ac:dyDescent="0.2">
      <c r="L1937" s="9"/>
    </row>
    <row r="1938" spans="12:12" x14ac:dyDescent="0.2">
      <c r="L1938" s="9"/>
    </row>
    <row r="1939" spans="12:12" x14ac:dyDescent="0.2">
      <c r="L1939" s="9"/>
    </row>
    <row r="1940" spans="12:12" x14ac:dyDescent="0.2">
      <c r="L1940" s="9"/>
    </row>
    <row r="1941" spans="12:12" x14ac:dyDescent="0.2">
      <c r="L1941" s="9"/>
    </row>
    <row r="1942" spans="12:12" x14ac:dyDescent="0.2">
      <c r="L1942" s="9"/>
    </row>
    <row r="1943" spans="12:12" x14ac:dyDescent="0.2">
      <c r="L1943" s="9"/>
    </row>
    <row r="1944" spans="12:12" x14ac:dyDescent="0.2">
      <c r="L1944" s="9"/>
    </row>
    <row r="1945" spans="12:12" x14ac:dyDescent="0.2">
      <c r="L1945" s="9"/>
    </row>
    <row r="1946" spans="12:12" x14ac:dyDescent="0.2">
      <c r="L1946" s="9"/>
    </row>
    <row r="1947" spans="12:12" x14ac:dyDescent="0.2">
      <c r="L1947" s="9"/>
    </row>
    <row r="1948" spans="12:12" x14ac:dyDescent="0.2">
      <c r="L1948" s="9"/>
    </row>
    <row r="1949" spans="12:12" x14ac:dyDescent="0.2">
      <c r="L1949" s="9"/>
    </row>
    <row r="1950" spans="12:12" x14ac:dyDescent="0.2">
      <c r="L1950" s="9"/>
    </row>
    <row r="1951" spans="12:12" x14ac:dyDescent="0.2">
      <c r="L1951" s="9"/>
    </row>
    <row r="1952" spans="12:12" x14ac:dyDescent="0.2">
      <c r="L1952" s="9"/>
    </row>
    <row r="1953" spans="12:12" x14ac:dyDescent="0.2">
      <c r="L1953" s="9"/>
    </row>
    <row r="1954" spans="12:12" x14ac:dyDescent="0.2">
      <c r="L1954" s="9"/>
    </row>
    <row r="1955" spans="12:12" x14ac:dyDescent="0.2">
      <c r="L1955" s="9"/>
    </row>
    <row r="1956" spans="12:12" x14ac:dyDescent="0.2">
      <c r="L1956" s="9"/>
    </row>
    <row r="1957" spans="12:12" x14ac:dyDescent="0.2">
      <c r="L1957" s="9"/>
    </row>
    <row r="1958" spans="12:12" x14ac:dyDescent="0.2">
      <c r="L1958" s="9"/>
    </row>
    <row r="1959" spans="12:12" x14ac:dyDescent="0.2">
      <c r="L1959" s="9"/>
    </row>
    <row r="1960" spans="12:12" x14ac:dyDescent="0.2">
      <c r="L1960" s="9"/>
    </row>
    <row r="1961" spans="12:12" x14ac:dyDescent="0.2">
      <c r="L1961" s="9"/>
    </row>
    <row r="1962" spans="12:12" x14ac:dyDescent="0.2">
      <c r="L1962" s="9"/>
    </row>
    <row r="1963" spans="12:12" x14ac:dyDescent="0.2">
      <c r="L1963" s="9"/>
    </row>
    <row r="1964" spans="12:12" x14ac:dyDescent="0.2">
      <c r="L1964" s="9"/>
    </row>
    <row r="1965" spans="12:12" x14ac:dyDescent="0.2">
      <c r="L1965" s="9"/>
    </row>
    <row r="1966" spans="12:12" x14ac:dyDescent="0.2">
      <c r="L1966" s="9"/>
    </row>
    <row r="1967" spans="12:12" x14ac:dyDescent="0.2">
      <c r="L1967" s="9"/>
    </row>
    <row r="1968" spans="12:12" x14ac:dyDescent="0.2">
      <c r="L1968" s="9"/>
    </row>
    <row r="1969" spans="12:12" x14ac:dyDescent="0.2">
      <c r="L1969" s="9"/>
    </row>
    <row r="1970" spans="12:12" x14ac:dyDescent="0.2">
      <c r="L1970" s="9"/>
    </row>
    <row r="1971" spans="12:12" x14ac:dyDescent="0.2">
      <c r="L1971" s="9"/>
    </row>
    <row r="1972" spans="12:12" x14ac:dyDescent="0.2">
      <c r="L1972" s="9"/>
    </row>
    <row r="1973" spans="12:12" x14ac:dyDescent="0.2">
      <c r="L1973" s="9"/>
    </row>
    <row r="1974" spans="12:12" x14ac:dyDescent="0.2">
      <c r="L1974" s="9"/>
    </row>
    <row r="1975" spans="12:12" x14ac:dyDescent="0.2">
      <c r="L1975" s="9"/>
    </row>
    <row r="1976" spans="12:12" x14ac:dyDescent="0.2">
      <c r="L1976" s="9"/>
    </row>
    <row r="1977" spans="12:12" x14ac:dyDescent="0.2">
      <c r="L1977" s="9"/>
    </row>
    <row r="1978" spans="12:12" x14ac:dyDescent="0.2">
      <c r="L1978" s="9"/>
    </row>
    <row r="1979" spans="12:12" x14ac:dyDescent="0.2">
      <c r="L1979" s="9"/>
    </row>
    <row r="1980" spans="12:12" x14ac:dyDescent="0.2">
      <c r="L1980" s="9"/>
    </row>
    <row r="1981" spans="12:12" x14ac:dyDescent="0.2">
      <c r="L1981" s="9"/>
    </row>
    <row r="1982" spans="12:12" x14ac:dyDescent="0.2">
      <c r="L1982" s="9"/>
    </row>
    <row r="1983" spans="12:12" x14ac:dyDescent="0.2">
      <c r="L1983" s="9"/>
    </row>
    <row r="1984" spans="12:12" x14ac:dyDescent="0.2">
      <c r="L1984" s="9"/>
    </row>
    <row r="1985" spans="12:12" x14ac:dyDescent="0.2">
      <c r="L1985" s="9"/>
    </row>
    <row r="1986" spans="12:12" x14ac:dyDescent="0.2">
      <c r="L1986" s="9"/>
    </row>
    <row r="1987" spans="12:12" x14ac:dyDescent="0.2">
      <c r="L1987" s="9"/>
    </row>
    <row r="1988" spans="12:12" x14ac:dyDescent="0.2">
      <c r="L1988" s="9"/>
    </row>
    <row r="1989" spans="12:12" x14ac:dyDescent="0.2">
      <c r="L1989" s="9"/>
    </row>
    <row r="1990" spans="12:12" x14ac:dyDescent="0.2">
      <c r="L1990" s="9"/>
    </row>
    <row r="1991" spans="12:12" x14ac:dyDescent="0.2">
      <c r="L1991" s="9"/>
    </row>
    <row r="1992" spans="12:12" x14ac:dyDescent="0.2">
      <c r="L1992" s="9"/>
    </row>
    <row r="1993" spans="12:12" x14ac:dyDescent="0.2">
      <c r="L1993" s="9"/>
    </row>
    <row r="1994" spans="12:12" x14ac:dyDescent="0.2">
      <c r="L1994" s="9"/>
    </row>
    <row r="1995" spans="12:12" x14ac:dyDescent="0.2">
      <c r="L1995" s="9"/>
    </row>
    <row r="1996" spans="12:12" x14ac:dyDescent="0.2">
      <c r="L1996" s="9"/>
    </row>
    <row r="1997" spans="12:12" x14ac:dyDescent="0.2">
      <c r="L1997" s="9"/>
    </row>
    <row r="1998" spans="12:12" x14ac:dyDescent="0.2">
      <c r="L1998" s="9"/>
    </row>
    <row r="1999" spans="12:12" x14ac:dyDescent="0.2">
      <c r="L1999" s="9"/>
    </row>
    <row r="2000" spans="12:12" x14ac:dyDescent="0.2">
      <c r="L2000" s="9"/>
    </row>
    <row r="2001" spans="12:12" x14ac:dyDescent="0.2">
      <c r="L2001" s="9"/>
    </row>
    <row r="2002" spans="12:12" x14ac:dyDescent="0.2">
      <c r="L2002" s="9"/>
    </row>
    <row r="2003" spans="12:12" x14ac:dyDescent="0.2">
      <c r="L2003" s="9"/>
    </row>
    <row r="2004" spans="12:12" x14ac:dyDescent="0.2">
      <c r="L2004" s="9"/>
    </row>
    <row r="2005" spans="12:12" x14ac:dyDescent="0.2">
      <c r="L2005" s="9"/>
    </row>
    <row r="2006" spans="12:12" x14ac:dyDescent="0.2">
      <c r="L2006" s="9"/>
    </row>
    <row r="2007" spans="12:12" x14ac:dyDescent="0.2">
      <c r="L2007" s="9"/>
    </row>
    <row r="2008" spans="12:12" x14ac:dyDescent="0.2">
      <c r="L2008" s="9"/>
    </row>
    <row r="2009" spans="12:12" x14ac:dyDescent="0.2">
      <c r="L2009" s="9"/>
    </row>
    <row r="2010" spans="12:12" x14ac:dyDescent="0.2">
      <c r="L2010" s="9"/>
    </row>
    <row r="2011" spans="12:12" x14ac:dyDescent="0.2">
      <c r="L2011" s="9"/>
    </row>
    <row r="2012" spans="12:12" x14ac:dyDescent="0.2">
      <c r="L2012" s="9"/>
    </row>
    <row r="2013" spans="12:12" x14ac:dyDescent="0.2">
      <c r="L2013" s="9"/>
    </row>
    <row r="2014" spans="12:12" x14ac:dyDescent="0.2">
      <c r="L2014" s="9"/>
    </row>
    <row r="2015" spans="12:12" x14ac:dyDescent="0.2">
      <c r="L2015" s="9"/>
    </row>
    <row r="2016" spans="12:12" x14ac:dyDescent="0.2">
      <c r="L2016" s="9"/>
    </row>
    <row r="2017" spans="12:12" x14ac:dyDescent="0.2">
      <c r="L2017" s="9"/>
    </row>
    <row r="2018" spans="12:12" x14ac:dyDescent="0.2">
      <c r="L2018" s="9"/>
    </row>
    <row r="2019" spans="12:12" x14ac:dyDescent="0.2">
      <c r="L2019" s="9"/>
    </row>
    <row r="2020" spans="12:12" x14ac:dyDescent="0.2">
      <c r="L2020" s="9"/>
    </row>
    <row r="2021" spans="12:12" x14ac:dyDescent="0.2">
      <c r="L2021" s="9"/>
    </row>
    <row r="2022" spans="12:12" x14ac:dyDescent="0.2">
      <c r="L2022" s="9"/>
    </row>
    <row r="2023" spans="12:12" x14ac:dyDescent="0.2">
      <c r="L2023" s="9"/>
    </row>
    <row r="2024" spans="12:12" x14ac:dyDescent="0.2">
      <c r="L2024" s="9"/>
    </row>
    <row r="2025" spans="12:12" x14ac:dyDescent="0.2">
      <c r="L2025" s="9"/>
    </row>
    <row r="2026" spans="12:12" x14ac:dyDescent="0.2">
      <c r="L2026" s="9"/>
    </row>
    <row r="2027" spans="12:12" x14ac:dyDescent="0.2">
      <c r="L2027" s="9"/>
    </row>
    <row r="2028" spans="12:12" x14ac:dyDescent="0.2">
      <c r="L2028" s="9"/>
    </row>
    <row r="2029" spans="12:12" x14ac:dyDescent="0.2">
      <c r="L2029" s="9"/>
    </row>
    <row r="2030" spans="12:12" x14ac:dyDescent="0.2">
      <c r="L2030" s="9"/>
    </row>
    <row r="2031" spans="12:12" x14ac:dyDescent="0.2">
      <c r="L2031" s="9"/>
    </row>
    <row r="2032" spans="12:12" x14ac:dyDescent="0.2">
      <c r="L2032" s="9"/>
    </row>
    <row r="2033" spans="12:12" x14ac:dyDescent="0.2">
      <c r="L2033" s="9"/>
    </row>
    <row r="2034" spans="12:12" x14ac:dyDescent="0.2">
      <c r="L2034" s="9"/>
    </row>
    <row r="2035" spans="12:12" x14ac:dyDescent="0.2">
      <c r="L2035" s="9"/>
    </row>
    <row r="2036" spans="12:12" x14ac:dyDescent="0.2">
      <c r="L2036" s="9"/>
    </row>
    <row r="2037" spans="12:12" x14ac:dyDescent="0.2">
      <c r="L2037" s="9"/>
    </row>
    <row r="2038" spans="12:12" x14ac:dyDescent="0.2">
      <c r="L2038" s="9"/>
    </row>
    <row r="2039" spans="12:12" x14ac:dyDescent="0.2">
      <c r="L2039" s="9"/>
    </row>
    <row r="2040" spans="12:12" x14ac:dyDescent="0.2">
      <c r="L2040" s="9"/>
    </row>
    <row r="2041" spans="12:12" x14ac:dyDescent="0.2">
      <c r="L2041" s="9"/>
    </row>
    <row r="2042" spans="12:12" x14ac:dyDescent="0.2">
      <c r="L2042" s="9"/>
    </row>
    <row r="2043" spans="12:12" x14ac:dyDescent="0.2">
      <c r="L2043" s="9"/>
    </row>
    <row r="2044" spans="12:12" x14ac:dyDescent="0.2">
      <c r="L2044" s="9"/>
    </row>
    <row r="2045" spans="12:12" x14ac:dyDescent="0.2">
      <c r="L2045" s="9"/>
    </row>
    <row r="2046" spans="12:12" x14ac:dyDescent="0.2">
      <c r="L2046" s="9"/>
    </row>
    <row r="2047" spans="12:12" x14ac:dyDescent="0.2">
      <c r="L2047" s="9"/>
    </row>
    <row r="2048" spans="12:12" x14ac:dyDescent="0.2">
      <c r="L2048" s="9"/>
    </row>
    <row r="2049" spans="12:12" x14ac:dyDescent="0.2">
      <c r="L2049" s="9"/>
    </row>
    <row r="2050" spans="12:12" x14ac:dyDescent="0.2">
      <c r="L2050" s="9"/>
    </row>
    <row r="2051" spans="12:12" x14ac:dyDescent="0.2">
      <c r="L2051" s="9"/>
    </row>
    <row r="2052" spans="12:12" x14ac:dyDescent="0.2">
      <c r="L2052" s="9"/>
    </row>
    <row r="2053" spans="12:12" x14ac:dyDescent="0.2">
      <c r="L2053" s="9"/>
    </row>
    <row r="2054" spans="12:12" x14ac:dyDescent="0.2">
      <c r="L2054" s="9"/>
    </row>
    <row r="2055" spans="12:12" x14ac:dyDescent="0.2">
      <c r="L2055" s="9"/>
    </row>
    <row r="2056" spans="12:12" x14ac:dyDescent="0.2">
      <c r="L2056" s="9"/>
    </row>
    <row r="2057" spans="12:12" x14ac:dyDescent="0.2">
      <c r="L2057" s="9"/>
    </row>
    <row r="2058" spans="12:12" x14ac:dyDescent="0.2">
      <c r="L2058" s="9"/>
    </row>
    <row r="2059" spans="12:12" x14ac:dyDescent="0.2">
      <c r="L2059" s="9"/>
    </row>
    <row r="2060" spans="12:12" x14ac:dyDescent="0.2">
      <c r="L2060" s="9"/>
    </row>
    <row r="2061" spans="12:12" x14ac:dyDescent="0.2">
      <c r="L2061" s="9"/>
    </row>
    <row r="2062" spans="12:12" x14ac:dyDescent="0.2">
      <c r="L2062" s="9"/>
    </row>
    <row r="2063" spans="12:12" x14ac:dyDescent="0.2">
      <c r="L2063" s="9"/>
    </row>
    <row r="2064" spans="12:12" x14ac:dyDescent="0.2">
      <c r="L2064" s="9"/>
    </row>
    <row r="2065" spans="12:12" x14ac:dyDescent="0.2">
      <c r="L2065" s="9"/>
    </row>
    <row r="2066" spans="12:12" x14ac:dyDescent="0.2">
      <c r="L2066" s="9"/>
    </row>
    <row r="2067" spans="12:12" x14ac:dyDescent="0.2">
      <c r="L2067" s="9"/>
    </row>
    <row r="2068" spans="12:12" x14ac:dyDescent="0.2">
      <c r="L2068" s="9"/>
    </row>
    <row r="2069" spans="12:12" x14ac:dyDescent="0.2">
      <c r="L2069" s="9"/>
    </row>
    <row r="2070" spans="12:12" x14ac:dyDescent="0.2">
      <c r="L2070" s="9"/>
    </row>
    <row r="2071" spans="12:12" x14ac:dyDescent="0.2">
      <c r="L2071" s="9"/>
    </row>
    <row r="2072" spans="12:12" x14ac:dyDescent="0.2">
      <c r="L2072" s="9"/>
    </row>
    <row r="2073" spans="12:12" x14ac:dyDescent="0.2">
      <c r="L2073" s="9"/>
    </row>
    <row r="2074" spans="12:12" x14ac:dyDescent="0.2">
      <c r="L2074" s="9"/>
    </row>
    <row r="2075" spans="12:12" x14ac:dyDescent="0.2">
      <c r="L2075" s="9"/>
    </row>
    <row r="2076" spans="12:12" x14ac:dyDescent="0.2">
      <c r="L2076" s="9"/>
    </row>
    <row r="2077" spans="12:12" x14ac:dyDescent="0.2">
      <c r="L2077" s="9"/>
    </row>
    <row r="2078" spans="12:12" x14ac:dyDescent="0.2">
      <c r="L2078" s="9"/>
    </row>
    <row r="2079" spans="12:12" x14ac:dyDescent="0.2">
      <c r="L2079" s="9"/>
    </row>
    <row r="2080" spans="12:12" x14ac:dyDescent="0.2">
      <c r="L2080" s="9"/>
    </row>
    <row r="2081" spans="12:12" x14ac:dyDescent="0.2">
      <c r="L2081" s="9"/>
    </row>
    <row r="2082" spans="12:12" x14ac:dyDescent="0.2">
      <c r="L2082" s="9"/>
    </row>
    <row r="2083" spans="12:12" x14ac:dyDescent="0.2">
      <c r="L2083" s="9"/>
    </row>
    <row r="2084" spans="12:12" x14ac:dyDescent="0.2">
      <c r="L2084" s="9"/>
    </row>
    <row r="2085" spans="12:12" x14ac:dyDescent="0.2">
      <c r="L2085" s="9"/>
    </row>
    <row r="2086" spans="12:12" x14ac:dyDescent="0.2">
      <c r="L2086" s="9"/>
    </row>
    <row r="2087" spans="12:12" x14ac:dyDescent="0.2">
      <c r="L2087" s="9"/>
    </row>
    <row r="2088" spans="12:12" x14ac:dyDescent="0.2">
      <c r="L2088" s="9"/>
    </row>
    <row r="2089" spans="12:12" x14ac:dyDescent="0.2">
      <c r="L2089" s="9"/>
    </row>
    <row r="2090" spans="12:12" x14ac:dyDescent="0.2">
      <c r="L2090" s="9"/>
    </row>
    <row r="2091" spans="12:12" x14ac:dyDescent="0.2">
      <c r="L2091" s="9"/>
    </row>
    <row r="2092" spans="12:12" x14ac:dyDescent="0.2">
      <c r="L2092" s="9"/>
    </row>
    <row r="2093" spans="12:12" x14ac:dyDescent="0.2">
      <c r="L2093" s="9"/>
    </row>
    <row r="2094" spans="12:12" x14ac:dyDescent="0.2">
      <c r="L2094" s="9"/>
    </row>
    <row r="2095" spans="12:12" x14ac:dyDescent="0.2">
      <c r="L2095" s="9"/>
    </row>
    <row r="2096" spans="12:12" x14ac:dyDescent="0.2">
      <c r="L2096" s="9"/>
    </row>
    <row r="2097" spans="12:12" x14ac:dyDescent="0.2">
      <c r="L2097" s="9"/>
    </row>
    <row r="2098" spans="12:12" x14ac:dyDescent="0.2">
      <c r="L2098" s="9"/>
    </row>
    <row r="2099" spans="12:12" x14ac:dyDescent="0.2">
      <c r="L2099" s="9"/>
    </row>
    <row r="2100" spans="12:12" x14ac:dyDescent="0.2">
      <c r="L2100" s="9"/>
    </row>
    <row r="2101" spans="12:12" x14ac:dyDescent="0.2">
      <c r="L2101" s="9"/>
    </row>
    <row r="2102" spans="12:12" x14ac:dyDescent="0.2">
      <c r="L2102" s="9"/>
    </row>
    <row r="2103" spans="12:12" x14ac:dyDescent="0.2">
      <c r="L2103" s="9"/>
    </row>
    <row r="2104" spans="12:12" x14ac:dyDescent="0.2">
      <c r="L2104" s="9"/>
    </row>
    <row r="2105" spans="12:12" x14ac:dyDescent="0.2">
      <c r="L2105" s="9"/>
    </row>
    <row r="2106" spans="12:12" x14ac:dyDescent="0.2">
      <c r="L2106" s="9"/>
    </row>
    <row r="2107" spans="12:12" x14ac:dyDescent="0.2">
      <c r="L2107" s="9"/>
    </row>
    <row r="2108" spans="12:12" x14ac:dyDescent="0.2">
      <c r="L2108" s="9"/>
    </row>
    <row r="2109" spans="12:12" x14ac:dyDescent="0.2">
      <c r="L2109" s="9"/>
    </row>
    <row r="2110" spans="12:12" x14ac:dyDescent="0.2">
      <c r="L2110" s="9"/>
    </row>
    <row r="2111" spans="12:12" x14ac:dyDescent="0.2">
      <c r="L2111" s="9"/>
    </row>
    <row r="2112" spans="12:12" x14ac:dyDescent="0.2">
      <c r="L2112" s="9"/>
    </row>
    <row r="2113" spans="12:12" x14ac:dyDescent="0.2">
      <c r="L2113" s="9"/>
    </row>
    <row r="2114" spans="12:12" x14ac:dyDescent="0.2">
      <c r="L2114" s="9"/>
    </row>
    <row r="2115" spans="12:12" x14ac:dyDescent="0.2">
      <c r="L2115" s="9"/>
    </row>
    <row r="2116" spans="12:12" x14ac:dyDescent="0.2">
      <c r="L2116" s="9"/>
    </row>
    <row r="2117" spans="12:12" x14ac:dyDescent="0.2">
      <c r="L2117" s="9"/>
    </row>
    <row r="2118" spans="12:12" x14ac:dyDescent="0.2">
      <c r="L2118" s="9"/>
    </row>
    <row r="2119" spans="12:12" x14ac:dyDescent="0.2">
      <c r="L2119" s="9"/>
    </row>
    <row r="2120" spans="12:12" x14ac:dyDescent="0.2">
      <c r="L2120" s="9"/>
    </row>
    <row r="2121" spans="12:12" x14ac:dyDescent="0.2">
      <c r="L2121" s="9"/>
    </row>
    <row r="2122" spans="12:12" x14ac:dyDescent="0.2">
      <c r="L2122" s="9"/>
    </row>
    <row r="2123" spans="12:12" x14ac:dyDescent="0.2">
      <c r="L2123" s="9"/>
    </row>
    <row r="2124" spans="12:12" x14ac:dyDescent="0.2">
      <c r="L2124" s="9"/>
    </row>
    <row r="2125" spans="12:12" x14ac:dyDescent="0.2">
      <c r="L2125" s="9"/>
    </row>
    <row r="2126" spans="12:12" x14ac:dyDescent="0.2">
      <c r="L2126" s="9"/>
    </row>
    <row r="2127" spans="12:12" x14ac:dyDescent="0.2">
      <c r="L2127" s="9"/>
    </row>
    <row r="2128" spans="12:12" x14ac:dyDescent="0.2">
      <c r="L2128" s="9"/>
    </row>
    <row r="2129" spans="12:12" x14ac:dyDescent="0.2">
      <c r="L2129" s="9"/>
    </row>
    <row r="2130" spans="12:12" x14ac:dyDescent="0.2">
      <c r="L2130" s="9"/>
    </row>
    <row r="2131" spans="12:12" x14ac:dyDescent="0.2">
      <c r="L2131" s="9"/>
    </row>
    <row r="2132" spans="12:12" x14ac:dyDescent="0.2">
      <c r="L2132" s="9"/>
    </row>
    <row r="2133" spans="12:12" x14ac:dyDescent="0.2">
      <c r="L2133" s="9"/>
    </row>
    <row r="2134" spans="12:12" x14ac:dyDescent="0.2">
      <c r="L2134" s="9"/>
    </row>
    <row r="2135" spans="12:12" x14ac:dyDescent="0.2">
      <c r="L2135" s="9"/>
    </row>
    <row r="2136" spans="12:12" x14ac:dyDescent="0.2">
      <c r="L2136" s="9"/>
    </row>
    <row r="2137" spans="12:12" x14ac:dyDescent="0.2">
      <c r="L2137" s="9"/>
    </row>
    <row r="2138" spans="12:12" x14ac:dyDescent="0.2">
      <c r="L2138" s="9"/>
    </row>
    <row r="2139" spans="12:12" x14ac:dyDescent="0.2">
      <c r="L2139" s="9"/>
    </row>
    <row r="2140" spans="12:12" x14ac:dyDescent="0.2">
      <c r="L2140" s="9"/>
    </row>
    <row r="2141" spans="12:12" x14ac:dyDescent="0.2">
      <c r="L2141" s="9"/>
    </row>
    <row r="2142" spans="12:12" x14ac:dyDescent="0.2">
      <c r="L2142" s="9"/>
    </row>
    <row r="2143" spans="12:12" x14ac:dyDescent="0.2">
      <c r="L2143" s="9"/>
    </row>
    <row r="2144" spans="12:12" x14ac:dyDescent="0.2">
      <c r="L2144" s="9"/>
    </row>
    <row r="2145" spans="12:12" x14ac:dyDescent="0.2">
      <c r="L2145" s="9"/>
    </row>
    <row r="2146" spans="12:12" x14ac:dyDescent="0.2">
      <c r="L2146" s="9"/>
    </row>
    <row r="2147" spans="12:12" x14ac:dyDescent="0.2">
      <c r="L2147" s="9"/>
    </row>
    <row r="2148" spans="12:12" x14ac:dyDescent="0.2">
      <c r="L2148" s="9"/>
    </row>
    <row r="2149" spans="12:12" x14ac:dyDescent="0.2">
      <c r="L2149" s="9"/>
    </row>
    <row r="2150" spans="12:12" x14ac:dyDescent="0.2">
      <c r="L2150" s="9"/>
    </row>
    <row r="2151" spans="12:12" x14ac:dyDescent="0.2">
      <c r="L2151" s="9"/>
    </row>
    <row r="2152" spans="12:12" x14ac:dyDescent="0.2">
      <c r="L2152" s="9"/>
    </row>
    <row r="2153" spans="12:12" x14ac:dyDescent="0.2">
      <c r="L2153" s="9"/>
    </row>
    <row r="2154" spans="12:12" x14ac:dyDescent="0.2">
      <c r="L2154" s="9"/>
    </row>
    <row r="2155" spans="12:12" x14ac:dyDescent="0.2">
      <c r="L2155" s="9"/>
    </row>
    <row r="2156" spans="12:12" x14ac:dyDescent="0.2">
      <c r="L2156" s="9"/>
    </row>
    <row r="2157" spans="12:12" x14ac:dyDescent="0.2">
      <c r="L2157" s="9"/>
    </row>
    <row r="2158" spans="12:12" x14ac:dyDescent="0.2">
      <c r="L2158" s="9"/>
    </row>
    <row r="2159" spans="12:12" x14ac:dyDescent="0.2">
      <c r="L2159" s="9"/>
    </row>
    <row r="2160" spans="12:12" x14ac:dyDescent="0.2">
      <c r="L2160" s="9"/>
    </row>
    <row r="2161" spans="12:12" x14ac:dyDescent="0.2">
      <c r="L2161" s="9"/>
    </row>
    <row r="2162" spans="12:12" x14ac:dyDescent="0.2">
      <c r="L2162" s="9"/>
    </row>
    <row r="2163" spans="12:12" x14ac:dyDescent="0.2">
      <c r="L2163" s="9"/>
    </row>
    <row r="2164" spans="12:12" x14ac:dyDescent="0.2">
      <c r="L2164" s="9"/>
    </row>
    <row r="2165" spans="12:12" x14ac:dyDescent="0.2">
      <c r="L2165" s="9"/>
    </row>
    <row r="2166" spans="12:12" x14ac:dyDescent="0.2">
      <c r="L2166" s="9"/>
    </row>
    <row r="2167" spans="12:12" x14ac:dyDescent="0.2">
      <c r="L2167" s="9"/>
    </row>
    <row r="2168" spans="12:12" x14ac:dyDescent="0.2">
      <c r="L2168" s="9"/>
    </row>
    <row r="2169" spans="12:12" x14ac:dyDescent="0.2">
      <c r="L2169" s="9"/>
    </row>
    <row r="2170" spans="12:12" x14ac:dyDescent="0.2">
      <c r="L2170" s="9"/>
    </row>
    <row r="2171" spans="12:12" x14ac:dyDescent="0.2">
      <c r="L2171" s="9"/>
    </row>
    <row r="2172" spans="12:12" x14ac:dyDescent="0.2">
      <c r="L2172" s="9"/>
    </row>
    <row r="2173" spans="12:12" x14ac:dyDescent="0.2">
      <c r="L2173" s="9"/>
    </row>
    <row r="2174" spans="12:12" x14ac:dyDescent="0.2">
      <c r="L2174" s="9"/>
    </row>
    <row r="2175" spans="12:12" x14ac:dyDescent="0.2">
      <c r="L2175" s="9"/>
    </row>
    <row r="2176" spans="12:12" x14ac:dyDescent="0.2">
      <c r="L2176" s="9"/>
    </row>
    <row r="2177" spans="12:12" x14ac:dyDescent="0.2">
      <c r="L2177" s="9"/>
    </row>
    <row r="2178" spans="12:12" x14ac:dyDescent="0.2">
      <c r="L2178" s="9"/>
    </row>
    <row r="2179" spans="12:12" x14ac:dyDescent="0.2">
      <c r="L2179" s="9"/>
    </row>
    <row r="2180" spans="12:12" x14ac:dyDescent="0.2">
      <c r="L2180" s="9"/>
    </row>
    <row r="2181" spans="12:12" x14ac:dyDescent="0.2">
      <c r="L2181" s="9"/>
    </row>
    <row r="2182" spans="12:12" x14ac:dyDescent="0.2">
      <c r="L2182" s="9"/>
    </row>
    <row r="2183" spans="12:12" x14ac:dyDescent="0.2">
      <c r="L2183" s="9"/>
    </row>
    <row r="2184" spans="12:12" x14ac:dyDescent="0.2">
      <c r="L2184" s="9"/>
    </row>
    <row r="2185" spans="12:12" x14ac:dyDescent="0.2">
      <c r="L2185" s="9"/>
    </row>
    <row r="2186" spans="12:12" x14ac:dyDescent="0.2">
      <c r="L2186" s="9"/>
    </row>
    <row r="2187" spans="12:12" x14ac:dyDescent="0.2">
      <c r="L2187" s="9"/>
    </row>
    <row r="2188" spans="12:12" x14ac:dyDescent="0.2">
      <c r="L2188" s="9"/>
    </row>
    <row r="2189" spans="12:12" x14ac:dyDescent="0.2">
      <c r="L2189" s="9"/>
    </row>
    <row r="2190" spans="12:12" x14ac:dyDescent="0.2">
      <c r="L2190" s="9"/>
    </row>
    <row r="2191" spans="12:12" x14ac:dyDescent="0.2">
      <c r="L2191" s="9"/>
    </row>
    <row r="2192" spans="12:12" x14ac:dyDescent="0.2">
      <c r="L2192" s="9"/>
    </row>
    <row r="2193" spans="12:12" x14ac:dyDescent="0.2">
      <c r="L2193" s="9"/>
    </row>
    <row r="2194" spans="12:12" x14ac:dyDescent="0.2">
      <c r="L2194" s="9"/>
    </row>
    <row r="2195" spans="12:12" x14ac:dyDescent="0.2">
      <c r="L2195" s="9"/>
    </row>
    <row r="2196" spans="12:12" x14ac:dyDescent="0.2">
      <c r="L2196" s="9"/>
    </row>
    <row r="2197" spans="12:12" x14ac:dyDescent="0.2">
      <c r="L2197" s="9"/>
    </row>
    <row r="2198" spans="12:12" x14ac:dyDescent="0.2">
      <c r="L2198" s="9"/>
    </row>
    <row r="2199" spans="12:12" x14ac:dyDescent="0.2">
      <c r="L2199" s="9"/>
    </row>
    <row r="2200" spans="12:12" x14ac:dyDescent="0.2">
      <c r="L2200" s="9"/>
    </row>
    <row r="2201" spans="12:12" x14ac:dyDescent="0.2">
      <c r="L2201" s="9"/>
    </row>
    <row r="2202" spans="12:12" x14ac:dyDescent="0.2">
      <c r="L2202" s="9"/>
    </row>
    <row r="2203" spans="12:12" x14ac:dyDescent="0.2">
      <c r="L2203" s="9"/>
    </row>
    <row r="2204" spans="12:12" x14ac:dyDescent="0.2">
      <c r="L2204" s="9"/>
    </row>
    <row r="2205" spans="12:12" x14ac:dyDescent="0.2">
      <c r="L2205" s="9"/>
    </row>
    <row r="2206" spans="12:12" x14ac:dyDescent="0.2">
      <c r="L2206" s="9"/>
    </row>
    <row r="2207" spans="12:12" x14ac:dyDescent="0.2">
      <c r="L2207" s="9"/>
    </row>
    <row r="2208" spans="12:12" x14ac:dyDescent="0.2">
      <c r="L2208" s="9"/>
    </row>
    <row r="2209" spans="12:12" x14ac:dyDescent="0.2">
      <c r="L2209" s="9"/>
    </row>
    <row r="2210" spans="12:12" x14ac:dyDescent="0.2">
      <c r="L2210" s="9"/>
    </row>
    <row r="2211" spans="12:12" x14ac:dyDescent="0.2">
      <c r="L2211" s="9"/>
    </row>
    <row r="2212" spans="12:12" x14ac:dyDescent="0.2">
      <c r="L2212" s="9"/>
    </row>
    <row r="2213" spans="12:12" x14ac:dyDescent="0.2">
      <c r="L2213" s="9"/>
    </row>
    <row r="2214" spans="12:12" x14ac:dyDescent="0.2">
      <c r="L2214" s="9"/>
    </row>
    <row r="2215" spans="12:12" x14ac:dyDescent="0.2">
      <c r="L2215" s="9"/>
    </row>
    <row r="2216" spans="12:12" x14ac:dyDescent="0.2">
      <c r="L2216" s="9"/>
    </row>
    <row r="2217" spans="12:12" x14ac:dyDescent="0.2">
      <c r="L2217" s="9"/>
    </row>
    <row r="2218" spans="12:12" x14ac:dyDescent="0.2">
      <c r="L2218" s="9"/>
    </row>
    <row r="2219" spans="12:12" x14ac:dyDescent="0.2">
      <c r="L2219" s="9"/>
    </row>
    <row r="2220" spans="12:12" x14ac:dyDescent="0.2">
      <c r="L2220" s="9"/>
    </row>
    <row r="2221" spans="12:12" x14ac:dyDescent="0.2">
      <c r="L2221" s="9"/>
    </row>
    <row r="2222" spans="12:12" x14ac:dyDescent="0.2">
      <c r="L2222" s="9"/>
    </row>
    <row r="2223" spans="12:12" x14ac:dyDescent="0.2">
      <c r="L2223" s="9"/>
    </row>
    <row r="2224" spans="12:12" x14ac:dyDescent="0.2">
      <c r="L2224" s="9"/>
    </row>
    <row r="2225" spans="12:12" x14ac:dyDescent="0.2">
      <c r="L2225" s="9"/>
    </row>
    <row r="2226" spans="12:12" x14ac:dyDescent="0.2">
      <c r="L2226" s="9"/>
    </row>
    <row r="2227" spans="12:12" x14ac:dyDescent="0.2">
      <c r="L2227" s="9"/>
    </row>
    <row r="2228" spans="12:12" x14ac:dyDescent="0.2">
      <c r="L2228" s="9"/>
    </row>
    <row r="2229" spans="12:12" x14ac:dyDescent="0.2">
      <c r="L2229" s="9"/>
    </row>
    <row r="2230" spans="12:12" x14ac:dyDescent="0.2">
      <c r="L2230" s="9"/>
    </row>
    <row r="2231" spans="12:12" x14ac:dyDescent="0.2">
      <c r="L2231" s="9"/>
    </row>
    <row r="2232" spans="12:12" x14ac:dyDescent="0.2">
      <c r="L2232" s="9"/>
    </row>
    <row r="2233" spans="12:12" x14ac:dyDescent="0.2">
      <c r="L2233" s="9"/>
    </row>
    <row r="2234" spans="12:12" x14ac:dyDescent="0.2">
      <c r="L2234" s="9"/>
    </row>
    <row r="2235" spans="12:12" x14ac:dyDescent="0.2">
      <c r="L2235" s="9"/>
    </row>
    <row r="2236" spans="12:12" x14ac:dyDescent="0.2">
      <c r="L2236" s="9"/>
    </row>
    <row r="2237" spans="12:12" x14ac:dyDescent="0.2">
      <c r="L2237" s="9"/>
    </row>
    <row r="2238" spans="12:12" x14ac:dyDescent="0.2">
      <c r="L2238" s="9"/>
    </row>
    <row r="2239" spans="12:12" x14ac:dyDescent="0.2">
      <c r="L2239" s="9"/>
    </row>
    <row r="2240" spans="12:12" x14ac:dyDescent="0.2">
      <c r="L2240" s="9"/>
    </row>
    <row r="2241" spans="12:12" x14ac:dyDescent="0.2">
      <c r="L2241" s="9"/>
    </row>
    <row r="2242" spans="12:12" x14ac:dyDescent="0.2">
      <c r="L2242" s="9"/>
    </row>
    <row r="2243" spans="12:12" x14ac:dyDescent="0.2">
      <c r="L2243" s="9"/>
    </row>
    <row r="2244" spans="12:12" x14ac:dyDescent="0.2">
      <c r="L2244" s="9"/>
    </row>
    <row r="2245" spans="12:12" x14ac:dyDescent="0.2">
      <c r="L2245" s="9"/>
    </row>
    <row r="2246" spans="12:12" x14ac:dyDescent="0.2">
      <c r="L2246" s="9"/>
    </row>
    <row r="2247" spans="12:12" x14ac:dyDescent="0.2">
      <c r="L2247" s="9"/>
    </row>
    <row r="2248" spans="12:12" x14ac:dyDescent="0.2">
      <c r="L2248" s="9"/>
    </row>
    <row r="2249" spans="12:12" x14ac:dyDescent="0.2">
      <c r="L2249" s="9"/>
    </row>
    <row r="2250" spans="12:12" x14ac:dyDescent="0.2">
      <c r="L2250" s="9"/>
    </row>
    <row r="2251" spans="12:12" x14ac:dyDescent="0.2">
      <c r="L2251" s="9"/>
    </row>
    <row r="2252" spans="12:12" x14ac:dyDescent="0.2">
      <c r="L2252" s="9"/>
    </row>
    <row r="2253" spans="12:12" x14ac:dyDescent="0.2">
      <c r="L2253" s="9"/>
    </row>
    <row r="2254" spans="12:12" x14ac:dyDescent="0.2">
      <c r="L2254" s="9"/>
    </row>
    <row r="2255" spans="12:12" x14ac:dyDescent="0.2">
      <c r="L2255" s="9"/>
    </row>
    <row r="2256" spans="12:12" x14ac:dyDescent="0.2">
      <c r="L2256" s="9"/>
    </row>
    <row r="2257" spans="12:12" x14ac:dyDescent="0.2">
      <c r="L2257" s="9"/>
    </row>
    <row r="2258" spans="12:12" x14ac:dyDescent="0.2">
      <c r="L2258" s="9"/>
    </row>
    <row r="2259" spans="12:12" x14ac:dyDescent="0.2">
      <c r="L2259" s="9"/>
    </row>
    <row r="2260" spans="12:12" x14ac:dyDescent="0.2">
      <c r="L2260" s="9"/>
    </row>
    <row r="2261" spans="12:12" x14ac:dyDescent="0.2">
      <c r="L2261" s="9"/>
    </row>
    <row r="2262" spans="12:12" x14ac:dyDescent="0.2">
      <c r="L2262" s="9"/>
    </row>
    <row r="2263" spans="12:12" x14ac:dyDescent="0.2">
      <c r="L2263" s="9"/>
    </row>
    <row r="2264" spans="12:12" x14ac:dyDescent="0.2">
      <c r="L2264" s="9"/>
    </row>
    <row r="2265" spans="12:12" x14ac:dyDescent="0.2">
      <c r="L2265" s="9"/>
    </row>
    <row r="2266" spans="12:12" x14ac:dyDescent="0.2">
      <c r="L2266" s="9"/>
    </row>
    <row r="2267" spans="12:12" x14ac:dyDescent="0.2">
      <c r="L2267" s="9"/>
    </row>
    <row r="2268" spans="12:12" x14ac:dyDescent="0.2">
      <c r="L2268" s="9"/>
    </row>
    <row r="2269" spans="12:12" x14ac:dyDescent="0.2">
      <c r="L2269" s="9"/>
    </row>
    <row r="2270" spans="12:12" x14ac:dyDescent="0.2">
      <c r="L2270" s="9"/>
    </row>
    <row r="2271" spans="12:12" x14ac:dyDescent="0.2">
      <c r="L2271" s="9"/>
    </row>
    <row r="2272" spans="12:12" x14ac:dyDescent="0.2">
      <c r="L2272" s="9"/>
    </row>
    <row r="2273" spans="12:12" x14ac:dyDescent="0.2">
      <c r="L2273" s="9"/>
    </row>
    <row r="2274" spans="12:12" x14ac:dyDescent="0.2">
      <c r="L2274" s="9"/>
    </row>
    <row r="2275" spans="12:12" x14ac:dyDescent="0.2">
      <c r="L2275" s="9"/>
    </row>
    <row r="2276" spans="12:12" x14ac:dyDescent="0.2">
      <c r="L2276" s="9"/>
    </row>
    <row r="2277" spans="12:12" x14ac:dyDescent="0.2">
      <c r="L2277" s="9"/>
    </row>
    <row r="2278" spans="12:12" x14ac:dyDescent="0.2">
      <c r="L2278" s="9"/>
    </row>
    <row r="2279" spans="12:12" x14ac:dyDescent="0.2">
      <c r="L2279" s="9"/>
    </row>
    <row r="2280" spans="12:12" x14ac:dyDescent="0.2">
      <c r="L2280" s="9"/>
    </row>
    <row r="2281" spans="12:12" x14ac:dyDescent="0.2">
      <c r="L2281" s="9"/>
    </row>
    <row r="2282" spans="12:12" x14ac:dyDescent="0.2">
      <c r="L2282" s="9"/>
    </row>
    <row r="2283" spans="12:12" x14ac:dyDescent="0.2">
      <c r="L2283" s="9"/>
    </row>
    <row r="2284" spans="12:12" x14ac:dyDescent="0.2">
      <c r="L2284" s="9"/>
    </row>
    <row r="2285" spans="12:12" x14ac:dyDescent="0.2">
      <c r="L2285" s="9"/>
    </row>
    <row r="2286" spans="12:12" x14ac:dyDescent="0.2">
      <c r="L2286" s="9"/>
    </row>
    <row r="2287" spans="12:12" x14ac:dyDescent="0.2">
      <c r="L2287" s="9"/>
    </row>
    <row r="2288" spans="12:12" x14ac:dyDescent="0.2">
      <c r="L2288" s="9"/>
    </row>
    <row r="2289" spans="12:12" x14ac:dyDescent="0.2">
      <c r="L2289" s="9"/>
    </row>
    <row r="2290" spans="12:12" x14ac:dyDescent="0.2">
      <c r="L2290" s="9"/>
    </row>
    <row r="2291" spans="12:12" x14ac:dyDescent="0.2">
      <c r="L2291" s="9"/>
    </row>
    <row r="2292" spans="12:12" x14ac:dyDescent="0.2">
      <c r="L2292" s="9"/>
    </row>
    <row r="2293" spans="12:12" x14ac:dyDescent="0.2">
      <c r="L2293" s="9"/>
    </row>
    <row r="2294" spans="12:12" x14ac:dyDescent="0.2">
      <c r="L2294" s="9"/>
    </row>
    <row r="2295" spans="12:12" x14ac:dyDescent="0.2">
      <c r="L2295" s="9"/>
    </row>
    <row r="2296" spans="12:12" x14ac:dyDescent="0.2">
      <c r="L2296" s="9"/>
    </row>
    <row r="2297" spans="12:12" x14ac:dyDescent="0.2">
      <c r="L2297" s="9"/>
    </row>
    <row r="2298" spans="12:12" x14ac:dyDescent="0.2">
      <c r="L2298" s="9"/>
    </row>
    <row r="2299" spans="12:12" x14ac:dyDescent="0.2">
      <c r="L2299" s="9"/>
    </row>
    <row r="2300" spans="12:12" x14ac:dyDescent="0.2">
      <c r="L2300" s="9"/>
    </row>
    <row r="2301" spans="12:12" x14ac:dyDescent="0.2">
      <c r="L2301" s="9"/>
    </row>
    <row r="2302" spans="12:12" x14ac:dyDescent="0.2">
      <c r="L2302" s="9"/>
    </row>
    <row r="2303" spans="12:12" x14ac:dyDescent="0.2">
      <c r="L2303" s="9"/>
    </row>
    <row r="2304" spans="12:12" x14ac:dyDescent="0.2">
      <c r="L2304" s="9"/>
    </row>
    <row r="2305" spans="12:12" x14ac:dyDescent="0.2">
      <c r="L2305" s="9"/>
    </row>
    <row r="2306" spans="12:12" x14ac:dyDescent="0.2">
      <c r="L2306" s="9"/>
    </row>
    <row r="2307" spans="12:12" x14ac:dyDescent="0.2">
      <c r="L2307" s="9"/>
    </row>
    <row r="2308" spans="12:12" x14ac:dyDescent="0.2">
      <c r="L2308" s="9"/>
    </row>
    <row r="2309" spans="12:12" x14ac:dyDescent="0.2">
      <c r="L2309" s="9"/>
    </row>
    <row r="2310" spans="12:12" x14ac:dyDescent="0.2">
      <c r="L2310" s="9"/>
    </row>
    <row r="2311" spans="12:12" x14ac:dyDescent="0.2">
      <c r="L2311" s="9"/>
    </row>
    <row r="2312" spans="12:12" x14ac:dyDescent="0.2">
      <c r="L2312" s="9"/>
    </row>
    <row r="2313" spans="12:12" x14ac:dyDescent="0.2">
      <c r="L2313" s="9"/>
    </row>
    <row r="2314" spans="12:12" x14ac:dyDescent="0.2">
      <c r="L2314" s="9"/>
    </row>
    <row r="2315" spans="12:12" x14ac:dyDescent="0.2">
      <c r="L2315" s="9"/>
    </row>
    <row r="2316" spans="12:12" x14ac:dyDescent="0.2">
      <c r="L2316" s="9"/>
    </row>
    <row r="2317" spans="12:12" x14ac:dyDescent="0.2">
      <c r="L2317" s="9"/>
    </row>
    <row r="2318" spans="12:12" x14ac:dyDescent="0.2">
      <c r="L2318" s="9"/>
    </row>
    <row r="2319" spans="12:12" x14ac:dyDescent="0.2">
      <c r="L2319" s="9"/>
    </row>
    <row r="2320" spans="12:12" x14ac:dyDescent="0.2">
      <c r="L2320" s="9"/>
    </row>
    <row r="2321" spans="12:12" x14ac:dyDescent="0.2">
      <c r="L2321" s="9"/>
    </row>
    <row r="2322" spans="12:12" x14ac:dyDescent="0.2">
      <c r="L2322" s="9"/>
    </row>
    <row r="2323" spans="12:12" x14ac:dyDescent="0.2">
      <c r="L2323" s="9"/>
    </row>
    <row r="2324" spans="12:12" x14ac:dyDescent="0.2">
      <c r="L2324" s="9"/>
    </row>
    <row r="2325" spans="12:12" x14ac:dyDescent="0.2">
      <c r="L2325" s="9"/>
    </row>
    <row r="2326" spans="12:12" x14ac:dyDescent="0.2">
      <c r="L2326" s="9"/>
    </row>
    <row r="2327" spans="12:12" x14ac:dyDescent="0.2">
      <c r="L2327" s="9"/>
    </row>
    <row r="2328" spans="12:12" x14ac:dyDescent="0.2">
      <c r="L2328" s="9"/>
    </row>
    <row r="2329" spans="12:12" x14ac:dyDescent="0.2">
      <c r="L2329" s="9"/>
    </row>
    <row r="2330" spans="12:12" x14ac:dyDescent="0.2">
      <c r="L2330" s="9"/>
    </row>
    <row r="2331" spans="12:12" x14ac:dyDescent="0.2">
      <c r="L2331" s="9"/>
    </row>
    <row r="2332" spans="12:12" x14ac:dyDescent="0.2">
      <c r="L2332" s="9"/>
    </row>
    <row r="2333" spans="12:12" x14ac:dyDescent="0.2">
      <c r="L2333" s="9"/>
    </row>
    <row r="2334" spans="12:12" x14ac:dyDescent="0.2">
      <c r="L2334" s="9"/>
    </row>
    <row r="2335" spans="12:12" x14ac:dyDescent="0.2">
      <c r="L2335" s="9"/>
    </row>
    <row r="2336" spans="12:12" x14ac:dyDescent="0.2">
      <c r="L2336" s="9"/>
    </row>
    <row r="2337" spans="12:12" x14ac:dyDescent="0.2">
      <c r="L2337" s="9"/>
    </row>
    <row r="2338" spans="12:12" x14ac:dyDescent="0.2">
      <c r="L2338" s="9"/>
    </row>
    <row r="2339" spans="12:12" x14ac:dyDescent="0.2">
      <c r="L2339" s="9"/>
    </row>
    <row r="2340" spans="12:12" x14ac:dyDescent="0.2">
      <c r="L2340" s="9"/>
    </row>
    <row r="2341" spans="12:12" x14ac:dyDescent="0.2">
      <c r="L2341" s="9"/>
    </row>
    <row r="2342" spans="12:12" x14ac:dyDescent="0.2">
      <c r="L2342" s="9"/>
    </row>
    <row r="2343" spans="12:12" x14ac:dyDescent="0.2">
      <c r="L2343" s="9"/>
    </row>
    <row r="2344" spans="12:12" x14ac:dyDescent="0.2">
      <c r="L2344" s="9"/>
    </row>
    <row r="2345" spans="12:12" x14ac:dyDescent="0.2">
      <c r="L2345" s="9"/>
    </row>
    <row r="2346" spans="12:12" x14ac:dyDescent="0.2">
      <c r="L2346" s="9"/>
    </row>
    <row r="2347" spans="12:12" x14ac:dyDescent="0.2">
      <c r="L2347" s="9"/>
    </row>
    <row r="2348" spans="12:12" x14ac:dyDescent="0.2">
      <c r="L2348" s="9"/>
    </row>
    <row r="2349" spans="12:12" x14ac:dyDescent="0.2">
      <c r="L2349" s="9"/>
    </row>
    <row r="2350" spans="12:12" x14ac:dyDescent="0.2">
      <c r="L2350" s="9"/>
    </row>
    <row r="2351" spans="12:12" x14ac:dyDescent="0.2">
      <c r="L2351" s="9"/>
    </row>
    <row r="2352" spans="12:12" x14ac:dyDescent="0.2">
      <c r="L2352" s="9"/>
    </row>
    <row r="2353" spans="12:12" x14ac:dyDescent="0.2">
      <c r="L2353" s="9"/>
    </row>
    <row r="2354" spans="12:12" x14ac:dyDescent="0.2">
      <c r="L2354" s="9"/>
    </row>
    <row r="2355" spans="12:12" x14ac:dyDescent="0.2">
      <c r="L2355" s="9"/>
    </row>
    <row r="2356" spans="12:12" x14ac:dyDescent="0.2">
      <c r="L2356" s="9"/>
    </row>
    <row r="2357" spans="12:12" x14ac:dyDescent="0.2">
      <c r="L2357" s="9"/>
    </row>
    <row r="2358" spans="12:12" x14ac:dyDescent="0.2">
      <c r="L2358" s="9"/>
    </row>
    <row r="2359" spans="12:12" x14ac:dyDescent="0.2">
      <c r="L2359" s="9"/>
    </row>
    <row r="2360" spans="12:12" x14ac:dyDescent="0.2">
      <c r="L2360" s="9"/>
    </row>
    <row r="2361" spans="12:12" x14ac:dyDescent="0.2">
      <c r="L2361" s="9"/>
    </row>
    <row r="2362" spans="12:12" x14ac:dyDescent="0.2">
      <c r="L2362" s="9"/>
    </row>
    <row r="2363" spans="12:12" x14ac:dyDescent="0.2">
      <c r="L2363" s="9"/>
    </row>
    <row r="2364" spans="12:12" x14ac:dyDescent="0.2">
      <c r="L2364" s="9"/>
    </row>
    <row r="2365" spans="12:12" x14ac:dyDescent="0.2">
      <c r="L2365" s="9"/>
    </row>
    <row r="2366" spans="12:12" x14ac:dyDescent="0.2">
      <c r="L2366" s="9"/>
    </row>
    <row r="2367" spans="12:12" x14ac:dyDescent="0.2">
      <c r="L2367" s="9"/>
    </row>
    <row r="2368" spans="12:12" x14ac:dyDescent="0.2">
      <c r="L2368" s="9"/>
    </row>
    <row r="2369" spans="12:12" x14ac:dyDescent="0.2">
      <c r="L2369" s="9"/>
    </row>
    <row r="2370" spans="12:12" x14ac:dyDescent="0.2">
      <c r="L2370" s="9"/>
    </row>
    <row r="2371" spans="12:12" x14ac:dyDescent="0.2">
      <c r="L2371" s="9"/>
    </row>
    <row r="2372" spans="12:12" x14ac:dyDescent="0.2">
      <c r="L2372" s="9"/>
    </row>
    <row r="2373" spans="12:12" x14ac:dyDescent="0.2">
      <c r="L2373" s="9"/>
    </row>
    <row r="2374" spans="12:12" x14ac:dyDescent="0.2">
      <c r="L2374" s="9"/>
    </row>
    <row r="2375" spans="12:12" x14ac:dyDescent="0.2">
      <c r="L2375" s="9"/>
    </row>
    <row r="2376" spans="12:12" x14ac:dyDescent="0.2">
      <c r="L2376" s="9"/>
    </row>
    <row r="2377" spans="12:12" x14ac:dyDescent="0.2">
      <c r="L2377" s="9"/>
    </row>
    <row r="2378" spans="12:12" x14ac:dyDescent="0.2">
      <c r="L2378" s="9"/>
    </row>
    <row r="2379" spans="12:12" x14ac:dyDescent="0.2">
      <c r="L2379" s="9"/>
    </row>
    <row r="2380" spans="12:12" x14ac:dyDescent="0.2">
      <c r="L2380" s="9"/>
    </row>
    <row r="2381" spans="12:12" x14ac:dyDescent="0.2">
      <c r="L2381" s="9"/>
    </row>
    <row r="2382" spans="12:12" x14ac:dyDescent="0.2">
      <c r="L2382" s="9"/>
    </row>
    <row r="2383" spans="12:12" x14ac:dyDescent="0.2">
      <c r="L2383" s="9"/>
    </row>
    <row r="2384" spans="12:12" x14ac:dyDescent="0.2">
      <c r="L2384" s="9"/>
    </row>
    <row r="2385" spans="12:12" x14ac:dyDescent="0.2">
      <c r="L2385" s="9"/>
    </row>
    <row r="2386" spans="12:12" x14ac:dyDescent="0.2">
      <c r="L2386" s="9"/>
    </row>
    <row r="2387" spans="12:12" x14ac:dyDescent="0.2">
      <c r="L2387" s="9"/>
    </row>
    <row r="2388" spans="12:12" x14ac:dyDescent="0.2">
      <c r="L2388" s="9"/>
    </row>
    <row r="2389" spans="12:12" x14ac:dyDescent="0.2">
      <c r="L2389" s="9"/>
    </row>
    <row r="2390" spans="12:12" x14ac:dyDescent="0.2">
      <c r="L2390" s="9"/>
    </row>
    <row r="2391" spans="12:12" x14ac:dyDescent="0.2">
      <c r="L2391" s="9"/>
    </row>
    <row r="2392" spans="12:12" x14ac:dyDescent="0.2">
      <c r="L2392" s="9"/>
    </row>
    <row r="2393" spans="12:12" x14ac:dyDescent="0.2">
      <c r="L2393" s="9"/>
    </row>
    <row r="2394" spans="12:12" x14ac:dyDescent="0.2">
      <c r="L2394" s="9"/>
    </row>
    <row r="2395" spans="12:12" x14ac:dyDescent="0.2">
      <c r="L2395" s="9"/>
    </row>
    <row r="2396" spans="12:12" x14ac:dyDescent="0.2">
      <c r="L2396" s="9"/>
    </row>
    <row r="2397" spans="12:12" x14ac:dyDescent="0.2">
      <c r="L2397" s="9"/>
    </row>
    <row r="2398" spans="12:12" x14ac:dyDescent="0.2">
      <c r="L2398" s="9"/>
    </row>
    <row r="2399" spans="12:12" x14ac:dyDescent="0.2">
      <c r="L2399" s="9"/>
    </row>
    <row r="2400" spans="12:12" x14ac:dyDescent="0.2">
      <c r="L2400" s="9"/>
    </row>
    <row r="2401" spans="12:12" x14ac:dyDescent="0.2">
      <c r="L2401" s="9"/>
    </row>
    <row r="2402" spans="12:12" x14ac:dyDescent="0.2">
      <c r="L2402" s="9"/>
    </row>
    <row r="2403" spans="12:12" x14ac:dyDescent="0.2">
      <c r="L2403" s="9"/>
    </row>
    <row r="2404" spans="12:12" x14ac:dyDescent="0.2">
      <c r="L2404" s="9"/>
    </row>
    <row r="2405" spans="12:12" x14ac:dyDescent="0.2">
      <c r="L2405" s="9"/>
    </row>
    <row r="2406" spans="12:12" x14ac:dyDescent="0.2">
      <c r="L2406" s="9"/>
    </row>
    <row r="2407" spans="12:12" x14ac:dyDescent="0.2">
      <c r="L2407" s="9"/>
    </row>
    <row r="2408" spans="12:12" x14ac:dyDescent="0.2">
      <c r="L2408" s="9"/>
    </row>
    <row r="2409" spans="12:12" x14ac:dyDescent="0.2">
      <c r="L2409" s="9"/>
    </row>
    <row r="2410" spans="12:12" x14ac:dyDescent="0.2">
      <c r="L2410" s="9"/>
    </row>
    <row r="2411" spans="12:12" x14ac:dyDescent="0.2">
      <c r="L2411" s="9"/>
    </row>
    <row r="2412" spans="12:12" x14ac:dyDescent="0.2">
      <c r="L2412" s="9"/>
    </row>
    <row r="2413" spans="12:12" x14ac:dyDescent="0.2">
      <c r="L2413" s="9"/>
    </row>
    <row r="2414" spans="12:12" x14ac:dyDescent="0.2">
      <c r="L2414" s="9"/>
    </row>
    <row r="2415" spans="12:12" x14ac:dyDescent="0.2">
      <c r="L2415" s="9"/>
    </row>
    <row r="2416" spans="12:12" x14ac:dyDescent="0.2">
      <c r="L2416" s="9"/>
    </row>
    <row r="2417" spans="12:12" x14ac:dyDescent="0.2">
      <c r="L2417" s="9"/>
    </row>
    <row r="2418" spans="12:12" x14ac:dyDescent="0.2">
      <c r="L2418" s="9"/>
    </row>
    <row r="2419" spans="12:12" x14ac:dyDescent="0.2">
      <c r="L2419" s="9"/>
    </row>
    <row r="2420" spans="12:12" x14ac:dyDescent="0.2">
      <c r="L2420" s="9"/>
    </row>
    <row r="2421" spans="12:12" x14ac:dyDescent="0.2">
      <c r="L2421" s="9"/>
    </row>
    <row r="2422" spans="12:12" x14ac:dyDescent="0.2">
      <c r="L2422" s="9"/>
    </row>
    <row r="2423" spans="12:12" x14ac:dyDescent="0.2">
      <c r="L2423" s="9"/>
    </row>
    <row r="2424" spans="12:12" x14ac:dyDescent="0.2">
      <c r="L2424" s="9"/>
    </row>
    <row r="2425" spans="12:12" x14ac:dyDescent="0.2">
      <c r="L2425" s="9"/>
    </row>
    <row r="2426" spans="12:12" x14ac:dyDescent="0.2">
      <c r="L2426" s="9"/>
    </row>
    <row r="2427" spans="12:12" x14ac:dyDescent="0.2">
      <c r="L2427" s="9"/>
    </row>
    <row r="2428" spans="12:12" x14ac:dyDescent="0.2">
      <c r="L2428" s="9"/>
    </row>
    <row r="2429" spans="12:12" x14ac:dyDescent="0.2">
      <c r="L2429" s="9"/>
    </row>
    <row r="2430" spans="12:12" x14ac:dyDescent="0.2">
      <c r="L2430" s="9"/>
    </row>
    <row r="2431" spans="12:12" x14ac:dyDescent="0.2">
      <c r="L2431" s="9"/>
    </row>
    <row r="2432" spans="12:12" x14ac:dyDescent="0.2">
      <c r="L2432" s="9"/>
    </row>
    <row r="2433" spans="12:12" x14ac:dyDescent="0.2">
      <c r="L2433" s="9"/>
    </row>
    <row r="2434" spans="12:12" x14ac:dyDescent="0.2">
      <c r="L2434" s="9"/>
    </row>
    <row r="2435" spans="12:12" x14ac:dyDescent="0.2">
      <c r="L2435" s="9"/>
    </row>
    <row r="2436" spans="12:12" x14ac:dyDescent="0.2">
      <c r="L2436" s="9"/>
    </row>
    <row r="2437" spans="12:12" x14ac:dyDescent="0.2">
      <c r="L2437" s="9"/>
    </row>
    <row r="2438" spans="12:12" x14ac:dyDescent="0.2">
      <c r="L2438" s="9"/>
    </row>
    <row r="2439" spans="12:12" x14ac:dyDescent="0.2">
      <c r="L2439" s="9"/>
    </row>
    <row r="2440" spans="12:12" x14ac:dyDescent="0.2">
      <c r="L2440" s="9"/>
    </row>
    <row r="2441" spans="12:12" x14ac:dyDescent="0.2">
      <c r="L2441" s="9"/>
    </row>
    <row r="2442" spans="12:12" x14ac:dyDescent="0.2">
      <c r="L2442" s="9"/>
    </row>
    <row r="2443" spans="12:12" x14ac:dyDescent="0.2">
      <c r="L2443" s="9"/>
    </row>
    <row r="2444" spans="12:12" x14ac:dyDescent="0.2">
      <c r="L2444" s="9"/>
    </row>
    <row r="2445" spans="12:12" x14ac:dyDescent="0.2">
      <c r="L2445" s="9"/>
    </row>
    <row r="2446" spans="12:12" x14ac:dyDescent="0.2">
      <c r="L2446" s="9"/>
    </row>
    <row r="2447" spans="12:12" x14ac:dyDescent="0.2">
      <c r="L2447" s="9"/>
    </row>
    <row r="2448" spans="12:12" x14ac:dyDescent="0.2">
      <c r="L2448" s="9"/>
    </row>
    <row r="2449" spans="12:12" x14ac:dyDescent="0.2">
      <c r="L2449" s="9"/>
    </row>
    <row r="2450" spans="12:12" x14ac:dyDescent="0.2">
      <c r="L2450" s="9"/>
    </row>
    <row r="2451" spans="12:12" x14ac:dyDescent="0.2">
      <c r="L2451" s="9"/>
    </row>
    <row r="2452" spans="12:12" x14ac:dyDescent="0.2">
      <c r="L2452" s="9"/>
    </row>
    <row r="2453" spans="12:12" x14ac:dyDescent="0.2">
      <c r="L2453" s="9"/>
    </row>
    <row r="2454" spans="12:12" x14ac:dyDescent="0.2">
      <c r="L2454" s="9"/>
    </row>
    <row r="2455" spans="12:12" x14ac:dyDescent="0.2">
      <c r="L2455" s="9"/>
    </row>
    <row r="2456" spans="12:12" x14ac:dyDescent="0.2">
      <c r="L2456" s="9"/>
    </row>
    <row r="2457" spans="12:12" x14ac:dyDescent="0.2">
      <c r="L2457" s="9"/>
    </row>
    <row r="2458" spans="12:12" x14ac:dyDescent="0.2">
      <c r="L2458" s="9"/>
    </row>
    <row r="2459" spans="12:12" x14ac:dyDescent="0.2">
      <c r="L2459" s="9"/>
    </row>
    <row r="2460" spans="12:12" x14ac:dyDescent="0.2">
      <c r="L2460" s="9"/>
    </row>
    <row r="2461" spans="12:12" x14ac:dyDescent="0.2">
      <c r="L2461" s="9"/>
    </row>
    <row r="2462" spans="12:12" x14ac:dyDescent="0.2">
      <c r="L2462" s="9"/>
    </row>
    <row r="2463" spans="12:12" x14ac:dyDescent="0.2">
      <c r="L2463" s="9"/>
    </row>
    <row r="2464" spans="12:12" x14ac:dyDescent="0.2">
      <c r="L2464" s="9"/>
    </row>
    <row r="2465" spans="12:12" x14ac:dyDescent="0.2">
      <c r="L2465" s="9"/>
    </row>
    <row r="2466" spans="12:12" x14ac:dyDescent="0.2">
      <c r="L2466" s="9"/>
    </row>
    <row r="2467" spans="12:12" x14ac:dyDescent="0.2">
      <c r="L2467" s="9"/>
    </row>
    <row r="2468" spans="12:12" x14ac:dyDescent="0.2">
      <c r="L2468" s="9"/>
    </row>
    <row r="2469" spans="12:12" x14ac:dyDescent="0.2">
      <c r="L2469" s="9"/>
    </row>
    <row r="2470" spans="12:12" x14ac:dyDescent="0.2">
      <c r="L2470" s="9"/>
    </row>
    <row r="2471" spans="12:12" x14ac:dyDescent="0.2">
      <c r="L2471" s="9"/>
    </row>
    <row r="2472" spans="12:12" x14ac:dyDescent="0.2">
      <c r="L2472" s="9"/>
    </row>
    <row r="2473" spans="12:12" x14ac:dyDescent="0.2">
      <c r="L2473" s="9"/>
    </row>
    <row r="2474" spans="12:12" x14ac:dyDescent="0.2">
      <c r="L2474" s="9"/>
    </row>
    <row r="2475" spans="12:12" x14ac:dyDescent="0.2">
      <c r="L2475" s="9"/>
    </row>
    <row r="2476" spans="12:12" x14ac:dyDescent="0.2">
      <c r="L2476" s="9"/>
    </row>
    <row r="2477" spans="12:12" x14ac:dyDescent="0.2">
      <c r="L2477" s="9"/>
    </row>
    <row r="2478" spans="12:12" x14ac:dyDescent="0.2">
      <c r="L2478" s="9"/>
    </row>
    <row r="2479" spans="12:12" x14ac:dyDescent="0.2">
      <c r="L2479" s="9"/>
    </row>
    <row r="2480" spans="12:12" x14ac:dyDescent="0.2">
      <c r="L2480" s="9"/>
    </row>
    <row r="2481" spans="12:12" x14ac:dyDescent="0.2">
      <c r="L2481" s="9"/>
    </row>
    <row r="2482" spans="12:12" x14ac:dyDescent="0.2">
      <c r="L2482" s="9"/>
    </row>
    <row r="2483" spans="12:12" x14ac:dyDescent="0.2">
      <c r="L2483" s="9"/>
    </row>
    <row r="2484" spans="12:12" x14ac:dyDescent="0.2">
      <c r="L2484" s="9"/>
    </row>
    <row r="2485" spans="12:12" x14ac:dyDescent="0.2">
      <c r="L2485" s="9"/>
    </row>
    <row r="2486" spans="12:12" x14ac:dyDescent="0.2">
      <c r="L2486" s="9"/>
    </row>
    <row r="2487" spans="12:12" x14ac:dyDescent="0.2">
      <c r="L2487" s="9"/>
    </row>
    <row r="2488" spans="12:12" x14ac:dyDescent="0.2">
      <c r="L2488" s="9"/>
    </row>
    <row r="2489" spans="12:12" x14ac:dyDescent="0.2">
      <c r="L2489" s="9"/>
    </row>
    <row r="2490" spans="12:12" x14ac:dyDescent="0.2">
      <c r="L2490" s="9"/>
    </row>
    <row r="2491" spans="12:12" x14ac:dyDescent="0.2">
      <c r="L2491" s="9"/>
    </row>
    <row r="2492" spans="12:12" x14ac:dyDescent="0.2">
      <c r="L2492" s="9"/>
    </row>
    <row r="2493" spans="12:12" x14ac:dyDescent="0.2">
      <c r="L2493" s="9"/>
    </row>
    <row r="2494" spans="12:12" x14ac:dyDescent="0.2">
      <c r="L2494" s="9"/>
    </row>
    <row r="2495" spans="12:12" x14ac:dyDescent="0.2">
      <c r="L2495" s="9"/>
    </row>
    <row r="2496" spans="12:12" x14ac:dyDescent="0.2">
      <c r="L2496" s="9"/>
    </row>
    <row r="2497" spans="12:12" x14ac:dyDescent="0.2">
      <c r="L2497" s="9"/>
    </row>
    <row r="2498" spans="12:12" x14ac:dyDescent="0.2">
      <c r="L2498" s="9"/>
    </row>
    <row r="2499" spans="12:12" x14ac:dyDescent="0.2">
      <c r="L2499" s="9"/>
    </row>
    <row r="2500" spans="12:12" x14ac:dyDescent="0.2">
      <c r="L2500" s="9"/>
    </row>
    <row r="2501" spans="12:12" x14ac:dyDescent="0.2">
      <c r="L2501" s="9"/>
    </row>
    <row r="2502" spans="12:12" x14ac:dyDescent="0.2">
      <c r="L2502" s="9"/>
    </row>
    <row r="2503" spans="12:12" x14ac:dyDescent="0.2">
      <c r="L2503" s="9"/>
    </row>
    <row r="2504" spans="12:12" x14ac:dyDescent="0.2">
      <c r="L2504" s="9"/>
    </row>
    <row r="2505" spans="12:12" x14ac:dyDescent="0.2">
      <c r="L2505" s="9"/>
    </row>
    <row r="2506" spans="12:12" x14ac:dyDescent="0.2">
      <c r="L2506" s="9"/>
    </row>
    <row r="2507" spans="12:12" x14ac:dyDescent="0.2">
      <c r="L2507" s="9"/>
    </row>
    <row r="2508" spans="12:12" x14ac:dyDescent="0.2">
      <c r="L2508" s="9"/>
    </row>
    <row r="2509" spans="12:12" x14ac:dyDescent="0.2">
      <c r="L2509" s="9"/>
    </row>
    <row r="2510" spans="12:12" x14ac:dyDescent="0.2">
      <c r="L2510" s="9"/>
    </row>
    <row r="2511" spans="12:12" x14ac:dyDescent="0.2">
      <c r="L2511" s="9"/>
    </row>
    <row r="2512" spans="12:12" x14ac:dyDescent="0.2">
      <c r="L2512" s="9"/>
    </row>
    <row r="2513" spans="12:12" x14ac:dyDescent="0.2">
      <c r="L2513" s="9"/>
    </row>
    <row r="2514" spans="12:12" x14ac:dyDescent="0.2">
      <c r="L2514" s="9"/>
    </row>
    <row r="2515" spans="12:12" x14ac:dyDescent="0.2">
      <c r="L2515" s="9"/>
    </row>
    <row r="2516" spans="12:12" x14ac:dyDescent="0.2">
      <c r="L2516" s="9"/>
    </row>
    <row r="2517" spans="12:12" x14ac:dyDescent="0.2">
      <c r="L2517" s="9"/>
    </row>
    <row r="2518" spans="12:12" x14ac:dyDescent="0.2">
      <c r="L2518" s="9"/>
    </row>
    <row r="2519" spans="12:12" x14ac:dyDescent="0.2">
      <c r="L2519" s="9"/>
    </row>
    <row r="2520" spans="12:12" x14ac:dyDescent="0.2">
      <c r="L2520" s="9"/>
    </row>
    <row r="2521" spans="12:12" x14ac:dyDescent="0.2">
      <c r="L2521" s="9"/>
    </row>
    <row r="2522" spans="12:12" x14ac:dyDescent="0.2">
      <c r="L2522" s="9"/>
    </row>
    <row r="2523" spans="12:12" x14ac:dyDescent="0.2">
      <c r="L2523" s="9"/>
    </row>
    <row r="2524" spans="12:12" x14ac:dyDescent="0.2">
      <c r="L2524" s="9"/>
    </row>
    <row r="2525" spans="12:12" x14ac:dyDescent="0.2">
      <c r="L2525" s="9"/>
    </row>
    <row r="2526" spans="12:12" x14ac:dyDescent="0.2">
      <c r="L2526" s="9"/>
    </row>
    <row r="2527" spans="12:12" x14ac:dyDescent="0.2">
      <c r="L2527" s="9"/>
    </row>
    <row r="2528" spans="12:12" x14ac:dyDescent="0.2">
      <c r="L2528" s="9"/>
    </row>
    <row r="2529" spans="12:12" x14ac:dyDescent="0.2">
      <c r="L2529" s="9"/>
    </row>
    <row r="2530" spans="12:12" x14ac:dyDescent="0.2">
      <c r="L2530" s="9"/>
    </row>
    <row r="2531" spans="12:12" x14ac:dyDescent="0.2">
      <c r="L2531" s="9"/>
    </row>
    <row r="2532" spans="12:12" x14ac:dyDescent="0.2">
      <c r="L2532" s="9"/>
    </row>
    <row r="2533" spans="12:12" x14ac:dyDescent="0.2">
      <c r="L2533" s="9"/>
    </row>
    <row r="2534" spans="12:12" x14ac:dyDescent="0.2">
      <c r="L2534" s="9"/>
    </row>
    <row r="2535" spans="12:12" x14ac:dyDescent="0.2">
      <c r="L2535" s="9"/>
    </row>
    <row r="2536" spans="12:12" x14ac:dyDescent="0.2">
      <c r="L2536" s="9"/>
    </row>
    <row r="2537" spans="12:12" x14ac:dyDescent="0.2">
      <c r="L2537" s="9"/>
    </row>
    <row r="2538" spans="12:12" x14ac:dyDescent="0.2">
      <c r="L2538" s="9"/>
    </row>
    <row r="2539" spans="12:12" x14ac:dyDescent="0.2">
      <c r="L2539" s="9"/>
    </row>
    <row r="2540" spans="12:12" x14ac:dyDescent="0.2">
      <c r="L2540" s="9"/>
    </row>
    <row r="2541" spans="12:12" x14ac:dyDescent="0.2">
      <c r="L2541" s="9"/>
    </row>
    <row r="2542" spans="12:12" x14ac:dyDescent="0.2">
      <c r="L2542" s="9"/>
    </row>
    <row r="2543" spans="12:12" x14ac:dyDescent="0.2">
      <c r="L2543" s="9"/>
    </row>
    <row r="2544" spans="12:12" x14ac:dyDescent="0.2">
      <c r="L2544" s="9"/>
    </row>
    <row r="2545" spans="12:12" x14ac:dyDescent="0.2">
      <c r="L2545" s="9"/>
    </row>
    <row r="2546" spans="12:12" x14ac:dyDescent="0.2">
      <c r="L2546" s="9"/>
    </row>
    <row r="2547" spans="12:12" x14ac:dyDescent="0.2">
      <c r="L2547" s="9"/>
    </row>
    <row r="2548" spans="12:12" x14ac:dyDescent="0.2">
      <c r="L2548" s="9"/>
    </row>
    <row r="2549" spans="12:12" x14ac:dyDescent="0.2">
      <c r="L2549" s="9"/>
    </row>
    <row r="2550" spans="12:12" x14ac:dyDescent="0.2">
      <c r="L2550" s="9"/>
    </row>
    <row r="2551" spans="12:12" x14ac:dyDescent="0.2">
      <c r="L2551" s="9"/>
    </row>
    <row r="2552" spans="12:12" x14ac:dyDescent="0.2">
      <c r="L2552" s="9"/>
    </row>
    <row r="2553" spans="12:12" x14ac:dyDescent="0.2">
      <c r="L2553" s="9"/>
    </row>
    <row r="2554" spans="12:12" x14ac:dyDescent="0.2">
      <c r="L2554" s="9"/>
    </row>
    <row r="2555" spans="12:12" x14ac:dyDescent="0.2">
      <c r="L2555" s="9"/>
    </row>
    <row r="2556" spans="12:12" x14ac:dyDescent="0.2">
      <c r="L2556" s="9"/>
    </row>
    <row r="2557" spans="12:12" x14ac:dyDescent="0.2">
      <c r="L2557" s="9"/>
    </row>
    <row r="2558" spans="12:12" x14ac:dyDescent="0.2">
      <c r="L2558" s="9"/>
    </row>
    <row r="2559" spans="12:12" x14ac:dyDescent="0.2">
      <c r="L2559" s="9"/>
    </row>
    <row r="2560" spans="12:12" x14ac:dyDescent="0.2">
      <c r="L2560" s="9"/>
    </row>
    <row r="2561" spans="12:12" x14ac:dyDescent="0.2">
      <c r="L2561" s="9"/>
    </row>
    <row r="2562" spans="12:12" x14ac:dyDescent="0.2">
      <c r="L2562" s="9"/>
    </row>
    <row r="2563" spans="12:12" x14ac:dyDescent="0.2">
      <c r="L2563" s="9"/>
    </row>
    <row r="2564" spans="12:12" x14ac:dyDescent="0.2">
      <c r="L2564" s="9"/>
    </row>
    <row r="2565" spans="12:12" x14ac:dyDescent="0.2">
      <c r="L2565" s="9"/>
    </row>
    <row r="2566" spans="12:12" x14ac:dyDescent="0.2">
      <c r="L2566" s="9"/>
    </row>
    <row r="2567" spans="12:12" x14ac:dyDescent="0.2">
      <c r="L2567" s="9"/>
    </row>
    <row r="2568" spans="12:12" x14ac:dyDescent="0.2">
      <c r="L2568" s="9"/>
    </row>
    <row r="2569" spans="12:12" x14ac:dyDescent="0.2">
      <c r="L2569" s="9"/>
    </row>
    <row r="2570" spans="12:12" x14ac:dyDescent="0.2">
      <c r="L2570" s="9"/>
    </row>
    <row r="2571" spans="12:12" x14ac:dyDescent="0.2">
      <c r="L2571" s="9"/>
    </row>
    <row r="2572" spans="12:12" x14ac:dyDescent="0.2">
      <c r="L2572" s="9"/>
    </row>
    <row r="2573" spans="12:12" x14ac:dyDescent="0.2">
      <c r="L2573" s="9"/>
    </row>
    <row r="2574" spans="12:12" x14ac:dyDescent="0.2">
      <c r="L2574" s="9"/>
    </row>
    <row r="2575" spans="12:12" x14ac:dyDescent="0.2">
      <c r="L2575" s="9"/>
    </row>
    <row r="2576" spans="12:12" x14ac:dyDescent="0.2">
      <c r="L2576" s="9"/>
    </row>
    <row r="2577" spans="12:12" x14ac:dyDescent="0.2">
      <c r="L2577" s="9"/>
    </row>
    <row r="2578" spans="12:12" x14ac:dyDescent="0.2">
      <c r="L2578" s="9"/>
    </row>
    <row r="2579" spans="12:12" x14ac:dyDescent="0.2">
      <c r="L2579" s="9"/>
    </row>
    <row r="2580" spans="12:12" x14ac:dyDescent="0.2">
      <c r="L2580" s="9"/>
    </row>
    <row r="2581" spans="12:12" x14ac:dyDescent="0.2">
      <c r="L2581" s="9"/>
    </row>
    <row r="2582" spans="12:12" x14ac:dyDescent="0.2">
      <c r="L2582" s="9"/>
    </row>
    <row r="2583" spans="12:12" x14ac:dyDescent="0.2">
      <c r="L2583" s="9"/>
    </row>
    <row r="2584" spans="12:12" x14ac:dyDescent="0.2">
      <c r="L2584" s="9"/>
    </row>
    <row r="2585" spans="12:12" x14ac:dyDescent="0.2">
      <c r="L2585" s="9"/>
    </row>
    <row r="2586" spans="12:12" x14ac:dyDescent="0.2">
      <c r="L2586" s="9"/>
    </row>
    <row r="2587" spans="12:12" x14ac:dyDescent="0.2">
      <c r="L2587" s="9"/>
    </row>
    <row r="2588" spans="12:12" x14ac:dyDescent="0.2">
      <c r="L2588" s="9"/>
    </row>
    <row r="2589" spans="12:12" x14ac:dyDescent="0.2">
      <c r="L2589" s="9"/>
    </row>
    <row r="2590" spans="12:12" x14ac:dyDescent="0.2">
      <c r="L2590" s="9"/>
    </row>
    <row r="2591" spans="12:12" x14ac:dyDescent="0.2">
      <c r="L2591" s="9"/>
    </row>
    <row r="2592" spans="12:12" x14ac:dyDescent="0.2">
      <c r="L2592" s="9"/>
    </row>
    <row r="2593" spans="12:12" x14ac:dyDescent="0.2">
      <c r="L2593" s="9"/>
    </row>
    <row r="2594" spans="12:12" x14ac:dyDescent="0.2">
      <c r="L2594" s="9"/>
    </row>
    <row r="2595" spans="12:12" x14ac:dyDescent="0.2">
      <c r="L2595" s="9"/>
    </row>
    <row r="2596" spans="12:12" x14ac:dyDescent="0.2">
      <c r="L2596" s="9"/>
    </row>
    <row r="2597" spans="12:12" x14ac:dyDescent="0.2">
      <c r="L2597" s="9"/>
    </row>
    <row r="2598" spans="12:12" x14ac:dyDescent="0.2">
      <c r="L2598" s="9"/>
    </row>
    <row r="2599" spans="12:12" x14ac:dyDescent="0.2">
      <c r="L2599" s="9"/>
    </row>
    <row r="2600" spans="12:12" x14ac:dyDescent="0.2">
      <c r="L2600" s="9"/>
    </row>
    <row r="2601" spans="12:12" x14ac:dyDescent="0.2">
      <c r="L2601" s="9"/>
    </row>
    <row r="2602" spans="12:12" x14ac:dyDescent="0.2">
      <c r="L2602" s="9"/>
    </row>
    <row r="2603" spans="12:12" x14ac:dyDescent="0.2">
      <c r="L2603" s="9"/>
    </row>
    <row r="2604" spans="12:12" x14ac:dyDescent="0.2">
      <c r="L2604" s="9"/>
    </row>
    <row r="2605" spans="12:12" x14ac:dyDescent="0.2">
      <c r="L2605" s="9"/>
    </row>
    <row r="2606" spans="12:12" x14ac:dyDescent="0.2">
      <c r="L2606" s="9"/>
    </row>
    <row r="2607" spans="12:12" x14ac:dyDescent="0.2">
      <c r="L2607" s="9"/>
    </row>
    <row r="2608" spans="12:12" x14ac:dyDescent="0.2">
      <c r="L2608" s="9"/>
    </row>
    <row r="2609" spans="12:12" x14ac:dyDescent="0.2">
      <c r="L2609" s="9"/>
    </row>
    <row r="2610" spans="12:12" x14ac:dyDescent="0.2">
      <c r="L2610" s="9"/>
    </row>
    <row r="2611" spans="12:12" x14ac:dyDescent="0.2">
      <c r="L2611" s="9"/>
    </row>
    <row r="2612" spans="12:12" x14ac:dyDescent="0.2">
      <c r="L2612" s="9"/>
    </row>
    <row r="2613" spans="12:12" x14ac:dyDescent="0.2">
      <c r="L2613" s="9"/>
    </row>
    <row r="2614" spans="12:12" x14ac:dyDescent="0.2">
      <c r="L2614" s="9"/>
    </row>
    <row r="2615" spans="12:12" x14ac:dyDescent="0.2">
      <c r="L2615" s="9"/>
    </row>
    <row r="2616" spans="12:12" x14ac:dyDescent="0.2">
      <c r="L2616" s="9"/>
    </row>
    <row r="2617" spans="12:12" x14ac:dyDescent="0.2">
      <c r="L2617" s="9"/>
    </row>
    <row r="2618" spans="12:12" x14ac:dyDescent="0.2">
      <c r="L2618" s="9"/>
    </row>
    <row r="2619" spans="12:12" x14ac:dyDescent="0.2">
      <c r="L2619" s="9"/>
    </row>
    <row r="2620" spans="12:12" x14ac:dyDescent="0.2">
      <c r="L2620" s="9"/>
    </row>
    <row r="2621" spans="12:12" x14ac:dyDescent="0.2">
      <c r="L2621" s="9"/>
    </row>
    <row r="2622" spans="12:12" x14ac:dyDescent="0.2">
      <c r="L2622" s="9"/>
    </row>
    <row r="2623" spans="12:12" x14ac:dyDescent="0.2">
      <c r="L2623" s="9"/>
    </row>
    <row r="2624" spans="12:12" x14ac:dyDescent="0.2">
      <c r="L2624" s="9"/>
    </row>
    <row r="2625" spans="12:12" x14ac:dyDescent="0.2">
      <c r="L2625" s="9"/>
    </row>
    <row r="2626" spans="12:12" x14ac:dyDescent="0.2">
      <c r="L2626" s="9"/>
    </row>
    <row r="2627" spans="12:12" x14ac:dyDescent="0.2">
      <c r="L2627" s="9"/>
    </row>
    <row r="2628" spans="12:12" x14ac:dyDescent="0.2">
      <c r="L2628" s="9"/>
    </row>
    <row r="2629" spans="12:12" x14ac:dyDescent="0.2">
      <c r="L2629" s="9"/>
    </row>
    <row r="2630" spans="12:12" x14ac:dyDescent="0.2">
      <c r="L2630" s="9"/>
    </row>
    <row r="2631" spans="12:12" x14ac:dyDescent="0.2">
      <c r="L2631" s="9"/>
    </row>
    <row r="2632" spans="12:12" x14ac:dyDescent="0.2">
      <c r="L2632" s="9"/>
    </row>
    <row r="2633" spans="12:12" x14ac:dyDescent="0.2">
      <c r="L2633" s="9"/>
    </row>
    <row r="2634" spans="12:12" x14ac:dyDescent="0.2">
      <c r="L2634" s="9"/>
    </row>
    <row r="2635" spans="12:12" x14ac:dyDescent="0.2">
      <c r="L2635" s="9"/>
    </row>
    <row r="2636" spans="12:12" x14ac:dyDescent="0.2">
      <c r="L2636" s="9"/>
    </row>
    <row r="2637" spans="12:12" x14ac:dyDescent="0.2">
      <c r="L2637" s="9"/>
    </row>
    <row r="2638" spans="12:12" x14ac:dyDescent="0.2">
      <c r="L2638" s="9"/>
    </row>
    <row r="2639" spans="12:12" x14ac:dyDescent="0.2">
      <c r="L2639" s="9"/>
    </row>
    <row r="2640" spans="12:12" x14ac:dyDescent="0.2">
      <c r="L2640" s="9"/>
    </row>
    <row r="2641" spans="12:12" x14ac:dyDescent="0.2">
      <c r="L2641" s="9"/>
    </row>
    <row r="2642" spans="12:12" x14ac:dyDescent="0.2">
      <c r="L2642" s="9"/>
    </row>
    <row r="2643" spans="12:12" x14ac:dyDescent="0.2">
      <c r="L2643" s="9"/>
    </row>
    <row r="2644" spans="12:12" x14ac:dyDescent="0.2">
      <c r="L2644" s="9"/>
    </row>
    <row r="2645" spans="12:12" x14ac:dyDescent="0.2">
      <c r="L2645" s="9"/>
    </row>
    <row r="2646" spans="12:12" x14ac:dyDescent="0.2">
      <c r="L2646" s="9"/>
    </row>
    <row r="2647" spans="12:12" x14ac:dyDescent="0.2">
      <c r="L2647" s="9"/>
    </row>
    <row r="2648" spans="12:12" x14ac:dyDescent="0.2">
      <c r="L2648" s="9"/>
    </row>
    <row r="2649" spans="12:12" x14ac:dyDescent="0.2">
      <c r="L2649" s="9"/>
    </row>
    <row r="2650" spans="12:12" x14ac:dyDescent="0.2">
      <c r="L2650" s="9"/>
    </row>
    <row r="2651" spans="12:12" x14ac:dyDescent="0.2">
      <c r="L2651" s="9"/>
    </row>
    <row r="2652" spans="12:12" x14ac:dyDescent="0.2">
      <c r="L2652" s="9"/>
    </row>
    <row r="2653" spans="12:12" x14ac:dyDescent="0.2">
      <c r="L2653" s="9"/>
    </row>
    <row r="2654" spans="12:12" x14ac:dyDescent="0.2">
      <c r="L2654" s="9"/>
    </row>
    <row r="2655" spans="12:12" x14ac:dyDescent="0.2">
      <c r="L2655" s="9"/>
    </row>
    <row r="2656" spans="12:12" x14ac:dyDescent="0.2">
      <c r="L2656" s="9"/>
    </row>
    <row r="2657" spans="12:12" x14ac:dyDescent="0.2">
      <c r="L2657" s="9"/>
    </row>
    <row r="2658" spans="12:12" x14ac:dyDescent="0.2">
      <c r="L2658" s="9"/>
    </row>
    <row r="2659" spans="12:12" x14ac:dyDescent="0.2">
      <c r="L2659" s="9"/>
    </row>
    <row r="2660" spans="12:12" x14ac:dyDescent="0.2">
      <c r="L2660" s="9"/>
    </row>
    <row r="2661" spans="12:12" x14ac:dyDescent="0.2">
      <c r="L2661" s="9"/>
    </row>
    <row r="2662" spans="12:12" x14ac:dyDescent="0.2">
      <c r="L2662" s="9"/>
    </row>
    <row r="2663" spans="12:12" x14ac:dyDescent="0.2">
      <c r="L2663" s="9"/>
    </row>
    <row r="2664" spans="12:12" x14ac:dyDescent="0.2">
      <c r="L2664" s="9"/>
    </row>
    <row r="2665" spans="12:12" x14ac:dyDescent="0.2">
      <c r="L2665" s="9"/>
    </row>
    <row r="2666" spans="12:12" x14ac:dyDescent="0.2">
      <c r="L2666" s="9"/>
    </row>
    <row r="2667" spans="12:12" x14ac:dyDescent="0.2">
      <c r="L2667" s="9"/>
    </row>
    <row r="2668" spans="12:12" x14ac:dyDescent="0.2">
      <c r="L2668" s="9"/>
    </row>
    <row r="2669" spans="12:12" x14ac:dyDescent="0.2">
      <c r="L2669" s="9"/>
    </row>
    <row r="2670" spans="12:12" x14ac:dyDescent="0.2">
      <c r="L2670" s="9"/>
    </row>
    <row r="2671" spans="12:12" x14ac:dyDescent="0.2">
      <c r="L2671" s="9"/>
    </row>
    <row r="2672" spans="12:12" x14ac:dyDescent="0.2">
      <c r="L2672" s="9"/>
    </row>
    <row r="2673" spans="12:12" x14ac:dyDescent="0.2">
      <c r="L2673" s="9"/>
    </row>
    <row r="2674" spans="12:12" x14ac:dyDescent="0.2">
      <c r="L2674" s="9"/>
    </row>
    <row r="2675" spans="12:12" x14ac:dyDescent="0.2">
      <c r="L2675" s="9"/>
    </row>
    <row r="2676" spans="12:12" x14ac:dyDescent="0.2">
      <c r="L2676" s="9"/>
    </row>
    <row r="2677" spans="12:12" x14ac:dyDescent="0.2">
      <c r="L2677" s="9"/>
    </row>
    <row r="2678" spans="12:12" x14ac:dyDescent="0.2">
      <c r="L2678" s="9"/>
    </row>
    <row r="2679" spans="12:12" x14ac:dyDescent="0.2">
      <c r="L2679" s="9"/>
    </row>
    <row r="2680" spans="12:12" x14ac:dyDescent="0.2">
      <c r="L2680" s="9"/>
    </row>
    <row r="2681" spans="12:12" x14ac:dyDescent="0.2">
      <c r="L2681" s="9"/>
    </row>
    <row r="2682" spans="12:12" x14ac:dyDescent="0.2">
      <c r="L2682" s="9"/>
    </row>
    <row r="2683" spans="12:12" x14ac:dyDescent="0.2">
      <c r="L2683" s="9"/>
    </row>
    <row r="2684" spans="12:12" x14ac:dyDescent="0.2">
      <c r="L2684" s="9"/>
    </row>
    <row r="2685" spans="12:12" x14ac:dyDescent="0.2">
      <c r="L2685" s="9"/>
    </row>
    <row r="2686" spans="12:12" x14ac:dyDescent="0.2">
      <c r="L2686" s="9"/>
    </row>
    <row r="2687" spans="12:12" x14ac:dyDescent="0.2">
      <c r="L2687" s="9"/>
    </row>
    <row r="2688" spans="12:12" x14ac:dyDescent="0.2">
      <c r="L2688" s="9"/>
    </row>
    <row r="2689" spans="12:12" x14ac:dyDescent="0.2">
      <c r="L2689" s="9"/>
    </row>
    <row r="2690" spans="12:12" x14ac:dyDescent="0.2">
      <c r="L2690" s="9"/>
    </row>
    <row r="2691" spans="12:12" x14ac:dyDescent="0.2">
      <c r="L2691" s="9"/>
    </row>
    <row r="2692" spans="12:12" x14ac:dyDescent="0.2">
      <c r="L2692" s="9"/>
    </row>
    <row r="2693" spans="12:12" x14ac:dyDescent="0.2">
      <c r="L2693" s="9"/>
    </row>
    <row r="2694" spans="12:12" x14ac:dyDescent="0.2">
      <c r="L2694" s="9"/>
    </row>
    <row r="2695" spans="12:12" x14ac:dyDescent="0.2">
      <c r="L2695" s="9"/>
    </row>
    <row r="2696" spans="12:12" x14ac:dyDescent="0.2">
      <c r="L2696" s="9"/>
    </row>
    <row r="2697" spans="12:12" x14ac:dyDescent="0.2">
      <c r="L2697" s="9"/>
    </row>
    <row r="2698" spans="12:12" x14ac:dyDescent="0.2">
      <c r="L2698" s="9"/>
    </row>
    <row r="2699" spans="12:12" x14ac:dyDescent="0.2">
      <c r="L2699" s="9"/>
    </row>
    <row r="2700" spans="12:12" x14ac:dyDescent="0.2">
      <c r="L2700" s="9"/>
    </row>
    <row r="2701" spans="12:12" x14ac:dyDescent="0.2">
      <c r="L2701" s="9"/>
    </row>
    <row r="2702" spans="12:12" x14ac:dyDescent="0.2">
      <c r="L2702" s="9"/>
    </row>
    <row r="2703" spans="12:12" x14ac:dyDescent="0.2">
      <c r="L2703" s="9"/>
    </row>
    <row r="2704" spans="12:12" x14ac:dyDescent="0.2">
      <c r="L2704" s="9"/>
    </row>
    <row r="2705" spans="12:12" x14ac:dyDescent="0.2">
      <c r="L2705" s="9"/>
    </row>
    <row r="2706" spans="12:12" x14ac:dyDescent="0.2">
      <c r="L2706" s="9"/>
    </row>
    <row r="2707" spans="12:12" x14ac:dyDescent="0.2">
      <c r="L2707" s="9"/>
    </row>
    <row r="2708" spans="12:12" x14ac:dyDescent="0.2">
      <c r="L2708" s="9"/>
    </row>
    <row r="2709" spans="12:12" x14ac:dyDescent="0.2">
      <c r="L2709" s="9"/>
    </row>
    <row r="2710" spans="12:12" x14ac:dyDescent="0.2">
      <c r="L2710" s="9"/>
    </row>
    <row r="2711" spans="12:12" x14ac:dyDescent="0.2">
      <c r="L2711" s="9"/>
    </row>
    <row r="2712" spans="12:12" x14ac:dyDescent="0.2">
      <c r="L2712" s="9"/>
    </row>
    <row r="2713" spans="12:12" x14ac:dyDescent="0.2">
      <c r="L2713" s="9"/>
    </row>
    <row r="2714" spans="12:12" x14ac:dyDescent="0.2">
      <c r="L2714" s="9"/>
    </row>
    <row r="2715" spans="12:12" x14ac:dyDescent="0.2">
      <c r="L2715" s="9"/>
    </row>
    <row r="2716" spans="12:12" x14ac:dyDescent="0.2">
      <c r="L2716" s="9"/>
    </row>
    <row r="2717" spans="12:12" x14ac:dyDescent="0.2">
      <c r="L2717" s="9"/>
    </row>
    <row r="2718" spans="12:12" x14ac:dyDescent="0.2">
      <c r="L2718" s="9"/>
    </row>
    <row r="2719" spans="12:12" x14ac:dyDescent="0.2">
      <c r="L2719" s="9"/>
    </row>
    <row r="2720" spans="12:12" x14ac:dyDescent="0.2">
      <c r="L2720" s="9"/>
    </row>
    <row r="2721" spans="12:12" x14ac:dyDescent="0.2">
      <c r="L2721" s="9"/>
    </row>
    <row r="2722" spans="12:12" x14ac:dyDescent="0.2">
      <c r="L2722" s="9"/>
    </row>
    <row r="2723" spans="12:12" x14ac:dyDescent="0.2">
      <c r="L2723" s="9"/>
    </row>
    <row r="2724" spans="12:12" x14ac:dyDescent="0.2">
      <c r="L2724" s="9"/>
    </row>
    <row r="2725" spans="12:12" x14ac:dyDescent="0.2">
      <c r="L2725" s="9"/>
    </row>
    <row r="2726" spans="12:12" x14ac:dyDescent="0.2">
      <c r="L2726" s="9"/>
    </row>
    <row r="2727" spans="12:12" x14ac:dyDescent="0.2">
      <c r="L2727" s="9"/>
    </row>
    <row r="2728" spans="12:12" x14ac:dyDescent="0.2">
      <c r="L2728" s="9"/>
    </row>
    <row r="2729" spans="12:12" x14ac:dyDescent="0.2">
      <c r="L2729" s="9"/>
    </row>
    <row r="2730" spans="12:12" x14ac:dyDescent="0.2">
      <c r="L2730" s="9"/>
    </row>
    <row r="2731" spans="12:12" x14ac:dyDescent="0.2">
      <c r="L2731" s="9"/>
    </row>
    <row r="2732" spans="12:12" x14ac:dyDescent="0.2">
      <c r="L2732" s="9"/>
    </row>
    <row r="2733" spans="12:12" x14ac:dyDescent="0.2">
      <c r="L2733" s="9"/>
    </row>
    <row r="2734" spans="12:12" x14ac:dyDescent="0.2">
      <c r="L2734" s="9"/>
    </row>
    <row r="2735" spans="12:12" x14ac:dyDescent="0.2">
      <c r="L2735" s="9"/>
    </row>
    <row r="2736" spans="12:12" x14ac:dyDescent="0.2">
      <c r="L2736" s="9"/>
    </row>
    <row r="2737" spans="12:12" x14ac:dyDescent="0.2">
      <c r="L2737" s="9"/>
    </row>
    <row r="2738" spans="12:12" x14ac:dyDescent="0.2">
      <c r="L2738" s="9"/>
    </row>
    <row r="2739" spans="12:12" x14ac:dyDescent="0.2">
      <c r="L2739" s="9"/>
    </row>
    <row r="2740" spans="12:12" x14ac:dyDescent="0.2">
      <c r="L2740" s="9"/>
    </row>
    <row r="2741" spans="12:12" x14ac:dyDescent="0.2">
      <c r="L2741" s="9"/>
    </row>
    <row r="2742" spans="12:12" x14ac:dyDescent="0.2">
      <c r="L2742" s="9"/>
    </row>
    <row r="2743" spans="12:12" x14ac:dyDescent="0.2">
      <c r="L2743" s="9"/>
    </row>
    <row r="2744" spans="12:12" x14ac:dyDescent="0.2">
      <c r="L2744" s="9"/>
    </row>
    <row r="2745" spans="12:12" x14ac:dyDescent="0.2">
      <c r="L2745" s="9"/>
    </row>
    <row r="2746" spans="12:12" x14ac:dyDescent="0.2">
      <c r="L2746" s="9"/>
    </row>
    <row r="2747" spans="12:12" x14ac:dyDescent="0.2">
      <c r="L2747" s="9"/>
    </row>
    <row r="2748" spans="12:12" x14ac:dyDescent="0.2">
      <c r="L2748" s="9"/>
    </row>
    <row r="2749" spans="12:12" x14ac:dyDescent="0.2">
      <c r="L2749" s="9"/>
    </row>
    <row r="2750" spans="12:12" x14ac:dyDescent="0.2">
      <c r="L2750" s="9"/>
    </row>
    <row r="2751" spans="12:12" x14ac:dyDescent="0.2">
      <c r="L2751" s="9"/>
    </row>
    <row r="2752" spans="12:12" x14ac:dyDescent="0.2">
      <c r="L2752" s="9"/>
    </row>
    <row r="2753" spans="12:12" x14ac:dyDescent="0.2">
      <c r="L2753" s="9"/>
    </row>
    <row r="2754" spans="12:12" x14ac:dyDescent="0.2">
      <c r="L2754" s="9"/>
    </row>
    <row r="2755" spans="12:12" x14ac:dyDescent="0.2">
      <c r="L2755" s="9"/>
    </row>
    <row r="2756" spans="12:12" x14ac:dyDescent="0.2">
      <c r="L2756" s="9"/>
    </row>
    <row r="2757" spans="12:12" x14ac:dyDescent="0.2">
      <c r="L2757" s="9"/>
    </row>
    <row r="2758" spans="12:12" x14ac:dyDescent="0.2">
      <c r="L2758" s="9"/>
    </row>
    <row r="2759" spans="12:12" x14ac:dyDescent="0.2">
      <c r="L2759" s="9"/>
    </row>
    <row r="2760" spans="12:12" x14ac:dyDescent="0.2">
      <c r="L2760" s="9"/>
    </row>
    <row r="2761" spans="12:12" x14ac:dyDescent="0.2">
      <c r="L2761" s="9"/>
    </row>
    <row r="2762" spans="12:12" x14ac:dyDescent="0.2">
      <c r="L2762" s="9"/>
    </row>
    <row r="2763" spans="12:12" x14ac:dyDescent="0.2">
      <c r="L2763" s="9"/>
    </row>
    <row r="2764" spans="12:12" x14ac:dyDescent="0.2">
      <c r="L2764" s="9"/>
    </row>
    <row r="2765" spans="12:12" x14ac:dyDescent="0.2">
      <c r="L2765" s="9"/>
    </row>
    <row r="2766" spans="12:12" x14ac:dyDescent="0.2">
      <c r="L2766" s="9"/>
    </row>
    <row r="2767" spans="12:12" x14ac:dyDescent="0.2">
      <c r="L2767" s="9"/>
    </row>
    <row r="2768" spans="12:12" x14ac:dyDescent="0.2">
      <c r="L2768" s="9"/>
    </row>
    <row r="2769" spans="12:12" x14ac:dyDescent="0.2">
      <c r="L2769" s="9"/>
    </row>
    <row r="2770" spans="12:12" x14ac:dyDescent="0.2">
      <c r="L2770" s="9"/>
    </row>
    <row r="2771" spans="12:12" x14ac:dyDescent="0.2">
      <c r="L2771" s="9"/>
    </row>
    <row r="2772" spans="12:12" x14ac:dyDescent="0.2">
      <c r="L2772" s="9"/>
    </row>
    <row r="2773" spans="12:12" x14ac:dyDescent="0.2">
      <c r="L2773" s="9"/>
    </row>
    <row r="2774" spans="12:12" x14ac:dyDescent="0.2">
      <c r="L2774" s="9"/>
    </row>
    <row r="2775" spans="12:12" x14ac:dyDescent="0.2">
      <c r="L2775" s="9"/>
    </row>
    <row r="2776" spans="12:12" x14ac:dyDescent="0.2">
      <c r="L2776" s="9"/>
    </row>
    <row r="2777" spans="12:12" x14ac:dyDescent="0.2">
      <c r="L2777" s="9"/>
    </row>
    <row r="2778" spans="12:12" x14ac:dyDescent="0.2">
      <c r="L2778" s="9"/>
    </row>
    <row r="2779" spans="12:12" x14ac:dyDescent="0.2">
      <c r="L2779" s="9"/>
    </row>
    <row r="2780" spans="12:12" x14ac:dyDescent="0.2">
      <c r="L2780" s="9"/>
    </row>
    <row r="2781" spans="12:12" x14ac:dyDescent="0.2">
      <c r="L2781" s="9"/>
    </row>
    <row r="2782" spans="12:12" x14ac:dyDescent="0.2">
      <c r="L2782" s="9"/>
    </row>
    <row r="2783" spans="12:12" x14ac:dyDescent="0.2">
      <c r="L2783" s="9"/>
    </row>
    <row r="2784" spans="12:12" x14ac:dyDescent="0.2">
      <c r="L2784" s="9"/>
    </row>
    <row r="2785" spans="12:12" x14ac:dyDescent="0.2">
      <c r="L2785" s="9"/>
    </row>
    <row r="2786" spans="12:12" x14ac:dyDescent="0.2">
      <c r="L2786" s="9"/>
    </row>
    <row r="2787" spans="12:12" x14ac:dyDescent="0.2">
      <c r="L2787" s="9"/>
    </row>
    <row r="2788" spans="12:12" x14ac:dyDescent="0.2">
      <c r="L2788" s="9"/>
    </row>
    <row r="2789" spans="12:12" x14ac:dyDescent="0.2">
      <c r="L2789" s="9"/>
    </row>
    <row r="2790" spans="12:12" x14ac:dyDescent="0.2">
      <c r="L2790" s="9"/>
    </row>
    <row r="2791" spans="12:12" x14ac:dyDescent="0.2">
      <c r="L2791" s="9"/>
    </row>
    <row r="2792" spans="12:12" x14ac:dyDescent="0.2">
      <c r="L2792" s="9"/>
    </row>
    <row r="2793" spans="12:12" x14ac:dyDescent="0.2">
      <c r="L2793" s="9"/>
    </row>
    <row r="2794" spans="12:12" x14ac:dyDescent="0.2">
      <c r="L2794" s="9"/>
    </row>
    <row r="2795" spans="12:12" x14ac:dyDescent="0.2">
      <c r="L2795" s="9"/>
    </row>
    <row r="2796" spans="12:12" x14ac:dyDescent="0.2">
      <c r="L2796" s="9"/>
    </row>
    <row r="2797" spans="12:12" x14ac:dyDescent="0.2">
      <c r="L2797" s="9"/>
    </row>
    <row r="2798" spans="12:12" x14ac:dyDescent="0.2">
      <c r="L2798" s="9"/>
    </row>
    <row r="2799" spans="12:12" x14ac:dyDescent="0.2">
      <c r="L2799" s="9"/>
    </row>
    <row r="2800" spans="12:12" x14ac:dyDescent="0.2">
      <c r="L2800" s="9"/>
    </row>
    <row r="2801" spans="12:12" x14ac:dyDescent="0.2">
      <c r="L2801" s="9"/>
    </row>
    <row r="2802" spans="12:12" x14ac:dyDescent="0.2">
      <c r="L2802" s="9"/>
    </row>
    <row r="2803" spans="12:12" x14ac:dyDescent="0.2">
      <c r="L2803" s="9"/>
    </row>
    <row r="2804" spans="12:12" x14ac:dyDescent="0.2">
      <c r="L2804" s="9"/>
    </row>
    <row r="2805" spans="12:12" x14ac:dyDescent="0.2">
      <c r="L2805" s="9"/>
    </row>
    <row r="2806" spans="12:12" x14ac:dyDescent="0.2">
      <c r="L2806" s="9"/>
    </row>
    <row r="2807" spans="12:12" x14ac:dyDescent="0.2">
      <c r="L2807" s="9"/>
    </row>
    <row r="2808" spans="12:12" x14ac:dyDescent="0.2">
      <c r="L2808" s="9"/>
    </row>
    <row r="2809" spans="12:12" x14ac:dyDescent="0.2">
      <c r="L2809" s="9"/>
    </row>
    <row r="2810" spans="12:12" x14ac:dyDescent="0.2">
      <c r="L2810" s="9"/>
    </row>
    <row r="2811" spans="12:12" x14ac:dyDescent="0.2">
      <c r="L2811" s="9"/>
    </row>
    <row r="2812" spans="12:12" x14ac:dyDescent="0.2">
      <c r="L2812" s="9"/>
    </row>
    <row r="2813" spans="12:12" x14ac:dyDescent="0.2">
      <c r="L2813" s="9"/>
    </row>
    <row r="2814" spans="12:12" x14ac:dyDescent="0.2">
      <c r="L2814" s="9"/>
    </row>
    <row r="2815" spans="12:12" x14ac:dyDescent="0.2">
      <c r="L2815" s="9"/>
    </row>
    <row r="2816" spans="12:12" x14ac:dyDescent="0.2">
      <c r="L2816" s="9"/>
    </row>
    <row r="2817" spans="12:12" x14ac:dyDescent="0.2">
      <c r="L2817" s="9"/>
    </row>
    <row r="2818" spans="12:12" x14ac:dyDescent="0.2">
      <c r="L2818" s="9"/>
    </row>
    <row r="2819" spans="12:12" x14ac:dyDescent="0.2">
      <c r="L2819" s="9"/>
    </row>
    <row r="2820" spans="12:12" x14ac:dyDescent="0.2">
      <c r="L2820" s="9"/>
    </row>
    <row r="2821" spans="12:12" x14ac:dyDescent="0.2">
      <c r="L2821" s="9"/>
    </row>
    <row r="2822" spans="12:12" x14ac:dyDescent="0.2">
      <c r="L2822" s="9"/>
    </row>
    <row r="2823" spans="12:12" x14ac:dyDescent="0.2">
      <c r="L2823" s="9"/>
    </row>
    <row r="2824" spans="12:12" x14ac:dyDescent="0.2">
      <c r="L2824" s="9"/>
    </row>
    <row r="2825" spans="12:12" x14ac:dyDescent="0.2">
      <c r="L2825" s="9"/>
    </row>
    <row r="2826" spans="12:12" x14ac:dyDescent="0.2">
      <c r="L2826" s="9"/>
    </row>
    <row r="2827" spans="12:12" x14ac:dyDescent="0.2">
      <c r="L2827" s="9"/>
    </row>
    <row r="2828" spans="12:12" x14ac:dyDescent="0.2">
      <c r="L2828" s="9"/>
    </row>
    <row r="2829" spans="12:12" x14ac:dyDescent="0.2">
      <c r="L2829" s="9"/>
    </row>
    <row r="2830" spans="12:12" x14ac:dyDescent="0.2">
      <c r="L2830" s="9"/>
    </row>
    <row r="2831" spans="12:12" x14ac:dyDescent="0.2">
      <c r="L2831" s="9"/>
    </row>
    <row r="2832" spans="12:12" x14ac:dyDescent="0.2">
      <c r="L2832" s="9"/>
    </row>
    <row r="2833" spans="12:12" x14ac:dyDescent="0.2">
      <c r="L2833" s="9"/>
    </row>
    <row r="2834" spans="12:12" x14ac:dyDescent="0.2">
      <c r="L2834" s="9"/>
    </row>
    <row r="2835" spans="12:12" x14ac:dyDescent="0.2">
      <c r="L2835" s="9"/>
    </row>
    <row r="2836" spans="12:12" x14ac:dyDescent="0.2">
      <c r="L2836" s="9"/>
    </row>
    <row r="2837" spans="12:12" x14ac:dyDescent="0.2">
      <c r="L2837" s="9"/>
    </row>
    <row r="2838" spans="12:12" x14ac:dyDescent="0.2">
      <c r="L2838" s="9"/>
    </row>
    <row r="2839" spans="12:12" x14ac:dyDescent="0.2">
      <c r="L2839" s="9"/>
    </row>
    <row r="2840" spans="12:12" x14ac:dyDescent="0.2">
      <c r="L2840" s="9"/>
    </row>
    <row r="2841" spans="12:12" x14ac:dyDescent="0.2">
      <c r="L2841" s="9"/>
    </row>
    <row r="2842" spans="12:12" x14ac:dyDescent="0.2">
      <c r="L2842" s="9"/>
    </row>
    <row r="2843" spans="12:12" x14ac:dyDescent="0.2">
      <c r="L2843" s="9"/>
    </row>
    <row r="2844" spans="12:12" x14ac:dyDescent="0.2">
      <c r="L2844" s="9"/>
    </row>
    <row r="2845" spans="12:12" x14ac:dyDescent="0.2">
      <c r="L2845" s="9"/>
    </row>
    <row r="2846" spans="12:12" x14ac:dyDescent="0.2">
      <c r="L2846" s="9"/>
    </row>
    <row r="2847" spans="12:12" x14ac:dyDescent="0.2">
      <c r="L2847" s="9"/>
    </row>
    <row r="2848" spans="12:12" x14ac:dyDescent="0.2">
      <c r="L2848" s="9"/>
    </row>
    <row r="2849" spans="12:12" x14ac:dyDescent="0.2">
      <c r="L2849" s="9"/>
    </row>
    <row r="2850" spans="12:12" x14ac:dyDescent="0.2">
      <c r="L2850" s="9"/>
    </row>
    <row r="2851" spans="12:12" x14ac:dyDescent="0.2">
      <c r="L2851" s="9"/>
    </row>
    <row r="2852" spans="12:12" x14ac:dyDescent="0.2">
      <c r="L2852" s="9"/>
    </row>
    <row r="2853" spans="12:12" x14ac:dyDescent="0.2">
      <c r="L2853" s="9"/>
    </row>
    <row r="2854" spans="12:12" x14ac:dyDescent="0.2">
      <c r="L2854" s="9"/>
    </row>
    <row r="2855" spans="12:12" x14ac:dyDescent="0.2">
      <c r="L2855" s="9"/>
    </row>
    <row r="2856" spans="12:12" x14ac:dyDescent="0.2">
      <c r="L2856" s="9"/>
    </row>
    <row r="2857" spans="12:12" x14ac:dyDescent="0.2">
      <c r="L2857" s="9"/>
    </row>
    <row r="2858" spans="12:12" x14ac:dyDescent="0.2">
      <c r="L2858" s="9"/>
    </row>
    <row r="2859" spans="12:12" x14ac:dyDescent="0.2">
      <c r="L2859" s="9"/>
    </row>
    <row r="2860" spans="12:12" x14ac:dyDescent="0.2">
      <c r="L2860" s="9"/>
    </row>
    <row r="2861" spans="12:12" x14ac:dyDescent="0.2">
      <c r="L2861" s="9"/>
    </row>
    <row r="2862" spans="12:12" x14ac:dyDescent="0.2">
      <c r="L2862" s="9"/>
    </row>
    <row r="2863" spans="12:12" x14ac:dyDescent="0.2">
      <c r="L2863" s="9"/>
    </row>
    <row r="2864" spans="12:12" x14ac:dyDescent="0.2">
      <c r="L2864" s="9"/>
    </row>
    <row r="2865" spans="5:12" x14ac:dyDescent="0.2">
      <c r="L2865" s="9"/>
    </row>
    <row r="2866" spans="5:12" x14ac:dyDescent="0.2">
      <c r="L2866" s="9"/>
    </row>
    <row r="2867" spans="5:12" x14ac:dyDescent="0.2">
      <c r="L2867" s="9"/>
    </row>
    <row r="2868" spans="5:12" x14ac:dyDescent="0.2">
      <c r="L2868" s="9"/>
    </row>
    <row r="2869" spans="5:12" x14ac:dyDescent="0.2">
      <c r="L2869" s="9"/>
    </row>
    <row r="2870" spans="5:12" x14ac:dyDescent="0.2">
      <c r="L2870" s="9"/>
    </row>
    <row r="2871" spans="5:12" x14ac:dyDescent="0.2">
      <c r="L2871" s="9"/>
    </row>
    <row r="2872" spans="5:12" x14ac:dyDescent="0.2">
      <c r="L2872" s="9"/>
    </row>
    <row r="2873" spans="5:12" x14ac:dyDescent="0.2">
      <c r="L2873" s="9"/>
    </row>
    <row r="2874" spans="5:12" x14ac:dyDescent="0.2">
      <c r="L2874" s="9"/>
    </row>
    <row r="2875" spans="5:12" x14ac:dyDescent="0.2">
      <c r="L2875" s="9"/>
    </row>
    <row r="2876" spans="5:12" x14ac:dyDescent="0.2">
      <c r="L2876" s="9"/>
    </row>
    <row r="2877" spans="5:12" x14ac:dyDescent="0.2">
      <c r="L2877" s="9"/>
    </row>
    <row r="2878" spans="5:12" x14ac:dyDescent="0.2">
      <c r="L2878" s="9"/>
    </row>
    <row r="2879" spans="5:12" x14ac:dyDescent="0.2">
      <c r="E2879" s="7" t="s">
        <v>0</v>
      </c>
      <c r="L2879" s="9"/>
    </row>
    <row r="2880" spans="5:12" x14ac:dyDescent="0.2">
      <c r="E2880" s="7" t="s">
        <v>0</v>
      </c>
      <c r="L2880" s="9"/>
    </row>
  </sheetData>
  <sheetProtection formatCells="0" formatColumns="0" formatRows="0" insertRows="0" deleteRows="0" selectLockedCells="1"/>
  <autoFilter ref="A10:P952"/>
  <mergeCells count="12">
    <mergeCell ref="W1:X1"/>
    <mergeCell ref="U1:V1"/>
    <mergeCell ref="Y1:Z1"/>
    <mergeCell ref="J3:K3"/>
    <mergeCell ref="I1:J1"/>
    <mergeCell ref="M5:O5"/>
    <mergeCell ref="P6:P8"/>
    <mergeCell ref="M6:M8"/>
    <mergeCell ref="N6:N8"/>
    <mergeCell ref="H6:K6"/>
    <mergeCell ref="J7:K7"/>
    <mergeCell ref="O6:O8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rowBreaks count="9" manualBreakCount="9">
    <brk id="34" max="15" man="1"/>
    <brk id="71" max="15" man="1"/>
    <brk id="84" max="15" man="1"/>
    <brk id="91" max="15" man="1"/>
    <brk id="102" max="15" man="1"/>
    <brk id="118" max="15" man="1"/>
    <brk id="148" max="15" man="1"/>
    <brk id="208" max="15" man="1"/>
    <brk id="21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Button 12">
              <controlPr defaultSize="0" print="0" autoFill="0" autoPict="0" macro="[0]!Makro4">
                <anchor moveWithCells="1" sizeWithCells="1">
                  <from>
                    <xdr:col>2</xdr:col>
                    <xdr:colOff>1638300</xdr:colOff>
                    <xdr:row>0</xdr:row>
                    <xdr:rowOff>28575</xdr:rowOff>
                  </from>
                  <to>
                    <xdr:col>2</xdr:col>
                    <xdr:colOff>2181225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pageSetUpPr fitToPage="1"/>
  </sheetPr>
  <dimension ref="A1:Z2953"/>
  <sheetViews>
    <sheetView showGridLines="0" tabSelected="1" view="pageBreakPreview" zoomScaleNormal="100" zoomScaleSheetLayoutView="100" workbookViewId="0">
      <pane xSplit="2" ySplit="10" topLeftCell="C11" activePane="bottomRight" state="frozen"/>
      <selection activeCell="O52" sqref="O52"/>
      <selection pane="topRight" activeCell="O52" sqref="O52"/>
      <selection pane="bottomLeft" activeCell="O52" sqref="O52"/>
      <selection pane="bottomRight" activeCell="O52" sqref="O52"/>
    </sheetView>
  </sheetViews>
  <sheetFormatPr defaultColWidth="9.140625" defaultRowHeight="12.75" x14ac:dyDescent="0.2"/>
  <cols>
    <col min="1" max="1" width="4.28515625" style="1" customWidth="1"/>
    <col min="2" max="2" width="16.140625" style="8" customWidth="1"/>
    <col min="3" max="3" width="57.7109375" style="8" customWidth="1"/>
    <col min="4" max="4" width="7.85546875" style="1" customWidth="1"/>
    <col min="5" max="5" width="11.7109375" style="399" customWidth="1"/>
    <col min="6" max="6" width="9.5703125" style="158" customWidth="1"/>
    <col min="7" max="7" width="8.5703125" style="1" customWidth="1"/>
    <col min="8" max="8" width="9.7109375" style="1" customWidth="1"/>
    <col min="9" max="9" width="11.85546875" style="1" customWidth="1"/>
    <col min="10" max="10" width="11.5703125" style="400" customWidth="1"/>
    <col min="11" max="11" width="18.7109375" style="399" customWidth="1"/>
    <col min="12" max="12" width="4.140625" style="4" customWidth="1"/>
    <col min="13" max="13" width="5.85546875" style="3" customWidth="1"/>
    <col min="14" max="14" width="8.85546875" style="1" customWidth="1"/>
    <col min="15" max="15" width="43.28515625" style="157" customWidth="1"/>
    <col min="16" max="16" width="40.5703125" style="1" customWidth="1"/>
    <col min="17" max="17" width="4.5703125" style="1" customWidth="1"/>
    <col min="18" max="18" width="3.7109375" style="1" customWidth="1"/>
    <col min="19" max="19" width="3.42578125" style="1" customWidth="1"/>
    <col min="20" max="20" width="7.85546875" style="1" customWidth="1"/>
    <col min="21" max="21" width="8.42578125" style="1" customWidth="1"/>
    <col min="22" max="16384" width="9.140625" style="1"/>
  </cols>
  <sheetData>
    <row r="1" spans="1:26" ht="30" customHeight="1" thickTop="1" thickBot="1" x14ac:dyDescent="0.4">
      <c r="A1" s="156" t="s">
        <v>338</v>
      </c>
      <c r="B1" s="132"/>
      <c r="C1" s="132"/>
      <c r="D1" s="155"/>
      <c r="H1" s="199" t="s">
        <v>337</v>
      </c>
      <c r="I1" s="589" t="s">
        <v>335</v>
      </c>
      <c r="J1" s="590"/>
      <c r="K1" s="198">
        <f>SUBTOTAL(9,K11:K186)</f>
        <v>0</v>
      </c>
      <c r="L1" s="397"/>
      <c r="M1" s="197"/>
      <c r="N1" s="196" t="s">
        <v>36</v>
      </c>
      <c r="O1" s="195">
        <v>1</v>
      </c>
      <c r="P1" s="194">
        <f>K1/O1</f>
        <v>0</v>
      </c>
      <c r="Q1" s="75" t="s">
        <v>336</v>
      </c>
      <c r="U1" s="589" t="s">
        <v>335</v>
      </c>
      <c r="V1" s="590"/>
      <c r="W1" s="589" t="s">
        <v>334</v>
      </c>
      <c r="X1" s="590"/>
      <c r="Y1" s="589" t="s">
        <v>333</v>
      </c>
      <c r="Z1" s="590"/>
    </row>
    <row r="2" spans="1:26" ht="25.5" customHeight="1" thickTop="1" thickBot="1" x14ac:dyDescent="0.25">
      <c r="A2" s="147"/>
      <c r="B2" s="146"/>
      <c r="C2" s="145" t="s">
        <v>332</v>
      </c>
      <c r="D2" s="144"/>
      <c r="E2" s="440"/>
      <c r="F2" s="193"/>
      <c r="G2" s="141"/>
      <c r="H2" s="141"/>
      <c r="I2" s="141"/>
      <c r="J2" s="439"/>
      <c r="K2" s="438" t="s">
        <v>331</v>
      </c>
      <c r="L2" s="138"/>
      <c r="M2" s="137"/>
      <c r="N2" s="136" t="s">
        <v>330</v>
      </c>
      <c r="O2" s="192" t="s">
        <v>329</v>
      </c>
      <c r="P2" s="134" t="s">
        <v>328</v>
      </c>
      <c r="Q2" s="74"/>
    </row>
    <row r="3" spans="1:26" ht="13.5" thickTop="1" x14ac:dyDescent="0.2">
      <c r="A3" s="133" t="s">
        <v>327</v>
      </c>
      <c r="B3" s="132"/>
      <c r="C3" s="131" t="s">
        <v>409</v>
      </c>
      <c r="D3" s="130"/>
      <c r="I3" s="129" t="s">
        <v>325</v>
      </c>
      <c r="J3" s="569"/>
      <c r="K3" s="569"/>
      <c r="N3" s="60"/>
      <c r="Q3" s="104" t="s">
        <v>323</v>
      </c>
      <c r="R3" s="60"/>
      <c r="S3" s="60"/>
    </row>
    <row r="4" spans="1:26" ht="45.95" customHeight="1" x14ac:dyDescent="0.2">
      <c r="A4" s="128" t="s">
        <v>322</v>
      </c>
      <c r="B4" s="127"/>
      <c r="C4" s="126" t="s">
        <v>1393</v>
      </c>
      <c r="D4" s="125" t="s">
        <v>320</v>
      </c>
      <c r="E4" s="437" t="str">
        <f>RIGHT(AA4,7)</f>
        <v/>
      </c>
      <c r="F4" s="191"/>
      <c r="G4" s="74"/>
      <c r="H4" s="74"/>
      <c r="I4" s="122" t="s">
        <v>319</v>
      </c>
      <c r="J4" s="436" t="s">
        <v>1392</v>
      </c>
      <c r="K4" s="435"/>
      <c r="L4" s="120"/>
      <c r="M4" s="119"/>
      <c r="N4" s="74"/>
      <c r="O4" s="189"/>
      <c r="P4" s="74"/>
      <c r="Q4" s="104" t="s">
        <v>317</v>
      </c>
      <c r="R4" s="60"/>
      <c r="S4" s="60"/>
      <c r="U4" s="117"/>
    </row>
    <row r="5" spans="1:26" ht="13.5" thickBot="1" x14ac:dyDescent="0.25">
      <c r="A5" s="116" t="s">
        <v>315</v>
      </c>
      <c r="B5" s="115"/>
      <c r="C5" s="434">
        <v>43049</v>
      </c>
      <c r="I5" s="114" t="s">
        <v>314</v>
      </c>
      <c r="J5" s="433"/>
      <c r="K5" s="432" t="s">
        <v>1391</v>
      </c>
      <c r="L5" s="111"/>
      <c r="M5" s="583"/>
      <c r="N5" s="583"/>
      <c r="O5" s="583"/>
      <c r="Q5" s="104" t="s">
        <v>313</v>
      </c>
      <c r="R5" s="60"/>
      <c r="S5" s="60"/>
    </row>
    <row r="6" spans="1:26" ht="32.25" customHeight="1" x14ac:dyDescent="0.2">
      <c r="A6" s="110" t="s">
        <v>312</v>
      </c>
      <c r="B6" s="109"/>
      <c r="C6" s="109"/>
      <c r="D6" s="106"/>
      <c r="E6" s="431"/>
      <c r="F6" s="187"/>
      <c r="G6" s="106"/>
      <c r="H6" s="575" t="s">
        <v>311</v>
      </c>
      <c r="I6" s="576"/>
      <c r="J6" s="576"/>
      <c r="K6" s="577"/>
      <c r="L6" s="105"/>
      <c r="M6" s="573" t="s">
        <v>310</v>
      </c>
      <c r="N6" s="573" t="s">
        <v>309</v>
      </c>
      <c r="O6" s="570" t="s">
        <v>308</v>
      </c>
      <c r="P6" s="570" t="s">
        <v>307</v>
      </c>
      <c r="Q6" s="104" t="s">
        <v>292</v>
      </c>
      <c r="R6" s="103"/>
      <c r="S6" s="60"/>
    </row>
    <row r="7" spans="1:26" x14ac:dyDescent="0.2">
      <c r="A7" s="102" t="s">
        <v>306</v>
      </c>
      <c r="B7" s="101" t="s">
        <v>305</v>
      </c>
      <c r="C7" s="100"/>
      <c r="D7" s="97" t="s">
        <v>304</v>
      </c>
      <c r="E7" s="430"/>
      <c r="F7" s="186" t="s">
        <v>294</v>
      </c>
      <c r="G7" s="97" t="s">
        <v>303</v>
      </c>
      <c r="H7" s="96" t="s">
        <v>302</v>
      </c>
      <c r="I7" s="95"/>
      <c r="J7" s="578" t="s">
        <v>301</v>
      </c>
      <c r="K7" s="579"/>
      <c r="L7" s="94"/>
      <c r="M7" s="586"/>
      <c r="N7" s="586"/>
      <c r="O7" s="587"/>
      <c r="P7" s="584"/>
      <c r="Q7" s="75" t="s">
        <v>292</v>
      </c>
      <c r="R7" s="74"/>
    </row>
    <row r="8" spans="1:26" ht="13.5" customHeight="1" x14ac:dyDescent="0.2">
      <c r="A8" s="93" t="s">
        <v>300</v>
      </c>
      <c r="B8" s="92" t="s">
        <v>299</v>
      </c>
      <c r="C8" s="92" t="s">
        <v>298</v>
      </c>
      <c r="D8" s="89" t="s">
        <v>297</v>
      </c>
      <c r="E8" s="429" t="s">
        <v>296</v>
      </c>
      <c r="F8" s="185" t="s">
        <v>295</v>
      </c>
      <c r="G8" s="89" t="s">
        <v>295</v>
      </c>
      <c r="H8" s="88" t="s">
        <v>294</v>
      </c>
      <c r="I8" s="89" t="s">
        <v>293</v>
      </c>
      <c r="J8" s="428" t="s">
        <v>294</v>
      </c>
      <c r="K8" s="427" t="s">
        <v>293</v>
      </c>
      <c r="L8" s="86"/>
      <c r="M8" s="586"/>
      <c r="N8" s="586"/>
      <c r="O8" s="588"/>
      <c r="P8" s="585"/>
      <c r="Q8" s="75" t="s">
        <v>292</v>
      </c>
      <c r="R8" s="74"/>
    </row>
    <row r="9" spans="1:26" x14ac:dyDescent="0.2">
      <c r="A9" s="85"/>
      <c r="B9" s="84">
        <v>1</v>
      </c>
      <c r="C9" s="84">
        <v>2</v>
      </c>
      <c r="D9" s="82">
        <v>3</v>
      </c>
      <c r="E9" s="426">
        <v>4</v>
      </c>
      <c r="F9" s="184">
        <v>5</v>
      </c>
      <c r="G9" s="82">
        <v>6</v>
      </c>
      <c r="H9" s="82">
        <v>7</v>
      </c>
      <c r="I9" s="82">
        <v>8</v>
      </c>
      <c r="J9" s="425">
        <v>9</v>
      </c>
      <c r="K9" s="424">
        <v>10</v>
      </c>
      <c r="L9" s="79"/>
      <c r="M9" s="78">
        <v>12</v>
      </c>
      <c r="N9" s="78">
        <v>13</v>
      </c>
      <c r="O9" s="76">
        <v>14</v>
      </c>
      <c r="P9" s="76">
        <v>15</v>
      </c>
      <c r="Q9" s="75" t="s">
        <v>292</v>
      </c>
      <c r="R9" s="74"/>
    </row>
    <row r="10" spans="1:26" x14ac:dyDescent="0.2">
      <c r="A10" s="73"/>
      <c r="B10" s="72"/>
      <c r="C10" s="72"/>
      <c r="D10" s="70"/>
      <c r="E10" s="423"/>
      <c r="F10" s="183"/>
      <c r="G10" s="70"/>
      <c r="H10" s="70"/>
      <c r="I10" s="70"/>
      <c r="J10" s="422"/>
      <c r="K10" s="421"/>
      <c r="L10" s="67"/>
      <c r="M10" s="66"/>
      <c r="N10" s="65"/>
      <c r="O10" s="63"/>
      <c r="P10" s="63"/>
      <c r="Q10" s="62" t="s">
        <v>291</v>
      </c>
      <c r="R10" s="61"/>
      <c r="S10" s="61"/>
      <c r="T10" s="60"/>
    </row>
    <row r="11" spans="1:26" x14ac:dyDescent="0.2">
      <c r="A11" s="402"/>
      <c r="B11" s="419"/>
      <c r="C11" s="418"/>
      <c r="D11" s="402"/>
      <c r="E11" s="410"/>
      <c r="F11" s="412"/>
      <c r="G11" s="402"/>
      <c r="H11" s="402"/>
      <c r="I11" s="402"/>
      <c r="J11" s="411"/>
      <c r="K11" s="417"/>
      <c r="L11" s="416"/>
      <c r="M11" s="415"/>
      <c r="N11" s="414"/>
      <c r="O11" s="413"/>
      <c r="P11" s="413"/>
      <c r="Q11" s="62"/>
      <c r="R11" s="61"/>
      <c r="S11" s="61"/>
      <c r="T11" s="60"/>
    </row>
    <row r="12" spans="1:26" x14ac:dyDescent="0.2">
      <c r="A12" s="402"/>
      <c r="B12" s="408" t="s">
        <v>1387</v>
      </c>
      <c r="C12" s="407" t="s">
        <v>1390</v>
      </c>
      <c r="D12" s="402"/>
      <c r="E12" s="410"/>
      <c r="F12" s="412"/>
      <c r="G12" s="402"/>
      <c r="H12" s="402"/>
      <c r="I12" s="402"/>
      <c r="J12" s="411"/>
      <c r="K12" s="417"/>
      <c r="L12" s="416"/>
      <c r="M12" s="415"/>
      <c r="N12" s="414"/>
      <c r="O12" s="413"/>
      <c r="P12" s="413"/>
      <c r="Q12" s="62"/>
      <c r="R12" s="61"/>
      <c r="S12" s="61"/>
      <c r="T12" s="60"/>
    </row>
    <row r="13" spans="1:26" x14ac:dyDescent="0.2">
      <c r="A13" s="402" t="str">
        <f>IF(ISNUMBER(E13),MAX($A$11:A12)+1,"")</f>
        <v/>
      </c>
      <c r="B13" s="419"/>
      <c r="C13" s="418"/>
      <c r="D13" s="402"/>
      <c r="E13" s="410"/>
      <c r="F13" s="412"/>
      <c r="G13" s="402"/>
      <c r="H13" s="402"/>
      <c r="I13" s="402"/>
      <c r="J13" s="411"/>
      <c r="K13" s="417"/>
      <c r="L13" s="416"/>
      <c r="M13" s="415"/>
      <c r="N13" s="414"/>
      <c r="O13" s="413"/>
      <c r="P13" s="413"/>
      <c r="Q13" s="62"/>
      <c r="R13" s="61"/>
      <c r="S13" s="61"/>
      <c r="T13" s="60"/>
    </row>
    <row r="14" spans="1:26" ht="12.75" customHeight="1" x14ac:dyDescent="0.2">
      <c r="A14" s="402">
        <f>IF(ISNUMBER(E14),MAX($A$11:A13)+1,"")</f>
        <v>1</v>
      </c>
      <c r="B14" s="406" t="s">
        <v>1389</v>
      </c>
      <c r="C14" s="405" t="s">
        <v>1388</v>
      </c>
      <c r="D14" s="402" t="s">
        <v>12</v>
      </c>
      <c r="E14" s="410">
        <v>195</v>
      </c>
      <c r="F14" s="412">
        <v>3.9469999999999998E-2</v>
      </c>
      <c r="G14" s="23">
        <f>E14*F14</f>
        <v>7.69665</v>
      </c>
      <c r="H14" s="402"/>
      <c r="I14" s="402"/>
      <c r="J14" s="411"/>
      <c r="K14" s="410">
        <f>E14*J14</f>
        <v>0</v>
      </c>
      <c r="L14" s="416"/>
      <c r="M14" s="415"/>
      <c r="N14" s="414"/>
      <c r="O14" s="413"/>
      <c r="P14" s="413"/>
      <c r="Q14" s="62"/>
      <c r="R14" s="61"/>
      <c r="S14" s="61"/>
      <c r="T14" s="60"/>
    </row>
    <row r="15" spans="1:26" x14ac:dyDescent="0.2">
      <c r="A15" s="402" t="str">
        <f>IF(ISNUMBER(E15),MAX($A$11:A14)+1,"")</f>
        <v/>
      </c>
      <c r="B15" s="27"/>
      <c r="C15" s="178"/>
      <c r="D15" s="26"/>
      <c r="E15" s="21"/>
      <c r="F15" s="160"/>
      <c r="G15" s="23"/>
      <c r="H15" s="22"/>
      <c r="I15" s="22"/>
      <c r="J15" s="181"/>
      <c r="K15" s="21"/>
      <c r="L15" s="416"/>
      <c r="M15" s="415"/>
      <c r="N15" s="414"/>
      <c r="O15" s="413"/>
      <c r="P15" s="413"/>
      <c r="Q15" s="62"/>
      <c r="R15" s="61"/>
      <c r="S15" s="61"/>
      <c r="T15" s="60"/>
    </row>
    <row r="16" spans="1:26" x14ac:dyDescent="0.2">
      <c r="A16" s="402" t="str">
        <f>IF(ISNUMBER(E16),MAX($A$11:A15)+1,"")</f>
        <v/>
      </c>
      <c r="B16" s="174" t="s">
        <v>1387</v>
      </c>
      <c r="C16" s="404" t="s">
        <v>1386</v>
      </c>
      <c r="D16" s="173"/>
      <c r="E16" s="168"/>
      <c r="F16" s="171"/>
      <c r="G16" s="170"/>
      <c r="H16" s="169"/>
      <c r="I16" s="169"/>
      <c r="J16" s="403"/>
      <c r="K16" s="168">
        <f>SUBTOTAL(9,K12:K15)</f>
        <v>0</v>
      </c>
      <c r="L16" s="416"/>
      <c r="M16" s="415"/>
      <c r="N16" s="414"/>
      <c r="O16" s="413"/>
      <c r="P16" s="413"/>
      <c r="Q16" s="62"/>
      <c r="R16" s="61"/>
      <c r="S16" s="61"/>
      <c r="T16" s="60"/>
    </row>
    <row r="17" spans="1:20" x14ac:dyDescent="0.2">
      <c r="A17" s="402" t="str">
        <f>IF(ISNUMBER(E17),MAX($A$11:A16)+1,"")</f>
        <v/>
      </c>
      <c r="B17" s="419"/>
      <c r="C17" s="418"/>
      <c r="D17" s="402"/>
      <c r="E17" s="410"/>
      <c r="F17" s="412"/>
      <c r="G17" s="402"/>
      <c r="H17" s="402"/>
      <c r="I17" s="402"/>
      <c r="J17" s="411"/>
      <c r="K17" s="417"/>
      <c r="L17" s="416"/>
      <c r="M17" s="415"/>
      <c r="N17" s="414"/>
      <c r="O17" s="413"/>
      <c r="P17" s="413"/>
      <c r="Q17" s="62"/>
      <c r="R17" s="61"/>
      <c r="S17" s="61"/>
      <c r="T17" s="60"/>
    </row>
    <row r="18" spans="1:20" x14ac:dyDescent="0.2">
      <c r="A18" s="402" t="str">
        <f>IF(ISNUMBER(E18),MAX($A$11:A17)+1,"")</f>
        <v/>
      </c>
      <c r="B18" s="408" t="s">
        <v>1378</v>
      </c>
      <c r="C18" s="407" t="s">
        <v>1385</v>
      </c>
      <c r="D18" s="402"/>
      <c r="E18" s="410"/>
      <c r="F18" s="412"/>
      <c r="G18" s="402"/>
      <c r="H18" s="402"/>
      <c r="I18" s="402"/>
      <c r="J18" s="411"/>
      <c r="K18" s="417"/>
      <c r="L18" s="416"/>
      <c r="M18" s="415"/>
      <c r="N18" s="414"/>
      <c r="O18" s="413"/>
      <c r="P18" s="413"/>
      <c r="Q18" s="62"/>
      <c r="R18" s="61"/>
      <c r="S18" s="61"/>
      <c r="T18" s="60"/>
    </row>
    <row r="19" spans="1:20" x14ac:dyDescent="0.2">
      <c r="A19" s="402" t="str">
        <f>IF(ISNUMBER(E19),MAX($A$11:A18)+1,"")</f>
        <v/>
      </c>
      <c r="B19" s="419"/>
      <c r="C19" s="418"/>
      <c r="D19" s="402"/>
      <c r="E19" s="410"/>
      <c r="F19" s="412"/>
      <c r="G19" s="402"/>
      <c r="H19" s="402"/>
      <c r="I19" s="402"/>
      <c r="J19" s="411"/>
      <c r="K19" s="417"/>
      <c r="L19" s="416"/>
      <c r="M19" s="415"/>
      <c r="N19" s="414"/>
      <c r="O19" s="413"/>
      <c r="P19" s="413"/>
      <c r="Q19" s="62"/>
      <c r="R19" s="61"/>
      <c r="S19" s="61"/>
      <c r="T19" s="60"/>
    </row>
    <row r="20" spans="1:20" ht="22.5" x14ac:dyDescent="0.2">
      <c r="A20" s="402">
        <f>IF(ISNUMBER(E20),MAX($A$11:A19)+1,"")</f>
        <v>2</v>
      </c>
      <c r="B20" s="406" t="s">
        <v>1384</v>
      </c>
      <c r="C20" s="405" t="s">
        <v>1383</v>
      </c>
      <c r="D20" s="402" t="s">
        <v>51</v>
      </c>
      <c r="E20" s="410">
        <v>137</v>
      </c>
      <c r="F20" s="412">
        <v>1.9699999999999999E-2</v>
      </c>
      <c r="G20" s="23">
        <f>E20*F20</f>
        <v>2.6988999999999996</v>
      </c>
      <c r="H20" s="402"/>
      <c r="I20" s="402"/>
      <c r="J20" s="411"/>
      <c r="K20" s="410">
        <f>E20*J20</f>
        <v>0</v>
      </c>
      <c r="L20" s="416"/>
      <c r="M20" s="415"/>
      <c r="N20" s="414"/>
      <c r="O20" s="413"/>
      <c r="P20" s="413"/>
      <c r="Q20" s="62"/>
      <c r="R20" s="61"/>
      <c r="S20" s="61"/>
      <c r="T20" s="60"/>
    </row>
    <row r="21" spans="1:20" x14ac:dyDescent="0.2">
      <c r="A21" s="402" t="str">
        <f>IF(ISNUMBER(E21),MAX($A$11:A20)+1,"")</f>
        <v/>
      </c>
      <c r="B21" s="419"/>
      <c r="C21" s="405" t="s">
        <v>1382</v>
      </c>
      <c r="D21" s="402"/>
      <c r="E21" s="410"/>
      <c r="F21" s="412"/>
      <c r="G21" s="402"/>
      <c r="H21" s="402"/>
      <c r="I21" s="402"/>
      <c r="J21" s="411"/>
      <c r="K21" s="417"/>
      <c r="L21" s="416"/>
      <c r="M21" s="415"/>
      <c r="N21" s="414"/>
      <c r="O21" s="413"/>
      <c r="P21" s="413"/>
      <c r="Q21" s="62"/>
      <c r="R21" s="61"/>
      <c r="S21" s="61"/>
      <c r="T21" s="60"/>
    </row>
    <row r="22" spans="1:20" ht="22.5" x14ac:dyDescent="0.2">
      <c r="A22" s="402">
        <f>IF(ISNUMBER(E22),MAX($A$11:A21)+1,"")</f>
        <v>3</v>
      </c>
      <c r="B22" s="406" t="s">
        <v>1381</v>
      </c>
      <c r="C22" s="405" t="s">
        <v>1380</v>
      </c>
      <c r="D22" s="402" t="s">
        <v>51</v>
      </c>
      <c r="E22" s="410">
        <v>18</v>
      </c>
      <c r="F22" s="412">
        <v>5.3510000000000002E-2</v>
      </c>
      <c r="G22" s="23">
        <f>E22*F22</f>
        <v>0.96318000000000004</v>
      </c>
      <c r="H22" s="402"/>
      <c r="I22" s="402"/>
      <c r="J22" s="411"/>
      <c r="K22" s="410">
        <f>E22*J22</f>
        <v>0</v>
      </c>
      <c r="L22" s="416"/>
      <c r="M22" s="415"/>
      <c r="N22" s="414"/>
      <c r="O22" s="413"/>
      <c r="P22" s="413"/>
      <c r="Q22" s="62"/>
      <c r="R22" s="61"/>
      <c r="S22" s="61"/>
      <c r="T22" s="60"/>
    </row>
    <row r="23" spans="1:20" x14ac:dyDescent="0.2">
      <c r="A23" s="402" t="str">
        <f>IF(ISNUMBER(E23),MAX($A$11:A22)+1,"")</f>
        <v/>
      </c>
      <c r="B23" s="27"/>
      <c r="C23" s="405" t="s">
        <v>1379</v>
      </c>
      <c r="D23" s="26"/>
      <c r="E23" s="21"/>
      <c r="F23" s="160"/>
      <c r="G23" s="23"/>
      <c r="H23" s="22"/>
      <c r="I23" s="22"/>
      <c r="J23" s="181"/>
      <c r="K23" s="21"/>
      <c r="L23" s="416"/>
      <c r="M23" s="415"/>
      <c r="N23" s="414"/>
      <c r="O23" s="413"/>
      <c r="P23" s="413"/>
      <c r="Q23" s="62"/>
      <c r="R23" s="61"/>
      <c r="S23" s="61"/>
      <c r="T23" s="60"/>
    </row>
    <row r="24" spans="1:20" x14ac:dyDescent="0.2">
      <c r="A24" s="402" t="str">
        <f>IF(ISNUMBER(E24),MAX($A$11:A23)+1,"")</f>
        <v/>
      </c>
      <c r="B24" s="174" t="s">
        <v>1378</v>
      </c>
      <c r="C24" s="404" t="s">
        <v>1377</v>
      </c>
      <c r="D24" s="173"/>
      <c r="E24" s="168"/>
      <c r="F24" s="171"/>
      <c r="G24" s="170"/>
      <c r="H24" s="169"/>
      <c r="I24" s="169"/>
      <c r="J24" s="403"/>
      <c r="K24" s="168">
        <f>SUBTOTAL(9,K18:K23)</f>
        <v>0</v>
      </c>
      <c r="L24" s="416"/>
      <c r="M24" s="415"/>
      <c r="N24" s="414"/>
      <c r="O24" s="413"/>
      <c r="P24" s="413"/>
      <c r="Q24" s="62"/>
      <c r="R24" s="61"/>
      <c r="S24" s="61"/>
      <c r="T24" s="60"/>
    </row>
    <row r="25" spans="1:20" x14ac:dyDescent="0.2">
      <c r="A25" s="402" t="str">
        <f>IF(ISNUMBER(E25),MAX($A$11:A24)+1,"")</f>
        <v/>
      </c>
      <c r="B25" s="174"/>
      <c r="C25" s="404"/>
      <c r="D25" s="173"/>
      <c r="E25" s="168"/>
      <c r="F25" s="171"/>
      <c r="G25" s="170"/>
      <c r="H25" s="169"/>
      <c r="I25" s="169"/>
      <c r="J25" s="403"/>
      <c r="K25" s="168"/>
      <c r="L25" s="416"/>
      <c r="M25" s="415"/>
      <c r="N25" s="414"/>
      <c r="O25" s="413"/>
      <c r="P25" s="413"/>
      <c r="Q25" s="62"/>
      <c r="R25" s="61"/>
      <c r="S25" s="61"/>
      <c r="T25" s="60"/>
    </row>
    <row r="26" spans="1:20" x14ac:dyDescent="0.2">
      <c r="A26" s="402" t="str">
        <f>IF(ISNUMBER(E26),MAX($A$11:A25)+1,"")</f>
        <v/>
      </c>
      <c r="B26" s="408" t="s">
        <v>1373</v>
      </c>
      <c r="C26" s="407" t="s">
        <v>1376</v>
      </c>
      <c r="D26" s="402"/>
      <c r="E26" s="410"/>
      <c r="F26" s="412"/>
      <c r="G26" s="402"/>
      <c r="H26" s="402"/>
      <c r="I26" s="402"/>
      <c r="J26" s="411"/>
      <c r="K26" s="417"/>
      <c r="L26" s="416"/>
      <c r="M26" s="415"/>
      <c r="N26" s="414"/>
      <c r="O26" s="413"/>
      <c r="P26" s="413"/>
      <c r="Q26" s="62"/>
      <c r="R26" s="61"/>
      <c r="S26" s="61"/>
      <c r="T26" s="60"/>
    </row>
    <row r="27" spans="1:20" x14ac:dyDescent="0.2">
      <c r="A27" s="402" t="str">
        <f>IF(ISNUMBER(E27),MAX($A$11:A26)+1,"")</f>
        <v/>
      </c>
      <c r="B27" s="419"/>
      <c r="C27" s="418"/>
      <c r="D27" s="402"/>
      <c r="E27" s="410"/>
      <c r="F27" s="412"/>
      <c r="G27" s="402"/>
      <c r="H27" s="402"/>
      <c r="I27" s="402"/>
      <c r="J27" s="411"/>
      <c r="K27" s="417"/>
      <c r="L27" s="416"/>
      <c r="M27" s="415"/>
      <c r="N27" s="414"/>
      <c r="O27" s="413"/>
      <c r="P27" s="413"/>
      <c r="Q27" s="62"/>
      <c r="R27" s="61"/>
      <c r="S27" s="61"/>
      <c r="T27" s="60"/>
    </row>
    <row r="28" spans="1:20" x14ac:dyDescent="0.2">
      <c r="A28" s="402">
        <f>IF(ISNUMBER(E28),MAX($A$11:A27)+1,"")</f>
        <v>4</v>
      </c>
      <c r="B28" s="406" t="s">
        <v>1375</v>
      </c>
      <c r="C28" s="405" t="s">
        <v>1374</v>
      </c>
      <c r="D28" s="402" t="s">
        <v>12</v>
      </c>
      <c r="E28" s="410">
        <v>130</v>
      </c>
      <c r="F28" s="412">
        <v>1.8380000000000001E-2</v>
      </c>
      <c r="G28" s="23">
        <f>E28*F28</f>
        <v>2.3894000000000002</v>
      </c>
      <c r="H28" s="402"/>
      <c r="I28" s="402"/>
      <c r="J28" s="411"/>
      <c r="K28" s="410">
        <f>E28*J28</f>
        <v>0</v>
      </c>
      <c r="L28" s="416"/>
      <c r="M28" s="415"/>
      <c r="N28" s="414"/>
      <c r="O28" s="413"/>
      <c r="P28" s="413"/>
      <c r="Q28" s="62"/>
      <c r="R28" s="61"/>
      <c r="S28" s="61"/>
      <c r="T28" s="60"/>
    </row>
    <row r="29" spans="1:20" x14ac:dyDescent="0.2">
      <c r="A29" s="402" t="str">
        <f>IF(ISNUMBER(E29),MAX($A$11:A28)+1,"")</f>
        <v/>
      </c>
      <c r="B29" s="27"/>
      <c r="C29" s="420"/>
      <c r="D29" s="26"/>
      <c r="E29" s="21"/>
      <c r="F29" s="160"/>
      <c r="G29" s="23"/>
      <c r="H29" s="22"/>
      <c r="I29" s="22"/>
      <c r="J29" s="181"/>
      <c r="K29" s="21"/>
      <c r="L29" s="416"/>
      <c r="M29" s="415"/>
      <c r="N29" s="414"/>
      <c r="O29" s="413"/>
      <c r="P29" s="413"/>
      <c r="Q29" s="62"/>
      <c r="R29" s="61"/>
      <c r="S29" s="61"/>
      <c r="T29" s="60"/>
    </row>
    <row r="30" spans="1:20" x14ac:dyDescent="0.2">
      <c r="A30" s="402" t="str">
        <f>IF(ISNUMBER(E30),MAX($A$11:A29)+1,"")</f>
        <v/>
      </c>
      <c r="B30" s="174" t="s">
        <v>1373</v>
      </c>
      <c r="C30" s="404" t="s">
        <v>1372</v>
      </c>
      <c r="D30" s="173"/>
      <c r="E30" s="168"/>
      <c r="F30" s="171"/>
      <c r="G30" s="170"/>
      <c r="H30" s="169"/>
      <c r="I30" s="169"/>
      <c r="J30" s="403"/>
      <c r="K30" s="168">
        <f>SUBTOTAL(9,K26:K29)</f>
        <v>0</v>
      </c>
      <c r="L30" s="416"/>
      <c r="M30" s="415"/>
      <c r="N30" s="414"/>
      <c r="O30" s="413"/>
      <c r="P30" s="413"/>
      <c r="Q30" s="62"/>
      <c r="R30" s="61"/>
      <c r="S30" s="61"/>
      <c r="T30" s="60"/>
    </row>
    <row r="31" spans="1:20" x14ac:dyDescent="0.2">
      <c r="A31" s="402" t="str">
        <f>IF(ISNUMBER(E31),MAX($A$11:A30)+1,"")</f>
        <v/>
      </c>
      <c r="B31" s="419"/>
      <c r="C31" s="418"/>
      <c r="D31" s="402"/>
      <c r="E31" s="410"/>
      <c r="F31" s="412"/>
      <c r="G31" s="402"/>
      <c r="H31" s="402"/>
      <c r="I31" s="402"/>
      <c r="J31" s="411"/>
      <c r="K31" s="417"/>
      <c r="L31" s="416"/>
      <c r="M31" s="415"/>
      <c r="N31" s="414"/>
      <c r="O31" s="413"/>
      <c r="P31" s="413"/>
      <c r="Q31" s="62"/>
      <c r="R31" s="61"/>
      <c r="S31" s="61"/>
      <c r="T31" s="60"/>
    </row>
    <row r="32" spans="1:20" x14ac:dyDescent="0.2">
      <c r="A32" s="402" t="str">
        <f>IF(ISNUMBER(E32),MAX($A$11:A31)+1,"")</f>
        <v/>
      </c>
      <c r="B32" s="408" t="s">
        <v>1354</v>
      </c>
      <c r="C32" s="407" t="s">
        <v>1371</v>
      </c>
      <c r="D32" s="402"/>
      <c r="E32" s="410"/>
      <c r="F32" s="412"/>
      <c r="G32" s="402"/>
      <c r="H32" s="402"/>
      <c r="I32" s="402"/>
      <c r="J32" s="411"/>
      <c r="K32" s="417"/>
      <c r="L32" s="416"/>
      <c r="M32" s="415"/>
      <c r="N32" s="414"/>
      <c r="O32" s="413"/>
      <c r="P32" s="413"/>
      <c r="Q32" s="62"/>
      <c r="R32" s="61"/>
      <c r="S32" s="61"/>
      <c r="T32" s="60"/>
    </row>
    <row r="33" spans="1:20" x14ac:dyDescent="0.2">
      <c r="A33" s="402" t="str">
        <f>IF(ISNUMBER(E33),MAX($A$11:A32)+1,"")</f>
        <v/>
      </c>
      <c r="B33" s="419"/>
      <c r="C33" s="418"/>
      <c r="D33" s="402"/>
      <c r="E33" s="410"/>
      <c r="F33" s="412"/>
      <c r="G33" s="402"/>
      <c r="H33" s="402"/>
      <c r="I33" s="402"/>
      <c r="J33" s="411"/>
      <c r="K33" s="417"/>
      <c r="L33" s="416"/>
      <c r="M33" s="415"/>
      <c r="N33" s="414"/>
      <c r="O33" s="413"/>
      <c r="P33" s="413"/>
      <c r="Q33" s="62"/>
      <c r="R33" s="61"/>
      <c r="S33" s="61"/>
      <c r="T33" s="60"/>
    </row>
    <row r="34" spans="1:20" x14ac:dyDescent="0.2">
      <c r="A34" s="402">
        <f>IF(ISNUMBER(E34),MAX($A$11:A33)+1,"")</f>
        <v>5</v>
      </c>
      <c r="B34" s="406" t="s">
        <v>1370</v>
      </c>
      <c r="C34" s="405" t="s">
        <v>1369</v>
      </c>
      <c r="D34" s="402" t="s">
        <v>51</v>
      </c>
      <c r="E34" s="410">
        <v>155</v>
      </c>
      <c r="F34" s="412">
        <v>7.4999999999999997E-2</v>
      </c>
      <c r="G34" s="23">
        <f>E34*F34</f>
        <v>11.625</v>
      </c>
      <c r="H34" s="402"/>
      <c r="I34" s="402"/>
      <c r="J34" s="411"/>
      <c r="K34" s="410">
        <f>E34*J34</f>
        <v>0</v>
      </c>
      <c r="L34" s="416"/>
      <c r="M34" s="415"/>
      <c r="N34" s="414"/>
      <c r="O34" s="413"/>
      <c r="P34" s="413"/>
      <c r="Q34" s="62"/>
      <c r="R34" s="61"/>
      <c r="S34" s="61"/>
      <c r="T34" s="60"/>
    </row>
    <row r="35" spans="1:20" x14ac:dyDescent="0.2">
      <c r="A35" s="402" t="str">
        <f>IF(ISNUMBER(E35),MAX($A$11:A34)+1,"")</f>
        <v/>
      </c>
      <c r="B35" s="406"/>
      <c r="C35" s="405"/>
      <c r="D35" s="402"/>
      <c r="E35" s="410"/>
      <c r="F35" s="412"/>
      <c r="G35" s="402"/>
      <c r="H35" s="402"/>
      <c r="I35" s="402"/>
      <c r="J35" s="411"/>
      <c r="K35" s="410"/>
      <c r="L35" s="416"/>
      <c r="M35" s="415"/>
      <c r="N35" s="414"/>
      <c r="O35" s="413"/>
      <c r="P35" s="413"/>
      <c r="Q35" s="62"/>
      <c r="R35" s="61"/>
      <c r="S35" s="61"/>
      <c r="T35" s="60"/>
    </row>
    <row r="36" spans="1:20" x14ac:dyDescent="0.2">
      <c r="A36" s="402">
        <f>IF(ISNUMBER(E36),MAX($A$11:A35)+1,"")</f>
        <v>6</v>
      </c>
      <c r="B36" s="406" t="s">
        <v>1368</v>
      </c>
      <c r="C36" s="405" t="s">
        <v>1367</v>
      </c>
      <c r="D36" s="402" t="s">
        <v>12</v>
      </c>
      <c r="E36" s="410">
        <v>130</v>
      </c>
      <c r="F36" s="412">
        <v>0.18</v>
      </c>
      <c r="G36" s="23">
        <f>E36*F36</f>
        <v>23.4</v>
      </c>
      <c r="H36" s="402"/>
      <c r="I36" s="402"/>
      <c r="J36" s="411"/>
      <c r="K36" s="410">
        <f>E36*J36</f>
        <v>0</v>
      </c>
      <c r="L36" s="416"/>
      <c r="M36" s="415"/>
      <c r="N36" s="414"/>
      <c r="O36" s="413"/>
      <c r="P36" s="413"/>
      <c r="Q36" s="62"/>
      <c r="R36" s="61"/>
      <c r="S36" s="61"/>
      <c r="T36" s="60"/>
    </row>
    <row r="37" spans="1:20" x14ac:dyDescent="0.2">
      <c r="A37" s="402" t="str">
        <f>IF(ISNUMBER(E37),MAX($A$11:A36)+1,"")</f>
        <v/>
      </c>
      <c r="B37" s="406"/>
      <c r="C37" s="405"/>
      <c r="D37" s="402"/>
      <c r="E37" s="410"/>
      <c r="F37" s="412"/>
      <c r="G37" s="402"/>
      <c r="H37" s="402"/>
      <c r="I37" s="402"/>
      <c r="J37" s="411"/>
      <c r="K37" s="410"/>
      <c r="L37" s="416"/>
      <c r="M37" s="415"/>
      <c r="N37" s="414"/>
      <c r="O37" s="413"/>
      <c r="P37" s="413"/>
      <c r="Q37" s="62"/>
      <c r="R37" s="61"/>
      <c r="S37" s="61"/>
      <c r="T37" s="60"/>
    </row>
    <row r="38" spans="1:20" ht="22.5" x14ac:dyDescent="0.2">
      <c r="A38" s="402">
        <f>IF(ISNUMBER(E38),MAX($A$11:A37)+1,"")</f>
        <v>7</v>
      </c>
      <c r="B38" s="406" t="s">
        <v>1366</v>
      </c>
      <c r="C38" s="405" t="s">
        <v>96</v>
      </c>
      <c r="D38" s="402" t="s">
        <v>7</v>
      </c>
      <c r="E38" s="410">
        <f>SUM(G34,G97,G101,G36)</f>
        <v>49.744370000000004</v>
      </c>
      <c r="F38" s="412"/>
      <c r="G38" s="402"/>
      <c r="H38" s="402"/>
      <c r="I38" s="402"/>
      <c r="J38" s="411"/>
      <c r="K38" s="410">
        <f>E38*J38</f>
        <v>0</v>
      </c>
      <c r="L38" s="416"/>
      <c r="M38" s="415"/>
      <c r="N38" s="414"/>
      <c r="O38" s="413"/>
      <c r="P38" s="413"/>
      <c r="Q38" s="62"/>
      <c r="R38" s="61"/>
      <c r="S38" s="61"/>
      <c r="T38" s="60"/>
    </row>
    <row r="39" spans="1:20" x14ac:dyDescent="0.2">
      <c r="A39" s="402" t="str">
        <f>IF(ISNUMBER(E39),MAX($A$11:A38)+1,"")</f>
        <v/>
      </c>
      <c r="B39" s="406"/>
      <c r="C39" s="405" t="s">
        <v>1365</v>
      </c>
      <c r="D39" s="402"/>
      <c r="E39" s="410"/>
      <c r="F39" s="412"/>
      <c r="G39" s="402"/>
      <c r="H39" s="402"/>
      <c r="I39" s="402"/>
      <c r="J39" s="411"/>
      <c r="K39" s="410"/>
      <c r="L39" s="416"/>
      <c r="M39" s="415"/>
      <c r="N39" s="414"/>
      <c r="O39" s="413"/>
      <c r="P39" s="413"/>
      <c r="Q39" s="62"/>
      <c r="R39" s="61"/>
      <c r="S39" s="61"/>
      <c r="T39" s="60"/>
    </row>
    <row r="40" spans="1:20" x14ac:dyDescent="0.2">
      <c r="A40" s="402">
        <f>IF(ISNUMBER(E40),MAX($A$11:A39)+1,"")</f>
        <v>8</v>
      </c>
      <c r="B40" s="406" t="s">
        <v>1364</v>
      </c>
      <c r="C40" s="405" t="s">
        <v>93</v>
      </c>
      <c r="D40" s="402" t="s">
        <v>7</v>
      </c>
      <c r="E40" s="410">
        <f>E38*19</f>
        <v>945.14303000000007</v>
      </c>
      <c r="F40" s="412"/>
      <c r="G40" s="402"/>
      <c r="H40" s="402"/>
      <c r="I40" s="402"/>
      <c r="J40" s="411"/>
      <c r="K40" s="410">
        <f>E40*J40</f>
        <v>0</v>
      </c>
      <c r="L40" s="416"/>
      <c r="M40" s="415"/>
      <c r="N40" s="414"/>
      <c r="O40" s="413"/>
      <c r="P40" s="413"/>
      <c r="Q40" s="62"/>
      <c r="R40" s="61"/>
      <c r="S40" s="61"/>
      <c r="T40" s="60"/>
    </row>
    <row r="41" spans="1:20" x14ac:dyDescent="0.2">
      <c r="A41" s="402" t="str">
        <f>IF(ISNUMBER(E41),MAX($A$11:A40)+1,"")</f>
        <v/>
      </c>
      <c r="B41" s="27"/>
      <c r="C41" s="178" t="s">
        <v>1363</v>
      </c>
      <c r="D41" s="26"/>
      <c r="E41" s="21"/>
      <c r="F41" s="160"/>
      <c r="G41" s="23"/>
      <c r="H41" s="22"/>
      <c r="I41" s="22"/>
      <c r="J41" s="181"/>
      <c r="K41" s="21"/>
      <c r="L41" s="20"/>
      <c r="M41" s="19"/>
      <c r="N41" s="18"/>
      <c r="O41" s="159"/>
      <c r="P41" s="16"/>
      <c r="Q41" s="15"/>
      <c r="R41" s="61"/>
      <c r="S41" s="60"/>
    </row>
    <row r="42" spans="1:20" x14ac:dyDescent="0.2">
      <c r="A42" s="402" t="str">
        <f>IF(ISNUMBER(E42),MAX($A$11:A41)+1,"")</f>
        <v/>
      </c>
      <c r="B42" s="27"/>
      <c r="C42" s="178"/>
      <c r="D42" s="26"/>
      <c r="E42" s="21"/>
      <c r="F42" s="160"/>
      <c r="G42" s="23"/>
      <c r="H42" s="22"/>
      <c r="I42" s="22"/>
      <c r="J42" s="181"/>
      <c r="K42" s="21"/>
      <c r="L42" s="20"/>
      <c r="M42" s="19"/>
      <c r="N42" s="18"/>
      <c r="O42" s="159"/>
      <c r="P42" s="16"/>
      <c r="Q42" s="15"/>
      <c r="R42" s="61"/>
      <c r="S42" s="60"/>
    </row>
    <row r="43" spans="1:20" x14ac:dyDescent="0.2">
      <c r="A43" s="402">
        <f>IF(ISNUMBER(E43),MAX($A$11:A42)+1,"")</f>
        <v>9</v>
      </c>
      <c r="B43" s="27" t="s">
        <v>1362</v>
      </c>
      <c r="C43" s="405" t="s">
        <v>89</v>
      </c>
      <c r="D43" s="402" t="s">
        <v>7</v>
      </c>
      <c r="E43" s="410">
        <f>G34</f>
        <v>11.625</v>
      </c>
      <c r="F43" s="412"/>
      <c r="G43" s="402"/>
      <c r="H43" s="402"/>
      <c r="I43" s="402"/>
      <c r="J43" s="411"/>
      <c r="K43" s="410">
        <f>E43*J43</f>
        <v>0</v>
      </c>
      <c r="L43" s="20"/>
      <c r="M43" s="19"/>
      <c r="N43" s="18"/>
      <c r="O43" s="159"/>
      <c r="P43" s="16"/>
      <c r="Q43" s="15"/>
      <c r="R43" s="61"/>
      <c r="S43" s="60"/>
    </row>
    <row r="44" spans="1:20" x14ac:dyDescent="0.2">
      <c r="A44" s="402" t="str">
        <f>IF(ISNUMBER(E44),MAX($A$11:A43)+1,"")</f>
        <v/>
      </c>
      <c r="B44" s="27"/>
      <c r="C44" s="405"/>
      <c r="D44" s="26"/>
      <c r="E44" s="21"/>
      <c r="F44" s="160"/>
      <c r="G44" s="23"/>
      <c r="H44" s="22"/>
      <c r="I44" s="22"/>
      <c r="J44" s="181"/>
      <c r="K44" s="21"/>
      <c r="L44" s="20"/>
      <c r="M44" s="19"/>
      <c r="N44" s="18"/>
      <c r="O44" s="159"/>
      <c r="P44" s="16"/>
      <c r="Q44" s="15"/>
      <c r="R44" s="61"/>
      <c r="S44" s="60"/>
    </row>
    <row r="45" spans="1:20" ht="22.5" x14ac:dyDescent="0.2">
      <c r="A45" s="402">
        <f>IF(ISNUMBER(E45),MAX($A$11:A44)+1,"")</f>
        <v>10</v>
      </c>
      <c r="B45" s="27" t="s">
        <v>1361</v>
      </c>
      <c r="C45" s="405" t="s">
        <v>1146</v>
      </c>
      <c r="D45" s="402" t="s">
        <v>7</v>
      </c>
      <c r="E45" s="410">
        <f>G36</f>
        <v>23.4</v>
      </c>
      <c r="F45" s="412"/>
      <c r="G45" s="402"/>
      <c r="H45" s="402"/>
      <c r="I45" s="402"/>
      <c r="J45" s="411"/>
      <c r="K45" s="410">
        <f>E45*J45</f>
        <v>0</v>
      </c>
      <c r="L45" s="20"/>
      <c r="M45" s="19"/>
      <c r="N45" s="18"/>
      <c r="O45" s="159"/>
      <c r="P45" s="16"/>
      <c r="Q45" s="15"/>
      <c r="R45" s="61"/>
      <c r="S45" s="60"/>
    </row>
    <row r="46" spans="1:20" x14ac:dyDescent="0.2">
      <c r="A46" s="402" t="str">
        <f>IF(ISNUMBER(E46),MAX($A$11:A45)+1,"")</f>
        <v/>
      </c>
      <c r="B46" s="27"/>
      <c r="C46" s="405"/>
      <c r="D46" s="26"/>
      <c r="E46" s="21"/>
      <c r="F46" s="160"/>
      <c r="G46" s="23"/>
      <c r="H46" s="22"/>
      <c r="I46" s="22"/>
      <c r="J46" s="181"/>
      <c r="K46" s="21"/>
      <c r="L46" s="20"/>
      <c r="M46" s="19"/>
      <c r="N46" s="18"/>
      <c r="O46" s="159"/>
      <c r="P46" s="16"/>
      <c r="Q46" s="15"/>
      <c r="R46" s="61"/>
      <c r="S46" s="60"/>
    </row>
    <row r="47" spans="1:20" x14ac:dyDescent="0.2">
      <c r="A47" s="402">
        <f>IF(ISNUMBER(E47),MAX($A$11:A46)+1,"")</f>
        <v>11</v>
      </c>
      <c r="B47" s="27" t="s">
        <v>1360</v>
      </c>
      <c r="C47" s="405" t="s">
        <v>85</v>
      </c>
      <c r="D47" s="402" t="s">
        <v>7</v>
      </c>
      <c r="E47" s="410">
        <f>G97+G101</f>
        <v>14.71937</v>
      </c>
      <c r="F47" s="412"/>
      <c r="G47" s="402"/>
      <c r="H47" s="402"/>
      <c r="I47" s="402"/>
      <c r="J47" s="411"/>
      <c r="K47" s="410">
        <f>E47*J47</f>
        <v>0</v>
      </c>
      <c r="L47" s="20"/>
      <c r="M47" s="19"/>
      <c r="N47" s="18"/>
      <c r="O47" s="159"/>
      <c r="P47" s="16"/>
      <c r="Q47" s="15"/>
      <c r="R47" s="61"/>
      <c r="S47" s="60"/>
    </row>
    <row r="48" spans="1:20" x14ac:dyDescent="0.2">
      <c r="A48" s="402" t="str">
        <f>IF(ISNUMBER(E48),MAX($A$11:A47)+1,"")</f>
        <v/>
      </c>
      <c r="B48" s="27"/>
      <c r="C48" s="178"/>
      <c r="D48" s="26"/>
      <c r="E48" s="21"/>
      <c r="F48" s="160"/>
      <c r="G48" s="23"/>
      <c r="H48" s="22"/>
      <c r="I48" s="22"/>
      <c r="J48" s="181"/>
      <c r="K48" s="21"/>
      <c r="L48" s="20"/>
      <c r="M48" s="19"/>
      <c r="N48" s="18"/>
      <c r="O48" s="159"/>
      <c r="P48" s="16"/>
      <c r="Q48" s="15"/>
      <c r="R48" s="61"/>
      <c r="S48" s="60"/>
    </row>
    <row r="49" spans="1:19" s="162" customFormat="1" x14ac:dyDescent="0.2">
      <c r="A49" s="402" t="str">
        <f>IF(ISNUMBER(E49),MAX($A$11:A48)+1,"")</f>
        <v/>
      </c>
      <c r="B49" s="174" t="s">
        <v>1354</v>
      </c>
      <c r="C49" s="404" t="s">
        <v>1359</v>
      </c>
      <c r="D49" s="173"/>
      <c r="E49" s="168"/>
      <c r="F49" s="171"/>
      <c r="G49" s="170"/>
      <c r="H49" s="169"/>
      <c r="I49" s="169"/>
      <c r="J49" s="403"/>
      <c r="K49" s="168">
        <f>SUBTOTAL(9,K32:K48)</f>
        <v>0</v>
      </c>
      <c r="L49" s="409"/>
      <c r="M49" s="167"/>
      <c r="N49" s="166"/>
      <c r="O49" s="165"/>
      <c r="P49" s="164"/>
      <c r="Q49" s="163"/>
      <c r="R49" s="180"/>
      <c r="S49" s="179"/>
    </row>
    <row r="50" spans="1:19" s="162" customFormat="1" x14ac:dyDescent="0.2">
      <c r="A50" s="402" t="str">
        <f>IF(ISNUMBER(E50),MAX($A$11:A49)+1,"")</f>
        <v/>
      </c>
      <c r="B50" s="174"/>
      <c r="C50" s="404"/>
      <c r="D50" s="173"/>
      <c r="E50" s="168"/>
      <c r="F50" s="171"/>
      <c r="G50" s="170"/>
      <c r="H50" s="169"/>
      <c r="I50" s="169"/>
      <c r="J50" s="403"/>
      <c r="K50" s="168"/>
      <c r="L50" s="409"/>
      <c r="M50" s="167"/>
      <c r="N50" s="166"/>
      <c r="O50" s="165"/>
      <c r="P50" s="164"/>
      <c r="Q50" s="163"/>
      <c r="R50" s="180"/>
      <c r="S50" s="179"/>
    </row>
    <row r="51" spans="1:19" s="162" customFormat="1" x14ac:dyDescent="0.2">
      <c r="A51" s="402" t="str">
        <f>IF(ISNUMBER(E51),MAX($A$11:A50)+1,"")</f>
        <v/>
      </c>
      <c r="B51" s="408" t="s">
        <v>1358</v>
      </c>
      <c r="C51" s="407" t="s">
        <v>1357</v>
      </c>
      <c r="D51" s="173"/>
      <c r="E51" s="168"/>
      <c r="F51" s="171"/>
      <c r="G51" s="170"/>
      <c r="H51" s="169"/>
      <c r="I51" s="169"/>
      <c r="J51" s="403"/>
      <c r="K51" s="168"/>
      <c r="L51" s="409"/>
      <c r="M51" s="167"/>
      <c r="N51" s="166"/>
      <c r="O51" s="165"/>
      <c r="P51" s="164"/>
      <c r="Q51" s="163"/>
      <c r="R51" s="180"/>
      <c r="S51" s="179"/>
    </row>
    <row r="52" spans="1:19" s="162" customFormat="1" x14ac:dyDescent="0.2">
      <c r="A52" s="402" t="str">
        <f>IF(ISNUMBER(E52),MAX($A$11:A51)+1,"")</f>
        <v/>
      </c>
      <c r="B52" s="174"/>
      <c r="C52" s="404"/>
      <c r="D52" s="173"/>
      <c r="E52" s="168"/>
      <c r="F52" s="171"/>
      <c r="G52" s="170"/>
      <c r="H52" s="169"/>
      <c r="I52" s="169"/>
      <c r="J52" s="403"/>
      <c r="L52" s="409"/>
      <c r="M52" s="167"/>
      <c r="N52" s="166"/>
      <c r="O52" s="165"/>
      <c r="P52" s="164"/>
      <c r="Q52" s="163"/>
      <c r="R52" s="180"/>
      <c r="S52" s="179"/>
    </row>
    <row r="53" spans="1:19" s="162" customFormat="1" x14ac:dyDescent="0.2">
      <c r="A53" s="402">
        <f>IF(ISNUMBER(E53),MAX($A$11:A52)+1,"")</f>
        <v>12</v>
      </c>
      <c r="B53" s="406" t="s">
        <v>1356</v>
      </c>
      <c r="C53" s="405" t="s">
        <v>1355</v>
      </c>
      <c r="D53" s="402" t="s">
        <v>7</v>
      </c>
      <c r="E53" s="410">
        <f>SUM(G14:G32)</f>
        <v>13.74813</v>
      </c>
      <c r="F53" s="412"/>
      <c r="G53" s="23"/>
      <c r="H53" s="402"/>
      <c r="I53" s="402"/>
      <c r="J53" s="411"/>
      <c r="K53" s="410">
        <f>E53*J53</f>
        <v>0</v>
      </c>
      <c r="L53" s="409"/>
      <c r="M53" s="167"/>
      <c r="N53" s="166"/>
      <c r="O53" s="165"/>
      <c r="P53" s="164"/>
      <c r="Q53" s="163"/>
      <c r="R53" s="180"/>
      <c r="S53" s="179"/>
    </row>
    <row r="54" spans="1:19" s="162" customFormat="1" x14ac:dyDescent="0.2">
      <c r="A54" s="402" t="str">
        <f>IF(ISNUMBER(E54),MAX($A$11:A53)+1,"")</f>
        <v/>
      </c>
      <c r="B54" s="174"/>
      <c r="C54" s="404"/>
      <c r="D54" s="173"/>
      <c r="E54" s="168"/>
      <c r="F54" s="171"/>
      <c r="G54" s="170"/>
      <c r="H54" s="169"/>
      <c r="I54" s="169"/>
      <c r="J54" s="403"/>
      <c r="K54" s="21"/>
      <c r="L54" s="409"/>
      <c r="M54" s="167"/>
      <c r="N54" s="166"/>
      <c r="O54" s="165"/>
      <c r="P54" s="164"/>
      <c r="Q54" s="163"/>
      <c r="R54" s="180"/>
      <c r="S54" s="179"/>
    </row>
    <row r="55" spans="1:19" s="162" customFormat="1" x14ac:dyDescent="0.2">
      <c r="A55" s="402" t="str">
        <f>IF(ISNUMBER(E55),MAX($A$11:A54)+1,"")</f>
        <v/>
      </c>
      <c r="B55" s="174" t="s">
        <v>1354</v>
      </c>
      <c r="C55" s="404" t="s">
        <v>1353</v>
      </c>
      <c r="D55" s="173"/>
      <c r="E55" s="168"/>
      <c r="F55" s="171"/>
      <c r="G55" s="170"/>
      <c r="H55" s="169"/>
      <c r="I55" s="169"/>
      <c r="J55" s="403"/>
      <c r="K55" s="168">
        <f>SUBTOTAL(9,K51:K54)</f>
        <v>0</v>
      </c>
      <c r="L55" s="409"/>
      <c r="M55" s="167"/>
      <c r="N55" s="166"/>
      <c r="O55" s="165"/>
      <c r="P55" s="164"/>
      <c r="Q55" s="163"/>
      <c r="R55" s="180"/>
      <c r="S55" s="179"/>
    </row>
    <row r="56" spans="1:19" s="162" customFormat="1" x14ac:dyDescent="0.2">
      <c r="A56" s="402" t="str">
        <f>IF(ISNUMBER(E56),MAX($A$11:A55)+1,"")</f>
        <v/>
      </c>
      <c r="B56" s="174"/>
      <c r="C56" s="404"/>
      <c r="D56" s="173"/>
      <c r="E56" s="168"/>
      <c r="F56" s="171"/>
      <c r="G56" s="170"/>
      <c r="H56" s="169"/>
      <c r="I56" s="169"/>
      <c r="J56" s="403"/>
      <c r="K56" s="168"/>
      <c r="L56" s="409"/>
      <c r="M56" s="167"/>
      <c r="N56" s="166"/>
      <c r="O56" s="165"/>
      <c r="P56" s="164"/>
      <c r="Q56" s="163"/>
      <c r="R56" s="180"/>
      <c r="S56" s="179"/>
    </row>
    <row r="57" spans="1:19" s="162" customFormat="1" x14ac:dyDescent="0.2">
      <c r="A57" s="402" t="str">
        <f>IF(ISNUMBER(E57),MAX($A$11:A56)+1,"")</f>
        <v/>
      </c>
      <c r="B57" s="174" t="s">
        <v>1352</v>
      </c>
      <c r="C57" s="404" t="s">
        <v>1351</v>
      </c>
      <c r="D57" s="26"/>
      <c r="E57" s="21"/>
      <c r="F57" s="160"/>
      <c r="G57" s="23"/>
      <c r="H57" s="22"/>
      <c r="I57" s="22"/>
      <c r="J57" s="181"/>
      <c r="K57" s="21"/>
      <c r="L57" s="409"/>
      <c r="M57" s="167"/>
      <c r="N57" s="166"/>
      <c r="O57" s="165"/>
      <c r="P57" s="164"/>
      <c r="Q57" s="163"/>
      <c r="R57" s="180"/>
      <c r="S57" s="179"/>
    </row>
    <row r="58" spans="1:19" s="162" customFormat="1" x14ac:dyDescent="0.2">
      <c r="A58" s="402" t="str">
        <f>IF(ISNUMBER(E58),MAX($A$11:A57)+1,"")</f>
        <v/>
      </c>
      <c r="B58" s="174"/>
      <c r="C58" s="404"/>
      <c r="D58" s="26"/>
      <c r="E58" s="21"/>
      <c r="F58" s="160"/>
      <c r="G58" s="23"/>
      <c r="H58" s="22"/>
      <c r="I58" s="22"/>
      <c r="J58" s="181"/>
      <c r="K58" s="21"/>
      <c r="L58" s="409"/>
      <c r="M58" s="167"/>
      <c r="N58" s="166"/>
      <c r="O58" s="165"/>
      <c r="P58" s="164"/>
      <c r="Q58" s="163"/>
      <c r="R58" s="180"/>
      <c r="S58" s="179"/>
    </row>
    <row r="59" spans="1:19" s="162" customFormat="1" x14ac:dyDescent="0.2">
      <c r="A59" s="402">
        <f>IF(ISNUMBER(E59),MAX($A$11:A58)+1,"")</f>
        <v>13</v>
      </c>
      <c r="B59" s="177" t="s">
        <v>1350</v>
      </c>
      <c r="C59" s="405" t="s">
        <v>1349</v>
      </c>
      <c r="D59" s="176" t="s">
        <v>51</v>
      </c>
      <c r="E59" s="21">
        <v>10</v>
      </c>
      <c r="F59" s="160">
        <v>2.9999999999999997E-4</v>
      </c>
      <c r="G59" s="23">
        <f>E59*F59</f>
        <v>2.9999999999999996E-3</v>
      </c>
      <c r="H59" s="22"/>
      <c r="I59" s="22"/>
      <c r="J59" s="181"/>
      <c r="K59" s="21">
        <f>E59*J59</f>
        <v>0</v>
      </c>
      <c r="L59" s="409"/>
      <c r="M59" s="167"/>
      <c r="N59" s="166"/>
      <c r="O59" s="165"/>
      <c r="P59" s="164"/>
      <c r="Q59" s="163"/>
      <c r="R59" s="180"/>
      <c r="S59" s="179"/>
    </row>
    <row r="60" spans="1:19" s="162" customFormat="1" x14ac:dyDescent="0.2">
      <c r="A60" s="402" t="str">
        <f>IF(ISNUMBER(E60),MAX($A$11:A59)+1,"")</f>
        <v/>
      </c>
      <c r="B60" s="27"/>
      <c r="C60" s="405"/>
      <c r="D60" s="26"/>
      <c r="E60" s="21"/>
      <c r="F60" s="160"/>
      <c r="G60" s="23"/>
      <c r="H60" s="22"/>
      <c r="I60" s="22"/>
      <c r="J60" s="181"/>
      <c r="K60" s="21"/>
      <c r="L60" s="409"/>
      <c r="M60" s="167"/>
      <c r="N60" s="166"/>
      <c r="O60" s="165"/>
      <c r="P60" s="164"/>
      <c r="Q60" s="163"/>
      <c r="R60" s="180"/>
      <c r="S60" s="179"/>
    </row>
    <row r="61" spans="1:19" s="162" customFormat="1" ht="22.5" x14ac:dyDescent="0.2">
      <c r="A61" s="402">
        <f>IF(ISNUMBER(E61),MAX($A$11:A60)+1,"")</f>
        <v>14</v>
      </c>
      <c r="B61" s="177" t="s">
        <v>1348</v>
      </c>
      <c r="C61" s="405" t="s">
        <v>1347</v>
      </c>
      <c r="D61" s="176" t="s">
        <v>12</v>
      </c>
      <c r="E61" s="21">
        <v>6.5</v>
      </c>
      <c r="F61" s="160">
        <v>0.16700000000000001</v>
      </c>
      <c r="G61" s="23">
        <f>E61*F61</f>
        <v>1.0855000000000001</v>
      </c>
      <c r="H61" s="22"/>
      <c r="I61" s="22"/>
      <c r="J61" s="181"/>
      <c r="K61" s="21">
        <f>E61*J61</f>
        <v>0</v>
      </c>
      <c r="L61" s="409"/>
      <c r="M61" s="167"/>
      <c r="N61" s="166"/>
      <c r="O61" s="165"/>
      <c r="P61" s="164"/>
      <c r="Q61" s="163"/>
      <c r="R61" s="180"/>
      <c r="S61" s="179"/>
    </row>
    <row r="62" spans="1:19" s="162" customFormat="1" x14ac:dyDescent="0.2">
      <c r="A62" s="402" t="str">
        <f>IF(ISNUMBER(E62),MAX($A$11:A61)+1,"")</f>
        <v/>
      </c>
      <c r="B62" s="27"/>
      <c r="C62" s="405"/>
      <c r="D62" s="26"/>
      <c r="E62" s="21"/>
      <c r="F62" s="160"/>
      <c r="G62" s="23"/>
      <c r="H62" s="22"/>
      <c r="I62" s="22"/>
      <c r="J62" s="181"/>
      <c r="K62" s="21"/>
      <c r="L62" s="409"/>
      <c r="M62" s="167"/>
      <c r="N62" s="166"/>
      <c r="O62" s="165"/>
      <c r="P62" s="164"/>
      <c r="Q62" s="163"/>
      <c r="R62" s="180"/>
      <c r="S62" s="179"/>
    </row>
    <row r="63" spans="1:19" s="162" customFormat="1" ht="22.5" x14ac:dyDescent="0.2">
      <c r="A63" s="402">
        <f>IF(ISNUMBER(E63),MAX($A$11:A62)+1,"")</f>
        <v>15</v>
      </c>
      <c r="B63" s="27" t="s">
        <v>1346</v>
      </c>
      <c r="C63" s="405" t="s">
        <v>1345</v>
      </c>
      <c r="D63" s="176" t="s">
        <v>12</v>
      </c>
      <c r="E63" s="21">
        <v>6.5</v>
      </c>
      <c r="F63" s="160">
        <v>0.16700000000000001</v>
      </c>
      <c r="G63" s="23">
        <f>E63*F63</f>
        <v>1.0855000000000001</v>
      </c>
      <c r="H63" s="22"/>
      <c r="I63" s="22"/>
      <c r="J63" s="181"/>
      <c r="K63" s="21">
        <f>E63*J63</f>
        <v>0</v>
      </c>
      <c r="L63" s="409"/>
      <c r="M63" s="167"/>
      <c r="N63" s="166"/>
      <c r="O63" s="165"/>
      <c r="P63" s="164"/>
      <c r="Q63" s="163"/>
      <c r="R63" s="180"/>
      <c r="S63" s="179"/>
    </row>
    <row r="64" spans="1:19" s="162" customFormat="1" x14ac:dyDescent="0.2">
      <c r="A64" s="402" t="str">
        <f>IF(ISNUMBER(E64),MAX($A$11:A63)+1,"")</f>
        <v/>
      </c>
      <c r="B64" s="27"/>
      <c r="C64" s="405"/>
      <c r="D64" s="26"/>
      <c r="E64" s="21"/>
      <c r="F64" s="160"/>
      <c r="G64" s="23"/>
      <c r="H64" s="22"/>
      <c r="I64" s="22"/>
      <c r="J64" s="181"/>
      <c r="K64" s="21"/>
      <c r="L64" s="409"/>
      <c r="M64" s="167"/>
      <c r="N64" s="166"/>
      <c r="O64" s="165"/>
      <c r="P64" s="164"/>
      <c r="Q64" s="163"/>
      <c r="R64" s="180"/>
      <c r="S64" s="179"/>
    </row>
    <row r="65" spans="1:19" s="162" customFormat="1" x14ac:dyDescent="0.2">
      <c r="A65" s="402">
        <f>IF(ISNUMBER(E65),MAX($A$11:A64)+1,"")</f>
        <v>16</v>
      </c>
      <c r="B65" s="177" t="s">
        <v>1332</v>
      </c>
      <c r="C65" s="405" t="s">
        <v>1344</v>
      </c>
      <c r="D65" s="176" t="s">
        <v>7</v>
      </c>
      <c r="E65" s="21">
        <f>SUM(G59:G63)</f>
        <v>2.1740000000000004</v>
      </c>
      <c r="F65" s="160"/>
      <c r="G65" s="23"/>
      <c r="H65" s="22"/>
      <c r="I65" s="22"/>
      <c r="J65" s="181"/>
      <c r="K65" s="21">
        <f>E65*J65</f>
        <v>0</v>
      </c>
      <c r="L65" s="409"/>
      <c r="M65" s="167"/>
      <c r="N65" s="166"/>
      <c r="O65" s="165"/>
      <c r="P65" s="164"/>
      <c r="Q65" s="163"/>
      <c r="R65" s="180"/>
      <c r="S65" s="179"/>
    </row>
    <row r="66" spans="1:19" s="162" customFormat="1" x14ac:dyDescent="0.2">
      <c r="A66" s="402" t="str">
        <f>IF(ISNUMBER(E66),MAX($A$11:A65)+1,"")</f>
        <v/>
      </c>
      <c r="B66" s="27"/>
      <c r="C66" s="182"/>
      <c r="D66" s="26"/>
      <c r="E66" s="21"/>
      <c r="F66" s="160"/>
      <c r="G66" s="23"/>
      <c r="H66" s="22"/>
      <c r="I66" s="22"/>
      <c r="J66" s="181"/>
      <c r="K66" s="21"/>
      <c r="L66" s="409"/>
      <c r="M66" s="167"/>
      <c r="N66" s="166"/>
      <c r="O66" s="165"/>
      <c r="P66" s="164"/>
      <c r="Q66" s="163"/>
      <c r="R66" s="180"/>
      <c r="S66" s="179"/>
    </row>
    <row r="67" spans="1:19" s="162" customFormat="1" x14ac:dyDescent="0.2">
      <c r="A67" s="402" t="str">
        <f>IF(ISNUMBER(E67),MAX($A$11:A66)+1,"")</f>
        <v/>
      </c>
      <c r="B67" s="174"/>
      <c r="C67" s="404" t="s">
        <v>1343</v>
      </c>
      <c r="D67" s="173"/>
      <c r="E67" s="168"/>
      <c r="F67" s="171"/>
      <c r="G67" s="170"/>
      <c r="H67" s="169"/>
      <c r="I67" s="169"/>
      <c r="J67" s="403"/>
      <c r="K67" s="168">
        <f>SUBTOTAL(9,K57:K66)</f>
        <v>0</v>
      </c>
      <c r="L67" s="409"/>
      <c r="M67" s="167"/>
      <c r="N67" s="166"/>
      <c r="O67" s="165"/>
      <c r="P67" s="164"/>
      <c r="Q67" s="163"/>
      <c r="R67" s="180"/>
      <c r="S67" s="179"/>
    </row>
    <row r="68" spans="1:19" s="162" customFormat="1" x14ac:dyDescent="0.2">
      <c r="A68" s="402" t="str">
        <f>IF(ISNUMBER(E68),MAX($A$11:A67)+1,"")</f>
        <v/>
      </c>
      <c r="B68" s="27"/>
      <c r="C68" s="182"/>
      <c r="D68" s="26"/>
      <c r="E68" s="21"/>
      <c r="F68" s="160"/>
      <c r="G68" s="23"/>
      <c r="H68" s="22"/>
      <c r="I68" s="22"/>
      <c r="J68" s="181"/>
      <c r="K68" s="21"/>
      <c r="L68" s="409"/>
      <c r="M68" s="167"/>
      <c r="N68" s="166"/>
      <c r="O68" s="165"/>
      <c r="P68" s="164"/>
      <c r="Q68" s="163"/>
      <c r="R68" s="180"/>
      <c r="S68" s="179"/>
    </row>
    <row r="69" spans="1:19" s="162" customFormat="1" x14ac:dyDescent="0.2">
      <c r="A69" s="402" t="str">
        <f>IF(ISNUMBER(E69),MAX($A$11:A68)+1,"")</f>
        <v/>
      </c>
      <c r="B69" s="174" t="s">
        <v>1342</v>
      </c>
      <c r="C69" s="404" t="s">
        <v>1341</v>
      </c>
      <c r="D69" s="26"/>
      <c r="E69" s="21"/>
      <c r="F69" s="160"/>
      <c r="G69" s="23"/>
      <c r="H69" s="22"/>
      <c r="I69" s="22"/>
      <c r="J69" s="181"/>
      <c r="K69" s="21"/>
      <c r="L69" s="409"/>
      <c r="M69" s="167"/>
      <c r="N69" s="166"/>
      <c r="O69" s="165"/>
      <c r="P69" s="164"/>
      <c r="Q69" s="163"/>
      <c r="R69" s="180"/>
      <c r="S69" s="179"/>
    </row>
    <row r="70" spans="1:19" s="162" customFormat="1" x14ac:dyDescent="0.2">
      <c r="A70" s="402" t="str">
        <f>IF(ISNUMBER(E70),MAX($A$11:A69)+1,"")</f>
        <v/>
      </c>
      <c r="B70" s="174"/>
      <c r="C70" s="404"/>
      <c r="D70" s="26"/>
      <c r="E70" s="21"/>
      <c r="F70" s="160"/>
      <c r="G70" s="23"/>
      <c r="H70" s="22"/>
      <c r="I70" s="22"/>
      <c r="J70" s="181"/>
      <c r="K70" s="21"/>
      <c r="L70" s="409"/>
      <c r="M70" s="167"/>
      <c r="N70" s="166"/>
      <c r="O70" s="165"/>
      <c r="P70" s="164"/>
      <c r="Q70" s="163"/>
      <c r="R70" s="180"/>
      <c r="S70" s="179"/>
    </row>
    <row r="71" spans="1:19" s="162" customFormat="1" ht="22.5" x14ac:dyDescent="0.2">
      <c r="A71" s="402">
        <f>IF(ISNUMBER(E71),MAX($A$11:A70)+1,"")</f>
        <v>17</v>
      </c>
      <c r="B71" s="177" t="s">
        <v>1340</v>
      </c>
      <c r="C71" s="405" t="s">
        <v>1339</v>
      </c>
      <c r="D71" s="176" t="s">
        <v>51</v>
      </c>
      <c r="E71" s="21">
        <v>26</v>
      </c>
      <c r="F71" s="160">
        <v>3.0000000000000001E-3</v>
      </c>
      <c r="G71" s="23">
        <f>E71*F71</f>
        <v>7.8E-2</v>
      </c>
      <c r="H71" s="22"/>
      <c r="I71" s="22"/>
      <c r="J71" s="181"/>
      <c r="K71" s="21">
        <f>E71*J71</f>
        <v>0</v>
      </c>
      <c r="L71" s="409"/>
      <c r="M71" s="167"/>
      <c r="N71" s="166"/>
      <c r="O71" s="165"/>
      <c r="P71" s="164"/>
      <c r="Q71" s="163"/>
      <c r="R71" s="180"/>
      <c r="S71" s="179"/>
    </row>
    <row r="72" spans="1:19" s="162" customFormat="1" x14ac:dyDescent="0.2">
      <c r="A72" s="402" t="str">
        <f>IF(ISNUMBER(E72),MAX($A$11:A71)+1,"")</f>
        <v/>
      </c>
      <c r="B72" s="27"/>
      <c r="C72" s="405"/>
      <c r="D72" s="26"/>
      <c r="E72" s="21"/>
      <c r="F72" s="160"/>
      <c r="G72" s="23"/>
      <c r="H72" s="22"/>
      <c r="I72" s="22"/>
      <c r="J72" s="181"/>
      <c r="K72" s="21"/>
      <c r="L72" s="409"/>
      <c r="M72" s="167"/>
      <c r="N72" s="166"/>
      <c r="O72" s="165"/>
      <c r="P72" s="164"/>
      <c r="Q72" s="163"/>
      <c r="R72" s="180"/>
      <c r="S72" s="179"/>
    </row>
    <row r="73" spans="1:19" s="162" customFormat="1" x14ac:dyDescent="0.2">
      <c r="A73" s="402">
        <f>IF(ISNUMBER(E73),MAX($A$11:A72)+1,"")</f>
        <v>18</v>
      </c>
      <c r="B73" s="177" t="s">
        <v>1338</v>
      </c>
      <c r="C73" s="405" t="s">
        <v>1337</v>
      </c>
      <c r="D73" s="176" t="s">
        <v>12</v>
      </c>
      <c r="E73" s="21">
        <v>6.5</v>
      </c>
      <c r="F73" s="160">
        <v>6.0000000000000001E-3</v>
      </c>
      <c r="G73" s="23">
        <f>E73*F73</f>
        <v>3.9E-2</v>
      </c>
      <c r="H73" s="22"/>
      <c r="I73" s="22"/>
      <c r="J73" s="181"/>
      <c r="K73" s="21">
        <f>E73*J73</f>
        <v>0</v>
      </c>
      <c r="L73" s="409"/>
      <c r="M73" s="167"/>
      <c r="N73" s="166"/>
      <c r="O73" s="165"/>
      <c r="P73" s="164"/>
      <c r="Q73" s="163"/>
      <c r="R73" s="180"/>
      <c r="S73" s="179"/>
    </row>
    <row r="74" spans="1:19" s="162" customFormat="1" x14ac:dyDescent="0.2">
      <c r="A74" s="402" t="str">
        <f>IF(ISNUMBER(E74),MAX($A$11:A73)+1,"")</f>
        <v/>
      </c>
      <c r="B74" s="177"/>
      <c r="C74" s="405"/>
      <c r="D74" s="176"/>
      <c r="E74" s="21"/>
      <c r="F74" s="160"/>
      <c r="G74" s="23"/>
      <c r="H74" s="22"/>
      <c r="I74" s="22"/>
      <c r="J74" s="181"/>
      <c r="K74" s="21"/>
      <c r="L74" s="409"/>
      <c r="M74" s="167"/>
      <c r="N74" s="166"/>
      <c r="O74" s="165"/>
      <c r="P74" s="164"/>
      <c r="Q74" s="163"/>
      <c r="R74" s="180"/>
      <c r="S74" s="179"/>
    </row>
    <row r="75" spans="1:19" s="162" customFormat="1" ht="22.5" x14ac:dyDescent="0.2">
      <c r="A75" s="402">
        <f>IF(ISNUMBER(E75),MAX($A$11:A74)+1,"")</f>
        <v>19</v>
      </c>
      <c r="B75" s="177" t="s">
        <v>1336</v>
      </c>
      <c r="C75" s="405" t="s">
        <v>1335</v>
      </c>
      <c r="D75" s="176" t="s">
        <v>12</v>
      </c>
      <c r="E75" s="21">
        <v>6.5</v>
      </c>
      <c r="F75" s="160">
        <v>5.8E-4</v>
      </c>
      <c r="G75" s="23">
        <f>E75*F75</f>
        <v>3.7699999999999999E-3</v>
      </c>
      <c r="H75" s="22"/>
      <c r="I75" s="22"/>
      <c r="J75" s="181"/>
      <c r="K75" s="21">
        <f>E75*J75</f>
        <v>0</v>
      </c>
      <c r="L75" s="409"/>
      <c r="M75" s="167"/>
      <c r="N75" s="166"/>
      <c r="O75" s="165"/>
      <c r="P75" s="164"/>
      <c r="Q75" s="163"/>
      <c r="R75" s="180"/>
      <c r="S75" s="179"/>
    </row>
    <row r="76" spans="1:19" s="162" customFormat="1" x14ac:dyDescent="0.2">
      <c r="A76" s="402" t="str">
        <f>IF(ISNUMBER(E76),MAX($A$11:A75)+1,"")</f>
        <v/>
      </c>
      <c r="B76" s="27"/>
      <c r="C76" s="405"/>
      <c r="D76" s="26"/>
      <c r="E76" s="21"/>
      <c r="F76" s="160"/>
      <c r="G76" s="23"/>
      <c r="H76" s="22"/>
      <c r="I76" s="22"/>
      <c r="J76" s="181"/>
      <c r="K76" s="21"/>
      <c r="L76" s="409"/>
      <c r="M76" s="167"/>
      <c r="N76" s="166"/>
      <c r="O76" s="165"/>
      <c r="P76" s="164"/>
      <c r="Q76" s="163"/>
      <c r="R76" s="180"/>
      <c r="S76" s="179"/>
    </row>
    <row r="77" spans="1:19" s="162" customFormat="1" x14ac:dyDescent="0.2">
      <c r="A77" s="402">
        <f>IF(ISNUMBER(E77),MAX($A$11:A76)+1,"")</f>
        <v>20</v>
      </c>
      <c r="B77" s="177" t="s">
        <v>1334</v>
      </c>
      <c r="C77" s="405" t="s">
        <v>1333</v>
      </c>
      <c r="D77" s="176" t="s">
        <v>51</v>
      </c>
      <c r="E77" s="21">
        <v>26</v>
      </c>
      <c r="F77" s="160"/>
      <c r="G77" s="23"/>
      <c r="H77" s="22"/>
      <c r="I77" s="22"/>
      <c r="J77" s="181"/>
      <c r="K77" s="21">
        <f>E77*J77</f>
        <v>0</v>
      </c>
      <c r="L77" s="409"/>
      <c r="M77" s="167"/>
      <c r="N77" s="166"/>
      <c r="O77" s="165"/>
      <c r="P77" s="164"/>
      <c r="Q77" s="163"/>
      <c r="R77" s="180"/>
      <c r="S77" s="179"/>
    </row>
    <row r="78" spans="1:19" s="162" customFormat="1" x14ac:dyDescent="0.2">
      <c r="A78" s="402" t="str">
        <f>IF(ISNUMBER(E78),MAX($A$11:A77)+1,"")</f>
        <v/>
      </c>
      <c r="B78" s="27"/>
      <c r="C78" s="405"/>
      <c r="D78" s="26"/>
      <c r="E78" s="21"/>
      <c r="F78" s="160"/>
      <c r="G78" s="23"/>
      <c r="H78" s="22"/>
      <c r="I78" s="22"/>
      <c r="J78" s="181"/>
      <c r="K78" s="21"/>
      <c r="L78" s="409"/>
      <c r="M78" s="167"/>
      <c r="N78" s="166"/>
      <c r="O78" s="165"/>
      <c r="P78" s="164"/>
      <c r="Q78" s="163"/>
      <c r="R78" s="180"/>
      <c r="S78" s="179"/>
    </row>
    <row r="79" spans="1:19" s="162" customFormat="1" x14ac:dyDescent="0.2">
      <c r="A79" s="402">
        <f>IF(ISNUMBER(E79),MAX($A$11:A78)+1,"")</f>
        <v>21</v>
      </c>
      <c r="B79" s="177" t="s">
        <v>1332</v>
      </c>
      <c r="C79" s="405" t="s">
        <v>1331</v>
      </c>
      <c r="D79" s="176" t="s">
        <v>7</v>
      </c>
      <c r="E79" s="21">
        <f>SUM(G71:G77)</f>
        <v>0.12076999999999999</v>
      </c>
      <c r="F79" s="160"/>
      <c r="G79" s="23"/>
      <c r="H79" s="22"/>
      <c r="I79" s="22"/>
      <c r="J79" s="181"/>
      <c r="K79" s="21">
        <f>E79*J79</f>
        <v>0</v>
      </c>
      <c r="L79" s="409"/>
      <c r="M79" s="167"/>
      <c r="N79" s="166"/>
      <c r="O79" s="165"/>
      <c r="P79" s="164"/>
      <c r="Q79" s="163"/>
      <c r="R79" s="180"/>
      <c r="S79" s="179"/>
    </row>
    <row r="80" spans="1:19" s="162" customFormat="1" x14ac:dyDescent="0.2">
      <c r="A80" s="402" t="str">
        <f>IF(ISNUMBER(E80),MAX($A$11:A79)+1,"")</f>
        <v/>
      </c>
      <c r="B80" s="27"/>
      <c r="C80" s="182"/>
      <c r="D80" s="26"/>
      <c r="E80" s="21"/>
      <c r="F80" s="160"/>
      <c r="G80" s="23"/>
      <c r="H80" s="22"/>
      <c r="I80" s="22"/>
      <c r="J80" s="181"/>
      <c r="K80" s="21"/>
      <c r="L80" s="409"/>
      <c r="M80" s="167"/>
      <c r="N80" s="166"/>
      <c r="O80" s="165"/>
      <c r="P80" s="164"/>
      <c r="Q80" s="163"/>
      <c r="R80" s="180"/>
      <c r="S80" s="179"/>
    </row>
    <row r="81" spans="1:19" s="162" customFormat="1" x14ac:dyDescent="0.2">
      <c r="A81" s="402" t="str">
        <f>IF(ISNUMBER(E81),MAX($A$11:A80)+1,"")</f>
        <v/>
      </c>
      <c r="B81" s="174"/>
      <c r="C81" s="404" t="s">
        <v>1330</v>
      </c>
      <c r="D81" s="173"/>
      <c r="E81" s="168"/>
      <c r="F81" s="171"/>
      <c r="G81" s="170"/>
      <c r="H81" s="169"/>
      <c r="I81" s="169"/>
      <c r="J81" s="403"/>
      <c r="K81" s="168">
        <f>SUBTOTAL(9,K69:K80)</f>
        <v>0</v>
      </c>
      <c r="L81" s="409"/>
      <c r="M81" s="167"/>
      <c r="N81" s="166"/>
      <c r="O81" s="165"/>
      <c r="P81" s="164"/>
      <c r="Q81" s="163"/>
      <c r="R81" s="180"/>
      <c r="S81" s="179"/>
    </row>
    <row r="82" spans="1:19" s="162" customFormat="1" x14ac:dyDescent="0.2">
      <c r="A82" s="402" t="str">
        <f>IF(ISNUMBER(E82),MAX($A$11:A81)+1,"")</f>
        <v/>
      </c>
      <c r="B82" s="27"/>
      <c r="C82" s="182"/>
      <c r="D82" s="26"/>
      <c r="E82" s="21"/>
      <c r="F82" s="160"/>
      <c r="G82" s="23"/>
      <c r="H82" s="22"/>
      <c r="I82" s="22"/>
      <c r="J82" s="181"/>
      <c r="K82" s="21"/>
      <c r="L82" s="409"/>
      <c r="M82" s="167"/>
      <c r="N82" s="166"/>
      <c r="O82" s="165"/>
      <c r="P82" s="164"/>
      <c r="Q82" s="163"/>
      <c r="R82" s="180"/>
      <c r="S82" s="179"/>
    </row>
    <row r="83" spans="1:19" s="162" customFormat="1" x14ac:dyDescent="0.2">
      <c r="A83" s="402" t="str">
        <f>IF(ISNUMBER(E83),MAX($A$11:A82)+1,"")</f>
        <v/>
      </c>
      <c r="B83" s="408" t="s">
        <v>1329</v>
      </c>
      <c r="C83" s="407" t="s">
        <v>368</v>
      </c>
      <c r="D83" s="173"/>
      <c r="E83" s="168"/>
      <c r="F83" s="171"/>
      <c r="G83" s="170"/>
      <c r="H83" s="169"/>
      <c r="I83" s="169"/>
      <c r="J83" s="403"/>
      <c r="K83" s="168"/>
      <c r="L83" s="409"/>
      <c r="M83" s="167"/>
      <c r="N83" s="166"/>
      <c r="O83" s="165"/>
      <c r="P83" s="164"/>
      <c r="Q83" s="163"/>
      <c r="R83" s="180"/>
      <c r="S83" s="179"/>
    </row>
    <row r="84" spans="1:19" s="162" customFormat="1" x14ac:dyDescent="0.2">
      <c r="A84" s="402" t="str">
        <f>IF(ISNUMBER(E84),MAX($A$11:A83)+1,"")</f>
        <v/>
      </c>
      <c r="B84" s="174"/>
      <c r="C84" s="404"/>
      <c r="D84" s="173"/>
      <c r="E84" s="168"/>
      <c r="F84" s="171"/>
      <c r="G84" s="170"/>
      <c r="H84" s="169"/>
      <c r="I84" s="169"/>
      <c r="J84" s="403"/>
      <c r="L84" s="409"/>
      <c r="M84" s="167"/>
      <c r="N84" s="166"/>
      <c r="O84" s="165"/>
      <c r="P84" s="164"/>
      <c r="Q84" s="163"/>
      <c r="R84" s="180"/>
      <c r="S84" s="179"/>
    </row>
    <row r="85" spans="1:19" s="162" customFormat="1" x14ac:dyDescent="0.2">
      <c r="A85" s="402">
        <f>IF(ISNUMBER(E85),MAX($A$11:A84)+1,"")</f>
        <v>22</v>
      </c>
      <c r="B85" s="406" t="s">
        <v>1328</v>
      </c>
      <c r="C85" s="405" t="s">
        <v>1327</v>
      </c>
      <c r="D85" s="402" t="s">
        <v>51</v>
      </c>
      <c r="E85" s="21">
        <v>22</v>
      </c>
      <c r="F85" s="160">
        <v>3.1E-4</v>
      </c>
      <c r="G85" s="23">
        <f>E85*F85</f>
        <v>6.8199999999999997E-3</v>
      </c>
      <c r="H85" s="22"/>
      <c r="I85" s="22"/>
      <c r="J85" s="181"/>
      <c r="K85" s="21">
        <f>E85*J85</f>
        <v>0</v>
      </c>
      <c r="L85" s="409"/>
      <c r="M85" s="167"/>
      <c r="N85" s="166"/>
      <c r="O85" s="165"/>
      <c r="P85" s="164"/>
      <c r="Q85" s="163"/>
      <c r="R85" s="180"/>
      <c r="S85" s="179"/>
    </row>
    <row r="86" spans="1:19" s="162" customFormat="1" x14ac:dyDescent="0.2">
      <c r="A86" s="402" t="str">
        <f>IF(ISNUMBER(E86),MAX($A$11:A85)+1,"")</f>
        <v/>
      </c>
      <c r="B86" s="406"/>
      <c r="C86" s="405"/>
      <c r="D86" s="402"/>
      <c r="E86" s="21"/>
      <c r="F86" s="160"/>
      <c r="G86" s="23"/>
      <c r="H86" s="22"/>
      <c r="I86" s="22"/>
      <c r="J86" s="181"/>
      <c r="K86" s="21"/>
      <c r="L86" s="409"/>
      <c r="M86" s="167"/>
      <c r="N86" s="166"/>
      <c r="O86" s="165"/>
      <c r="P86" s="164"/>
      <c r="Q86" s="163"/>
      <c r="R86" s="180"/>
      <c r="S86" s="179"/>
    </row>
    <row r="87" spans="1:19" s="162" customFormat="1" x14ac:dyDescent="0.2">
      <c r="A87" s="402">
        <f>IF(ISNUMBER(E87),MAX($A$11:A86)+1,"")</f>
        <v>23</v>
      </c>
      <c r="B87" s="406" t="s">
        <v>1326</v>
      </c>
      <c r="C87" s="405" t="s">
        <v>1325</v>
      </c>
      <c r="D87" s="402" t="s">
        <v>51</v>
      </c>
      <c r="E87" s="21">
        <v>7</v>
      </c>
      <c r="F87" s="160">
        <v>3.1E-4</v>
      </c>
      <c r="G87" s="23">
        <f>E87*F87</f>
        <v>2.1700000000000001E-3</v>
      </c>
      <c r="H87" s="22"/>
      <c r="I87" s="22"/>
      <c r="J87" s="181"/>
      <c r="K87" s="21">
        <f>E87*J87</f>
        <v>0</v>
      </c>
      <c r="L87" s="409"/>
      <c r="M87" s="167"/>
      <c r="N87" s="166"/>
      <c r="O87" s="165"/>
      <c r="P87" s="164"/>
      <c r="Q87" s="163"/>
      <c r="R87" s="180"/>
      <c r="S87" s="179"/>
    </row>
    <row r="88" spans="1:19" s="162" customFormat="1" x14ac:dyDescent="0.2">
      <c r="A88" s="402" t="str">
        <f>IF(ISNUMBER(E88),MAX($A$11:A87)+1,"")</f>
        <v/>
      </c>
      <c r="B88" s="174"/>
      <c r="C88" s="404"/>
      <c r="D88" s="173"/>
      <c r="E88" s="168"/>
      <c r="F88" s="171"/>
      <c r="G88" s="170"/>
      <c r="H88" s="169"/>
      <c r="I88" s="169"/>
      <c r="J88" s="403"/>
      <c r="K88" s="21"/>
      <c r="L88" s="409"/>
      <c r="M88" s="167"/>
      <c r="N88" s="166"/>
      <c r="O88" s="165"/>
      <c r="P88" s="164"/>
      <c r="Q88" s="163"/>
      <c r="R88" s="180"/>
      <c r="S88" s="179"/>
    </row>
    <row r="89" spans="1:19" s="162" customFormat="1" x14ac:dyDescent="0.2">
      <c r="A89" s="402">
        <f>IF(ISNUMBER(E89),MAX($A$11:A88)+1,"")</f>
        <v>24</v>
      </c>
      <c r="B89" s="177" t="s">
        <v>1324</v>
      </c>
      <c r="C89" s="405" t="s">
        <v>1323</v>
      </c>
      <c r="D89" s="176" t="s">
        <v>7</v>
      </c>
      <c r="E89" s="21">
        <f>SUM(G84:G87)</f>
        <v>8.9899999999999997E-3</v>
      </c>
      <c r="F89" s="160"/>
      <c r="G89" s="23"/>
      <c r="H89" s="22"/>
      <c r="I89" s="22"/>
      <c r="J89" s="181"/>
      <c r="K89" s="21">
        <f>E89*J89</f>
        <v>0</v>
      </c>
      <c r="L89" s="409"/>
      <c r="M89" s="167"/>
      <c r="N89" s="166"/>
      <c r="O89" s="165"/>
      <c r="P89" s="164"/>
      <c r="Q89" s="163"/>
      <c r="R89" s="180"/>
      <c r="S89" s="179"/>
    </row>
    <row r="90" spans="1:19" s="162" customFormat="1" x14ac:dyDescent="0.2">
      <c r="A90" s="402" t="str">
        <f>IF(ISNUMBER(E90),MAX($A$11:A89)+1,"")</f>
        <v/>
      </c>
      <c r="B90" s="174"/>
      <c r="C90" s="404"/>
      <c r="D90" s="173"/>
      <c r="E90" s="168"/>
      <c r="F90" s="171"/>
      <c r="G90" s="170"/>
      <c r="H90" s="169"/>
      <c r="I90" s="169"/>
      <c r="J90" s="403"/>
      <c r="K90" s="21"/>
      <c r="L90" s="409"/>
      <c r="M90" s="167"/>
      <c r="N90" s="166"/>
      <c r="O90" s="165"/>
      <c r="P90" s="164"/>
      <c r="Q90" s="163"/>
      <c r="R90" s="180"/>
      <c r="S90" s="179"/>
    </row>
    <row r="91" spans="1:19" s="162" customFormat="1" x14ac:dyDescent="0.2">
      <c r="A91" s="402" t="str">
        <f>IF(ISNUMBER(E91),MAX($A$11:A90)+1,"")</f>
        <v/>
      </c>
      <c r="B91" s="174"/>
      <c r="C91" s="404" t="s">
        <v>339</v>
      </c>
      <c r="D91" s="173"/>
      <c r="E91" s="168"/>
      <c r="F91" s="171"/>
      <c r="G91" s="170"/>
      <c r="H91" s="169"/>
      <c r="I91" s="169"/>
      <c r="J91" s="403"/>
      <c r="K91" s="168">
        <f>SUBTOTAL(9,K83:K88)</f>
        <v>0</v>
      </c>
      <c r="L91" s="409"/>
      <c r="M91" s="167"/>
      <c r="N91" s="166"/>
      <c r="O91" s="165"/>
      <c r="P91" s="164"/>
      <c r="Q91" s="163"/>
      <c r="R91" s="180"/>
      <c r="S91" s="179"/>
    </row>
    <row r="92" spans="1:19" s="162" customFormat="1" x14ac:dyDescent="0.2">
      <c r="A92" s="402" t="str">
        <f>IF(ISNUMBER(E92),MAX($A$11:A91)+1,"")</f>
        <v/>
      </c>
      <c r="B92" s="174"/>
      <c r="C92" s="404"/>
      <c r="D92" s="173"/>
      <c r="E92" s="168"/>
      <c r="F92" s="171"/>
      <c r="G92" s="170"/>
      <c r="H92" s="169"/>
      <c r="I92" s="169"/>
      <c r="J92" s="403"/>
      <c r="K92" s="168"/>
      <c r="L92" s="409"/>
      <c r="M92" s="167"/>
      <c r="N92" s="166"/>
      <c r="O92" s="165"/>
      <c r="P92" s="164"/>
      <c r="Q92" s="163"/>
      <c r="R92" s="180"/>
      <c r="S92" s="179"/>
    </row>
    <row r="93" spans="1:19" ht="14.25" customHeight="1" x14ac:dyDescent="0.2">
      <c r="A93" s="402" t="str">
        <f>IF(ISNUMBER(E93),MAX($A$11:A92)+1,"")</f>
        <v/>
      </c>
      <c r="B93" s="174" t="s">
        <v>1322</v>
      </c>
      <c r="C93" s="404" t="s">
        <v>1321</v>
      </c>
      <c r="D93" s="26"/>
      <c r="E93" s="21"/>
      <c r="F93" s="160"/>
      <c r="G93" s="23"/>
      <c r="H93" s="22"/>
      <c r="I93" s="22"/>
      <c r="J93" s="181"/>
      <c r="K93" s="21"/>
      <c r="L93" s="20"/>
      <c r="M93" s="19"/>
      <c r="N93" s="18"/>
      <c r="O93" s="17"/>
      <c r="P93" s="16"/>
      <c r="Q93" s="15"/>
      <c r="R93" s="61"/>
      <c r="S93" s="60"/>
    </row>
    <row r="94" spans="1:19" x14ac:dyDescent="0.2">
      <c r="A94" s="402" t="str">
        <f>IF(ISNUMBER(E94),MAX($A$11:A93)+1,"")</f>
        <v/>
      </c>
      <c r="B94" s="27"/>
      <c r="C94" s="182"/>
      <c r="D94" s="26"/>
      <c r="E94" s="21"/>
      <c r="F94" s="160"/>
      <c r="G94" s="23"/>
      <c r="H94" s="22"/>
      <c r="I94" s="22"/>
      <c r="J94" s="181"/>
      <c r="K94" s="21"/>
      <c r="L94" s="20"/>
      <c r="M94" s="19"/>
      <c r="N94" s="18"/>
      <c r="O94" s="159"/>
      <c r="P94" s="16"/>
      <c r="Q94" s="15"/>
      <c r="R94" s="61"/>
      <c r="S94" s="60"/>
    </row>
    <row r="95" spans="1:19" x14ac:dyDescent="0.2">
      <c r="A95" s="402">
        <f>IF(ISNUMBER(E95),MAX($A$11:A94)+1,"")</f>
        <v>25</v>
      </c>
      <c r="B95" s="177" t="s">
        <v>1320</v>
      </c>
      <c r="C95" s="405" t="s">
        <v>1319</v>
      </c>
      <c r="D95" s="176" t="s">
        <v>36</v>
      </c>
      <c r="E95" s="21">
        <v>194</v>
      </c>
      <c r="F95" s="160">
        <v>1.4919999999999999E-2</v>
      </c>
      <c r="G95" s="23">
        <f>E95*F95</f>
        <v>2.8944799999999997</v>
      </c>
      <c r="H95" s="22"/>
      <c r="I95" s="22"/>
      <c r="J95" s="181"/>
      <c r="K95" s="21">
        <f>E95*J95</f>
        <v>0</v>
      </c>
      <c r="L95" s="20"/>
      <c r="M95" s="19"/>
      <c r="N95" s="18"/>
      <c r="O95" s="159"/>
      <c r="P95" s="16"/>
      <c r="Q95" s="15"/>
      <c r="R95" s="61"/>
      <c r="S95" s="60"/>
    </row>
    <row r="96" spans="1:19" x14ac:dyDescent="0.2">
      <c r="A96" s="402" t="str">
        <f>IF(ISNUMBER(E96),MAX($A$11:A95)+1,"")</f>
        <v/>
      </c>
      <c r="B96" s="27"/>
      <c r="C96" s="405"/>
      <c r="D96" s="26"/>
      <c r="E96" s="21"/>
      <c r="F96" s="160"/>
      <c r="G96" s="23"/>
      <c r="H96" s="22"/>
      <c r="I96" s="22"/>
      <c r="J96" s="181"/>
      <c r="K96" s="21"/>
      <c r="L96" s="20"/>
      <c r="M96" s="19"/>
      <c r="N96" s="18"/>
      <c r="O96" s="159"/>
      <c r="P96" s="16"/>
      <c r="Q96" s="15"/>
      <c r="R96" s="61"/>
      <c r="S96" s="60"/>
    </row>
    <row r="97" spans="1:19" x14ac:dyDescent="0.2">
      <c r="A97" s="402">
        <f>IF(ISNUMBER(E97),MAX($A$11:A96)+1,"")</f>
        <v>26</v>
      </c>
      <c r="B97" s="177" t="s">
        <v>1318</v>
      </c>
      <c r="C97" s="405" t="s">
        <v>1317</v>
      </c>
      <c r="D97" s="176" t="s">
        <v>36</v>
      </c>
      <c r="E97" s="21">
        <v>387</v>
      </c>
      <c r="F97" s="160">
        <v>3.065E-2</v>
      </c>
      <c r="G97" s="23">
        <f>E97*F97</f>
        <v>11.861549999999999</v>
      </c>
      <c r="H97" s="22"/>
      <c r="I97" s="22"/>
      <c r="J97" s="181"/>
      <c r="K97" s="21">
        <f>E97*J97</f>
        <v>0</v>
      </c>
      <c r="L97" s="20"/>
      <c r="M97" s="19"/>
      <c r="N97" s="18"/>
      <c r="O97" s="159"/>
      <c r="P97" s="16"/>
      <c r="Q97" s="15"/>
      <c r="R97" s="61"/>
      <c r="S97" s="60"/>
    </row>
    <row r="98" spans="1:19" x14ac:dyDescent="0.2">
      <c r="A98" s="402" t="str">
        <f>IF(ISNUMBER(E98),MAX($A$11:A97)+1,"")</f>
        <v/>
      </c>
      <c r="B98" s="27"/>
      <c r="C98" s="405"/>
      <c r="D98" s="26"/>
      <c r="E98" s="21"/>
      <c r="F98" s="160"/>
      <c r="G98" s="23"/>
      <c r="H98" s="22"/>
      <c r="I98" s="22"/>
      <c r="J98" s="181"/>
      <c r="K98" s="21"/>
      <c r="L98" s="20"/>
      <c r="M98" s="19"/>
      <c r="N98" s="18"/>
      <c r="O98" s="159"/>
      <c r="P98" s="16"/>
      <c r="Q98" s="15"/>
      <c r="R98" s="61"/>
      <c r="S98" s="60"/>
    </row>
    <row r="99" spans="1:19" ht="22.5" x14ac:dyDescent="0.2">
      <c r="A99" s="402">
        <f>IF(ISNUMBER(E99),MAX($A$11:A98)+1,"")</f>
        <v>27</v>
      </c>
      <c r="B99" s="177" t="s">
        <v>1316</v>
      </c>
      <c r="C99" s="405" t="s">
        <v>1315</v>
      </c>
      <c r="D99" s="176" t="s">
        <v>7</v>
      </c>
      <c r="E99" s="21">
        <f>SUM(G95,G97)</f>
        <v>14.756029999999999</v>
      </c>
      <c r="F99" s="160"/>
      <c r="G99" s="23"/>
      <c r="H99" s="22"/>
      <c r="I99" s="22"/>
      <c r="J99" s="181"/>
      <c r="K99" s="21">
        <f>E99*J99</f>
        <v>0</v>
      </c>
      <c r="L99" s="20"/>
      <c r="M99" s="19"/>
      <c r="N99" s="18"/>
      <c r="O99" s="159"/>
      <c r="P99" s="16"/>
      <c r="Q99" s="15"/>
      <c r="R99" s="61"/>
      <c r="S99" s="60"/>
    </row>
    <row r="100" spans="1:19" x14ac:dyDescent="0.2">
      <c r="A100" s="402" t="str">
        <f>IF(ISNUMBER(E100),MAX($A$11:A99)+1,"")</f>
        <v/>
      </c>
      <c r="B100" s="27"/>
      <c r="C100" s="405"/>
      <c r="D100" s="26"/>
      <c r="E100" s="21"/>
      <c r="F100" s="160"/>
      <c r="G100" s="23"/>
      <c r="H100" s="22"/>
      <c r="I100" s="22"/>
      <c r="J100" s="181"/>
      <c r="K100" s="21"/>
      <c r="L100" s="20"/>
      <c r="M100" s="19"/>
      <c r="N100" s="18"/>
      <c r="O100" s="159"/>
      <c r="P100" s="16"/>
      <c r="Q100" s="15"/>
      <c r="R100" s="61"/>
      <c r="S100" s="60"/>
    </row>
    <row r="101" spans="1:19" x14ac:dyDescent="0.2">
      <c r="A101" s="402">
        <f>IF(ISNUMBER(E101),MAX($A$11:A100)+1,"")</f>
        <v>28</v>
      </c>
      <c r="B101" s="177" t="s">
        <v>1314</v>
      </c>
      <c r="C101" s="405" t="s">
        <v>1313</v>
      </c>
      <c r="D101" s="176" t="s">
        <v>36</v>
      </c>
      <c r="E101" s="21">
        <v>298</v>
      </c>
      <c r="F101" s="160">
        <v>9.5899999999999996E-3</v>
      </c>
      <c r="G101" s="23">
        <f>E101*F101</f>
        <v>2.8578199999999998</v>
      </c>
      <c r="H101" s="22"/>
      <c r="I101" s="22"/>
      <c r="J101" s="181"/>
      <c r="K101" s="21">
        <f>E101*J101</f>
        <v>0</v>
      </c>
      <c r="L101" s="20"/>
      <c r="M101" s="19"/>
      <c r="N101" s="18"/>
      <c r="O101" s="159"/>
      <c r="P101" s="16"/>
      <c r="Q101" s="15"/>
      <c r="R101" s="61"/>
      <c r="S101" s="60"/>
    </row>
    <row r="102" spans="1:19" x14ac:dyDescent="0.2">
      <c r="A102" s="402" t="str">
        <f>IF(ISNUMBER(E102),MAX($A$11:A101)+1,"")</f>
        <v/>
      </c>
      <c r="B102" s="27"/>
      <c r="C102" s="405"/>
      <c r="D102" s="26"/>
      <c r="E102" s="21"/>
      <c r="F102" s="160"/>
      <c r="G102" s="23"/>
      <c r="H102" s="22"/>
      <c r="I102" s="22"/>
      <c r="J102" s="181"/>
      <c r="K102" s="21"/>
      <c r="L102" s="20"/>
      <c r="M102" s="19"/>
      <c r="N102" s="18"/>
      <c r="O102" s="159"/>
      <c r="P102" s="16"/>
      <c r="Q102" s="15"/>
      <c r="R102" s="61"/>
      <c r="S102" s="60"/>
    </row>
    <row r="103" spans="1:19" ht="22.5" x14ac:dyDescent="0.2">
      <c r="A103" s="402">
        <f>IF(ISNUMBER(E103),MAX($A$11:A102)+1,"")</f>
        <v>29</v>
      </c>
      <c r="B103" s="177" t="s">
        <v>1312</v>
      </c>
      <c r="C103" s="405" t="s">
        <v>1311</v>
      </c>
      <c r="D103" s="176" t="s">
        <v>7</v>
      </c>
      <c r="E103" s="21">
        <f>SUM(G101)</f>
        <v>2.8578199999999998</v>
      </c>
      <c r="F103" s="160"/>
      <c r="G103" s="23"/>
      <c r="H103" s="22"/>
      <c r="I103" s="22"/>
      <c r="J103" s="181"/>
      <c r="K103" s="21">
        <f>E103*J103</f>
        <v>0</v>
      </c>
      <c r="L103" s="20"/>
      <c r="M103" s="19"/>
      <c r="N103" s="18"/>
      <c r="O103" s="159"/>
      <c r="P103" s="16"/>
      <c r="Q103" s="15"/>
      <c r="R103" s="61"/>
      <c r="S103" s="60"/>
    </row>
    <row r="104" spans="1:19" x14ac:dyDescent="0.2">
      <c r="A104" s="402" t="str">
        <f>IF(ISNUMBER(E104),MAX($A$11:A103)+1,"")</f>
        <v/>
      </c>
      <c r="B104" s="27"/>
      <c r="C104" s="182"/>
      <c r="D104" s="26"/>
      <c r="E104" s="21"/>
      <c r="F104" s="160"/>
      <c r="G104" s="23"/>
      <c r="H104" s="22"/>
      <c r="I104" s="22"/>
      <c r="J104" s="181"/>
      <c r="K104" s="21"/>
      <c r="L104" s="20"/>
      <c r="M104" s="19"/>
      <c r="N104" s="18"/>
      <c r="O104" s="159"/>
      <c r="P104" s="16"/>
      <c r="Q104" s="15"/>
      <c r="R104" s="61"/>
      <c r="S104" s="60"/>
    </row>
    <row r="105" spans="1:19" s="162" customFormat="1" x14ac:dyDescent="0.2">
      <c r="A105" s="402" t="str">
        <f>IF(ISNUMBER(E105),MAX($A$11:A104)+1,"")</f>
        <v/>
      </c>
      <c r="B105" s="174"/>
      <c r="C105" s="404" t="s">
        <v>1310</v>
      </c>
      <c r="D105" s="173"/>
      <c r="E105" s="168"/>
      <c r="F105" s="171"/>
      <c r="G105" s="170"/>
      <c r="H105" s="169"/>
      <c r="I105" s="169"/>
      <c r="J105" s="403"/>
      <c r="K105" s="168">
        <f>SUBTOTAL(9,K93:K104)</f>
        <v>0</v>
      </c>
      <c r="L105" s="409"/>
      <c r="M105" s="167"/>
      <c r="N105" s="166"/>
      <c r="O105" s="165"/>
      <c r="P105" s="164"/>
      <c r="Q105" s="163"/>
      <c r="R105" s="180"/>
      <c r="S105" s="179"/>
    </row>
    <row r="106" spans="1:19" x14ac:dyDescent="0.2">
      <c r="A106" s="402" t="str">
        <f>IF(ISNUMBER(E106),MAX($A$11:A105)+1,"")</f>
        <v/>
      </c>
      <c r="B106" s="27"/>
      <c r="C106" s="182"/>
      <c r="D106" s="26"/>
      <c r="E106" s="21"/>
      <c r="F106" s="160"/>
      <c r="G106" s="23"/>
      <c r="H106" s="22"/>
      <c r="I106" s="22"/>
      <c r="J106" s="181"/>
      <c r="K106" s="21"/>
      <c r="L106" s="20"/>
      <c r="M106" s="19"/>
      <c r="N106" s="18"/>
      <c r="O106" s="159"/>
      <c r="P106" s="16"/>
      <c r="Q106" s="15"/>
      <c r="R106" s="61"/>
      <c r="S106" s="60"/>
    </row>
    <row r="107" spans="1:19" x14ac:dyDescent="0.2">
      <c r="A107" s="402" t="str">
        <f>IF(ISNUMBER(E107),MAX($A$11:A106)+1,"")</f>
        <v/>
      </c>
      <c r="B107" s="174" t="s">
        <v>1309</v>
      </c>
      <c r="C107" s="404" t="s">
        <v>405</v>
      </c>
      <c r="D107" s="26"/>
      <c r="E107" s="21"/>
      <c r="F107" s="160"/>
      <c r="G107" s="23"/>
      <c r="H107" s="22"/>
      <c r="I107" s="22"/>
      <c r="J107" s="181"/>
      <c r="K107" s="21"/>
      <c r="L107" s="20"/>
      <c r="M107" s="19"/>
      <c r="N107" s="18"/>
      <c r="O107" s="159"/>
      <c r="P107" s="16"/>
      <c r="Q107" s="15"/>
      <c r="R107" s="61"/>
      <c r="S107" s="60"/>
    </row>
    <row r="108" spans="1:19" x14ac:dyDescent="0.2">
      <c r="A108" s="402" t="str">
        <f>IF(ISNUMBER(E108),MAX($A$11:A107)+1,"")</f>
        <v/>
      </c>
      <c r="B108" s="27"/>
      <c r="C108" s="182"/>
      <c r="D108" s="26"/>
      <c r="E108" s="21"/>
      <c r="F108" s="160"/>
      <c r="G108" s="23"/>
      <c r="H108" s="22"/>
      <c r="I108" s="22"/>
      <c r="J108" s="181"/>
      <c r="K108" s="21"/>
      <c r="L108" s="20"/>
      <c r="M108" s="19"/>
      <c r="N108" s="18"/>
      <c r="O108" s="159"/>
      <c r="P108" s="16"/>
      <c r="Q108" s="15"/>
      <c r="R108" s="61"/>
      <c r="S108" s="60"/>
    </row>
    <row r="109" spans="1:19" x14ac:dyDescent="0.2">
      <c r="A109" s="402">
        <f>IF(ISNUMBER(E109),MAX($A$11:A108)+1,"")</f>
        <v>30</v>
      </c>
      <c r="B109" s="177" t="s">
        <v>402</v>
      </c>
      <c r="C109" s="405" t="s">
        <v>401</v>
      </c>
      <c r="D109" s="176" t="s">
        <v>36</v>
      </c>
      <c r="E109" s="21">
        <v>32</v>
      </c>
      <c r="F109" s="160">
        <v>3.5E-4</v>
      </c>
      <c r="G109" s="23">
        <f>E109*F109</f>
        <v>1.12E-2</v>
      </c>
      <c r="H109" s="22"/>
      <c r="I109" s="22"/>
      <c r="J109" s="181"/>
      <c r="K109" s="21">
        <f>E109*J109</f>
        <v>0</v>
      </c>
      <c r="L109" s="20"/>
      <c r="M109" s="19"/>
      <c r="N109" s="18"/>
      <c r="O109" s="159"/>
      <c r="P109" s="16"/>
      <c r="Q109" s="15"/>
      <c r="R109" s="61"/>
      <c r="S109" s="60"/>
    </row>
    <row r="110" spans="1:19" x14ac:dyDescent="0.2">
      <c r="A110" s="402" t="str">
        <f>IF(ISNUMBER(E110),MAX($A$11:A109)+1,"")</f>
        <v/>
      </c>
      <c r="B110" s="27"/>
      <c r="C110" s="405"/>
      <c r="D110" s="26"/>
      <c r="E110" s="21"/>
      <c r="F110" s="160"/>
      <c r="G110" s="23"/>
      <c r="H110" s="22"/>
      <c r="I110" s="22"/>
      <c r="J110" s="181"/>
      <c r="K110" s="21"/>
      <c r="L110" s="20"/>
      <c r="M110" s="19"/>
      <c r="N110" s="18"/>
      <c r="O110" s="159"/>
      <c r="P110" s="16"/>
      <c r="Q110" s="15"/>
      <c r="R110" s="61"/>
      <c r="S110" s="60"/>
    </row>
    <row r="111" spans="1:19" x14ac:dyDescent="0.2">
      <c r="A111" s="402">
        <f>IF(ISNUMBER(E111),MAX($A$11:A110)+1,"")</f>
        <v>31</v>
      </c>
      <c r="B111" s="177" t="s">
        <v>400</v>
      </c>
      <c r="C111" s="405" t="s">
        <v>399</v>
      </c>
      <c r="D111" s="176" t="s">
        <v>36</v>
      </c>
      <c r="E111" s="21">
        <v>79</v>
      </c>
      <c r="F111" s="160">
        <v>1.14E-3</v>
      </c>
      <c r="G111" s="23">
        <f>E111*F111</f>
        <v>9.0060000000000001E-2</v>
      </c>
      <c r="H111" s="22"/>
      <c r="I111" s="22"/>
      <c r="J111" s="181"/>
      <c r="K111" s="21">
        <f>E111*J111</f>
        <v>0</v>
      </c>
      <c r="L111" s="20"/>
      <c r="M111" s="19"/>
      <c r="N111" s="18"/>
      <c r="O111" s="159"/>
      <c r="P111" s="16"/>
      <c r="Q111" s="15"/>
      <c r="R111" s="61"/>
      <c r="S111" s="60"/>
    </row>
    <row r="112" spans="1:19" x14ac:dyDescent="0.2">
      <c r="A112" s="402" t="str">
        <f>IF(ISNUMBER(E112),MAX($A$11:A111)+1,"")</f>
        <v/>
      </c>
      <c r="B112" s="27"/>
      <c r="C112" s="405"/>
      <c r="D112" s="26"/>
      <c r="E112" s="21"/>
      <c r="F112" s="160"/>
      <c r="G112" s="23"/>
      <c r="H112" s="22"/>
      <c r="I112" s="22"/>
      <c r="J112" s="181"/>
      <c r="K112" s="21"/>
      <c r="L112" s="20"/>
      <c r="M112" s="19"/>
      <c r="N112" s="18"/>
      <c r="O112" s="159"/>
      <c r="P112" s="16"/>
      <c r="Q112" s="15"/>
      <c r="R112" s="61"/>
      <c r="S112" s="60"/>
    </row>
    <row r="113" spans="1:19" x14ac:dyDescent="0.2">
      <c r="A113" s="402">
        <f>IF(ISNUMBER(E113),MAX($A$11:A112)+1,"")</f>
        <v>32</v>
      </c>
      <c r="B113" s="177" t="s">
        <v>1308</v>
      </c>
      <c r="C113" s="405" t="s">
        <v>397</v>
      </c>
      <c r="D113" s="176" t="s">
        <v>36</v>
      </c>
      <c r="E113" s="21">
        <v>19.5</v>
      </c>
      <c r="F113" s="160">
        <v>1.9E-3</v>
      </c>
      <c r="G113" s="23">
        <f>E113*F113</f>
        <v>3.705E-2</v>
      </c>
      <c r="H113" s="22"/>
      <c r="I113" s="22"/>
      <c r="J113" s="181"/>
      <c r="K113" s="21">
        <f>E113*J113</f>
        <v>0</v>
      </c>
      <c r="L113" s="20"/>
      <c r="M113" s="19"/>
      <c r="N113" s="18"/>
      <c r="O113" s="159"/>
      <c r="P113" s="16"/>
      <c r="Q113" s="15"/>
      <c r="R113" s="61"/>
      <c r="S113" s="60"/>
    </row>
    <row r="114" spans="1:19" x14ac:dyDescent="0.2">
      <c r="A114" s="402" t="str">
        <f>IF(ISNUMBER(E114),MAX($A$11:A113)+1,"")</f>
        <v/>
      </c>
      <c r="B114" s="27"/>
      <c r="C114" s="405"/>
      <c r="D114" s="26"/>
      <c r="E114" s="21"/>
      <c r="F114" s="160"/>
      <c r="G114" s="23"/>
      <c r="H114" s="22"/>
      <c r="I114" s="22"/>
      <c r="J114" s="181"/>
      <c r="K114" s="21"/>
      <c r="L114" s="20"/>
      <c r="M114" s="19"/>
      <c r="N114" s="18"/>
      <c r="O114" s="159"/>
      <c r="P114" s="16"/>
      <c r="Q114" s="15"/>
      <c r="R114" s="61"/>
      <c r="S114" s="60"/>
    </row>
    <row r="115" spans="1:19" x14ac:dyDescent="0.2">
      <c r="A115" s="402">
        <f>IF(ISNUMBER(E115),MAX($A$11:A114)+1,"")</f>
        <v>33</v>
      </c>
      <c r="B115" s="177" t="s">
        <v>1307</v>
      </c>
      <c r="C115" s="405" t="s">
        <v>1306</v>
      </c>
      <c r="D115" s="176" t="s">
        <v>36</v>
      </c>
      <c r="E115" s="21">
        <v>399</v>
      </c>
      <c r="F115" s="160">
        <v>2.3600000000000001E-3</v>
      </c>
      <c r="G115" s="23">
        <f>E115*F115</f>
        <v>0.94164000000000003</v>
      </c>
      <c r="H115" s="22"/>
      <c r="I115" s="22"/>
      <c r="J115" s="181"/>
      <c r="K115" s="21">
        <f>E115*J115</f>
        <v>0</v>
      </c>
      <c r="L115" s="20"/>
      <c r="M115" s="19"/>
      <c r="N115" s="18"/>
      <c r="O115" s="159"/>
      <c r="P115" s="16"/>
      <c r="Q115" s="15"/>
      <c r="R115" s="61"/>
      <c r="S115" s="60"/>
    </row>
    <row r="116" spans="1:19" x14ac:dyDescent="0.2">
      <c r="A116" s="402" t="str">
        <f>IF(ISNUMBER(E116),MAX($A$11:A115)+1,"")</f>
        <v/>
      </c>
      <c r="B116" s="177"/>
      <c r="C116" s="405"/>
      <c r="D116" s="176"/>
      <c r="E116" s="21"/>
      <c r="F116" s="160"/>
      <c r="G116" s="23"/>
      <c r="H116" s="22"/>
      <c r="I116" s="22"/>
      <c r="J116" s="181"/>
      <c r="K116" s="21"/>
      <c r="L116" s="20"/>
      <c r="M116" s="19"/>
      <c r="N116" s="18"/>
      <c r="O116" s="159"/>
      <c r="P116" s="16"/>
      <c r="Q116" s="15"/>
      <c r="R116" s="61"/>
      <c r="S116" s="60"/>
    </row>
    <row r="117" spans="1:19" x14ac:dyDescent="0.2">
      <c r="A117" s="402">
        <f>IF(ISNUMBER(E117),MAX($A$11:A116)+1,"")</f>
        <v>34</v>
      </c>
      <c r="B117" s="177" t="s">
        <v>1305</v>
      </c>
      <c r="C117" s="405" t="s">
        <v>1304</v>
      </c>
      <c r="D117" s="176" t="s">
        <v>36</v>
      </c>
      <c r="E117" s="21">
        <v>92</v>
      </c>
      <c r="F117" s="160">
        <v>1.09E-3</v>
      </c>
      <c r="G117" s="23">
        <f>E117*F117</f>
        <v>0.10028000000000001</v>
      </c>
      <c r="H117" s="22"/>
      <c r="I117" s="22"/>
      <c r="J117" s="181"/>
      <c r="K117" s="21">
        <f>E117*J117</f>
        <v>0</v>
      </c>
      <c r="L117" s="20"/>
      <c r="M117" s="19"/>
      <c r="N117" s="18"/>
      <c r="O117" s="159"/>
      <c r="P117" s="16"/>
      <c r="Q117" s="15"/>
      <c r="R117" s="61"/>
      <c r="S117" s="60"/>
    </row>
    <row r="118" spans="1:19" x14ac:dyDescent="0.2">
      <c r="A118" s="402" t="str">
        <f>IF(ISNUMBER(E118),MAX($A$11:A117)+1,"")</f>
        <v/>
      </c>
      <c r="B118" s="177"/>
      <c r="C118" s="405"/>
      <c r="D118" s="176"/>
      <c r="E118" s="21"/>
      <c r="F118" s="160"/>
      <c r="G118" s="23"/>
      <c r="H118" s="22"/>
      <c r="I118" s="22"/>
      <c r="J118" s="181"/>
      <c r="K118" s="21"/>
      <c r="L118" s="20"/>
      <c r="M118" s="19"/>
      <c r="N118" s="18"/>
      <c r="O118" s="159"/>
      <c r="P118" s="16"/>
      <c r="Q118" s="15"/>
      <c r="R118" s="61"/>
      <c r="S118" s="60"/>
    </row>
    <row r="119" spans="1:19" x14ac:dyDescent="0.2">
      <c r="A119" s="402">
        <f>IF(ISNUMBER(E119),MAX($A$11:A118)+1,"")</f>
        <v>35</v>
      </c>
      <c r="B119" s="177" t="s">
        <v>1303</v>
      </c>
      <c r="C119" s="405" t="s">
        <v>1302</v>
      </c>
      <c r="D119" s="176" t="s">
        <v>51</v>
      </c>
      <c r="E119" s="21">
        <v>8</v>
      </c>
      <c r="F119" s="160">
        <v>3.1099999999999999E-3</v>
      </c>
      <c r="G119" s="23">
        <f>E119*F119</f>
        <v>2.4879999999999999E-2</v>
      </c>
      <c r="H119" s="22"/>
      <c r="I119" s="22"/>
      <c r="J119" s="181"/>
      <c r="K119" s="21">
        <f>E119*J119</f>
        <v>0</v>
      </c>
      <c r="L119" s="20"/>
      <c r="M119" s="19"/>
      <c r="N119" s="18"/>
      <c r="O119" s="159"/>
      <c r="P119" s="16"/>
      <c r="Q119" s="15"/>
      <c r="R119" s="61"/>
      <c r="S119" s="60"/>
    </row>
    <row r="120" spans="1:19" x14ac:dyDescent="0.2">
      <c r="A120" s="402" t="str">
        <f>IF(ISNUMBER(E120),MAX($A$11:A119)+1,"")</f>
        <v/>
      </c>
      <c r="B120" s="177"/>
      <c r="C120" s="405"/>
      <c r="D120" s="176"/>
      <c r="E120" s="21"/>
      <c r="F120" s="160"/>
      <c r="G120" s="23"/>
      <c r="H120" s="22"/>
      <c r="I120" s="22"/>
      <c r="J120" s="181"/>
      <c r="K120" s="21"/>
      <c r="L120" s="20"/>
      <c r="M120" s="19"/>
      <c r="N120" s="18"/>
      <c r="O120" s="159"/>
      <c r="P120" s="16"/>
      <c r="Q120" s="15"/>
      <c r="R120" s="61"/>
      <c r="S120" s="60"/>
    </row>
    <row r="121" spans="1:19" x14ac:dyDescent="0.2">
      <c r="A121" s="402">
        <f>IF(ISNUMBER(E121),MAX($A$11:A120)+1,"")</f>
        <v>36</v>
      </c>
      <c r="B121" s="177" t="s">
        <v>1301</v>
      </c>
      <c r="C121" s="405" t="s">
        <v>1300</v>
      </c>
      <c r="D121" s="176" t="s">
        <v>51</v>
      </c>
      <c r="E121" s="21">
        <v>14</v>
      </c>
      <c r="F121" s="160">
        <v>2.9E-4</v>
      </c>
      <c r="G121" s="23">
        <f>E121*F121</f>
        <v>4.0600000000000002E-3</v>
      </c>
      <c r="H121" s="22"/>
      <c r="I121" s="22"/>
      <c r="J121" s="181"/>
      <c r="K121" s="21">
        <f>E121*J121</f>
        <v>0</v>
      </c>
      <c r="L121" s="20"/>
      <c r="M121" s="19"/>
      <c r="N121" s="18"/>
      <c r="O121" s="159"/>
      <c r="P121" s="16"/>
      <c r="Q121" s="15"/>
      <c r="R121" s="61"/>
      <c r="S121" s="60"/>
    </row>
    <row r="122" spans="1:19" x14ac:dyDescent="0.2">
      <c r="A122" s="402" t="str">
        <f>IF(ISNUMBER(E122),MAX($A$11:A121)+1,"")</f>
        <v/>
      </c>
      <c r="B122" s="177"/>
      <c r="C122" s="405"/>
      <c r="D122" s="176"/>
      <c r="E122" s="21"/>
      <c r="F122" s="160"/>
      <c r="G122" s="23"/>
      <c r="H122" s="22"/>
      <c r="I122" s="22"/>
      <c r="J122" s="181"/>
      <c r="K122" s="21"/>
      <c r="L122" s="20"/>
      <c r="M122" s="19"/>
      <c r="N122" s="18"/>
      <c r="O122" s="159"/>
      <c r="P122" s="16"/>
      <c r="Q122" s="15"/>
      <c r="R122" s="61"/>
      <c r="S122" s="60"/>
    </row>
    <row r="123" spans="1:19" x14ac:dyDescent="0.2">
      <c r="A123" s="402">
        <f>IF(ISNUMBER(E123),MAX($A$11:A122)+1,"")</f>
        <v>37</v>
      </c>
      <c r="B123" s="177" t="s">
        <v>396</v>
      </c>
      <c r="C123" s="405" t="s">
        <v>395</v>
      </c>
      <c r="D123" s="176" t="s">
        <v>36</v>
      </c>
      <c r="E123" s="21">
        <f>SUM(E109,E111,E115,E117)</f>
        <v>602</v>
      </c>
      <c r="F123" s="160"/>
      <c r="G123" s="23"/>
      <c r="H123" s="22"/>
      <c r="I123" s="22"/>
      <c r="J123" s="181"/>
      <c r="K123" s="21">
        <f>E123*J123</f>
        <v>0</v>
      </c>
      <c r="L123" s="20"/>
      <c r="M123" s="19"/>
      <c r="N123" s="18"/>
      <c r="O123" s="159"/>
      <c r="P123" s="16"/>
      <c r="Q123" s="15"/>
      <c r="R123" s="61"/>
      <c r="S123" s="60"/>
    </row>
    <row r="124" spans="1:19" x14ac:dyDescent="0.2">
      <c r="A124" s="402" t="str">
        <f>IF(ISNUMBER(E124),MAX($A$11:A123)+1,"")</f>
        <v/>
      </c>
      <c r="B124" s="27"/>
      <c r="C124" s="405"/>
      <c r="D124" s="26"/>
      <c r="E124" s="21"/>
      <c r="F124" s="160"/>
      <c r="G124" s="23"/>
      <c r="H124" s="22"/>
      <c r="I124" s="22"/>
      <c r="J124" s="181"/>
      <c r="K124" s="21"/>
      <c r="L124" s="20"/>
      <c r="M124" s="19"/>
      <c r="N124" s="18"/>
      <c r="O124" s="159"/>
      <c r="P124" s="16"/>
      <c r="Q124" s="15"/>
    </row>
    <row r="125" spans="1:19" x14ac:dyDescent="0.2">
      <c r="A125" s="402">
        <f>IF(ISNUMBER(E125),MAX($A$11:A124)+1,"")</f>
        <v>38</v>
      </c>
      <c r="B125" s="177" t="s">
        <v>1299</v>
      </c>
      <c r="C125" s="405" t="s">
        <v>1298</v>
      </c>
      <c r="D125" s="176" t="s">
        <v>7</v>
      </c>
      <c r="E125" s="21">
        <f>SUM(G109:G123)</f>
        <v>1.2091699999999999</v>
      </c>
      <c r="F125" s="160"/>
      <c r="G125" s="23"/>
      <c r="H125" s="22"/>
      <c r="I125" s="22"/>
      <c r="J125" s="181"/>
      <c r="K125" s="21">
        <f>E125*J125</f>
        <v>0</v>
      </c>
      <c r="L125" s="20"/>
      <c r="M125" s="19"/>
      <c r="N125" s="18"/>
      <c r="O125" s="159"/>
      <c r="P125" s="16"/>
      <c r="Q125" s="15"/>
    </row>
    <row r="126" spans="1:19" x14ac:dyDescent="0.2">
      <c r="A126" s="402" t="str">
        <f>IF(ISNUMBER(E126),MAX($A$11:A125)+1,"")</f>
        <v/>
      </c>
      <c r="B126" s="27"/>
      <c r="C126" s="182"/>
      <c r="D126" s="26"/>
      <c r="E126" s="21"/>
      <c r="F126" s="160"/>
      <c r="G126" s="23"/>
      <c r="H126" s="22"/>
      <c r="I126" s="22"/>
      <c r="J126" s="181"/>
      <c r="K126" s="21"/>
      <c r="L126" s="20"/>
      <c r="M126" s="19"/>
      <c r="N126" s="18"/>
      <c r="O126" s="159"/>
      <c r="P126" s="16"/>
      <c r="Q126" s="15"/>
    </row>
    <row r="127" spans="1:19" s="162" customFormat="1" x14ac:dyDescent="0.2">
      <c r="A127" s="402" t="str">
        <f>IF(ISNUMBER(E127),MAX($A$11:A126)+1,"")</f>
        <v/>
      </c>
      <c r="B127" s="174"/>
      <c r="C127" s="404" t="s">
        <v>392</v>
      </c>
      <c r="D127" s="173"/>
      <c r="E127" s="168"/>
      <c r="F127" s="171"/>
      <c r="G127" s="170"/>
      <c r="H127" s="169"/>
      <c r="I127" s="169"/>
      <c r="J127" s="403"/>
      <c r="K127" s="168">
        <f>SUBTOTAL(9,K107:K126)</f>
        <v>0</v>
      </c>
      <c r="L127" s="409"/>
      <c r="M127" s="167"/>
      <c r="N127" s="166"/>
      <c r="O127" s="165"/>
      <c r="P127" s="164"/>
      <c r="Q127" s="163"/>
    </row>
    <row r="128" spans="1:19" x14ac:dyDescent="0.2">
      <c r="A128" s="402" t="str">
        <f>IF(ISNUMBER(E128),MAX($A$11:A127)+1,"")</f>
        <v/>
      </c>
      <c r="B128" s="27"/>
      <c r="C128" s="182"/>
      <c r="D128" s="26"/>
      <c r="E128" s="21"/>
      <c r="F128" s="160"/>
      <c r="G128" s="23"/>
      <c r="H128" s="22"/>
      <c r="I128" s="22"/>
      <c r="J128" s="181"/>
      <c r="K128" s="21"/>
      <c r="L128" s="20"/>
      <c r="M128" s="19"/>
      <c r="N128" s="18"/>
      <c r="O128" s="159"/>
      <c r="P128" s="16"/>
      <c r="Q128" s="15"/>
    </row>
    <row r="129" spans="1:17" x14ac:dyDescent="0.2">
      <c r="A129" s="402" t="str">
        <f>IF(ISNUMBER(E129),MAX($A$11:A128)+1,"")</f>
        <v/>
      </c>
      <c r="B129" s="174" t="s">
        <v>1297</v>
      </c>
      <c r="C129" s="404" t="s">
        <v>390</v>
      </c>
      <c r="D129" s="26"/>
      <c r="E129" s="21"/>
      <c r="F129" s="160"/>
      <c r="G129" s="23"/>
      <c r="H129" s="22"/>
      <c r="I129" s="22"/>
      <c r="J129" s="181"/>
      <c r="K129" s="21"/>
      <c r="L129" s="20"/>
      <c r="M129" s="19"/>
      <c r="N129" s="18"/>
      <c r="O129" s="159"/>
      <c r="P129" s="16"/>
      <c r="Q129" s="15"/>
    </row>
    <row r="130" spans="1:17" x14ac:dyDescent="0.2">
      <c r="A130" s="402" t="str">
        <f>IF(ISNUMBER(E130),MAX($A$11:A129)+1,"")</f>
        <v/>
      </c>
      <c r="B130" s="27"/>
      <c r="C130" s="182"/>
      <c r="D130" s="26"/>
      <c r="E130" s="21"/>
      <c r="F130" s="160"/>
      <c r="G130" s="23"/>
      <c r="H130" s="22"/>
      <c r="I130" s="22"/>
      <c r="J130" s="181"/>
      <c r="K130" s="21"/>
      <c r="L130" s="20"/>
      <c r="M130" s="19"/>
      <c r="N130" s="18"/>
      <c r="O130" s="159"/>
      <c r="P130" s="16"/>
      <c r="Q130" s="15"/>
    </row>
    <row r="131" spans="1:17" x14ac:dyDescent="0.2">
      <c r="A131" s="402">
        <f>IF(ISNUMBER(E131),MAX($A$11:A130)+1,"")</f>
        <v>39</v>
      </c>
      <c r="B131" s="27" t="s">
        <v>385</v>
      </c>
      <c r="C131" s="405" t="s">
        <v>1296</v>
      </c>
      <c r="D131" s="26" t="s">
        <v>36</v>
      </c>
      <c r="E131" s="21">
        <v>42</v>
      </c>
      <c r="F131" s="160">
        <v>1.1900000000000001E-3</v>
      </c>
      <c r="G131" s="23">
        <f>E131*F131</f>
        <v>4.9980000000000004E-2</v>
      </c>
      <c r="H131" s="22"/>
      <c r="I131" s="22"/>
      <c r="J131" s="181"/>
      <c r="K131" s="21">
        <f>E131*J131</f>
        <v>0</v>
      </c>
      <c r="L131" s="20"/>
      <c r="M131" s="19"/>
      <c r="N131" s="18"/>
      <c r="O131" s="159"/>
      <c r="P131" s="16"/>
      <c r="Q131" s="15"/>
    </row>
    <row r="132" spans="1:17" x14ac:dyDescent="0.2">
      <c r="A132" s="402" t="str">
        <f>IF(ISNUMBER(E132),MAX($A$11:A131)+1,"")</f>
        <v/>
      </c>
      <c r="B132" s="27"/>
      <c r="C132" s="405"/>
      <c r="D132" s="26"/>
      <c r="E132" s="21"/>
      <c r="F132" s="160"/>
      <c r="G132" s="23"/>
      <c r="H132" s="22"/>
      <c r="I132" s="22"/>
      <c r="J132" s="181"/>
      <c r="K132" s="21"/>
      <c r="L132" s="20"/>
      <c r="M132" s="19"/>
      <c r="N132" s="18"/>
      <c r="O132" s="159"/>
      <c r="P132" s="16"/>
      <c r="Q132" s="15"/>
    </row>
    <row r="133" spans="1:17" x14ac:dyDescent="0.2">
      <c r="A133" s="402">
        <f>IF(ISNUMBER(E133),MAX($A$11:A132)+1,"")</f>
        <v>40</v>
      </c>
      <c r="B133" s="27" t="s">
        <v>383</v>
      </c>
      <c r="C133" s="405" t="s">
        <v>1295</v>
      </c>
      <c r="D133" s="26" t="s">
        <v>36</v>
      </c>
      <c r="E133" s="21">
        <v>160</v>
      </c>
      <c r="F133" s="160">
        <v>2.5200000000000001E-3</v>
      </c>
      <c r="G133" s="23">
        <f>E133*F133</f>
        <v>0.4032</v>
      </c>
      <c r="H133" s="22"/>
      <c r="I133" s="22"/>
      <c r="J133" s="181"/>
      <c r="K133" s="21">
        <f>E133*J133</f>
        <v>0</v>
      </c>
      <c r="L133" s="20"/>
      <c r="M133" s="19"/>
      <c r="N133" s="18"/>
      <c r="O133" s="159"/>
      <c r="P133" s="16"/>
      <c r="Q133" s="15"/>
    </row>
    <row r="134" spans="1:17" x14ac:dyDescent="0.2">
      <c r="A134" s="402" t="str">
        <f>IF(ISNUMBER(E134),MAX($A$11:A133)+1,"")</f>
        <v/>
      </c>
      <c r="B134" s="27"/>
      <c r="C134" s="405"/>
      <c r="D134" s="26"/>
      <c r="E134" s="21"/>
      <c r="F134" s="160"/>
      <c r="G134" s="23"/>
      <c r="H134" s="22"/>
      <c r="I134" s="22"/>
      <c r="J134" s="181"/>
      <c r="K134" s="21"/>
      <c r="L134" s="20"/>
      <c r="M134" s="19"/>
      <c r="N134" s="18"/>
      <c r="O134" s="159"/>
      <c r="P134" s="16"/>
      <c r="Q134" s="15"/>
    </row>
    <row r="135" spans="1:17" x14ac:dyDescent="0.2">
      <c r="A135" s="402">
        <f>IF(ISNUMBER(E135),MAX($A$11:A134)+1,"")</f>
        <v>41</v>
      </c>
      <c r="B135" s="27" t="s">
        <v>1294</v>
      </c>
      <c r="C135" s="405" t="s">
        <v>1293</v>
      </c>
      <c r="D135" s="26" t="s">
        <v>36</v>
      </c>
      <c r="E135" s="21">
        <v>120</v>
      </c>
      <c r="F135" s="160">
        <v>3.5000000000000001E-3</v>
      </c>
      <c r="G135" s="23">
        <f>E135*F135</f>
        <v>0.42</v>
      </c>
      <c r="H135" s="22"/>
      <c r="I135" s="22"/>
      <c r="J135" s="181"/>
      <c r="K135" s="21">
        <f>E135*J135</f>
        <v>0</v>
      </c>
      <c r="L135" s="20"/>
      <c r="M135" s="19"/>
      <c r="N135" s="18"/>
      <c r="O135" s="159"/>
      <c r="P135" s="16"/>
      <c r="Q135" s="15"/>
    </row>
    <row r="136" spans="1:17" x14ac:dyDescent="0.2">
      <c r="A136" s="402" t="str">
        <f>IF(ISNUMBER(E136),MAX($A$11:A135)+1,"")</f>
        <v/>
      </c>
      <c r="B136" s="27"/>
      <c r="C136" s="405"/>
      <c r="D136" s="26"/>
      <c r="E136" s="21"/>
      <c r="F136" s="160"/>
      <c r="G136" s="23"/>
      <c r="H136" s="22"/>
      <c r="I136" s="22"/>
      <c r="J136" s="181"/>
      <c r="K136" s="21"/>
      <c r="L136" s="20"/>
      <c r="M136" s="19"/>
      <c r="N136" s="18"/>
      <c r="O136" s="159"/>
      <c r="P136" s="16"/>
      <c r="Q136" s="15"/>
    </row>
    <row r="137" spans="1:17" ht="22.5" x14ac:dyDescent="0.2">
      <c r="A137" s="402">
        <f>IF(ISNUMBER(E137),MAX($A$11:A136)+1,"")</f>
        <v>42</v>
      </c>
      <c r="B137" s="27" t="s">
        <v>381</v>
      </c>
      <c r="C137" s="405" t="s">
        <v>380</v>
      </c>
      <c r="D137" s="26" t="s">
        <v>36</v>
      </c>
      <c r="E137" s="21">
        <f>E133+E131</f>
        <v>202</v>
      </c>
      <c r="F137" s="160">
        <v>1.6000000000000001E-4</v>
      </c>
      <c r="G137" s="23">
        <f>E137*F137</f>
        <v>3.2320000000000002E-2</v>
      </c>
      <c r="H137" s="22"/>
      <c r="I137" s="22"/>
      <c r="J137" s="181"/>
      <c r="K137" s="21">
        <f>E137*J137</f>
        <v>0</v>
      </c>
      <c r="L137" s="20"/>
      <c r="M137" s="19"/>
      <c r="N137" s="18"/>
      <c r="O137" s="159"/>
      <c r="P137" s="16"/>
      <c r="Q137" s="15"/>
    </row>
    <row r="138" spans="1:17" x14ac:dyDescent="0.2">
      <c r="A138" s="402" t="str">
        <f>IF(ISNUMBER(E138),MAX($A$11:A137)+1,"")</f>
        <v/>
      </c>
      <c r="B138" s="27"/>
      <c r="C138" s="405"/>
      <c r="D138" s="26"/>
      <c r="E138" s="21"/>
      <c r="F138" s="160"/>
      <c r="G138" s="23"/>
      <c r="H138" s="22"/>
      <c r="I138" s="22"/>
      <c r="J138" s="181"/>
      <c r="K138" s="21"/>
      <c r="L138" s="20"/>
      <c r="M138" s="19"/>
      <c r="N138" s="18"/>
      <c r="O138" s="159"/>
      <c r="P138" s="16"/>
      <c r="Q138" s="15"/>
    </row>
    <row r="139" spans="1:17" ht="22.5" x14ac:dyDescent="0.2">
      <c r="A139" s="402">
        <f>IF(ISNUMBER(E139),MAX($A$11:A138)+1,"")</f>
        <v>43</v>
      </c>
      <c r="B139" s="27" t="s">
        <v>1292</v>
      </c>
      <c r="C139" s="405" t="s">
        <v>1291</v>
      </c>
      <c r="D139" s="26" t="s">
        <v>36</v>
      </c>
      <c r="E139" s="21">
        <f>E135</f>
        <v>120</v>
      </c>
      <c r="F139" s="160">
        <v>1.9000000000000001E-4</v>
      </c>
      <c r="G139" s="23">
        <f>E139*F139</f>
        <v>2.2800000000000001E-2</v>
      </c>
      <c r="H139" s="22"/>
      <c r="I139" s="22"/>
      <c r="J139" s="181"/>
      <c r="K139" s="21">
        <f>E139*J139</f>
        <v>0</v>
      </c>
      <c r="L139" s="20"/>
      <c r="M139" s="19"/>
      <c r="N139" s="18"/>
      <c r="O139" s="159"/>
      <c r="P139" s="16"/>
      <c r="Q139" s="15"/>
    </row>
    <row r="140" spans="1:17" x14ac:dyDescent="0.2">
      <c r="A140" s="402" t="str">
        <f>IF(ISNUMBER(E140),MAX($A$11:A139)+1,"")</f>
        <v/>
      </c>
      <c r="B140" s="27"/>
      <c r="C140" s="405"/>
      <c r="D140" s="26"/>
      <c r="E140" s="21"/>
      <c r="F140" s="160"/>
      <c r="G140" s="23"/>
      <c r="H140" s="22"/>
      <c r="I140" s="22"/>
      <c r="J140" s="181"/>
      <c r="K140" s="21"/>
      <c r="L140" s="20"/>
      <c r="M140" s="19"/>
      <c r="N140" s="18"/>
      <c r="O140" s="159"/>
      <c r="P140" s="16"/>
      <c r="Q140" s="15"/>
    </row>
    <row r="141" spans="1:17" x14ac:dyDescent="0.2">
      <c r="A141" s="402">
        <f>IF(ISNUMBER(E141),MAX($A$11:A140)+1,"")</f>
        <v>44</v>
      </c>
      <c r="B141" s="177" t="s">
        <v>1290</v>
      </c>
      <c r="C141" s="405" t="s">
        <v>1289</v>
      </c>
      <c r="D141" s="176" t="s">
        <v>51</v>
      </c>
      <c r="E141" s="21">
        <v>3</v>
      </c>
      <c r="F141" s="160">
        <v>2.9999999999999997E-4</v>
      </c>
      <c r="G141" s="23">
        <f>E141*F141</f>
        <v>8.9999999999999998E-4</v>
      </c>
      <c r="H141" s="22"/>
      <c r="I141" s="22"/>
      <c r="J141" s="181"/>
      <c r="K141" s="21">
        <f>E141*J141</f>
        <v>0</v>
      </c>
      <c r="L141" s="20"/>
      <c r="M141" s="19"/>
      <c r="N141" s="18"/>
      <c r="O141" s="159"/>
      <c r="P141" s="16"/>
      <c r="Q141" s="15"/>
    </row>
    <row r="142" spans="1:17" x14ac:dyDescent="0.2">
      <c r="A142" s="402" t="str">
        <f>IF(ISNUMBER(E142),MAX($A$11:A141)+1,"")</f>
        <v/>
      </c>
      <c r="B142" s="27"/>
      <c r="C142" s="405"/>
      <c r="D142" s="26"/>
      <c r="E142" s="21"/>
      <c r="F142" s="160"/>
      <c r="G142" s="23"/>
      <c r="H142" s="22"/>
      <c r="I142" s="22"/>
      <c r="J142" s="181"/>
      <c r="K142" s="21"/>
      <c r="L142" s="20"/>
      <c r="M142" s="19"/>
      <c r="N142" s="18"/>
      <c r="O142" s="159"/>
      <c r="P142" s="16"/>
      <c r="Q142" s="15"/>
    </row>
    <row r="143" spans="1:17" x14ac:dyDescent="0.2">
      <c r="A143" s="402">
        <f>IF(ISNUMBER(E143),MAX($A$11:A142)+1,"")</f>
        <v>45</v>
      </c>
      <c r="B143" s="177" t="s">
        <v>1288</v>
      </c>
      <c r="C143" s="405" t="s">
        <v>1287</v>
      </c>
      <c r="D143" s="176" t="s">
        <v>51</v>
      </c>
      <c r="E143" s="21">
        <v>15</v>
      </c>
      <c r="F143" s="160">
        <v>5.4000000000000001E-4</v>
      </c>
      <c r="G143" s="23">
        <f>E143*F143</f>
        <v>8.0999999999999996E-3</v>
      </c>
      <c r="H143" s="22"/>
      <c r="I143" s="22"/>
      <c r="J143" s="181"/>
      <c r="K143" s="21">
        <f>E143*J143</f>
        <v>0</v>
      </c>
      <c r="L143" s="20"/>
      <c r="M143" s="19"/>
      <c r="N143" s="18"/>
      <c r="O143" s="159"/>
      <c r="P143" s="16"/>
      <c r="Q143" s="15"/>
    </row>
    <row r="144" spans="1:17" x14ac:dyDescent="0.2">
      <c r="A144" s="402" t="str">
        <f>IF(ISNUMBER(E144),MAX($A$11:A143)+1,"")</f>
        <v/>
      </c>
      <c r="B144" s="27"/>
      <c r="C144" s="405"/>
      <c r="D144" s="26"/>
      <c r="E144" s="21"/>
      <c r="F144" s="160"/>
      <c r="G144" s="23"/>
      <c r="H144" s="22"/>
      <c r="I144" s="22"/>
      <c r="J144" s="181"/>
      <c r="K144" s="21"/>
      <c r="L144" s="20"/>
      <c r="M144" s="19"/>
      <c r="N144" s="18"/>
      <c r="O144" s="159"/>
      <c r="P144" s="16"/>
      <c r="Q144" s="15"/>
    </row>
    <row r="145" spans="1:17" x14ac:dyDescent="0.2">
      <c r="A145" s="402">
        <f>IF(ISNUMBER(E145),MAX($A$11:A144)+1,"")</f>
        <v>46</v>
      </c>
      <c r="B145" s="177" t="s">
        <v>1286</v>
      </c>
      <c r="C145" s="405" t="s">
        <v>1285</v>
      </c>
      <c r="D145" s="176" t="s">
        <v>51</v>
      </c>
      <c r="E145" s="21">
        <v>16</v>
      </c>
      <c r="F145" s="160">
        <v>8.7000000000000001E-4</v>
      </c>
      <c r="G145" s="23">
        <f>E145*F145</f>
        <v>1.392E-2</v>
      </c>
      <c r="H145" s="22"/>
      <c r="I145" s="22"/>
      <c r="J145" s="181"/>
      <c r="K145" s="21">
        <f>E145*J145</f>
        <v>0</v>
      </c>
      <c r="L145" s="20"/>
      <c r="M145" s="19"/>
      <c r="N145" s="18"/>
      <c r="O145" s="159"/>
      <c r="P145" s="16"/>
      <c r="Q145" s="15"/>
    </row>
    <row r="146" spans="1:17" x14ac:dyDescent="0.2">
      <c r="A146" s="402" t="str">
        <f>IF(ISNUMBER(E146),MAX($A$11:A145)+1,"")</f>
        <v/>
      </c>
      <c r="B146" s="177"/>
      <c r="C146" s="405"/>
      <c r="D146" s="176"/>
      <c r="E146" s="21"/>
      <c r="F146" s="160"/>
      <c r="G146" s="23"/>
      <c r="H146" s="22"/>
      <c r="I146" s="22"/>
      <c r="J146" s="181"/>
      <c r="K146" s="21"/>
      <c r="L146" s="20"/>
      <c r="M146" s="19"/>
      <c r="N146" s="18"/>
      <c r="O146" s="159"/>
      <c r="P146" s="16"/>
      <c r="Q146" s="15"/>
    </row>
    <row r="147" spans="1:17" x14ac:dyDescent="0.2">
      <c r="A147" s="402">
        <f>IF(ISNUMBER(E147),MAX($A$11:A146)+1,"")</f>
        <v>47</v>
      </c>
      <c r="B147" s="177" t="s">
        <v>1284</v>
      </c>
      <c r="C147" s="405" t="s">
        <v>1283</v>
      </c>
      <c r="D147" s="176" t="s">
        <v>51</v>
      </c>
      <c r="E147" s="21">
        <v>33</v>
      </c>
      <c r="F147" s="160">
        <v>3.4000000000000002E-4</v>
      </c>
      <c r="G147" s="23">
        <f>E147*F147</f>
        <v>1.1220000000000001E-2</v>
      </c>
      <c r="H147" s="22"/>
      <c r="I147" s="22"/>
      <c r="J147" s="181"/>
      <c r="K147" s="21">
        <f>E147*J147</f>
        <v>0</v>
      </c>
      <c r="L147" s="20"/>
      <c r="M147" s="19"/>
      <c r="N147" s="18"/>
      <c r="O147" s="159"/>
      <c r="P147" s="16"/>
      <c r="Q147" s="15"/>
    </row>
    <row r="148" spans="1:17" x14ac:dyDescent="0.2">
      <c r="A148" s="402" t="str">
        <f>IF(ISNUMBER(E148),MAX($A$11:A147)+1,"")</f>
        <v/>
      </c>
      <c r="B148" s="27"/>
      <c r="C148" s="405"/>
      <c r="D148" s="26"/>
      <c r="E148" s="21"/>
      <c r="F148" s="160"/>
      <c r="G148" s="23"/>
      <c r="H148" s="22"/>
      <c r="I148" s="22"/>
      <c r="J148" s="181"/>
      <c r="K148" s="21"/>
      <c r="L148" s="20"/>
      <c r="M148" s="19"/>
      <c r="N148" s="18"/>
      <c r="O148" s="159"/>
      <c r="P148" s="16"/>
      <c r="Q148" s="15"/>
    </row>
    <row r="149" spans="1:17" x14ac:dyDescent="0.2">
      <c r="A149" s="402">
        <f>IF(ISNUMBER(E149),MAX($A$11:A148)+1,"")</f>
        <v>48</v>
      </c>
      <c r="B149" s="177" t="s">
        <v>1282</v>
      </c>
      <c r="C149" s="405" t="s">
        <v>1281</v>
      </c>
      <c r="D149" s="176" t="s">
        <v>51</v>
      </c>
      <c r="E149" s="21">
        <v>67</v>
      </c>
      <c r="F149" s="160"/>
      <c r="G149" s="23">
        <f>E149*F149</f>
        <v>0</v>
      </c>
      <c r="H149" s="22"/>
      <c r="I149" s="22"/>
      <c r="J149" s="181"/>
      <c r="K149" s="21">
        <f>E149*J149</f>
        <v>0</v>
      </c>
      <c r="L149" s="20"/>
      <c r="M149" s="19"/>
      <c r="N149" s="18"/>
      <c r="O149" s="159"/>
      <c r="P149" s="16"/>
      <c r="Q149" s="15"/>
    </row>
    <row r="150" spans="1:17" x14ac:dyDescent="0.2">
      <c r="A150" s="402" t="str">
        <f>IF(ISNUMBER(E150),MAX($A$11:A149)+1,"")</f>
        <v/>
      </c>
      <c r="B150" s="27"/>
      <c r="C150" s="405"/>
      <c r="D150" s="26"/>
      <c r="E150" s="21"/>
      <c r="F150" s="160"/>
      <c r="G150" s="23"/>
      <c r="H150" s="22"/>
      <c r="I150" s="22"/>
      <c r="J150" s="181"/>
      <c r="K150" s="21"/>
      <c r="L150" s="20"/>
      <c r="M150" s="19"/>
      <c r="N150" s="18"/>
      <c r="O150" s="159"/>
      <c r="P150" s="16"/>
      <c r="Q150" s="15"/>
    </row>
    <row r="151" spans="1:17" x14ac:dyDescent="0.2">
      <c r="A151" s="402">
        <f>IF(ISNUMBER(E151),MAX($A$11:A150)+1,"")</f>
        <v>49</v>
      </c>
      <c r="B151" s="177" t="s">
        <v>1280</v>
      </c>
      <c r="C151" s="405" t="s">
        <v>1279</v>
      </c>
      <c r="D151" s="176" t="s">
        <v>345</v>
      </c>
      <c r="E151" s="21">
        <v>2</v>
      </c>
      <c r="F151" s="160">
        <v>2.9139999999999999E-2</v>
      </c>
      <c r="G151" s="23">
        <f>E151*F151</f>
        <v>5.8279999999999998E-2</v>
      </c>
      <c r="H151" s="22"/>
      <c r="I151" s="22"/>
      <c r="J151" s="181"/>
      <c r="K151" s="21">
        <f>E151*J151</f>
        <v>0</v>
      </c>
      <c r="L151" s="20"/>
      <c r="M151" s="19"/>
      <c r="N151" s="18"/>
      <c r="O151" s="159"/>
      <c r="P151" s="16"/>
      <c r="Q151" s="15"/>
    </row>
    <row r="152" spans="1:17" x14ac:dyDescent="0.2">
      <c r="A152" s="402" t="str">
        <f>IF(ISNUMBER(E152),MAX($A$11:A151)+1,"")</f>
        <v/>
      </c>
      <c r="B152" s="27"/>
      <c r="C152" s="405"/>
      <c r="D152" s="26"/>
      <c r="E152" s="21"/>
      <c r="F152" s="160"/>
      <c r="G152" s="23"/>
      <c r="H152" s="22"/>
      <c r="I152" s="22"/>
      <c r="J152" s="181"/>
      <c r="K152" s="21"/>
      <c r="L152" s="20"/>
      <c r="M152" s="19"/>
      <c r="N152" s="18"/>
      <c r="O152" s="159"/>
      <c r="P152" s="16"/>
      <c r="Q152" s="15"/>
    </row>
    <row r="153" spans="1:17" ht="22.5" x14ac:dyDescent="0.2">
      <c r="A153" s="402">
        <f>IF(ISNUMBER(E153),MAX($A$11:A152)+1,"")</f>
        <v>50</v>
      </c>
      <c r="B153" s="27" t="s">
        <v>1278</v>
      </c>
      <c r="C153" s="405" t="s">
        <v>1277</v>
      </c>
      <c r="D153" s="176" t="s">
        <v>51</v>
      </c>
      <c r="E153" s="21">
        <v>7</v>
      </c>
      <c r="F153" s="160">
        <v>1.81E-3</v>
      </c>
      <c r="G153" s="23">
        <f>E153*F153</f>
        <v>1.2670000000000001E-2</v>
      </c>
      <c r="H153" s="22"/>
      <c r="I153" s="22"/>
      <c r="J153" s="181"/>
      <c r="K153" s="21">
        <f>E153*J153</f>
        <v>0</v>
      </c>
      <c r="L153" s="20"/>
      <c r="M153" s="19"/>
      <c r="N153" s="18"/>
      <c r="O153" s="159"/>
      <c r="P153" s="16"/>
      <c r="Q153" s="15"/>
    </row>
    <row r="154" spans="1:17" x14ac:dyDescent="0.2">
      <c r="A154" s="402" t="str">
        <f>IF(ISNUMBER(E154),MAX($A$11:A153)+1,"")</f>
        <v/>
      </c>
      <c r="B154" s="27"/>
      <c r="C154" s="405"/>
      <c r="D154" s="26"/>
      <c r="E154" s="21"/>
      <c r="F154" s="160"/>
      <c r="G154" s="23"/>
      <c r="H154" s="22"/>
      <c r="I154" s="22"/>
      <c r="J154" s="181"/>
      <c r="K154" s="21"/>
      <c r="L154" s="20"/>
      <c r="M154" s="19"/>
      <c r="N154" s="18"/>
      <c r="O154" s="159"/>
      <c r="P154" s="16"/>
      <c r="Q154" s="15"/>
    </row>
    <row r="155" spans="1:17" ht="22.5" x14ac:dyDescent="0.2">
      <c r="A155" s="402">
        <f>IF(ISNUMBER(E155),MAX($A$11:A154)+1,"")</f>
        <v>51</v>
      </c>
      <c r="B155" s="27" t="s">
        <v>1276</v>
      </c>
      <c r="C155" s="405" t="s">
        <v>1275</v>
      </c>
      <c r="D155" s="176" t="s">
        <v>51</v>
      </c>
      <c r="E155" s="21">
        <v>7</v>
      </c>
      <c r="F155" s="160">
        <v>1.8E-3</v>
      </c>
      <c r="G155" s="23">
        <f>E155*F155</f>
        <v>1.26E-2</v>
      </c>
      <c r="H155" s="22"/>
      <c r="I155" s="22"/>
      <c r="J155" s="181"/>
      <c r="K155" s="21">
        <f>E155*J155</f>
        <v>0</v>
      </c>
      <c r="L155" s="20"/>
      <c r="M155" s="19"/>
      <c r="N155" s="18"/>
      <c r="O155" s="159"/>
      <c r="P155" s="16"/>
      <c r="Q155" s="15"/>
    </row>
    <row r="156" spans="1:17" x14ac:dyDescent="0.2">
      <c r="A156" s="402" t="str">
        <f>IF(ISNUMBER(E156),MAX($A$11:A155)+1,"")</f>
        <v/>
      </c>
      <c r="B156" s="27"/>
      <c r="C156" s="405"/>
      <c r="D156" s="26"/>
      <c r="E156" s="21"/>
      <c r="F156" s="160"/>
      <c r="G156" s="23"/>
      <c r="H156" s="22"/>
      <c r="I156" s="22"/>
      <c r="J156" s="181"/>
      <c r="K156" s="21"/>
      <c r="L156" s="20"/>
      <c r="M156" s="19"/>
      <c r="N156" s="18"/>
      <c r="O156" s="159"/>
      <c r="P156" s="16"/>
      <c r="Q156" s="15"/>
    </row>
    <row r="157" spans="1:17" x14ac:dyDescent="0.2">
      <c r="A157" s="402">
        <f>IF(ISNUMBER(E157),MAX($A$11:A156)+1,"")</f>
        <v>52</v>
      </c>
      <c r="B157" s="177" t="s">
        <v>1274</v>
      </c>
      <c r="C157" s="405" t="s">
        <v>1273</v>
      </c>
      <c r="D157" s="176" t="s">
        <v>345</v>
      </c>
      <c r="E157" s="21">
        <v>14</v>
      </c>
      <c r="F157" s="160">
        <v>2E-3</v>
      </c>
      <c r="G157" s="23">
        <f>E157*F157</f>
        <v>2.8000000000000001E-2</v>
      </c>
      <c r="H157" s="22"/>
      <c r="I157" s="22"/>
      <c r="J157" s="181"/>
      <c r="K157" s="21">
        <f>E157*J157</f>
        <v>0</v>
      </c>
      <c r="L157" s="20"/>
      <c r="M157" s="19"/>
      <c r="N157" s="18"/>
      <c r="O157" s="159"/>
      <c r="P157" s="16"/>
      <c r="Q157" s="15"/>
    </row>
    <row r="158" spans="1:17" x14ac:dyDescent="0.2">
      <c r="A158" s="402" t="str">
        <f>IF(ISNUMBER(E158),MAX($A$11:A157)+1,"")</f>
        <v/>
      </c>
      <c r="B158" s="27"/>
      <c r="C158" s="405"/>
      <c r="D158" s="26"/>
      <c r="E158" s="21"/>
      <c r="F158" s="160"/>
      <c r="G158" s="23"/>
      <c r="H158" s="22"/>
      <c r="I158" s="22"/>
      <c r="J158" s="181"/>
      <c r="K158" s="21"/>
      <c r="L158" s="20"/>
      <c r="M158" s="19"/>
      <c r="N158" s="18"/>
      <c r="O158" s="159"/>
      <c r="P158" s="16"/>
      <c r="Q158" s="15"/>
    </row>
    <row r="159" spans="1:17" x14ac:dyDescent="0.2">
      <c r="A159" s="402">
        <f>IF(ISNUMBER(E159),MAX($A$11:A158)+1,"")</f>
        <v>53</v>
      </c>
      <c r="B159" s="177" t="s">
        <v>379</v>
      </c>
      <c r="C159" s="405" t="s">
        <v>378</v>
      </c>
      <c r="D159" s="176" t="s">
        <v>36</v>
      </c>
      <c r="E159" s="21">
        <f>SUM(E131,E133,E135)</f>
        <v>322</v>
      </c>
      <c r="F159" s="160">
        <v>1.0000000000000001E-5</v>
      </c>
      <c r="G159" s="23">
        <f>E159*F159</f>
        <v>3.2200000000000002E-3</v>
      </c>
      <c r="H159" s="22"/>
      <c r="I159" s="22"/>
      <c r="J159" s="181"/>
      <c r="K159" s="21">
        <f>E159*J159</f>
        <v>0</v>
      </c>
      <c r="L159" s="20"/>
      <c r="M159" s="19"/>
      <c r="N159" s="18"/>
      <c r="O159" s="159"/>
      <c r="P159" s="16"/>
      <c r="Q159" s="15"/>
    </row>
    <row r="160" spans="1:17" x14ac:dyDescent="0.2">
      <c r="A160" s="402" t="str">
        <f>IF(ISNUMBER(E160),MAX($A$11:A159)+1,"")</f>
        <v/>
      </c>
      <c r="B160" s="177"/>
      <c r="C160" s="405"/>
      <c r="D160" s="176"/>
      <c r="E160" s="21"/>
      <c r="F160" s="160"/>
      <c r="G160" s="23"/>
      <c r="H160" s="22"/>
      <c r="I160" s="22"/>
      <c r="J160" s="181"/>
      <c r="K160" s="21"/>
      <c r="L160" s="20"/>
      <c r="M160" s="19"/>
      <c r="N160" s="18"/>
      <c r="O160" s="159"/>
      <c r="P160" s="16"/>
      <c r="Q160" s="15"/>
    </row>
    <row r="161" spans="1:17" x14ac:dyDescent="0.2">
      <c r="A161" s="402">
        <f>IF(ISNUMBER(E161),MAX($A$11:A160)+1,"")</f>
        <v>54</v>
      </c>
      <c r="B161" s="177" t="s">
        <v>377</v>
      </c>
      <c r="C161" s="405" t="s">
        <v>376</v>
      </c>
      <c r="D161" s="176" t="s">
        <v>36</v>
      </c>
      <c r="E161" s="21">
        <f>SUM(E131,E133,E135)</f>
        <v>322</v>
      </c>
      <c r="F161" s="160">
        <v>1.9000000000000001E-4</v>
      </c>
      <c r="G161" s="23">
        <f>E161*F161</f>
        <v>6.1180000000000005E-2</v>
      </c>
      <c r="H161" s="22"/>
      <c r="I161" s="22"/>
      <c r="J161" s="181"/>
      <c r="K161" s="21">
        <f>E161*J161</f>
        <v>0</v>
      </c>
      <c r="L161" s="20"/>
      <c r="M161" s="19"/>
      <c r="N161" s="18"/>
      <c r="O161" s="159"/>
      <c r="P161" s="16"/>
      <c r="Q161" s="15"/>
    </row>
    <row r="162" spans="1:17" x14ac:dyDescent="0.2">
      <c r="A162" s="402" t="str">
        <f>IF(ISNUMBER(E162),MAX($A$11:A161)+1,"")</f>
        <v/>
      </c>
      <c r="B162" s="177"/>
      <c r="C162" s="405"/>
      <c r="D162" s="176"/>
      <c r="E162" s="21"/>
      <c r="F162" s="160"/>
      <c r="G162" s="23"/>
      <c r="H162" s="22"/>
      <c r="I162" s="22"/>
      <c r="J162" s="181"/>
      <c r="K162" s="21"/>
      <c r="L162" s="20"/>
      <c r="M162" s="19"/>
      <c r="N162" s="18"/>
      <c r="O162" s="159"/>
      <c r="P162" s="16"/>
      <c r="Q162" s="15"/>
    </row>
    <row r="163" spans="1:17" ht="22.5" x14ac:dyDescent="0.2">
      <c r="A163" s="402">
        <f>IF(ISNUMBER(E163),MAX($A$11:A162)+1,"")</f>
        <v>55</v>
      </c>
      <c r="B163" s="177" t="s">
        <v>1272</v>
      </c>
      <c r="C163" s="405" t="s">
        <v>374</v>
      </c>
      <c r="D163" s="176" t="s">
        <v>373</v>
      </c>
      <c r="E163" s="21">
        <v>1</v>
      </c>
      <c r="F163" s="160"/>
      <c r="G163" s="23"/>
      <c r="H163" s="22"/>
      <c r="I163" s="22"/>
      <c r="J163" s="181"/>
      <c r="K163" s="21">
        <f>E163*J163</f>
        <v>0</v>
      </c>
      <c r="L163" s="20"/>
      <c r="M163" s="19"/>
      <c r="N163" s="18"/>
      <c r="O163" s="159"/>
      <c r="P163" s="16"/>
      <c r="Q163" s="15"/>
    </row>
    <row r="164" spans="1:17" x14ac:dyDescent="0.2">
      <c r="A164" s="402" t="str">
        <f>IF(ISNUMBER(E164),MAX($A$11:A163)+1,"")</f>
        <v/>
      </c>
      <c r="B164" s="177"/>
      <c r="C164" s="405"/>
      <c r="D164" s="176"/>
      <c r="E164" s="21"/>
      <c r="F164" s="160"/>
      <c r="G164" s="23"/>
      <c r="H164" s="22"/>
      <c r="I164" s="22"/>
      <c r="J164" s="181"/>
      <c r="K164" s="21"/>
      <c r="L164" s="20"/>
      <c r="M164" s="19"/>
      <c r="N164" s="18"/>
      <c r="O164" s="159"/>
      <c r="P164" s="16"/>
      <c r="Q164" s="15"/>
    </row>
    <row r="165" spans="1:17" x14ac:dyDescent="0.2">
      <c r="A165" s="402">
        <f>IF(ISNUMBER(E165),MAX($A$11:A164)+1,"")</f>
        <v>56</v>
      </c>
      <c r="B165" s="177" t="s">
        <v>1271</v>
      </c>
      <c r="C165" s="405" t="s">
        <v>1270</v>
      </c>
      <c r="D165" s="176" t="s">
        <v>7</v>
      </c>
      <c r="E165" s="21">
        <f>SUM(G131:G161)</f>
        <v>1.1383900000000002</v>
      </c>
      <c r="F165" s="160"/>
      <c r="G165" s="23"/>
      <c r="H165" s="22"/>
      <c r="I165" s="22"/>
      <c r="J165" s="181"/>
      <c r="K165" s="21">
        <f>E165*J165</f>
        <v>0</v>
      </c>
      <c r="L165" s="20"/>
      <c r="M165" s="19"/>
      <c r="N165" s="18"/>
      <c r="O165" s="159"/>
      <c r="P165" s="16"/>
      <c r="Q165" s="15"/>
    </row>
    <row r="166" spans="1:17" x14ac:dyDescent="0.2">
      <c r="A166" s="402" t="str">
        <f>IF(ISNUMBER(E166),MAX($A$11:A165)+1,"")</f>
        <v/>
      </c>
      <c r="B166" s="27"/>
      <c r="C166" s="182"/>
      <c r="D166" s="26"/>
      <c r="E166" s="21"/>
      <c r="F166" s="160"/>
      <c r="G166" s="23"/>
      <c r="H166" s="22"/>
      <c r="I166" s="22"/>
      <c r="J166" s="181"/>
      <c r="K166" s="21"/>
      <c r="L166" s="20"/>
      <c r="M166" s="19"/>
      <c r="N166" s="18"/>
      <c r="O166" s="159"/>
      <c r="P166" s="16"/>
      <c r="Q166" s="15"/>
    </row>
    <row r="167" spans="1:17" s="162" customFormat="1" x14ac:dyDescent="0.2">
      <c r="A167" s="402" t="str">
        <f>IF(ISNUMBER(E167),MAX($A$11:A166)+1,"")</f>
        <v/>
      </c>
      <c r="B167" s="174"/>
      <c r="C167" s="404" t="s">
        <v>370</v>
      </c>
      <c r="D167" s="173"/>
      <c r="E167" s="168"/>
      <c r="F167" s="171"/>
      <c r="G167" s="170"/>
      <c r="H167" s="169"/>
      <c r="I167" s="169"/>
      <c r="J167" s="403"/>
      <c r="K167" s="168">
        <f>SUBTOTAL(9,K129:K166)</f>
        <v>0</v>
      </c>
      <c r="L167" s="409"/>
      <c r="M167" s="167"/>
      <c r="N167" s="166"/>
      <c r="O167" s="165"/>
      <c r="P167" s="164"/>
      <c r="Q167" s="163"/>
    </row>
    <row r="168" spans="1:17" x14ac:dyDescent="0.2">
      <c r="A168" s="402" t="str">
        <f>IF(ISNUMBER(E168),MAX($A$11:A167)+1,"")</f>
        <v/>
      </c>
      <c r="B168" s="1"/>
      <c r="C168" s="372"/>
      <c r="E168" s="1"/>
      <c r="F168" s="1"/>
      <c r="J168" s="1"/>
      <c r="K168" s="1"/>
      <c r="L168" s="20"/>
      <c r="M168" s="19"/>
      <c r="N168" s="18"/>
      <c r="O168" s="159"/>
      <c r="P168" s="16"/>
      <c r="Q168" s="15"/>
    </row>
    <row r="169" spans="1:17" x14ac:dyDescent="0.2">
      <c r="A169" s="402" t="str">
        <f>IF(ISNUMBER(E169),MAX($A$11:A168)+1,"")</f>
        <v/>
      </c>
      <c r="B169" s="174" t="s">
        <v>1269</v>
      </c>
      <c r="C169" s="404" t="s">
        <v>1268</v>
      </c>
      <c r="D169" s="26"/>
      <c r="E169" s="21"/>
      <c r="F169" s="160"/>
      <c r="G169" s="23"/>
      <c r="H169" s="22"/>
      <c r="I169" s="22"/>
      <c r="J169" s="181"/>
      <c r="K169" s="21"/>
      <c r="L169" s="20"/>
      <c r="M169" s="19"/>
      <c r="N169" s="18"/>
      <c r="O169" s="159"/>
      <c r="P169" s="16"/>
      <c r="Q169" s="15"/>
    </row>
    <row r="170" spans="1:17" x14ac:dyDescent="0.2">
      <c r="A170" s="402" t="str">
        <f>IF(ISNUMBER(E170),MAX($A$11:A169)+1,"")</f>
        <v/>
      </c>
      <c r="B170" s="174"/>
      <c r="C170" s="404"/>
      <c r="D170" s="26"/>
      <c r="E170" s="21"/>
      <c r="F170" s="160"/>
      <c r="G170" s="23"/>
      <c r="H170" s="22"/>
      <c r="I170" s="22"/>
      <c r="J170" s="181"/>
      <c r="K170" s="21"/>
      <c r="L170" s="20"/>
      <c r="M170" s="19"/>
      <c r="N170" s="18"/>
      <c r="O170" s="159"/>
      <c r="P170" s="16"/>
      <c r="Q170" s="15"/>
    </row>
    <row r="171" spans="1:17" x14ac:dyDescent="0.2">
      <c r="A171" s="402">
        <f>IF(ISNUMBER(E171),MAX($A$11:A170)+1,"")</f>
        <v>57</v>
      </c>
      <c r="B171" s="177" t="s">
        <v>1267</v>
      </c>
      <c r="C171" s="405" t="s">
        <v>1266</v>
      </c>
      <c r="D171" s="176" t="s">
        <v>12</v>
      </c>
      <c r="E171" s="21">
        <v>65</v>
      </c>
      <c r="F171" s="160">
        <v>1.26E-2</v>
      </c>
      <c r="G171" s="23">
        <f>E171*F171</f>
        <v>0.81899999999999995</v>
      </c>
      <c r="H171" s="22"/>
      <c r="I171" s="22"/>
      <c r="J171" s="181"/>
      <c r="K171" s="21">
        <f>E171*J171</f>
        <v>0</v>
      </c>
      <c r="L171" s="20"/>
      <c r="M171" s="19"/>
      <c r="N171" s="18"/>
      <c r="O171" s="159"/>
      <c r="P171" s="16"/>
      <c r="Q171" s="15"/>
    </row>
    <row r="172" spans="1:17" x14ac:dyDescent="0.2">
      <c r="A172" s="402" t="str">
        <f>IF(ISNUMBER(E172),MAX($A$11:A171)+1,"")</f>
        <v/>
      </c>
      <c r="B172" s="27"/>
      <c r="C172" s="405"/>
      <c r="D172" s="26"/>
      <c r="E172" s="21"/>
      <c r="F172" s="160"/>
      <c r="G172" s="23"/>
      <c r="H172" s="22"/>
      <c r="I172" s="22"/>
      <c r="J172" s="181"/>
      <c r="K172" s="21"/>
      <c r="L172" s="20"/>
      <c r="M172" s="19"/>
      <c r="N172" s="18"/>
      <c r="O172" s="159"/>
      <c r="P172" s="16"/>
      <c r="Q172" s="15"/>
    </row>
    <row r="173" spans="1:17" ht="22.5" x14ac:dyDescent="0.2">
      <c r="A173" s="402">
        <f>IF(ISNUMBER(E173),MAX($A$11:A172)+1,"")</f>
        <v>58</v>
      </c>
      <c r="B173" s="177" t="s">
        <v>1265</v>
      </c>
      <c r="C173" s="405" t="s">
        <v>744</v>
      </c>
      <c r="D173" s="176" t="s">
        <v>12</v>
      </c>
      <c r="E173" s="21">
        <v>65</v>
      </c>
      <c r="F173" s="160">
        <v>3.0999999999999999E-3</v>
      </c>
      <c r="G173" s="23">
        <f>E173*F173</f>
        <v>0.20149999999999998</v>
      </c>
      <c r="H173" s="22"/>
      <c r="I173" s="22"/>
      <c r="J173" s="181"/>
      <c r="K173" s="21">
        <f>E173*J173</f>
        <v>0</v>
      </c>
      <c r="L173" s="20"/>
      <c r="M173" s="19"/>
      <c r="N173" s="18"/>
      <c r="O173" s="159"/>
      <c r="P173" s="16"/>
      <c r="Q173" s="15"/>
    </row>
    <row r="174" spans="1:17" x14ac:dyDescent="0.2">
      <c r="A174" s="402" t="str">
        <f>IF(ISNUMBER(E174),MAX($A$11:A173)+1,"")</f>
        <v/>
      </c>
      <c r="B174" s="27"/>
      <c r="C174" s="405"/>
      <c r="D174" s="26"/>
      <c r="E174" s="21"/>
      <c r="F174" s="160"/>
      <c r="G174" s="23"/>
      <c r="H174" s="22"/>
      <c r="I174" s="22"/>
      <c r="J174" s="181"/>
      <c r="K174" s="21"/>
      <c r="L174" s="20"/>
      <c r="M174" s="19"/>
      <c r="N174" s="18"/>
      <c r="O174" s="159"/>
      <c r="P174" s="16"/>
      <c r="Q174" s="15"/>
    </row>
    <row r="175" spans="1:17" x14ac:dyDescent="0.2">
      <c r="A175" s="402">
        <f>IF(ISNUMBER(E175),MAX($A$11:A174)+1,"")</f>
        <v>59</v>
      </c>
      <c r="B175" s="177" t="s">
        <v>1264</v>
      </c>
      <c r="C175" s="405" t="s">
        <v>1263</v>
      </c>
      <c r="D175" s="176" t="s">
        <v>7</v>
      </c>
      <c r="E175" s="21">
        <f>SUM(G171:G173)</f>
        <v>1.0205</v>
      </c>
      <c r="F175" s="160"/>
      <c r="G175" s="23"/>
      <c r="H175" s="22"/>
      <c r="I175" s="22"/>
      <c r="J175" s="181"/>
      <c r="K175" s="21">
        <f>E175*J175</f>
        <v>0</v>
      </c>
      <c r="L175" s="20"/>
      <c r="M175" s="19"/>
      <c r="N175" s="18"/>
      <c r="O175" s="159"/>
      <c r="P175" s="16"/>
      <c r="Q175" s="15"/>
    </row>
    <row r="176" spans="1:17" x14ac:dyDescent="0.2">
      <c r="A176" s="402" t="str">
        <f>IF(ISNUMBER(E176),MAX($A$11:A175)+1,"")</f>
        <v/>
      </c>
      <c r="B176" s="27"/>
      <c r="C176" s="182"/>
      <c r="D176" s="26"/>
      <c r="E176" s="21"/>
      <c r="F176" s="160"/>
      <c r="G176" s="23"/>
      <c r="H176" s="22"/>
      <c r="I176" s="22"/>
      <c r="J176" s="181"/>
      <c r="K176" s="21"/>
      <c r="L176" s="20"/>
      <c r="M176" s="19"/>
      <c r="N176" s="18"/>
      <c r="O176" s="159"/>
      <c r="P176" s="16"/>
      <c r="Q176" s="15"/>
    </row>
    <row r="177" spans="1:17" x14ac:dyDescent="0.2">
      <c r="A177" s="402" t="str">
        <f>IF(ISNUMBER(E177),MAX($A$11:A176)+1,"")</f>
        <v/>
      </c>
      <c r="B177" s="174"/>
      <c r="C177" s="404" t="s">
        <v>1262</v>
      </c>
      <c r="D177" s="173"/>
      <c r="E177" s="168"/>
      <c r="F177" s="171"/>
      <c r="G177" s="170"/>
      <c r="H177" s="169"/>
      <c r="I177" s="169"/>
      <c r="J177" s="403"/>
      <c r="K177" s="168">
        <f>SUBTOTAL(9,K170:K176)</f>
        <v>0</v>
      </c>
      <c r="L177" s="20"/>
      <c r="M177" s="19"/>
      <c r="N177" s="18"/>
      <c r="O177" s="159"/>
      <c r="P177" s="16"/>
      <c r="Q177" s="15"/>
    </row>
    <row r="178" spans="1:17" x14ac:dyDescent="0.2">
      <c r="A178" s="402" t="str">
        <f>IF(ISNUMBER(E178),MAX($A$11:A177)+1,"")</f>
        <v/>
      </c>
      <c r="B178" s="27"/>
      <c r="C178" s="182"/>
      <c r="D178" s="26"/>
      <c r="E178" s="21"/>
      <c r="F178" s="160"/>
      <c r="G178" s="23"/>
      <c r="H178" s="22"/>
      <c r="I178" s="22"/>
      <c r="J178" s="181"/>
      <c r="K178" s="21"/>
      <c r="L178" s="20"/>
      <c r="M178" s="19"/>
      <c r="N178" s="18"/>
      <c r="O178" s="159"/>
      <c r="P178" s="16"/>
      <c r="Q178" s="15"/>
    </row>
    <row r="179" spans="1:17" x14ac:dyDescent="0.2">
      <c r="A179" s="402" t="str">
        <f>IF(ISNUMBER(E179),MAX($A$11:A178)+1,"")</f>
        <v/>
      </c>
      <c r="B179" s="408" t="s">
        <v>1261</v>
      </c>
      <c r="C179" s="407" t="s">
        <v>1260</v>
      </c>
      <c r="D179" s="173"/>
      <c r="E179" s="168"/>
      <c r="F179" s="171"/>
      <c r="G179" s="170"/>
      <c r="H179" s="169"/>
      <c r="I179" s="169"/>
      <c r="J179" s="403"/>
      <c r="K179" s="168"/>
      <c r="L179" s="20"/>
      <c r="M179" s="19"/>
      <c r="N179" s="18"/>
      <c r="O179" s="159"/>
      <c r="P179" s="16"/>
      <c r="Q179" s="15"/>
    </row>
    <row r="180" spans="1:17" x14ac:dyDescent="0.2">
      <c r="A180" s="402" t="str">
        <f>IF(ISNUMBER(E180),MAX($A$11:A179)+1,"")</f>
        <v/>
      </c>
      <c r="B180" s="174"/>
      <c r="C180" s="404"/>
      <c r="D180" s="173"/>
      <c r="E180" s="168"/>
      <c r="F180" s="171"/>
      <c r="G180" s="170"/>
      <c r="H180" s="169"/>
      <c r="I180" s="169"/>
      <c r="J180" s="403"/>
      <c r="K180" s="162"/>
      <c r="L180" s="20"/>
      <c r="M180" s="19"/>
      <c r="N180" s="18"/>
      <c r="O180" s="159"/>
      <c r="P180" s="16"/>
      <c r="Q180" s="15"/>
    </row>
    <row r="181" spans="1:17" ht="22.5" x14ac:dyDescent="0.2">
      <c r="A181" s="402">
        <f>IF(ISNUMBER(E181),MAX($A$11:A180)+1,"")</f>
        <v>60</v>
      </c>
      <c r="B181" s="406" t="s">
        <v>1259</v>
      </c>
      <c r="C181" s="405" t="s">
        <v>713</v>
      </c>
      <c r="D181" s="402" t="s">
        <v>12</v>
      </c>
      <c r="E181" s="21">
        <v>130</v>
      </c>
      <c r="F181" s="160">
        <v>2.9E-4</v>
      </c>
      <c r="G181" s="23">
        <f>E181*F181</f>
        <v>3.7699999999999997E-2</v>
      </c>
      <c r="H181" s="22"/>
      <c r="I181" s="22"/>
      <c r="J181" s="181"/>
      <c r="K181" s="21">
        <f>E181*J181</f>
        <v>0</v>
      </c>
      <c r="L181" s="20"/>
      <c r="M181" s="19"/>
      <c r="N181" s="18"/>
      <c r="O181" s="159"/>
      <c r="P181" s="16"/>
      <c r="Q181" s="15"/>
    </row>
    <row r="182" spans="1:17" x14ac:dyDescent="0.2">
      <c r="A182" s="402" t="str">
        <f>IF(ISNUMBER(E182),MAX($A$11:A181)+1,"")</f>
        <v/>
      </c>
      <c r="B182" s="174"/>
      <c r="C182" s="404"/>
      <c r="D182" s="173"/>
      <c r="E182" s="168"/>
      <c r="F182" s="171"/>
      <c r="G182" s="170"/>
      <c r="H182" s="169"/>
      <c r="I182" s="169"/>
      <c r="J182" s="403"/>
      <c r="K182" s="21"/>
      <c r="L182" s="20"/>
      <c r="M182" s="19"/>
      <c r="N182" s="18"/>
      <c r="O182" s="159"/>
      <c r="P182" s="16"/>
      <c r="Q182" s="15"/>
    </row>
    <row r="183" spans="1:17" x14ac:dyDescent="0.2">
      <c r="A183" s="402">
        <f>IF(ISNUMBER(E183),MAX($A$11:A182)+1,"")</f>
        <v>61</v>
      </c>
      <c r="B183" s="177" t="s">
        <v>1258</v>
      </c>
      <c r="C183" s="405" t="s">
        <v>1257</v>
      </c>
      <c r="D183" s="176" t="s">
        <v>7</v>
      </c>
      <c r="E183" s="21">
        <f>SUM(G180:G181)</f>
        <v>3.7699999999999997E-2</v>
      </c>
      <c r="F183" s="160"/>
      <c r="G183" s="23"/>
      <c r="H183" s="22"/>
      <c r="I183" s="22"/>
      <c r="J183" s="181"/>
      <c r="K183" s="21">
        <f>E183*J183</f>
        <v>0</v>
      </c>
      <c r="L183" s="20"/>
      <c r="M183" s="19"/>
      <c r="N183" s="18"/>
      <c r="O183" s="159"/>
      <c r="P183" s="16"/>
      <c r="Q183" s="15"/>
    </row>
    <row r="184" spans="1:17" x14ac:dyDescent="0.2">
      <c r="A184" s="402" t="str">
        <f>IF(ISNUMBER(E184),MAX($A$11:A183)+1,"")</f>
        <v/>
      </c>
      <c r="B184" s="174"/>
      <c r="C184" s="404"/>
      <c r="D184" s="173"/>
      <c r="E184" s="168"/>
      <c r="F184" s="171"/>
      <c r="G184" s="170"/>
      <c r="H184" s="169"/>
      <c r="I184" s="169"/>
      <c r="J184" s="403"/>
      <c r="K184" s="21"/>
      <c r="L184" s="20"/>
      <c r="M184" s="19"/>
      <c r="N184" s="18"/>
      <c r="O184" s="159"/>
      <c r="P184" s="16"/>
      <c r="Q184" s="15"/>
    </row>
    <row r="185" spans="1:17" x14ac:dyDescent="0.2">
      <c r="A185" s="402" t="str">
        <f>IF(ISNUMBER(E185),MAX($A$11:A184)+1,"")</f>
        <v/>
      </c>
      <c r="B185" s="174"/>
      <c r="C185" s="404" t="s">
        <v>1256</v>
      </c>
      <c r="D185" s="173"/>
      <c r="E185" s="168"/>
      <c r="F185" s="171"/>
      <c r="G185" s="170"/>
      <c r="H185" s="169"/>
      <c r="I185" s="169"/>
      <c r="J185" s="403"/>
      <c r="K185" s="168">
        <f>SUBTOTAL(9,K179:K182)</f>
        <v>0</v>
      </c>
      <c r="L185" s="20"/>
      <c r="M185" s="19"/>
      <c r="N185" s="18"/>
      <c r="O185" s="159"/>
      <c r="P185" s="16"/>
      <c r="Q185" s="15"/>
    </row>
    <row r="186" spans="1:17" x14ac:dyDescent="0.2">
      <c r="A186" s="402" t="str">
        <f>IF(ISNUMBER(E186),MAX($A$11:A185)+1,"")</f>
        <v/>
      </c>
      <c r="B186" s="27"/>
      <c r="C186" s="182"/>
      <c r="D186" s="26"/>
      <c r="E186" s="21"/>
      <c r="F186" s="160"/>
      <c r="G186" s="23"/>
      <c r="H186" s="22"/>
      <c r="I186" s="22"/>
      <c r="J186" s="181"/>
      <c r="K186" s="21"/>
      <c r="L186" s="20"/>
      <c r="M186" s="19"/>
      <c r="N186" s="18"/>
      <c r="O186" s="159"/>
      <c r="P186" s="16"/>
      <c r="Q186" s="15"/>
    </row>
    <row r="187" spans="1:17" x14ac:dyDescent="0.2">
      <c r="A187" s="161"/>
      <c r="B187" s="27"/>
      <c r="C187" s="27"/>
      <c r="D187" s="26"/>
      <c r="E187" s="21"/>
      <c r="F187" s="160"/>
      <c r="G187" s="23"/>
      <c r="H187" s="22"/>
      <c r="I187" s="22"/>
      <c r="J187" s="181"/>
      <c r="K187" s="21"/>
      <c r="L187" s="20"/>
      <c r="M187" s="19"/>
      <c r="N187" s="18"/>
      <c r="O187" s="159"/>
      <c r="P187" s="16"/>
      <c r="Q187" s="15"/>
    </row>
    <row r="188" spans="1:17" x14ac:dyDescent="0.2">
      <c r="A188" s="161"/>
      <c r="B188" s="27"/>
      <c r="C188" s="27"/>
      <c r="D188" s="26"/>
      <c r="E188" s="21"/>
      <c r="F188" s="160"/>
      <c r="G188" s="23"/>
      <c r="H188" s="22"/>
      <c r="I188" s="22"/>
      <c r="J188" s="181"/>
      <c r="K188" s="21"/>
      <c r="L188" s="20"/>
      <c r="M188" s="19"/>
      <c r="N188" s="18"/>
      <c r="O188" s="159"/>
      <c r="P188" s="16"/>
      <c r="Q188" s="15"/>
    </row>
    <row r="189" spans="1:17" x14ac:dyDescent="0.2">
      <c r="A189" s="161"/>
      <c r="B189" s="27"/>
      <c r="C189" s="27"/>
      <c r="D189" s="26"/>
      <c r="E189" s="21"/>
      <c r="F189" s="160"/>
      <c r="G189" s="23"/>
      <c r="H189" s="22"/>
      <c r="I189" s="22"/>
      <c r="J189" s="181"/>
      <c r="K189" s="21"/>
      <c r="L189" s="20"/>
      <c r="M189" s="19"/>
      <c r="N189" s="18"/>
      <c r="O189" s="159"/>
      <c r="P189" s="16"/>
      <c r="Q189" s="15"/>
    </row>
    <row r="190" spans="1:17" x14ac:dyDescent="0.2">
      <c r="A190" s="161"/>
      <c r="B190" s="27"/>
      <c r="C190" s="27"/>
      <c r="D190" s="26"/>
      <c r="E190" s="21"/>
      <c r="F190" s="160"/>
      <c r="G190" s="23"/>
      <c r="H190" s="22"/>
      <c r="I190" s="22"/>
      <c r="J190" s="181"/>
      <c r="K190" s="21"/>
      <c r="L190" s="20"/>
      <c r="M190" s="19"/>
      <c r="N190" s="18"/>
      <c r="O190" s="159"/>
      <c r="P190" s="16"/>
      <c r="Q190" s="15"/>
    </row>
    <row r="191" spans="1:17" x14ac:dyDescent="0.2">
      <c r="A191" s="161"/>
      <c r="B191" s="27"/>
      <c r="C191" s="27"/>
      <c r="D191" s="26"/>
      <c r="E191" s="21"/>
      <c r="F191" s="160"/>
      <c r="G191" s="23"/>
      <c r="H191" s="22"/>
      <c r="I191" s="22"/>
      <c r="J191" s="181"/>
      <c r="K191" s="21"/>
      <c r="L191" s="20"/>
      <c r="M191" s="19"/>
      <c r="N191" s="18"/>
      <c r="O191" s="159"/>
      <c r="P191" s="16"/>
      <c r="Q191" s="15"/>
    </row>
    <row r="192" spans="1:17" x14ac:dyDescent="0.2">
      <c r="A192" s="161"/>
      <c r="B192" s="27"/>
      <c r="C192" s="27"/>
      <c r="D192" s="26"/>
      <c r="E192" s="21"/>
      <c r="F192" s="160"/>
      <c r="G192" s="23"/>
      <c r="H192" s="22"/>
      <c r="I192" s="22"/>
      <c r="J192" s="181"/>
      <c r="K192" s="21"/>
      <c r="L192" s="20"/>
      <c r="M192" s="19"/>
      <c r="N192" s="18"/>
      <c r="O192" s="159"/>
      <c r="P192" s="16"/>
      <c r="Q192" s="15"/>
    </row>
    <row r="193" spans="1:17" x14ac:dyDescent="0.2">
      <c r="A193" s="161"/>
      <c r="B193" s="27"/>
      <c r="C193" s="27"/>
      <c r="D193" s="26"/>
      <c r="E193" s="21"/>
      <c r="F193" s="160"/>
      <c r="G193" s="23"/>
      <c r="H193" s="22"/>
      <c r="I193" s="22"/>
      <c r="J193" s="181"/>
      <c r="K193" s="21"/>
      <c r="L193" s="20"/>
      <c r="M193" s="19"/>
      <c r="N193" s="18"/>
      <c r="O193" s="159"/>
      <c r="P193" s="16"/>
      <c r="Q193" s="15"/>
    </row>
    <row r="194" spans="1:17" x14ac:dyDescent="0.2">
      <c r="A194" s="161"/>
      <c r="B194" s="27"/>
      <c r="C194" s="27"/>
      <c r="D194" s="26"/>
      <c r="E194" s="21"/>
      <c r="F194" s="160"/>
      <c r="G194" s="23"/>
      <c r="H194" s="22"/>
      <c r="I194" s="22"/>
      <c r="J194" s="181"/>
      <c r="K194" s="21"/>
      <c r="L194" s="20"/>
      <c r="M194" s="19"/>
      <c r="N194" s="18"/>
      <c r="O194" s="159"/>
      <c r="P194" s="16"/>
      <c r="Q194" s="15"/>
    </row>
    <row r="195" spans="1:17" x14ac:dyDescent="0.2">
      <c r="A195" s="161"/>
      <c r="B195" s="27"/>
      <c r="C195" s="27"/>
      <c r="D195" s="26"/>
      <c r="E195" s="21"/>
      <c r="F195" s="160"/>
      <c r="G195" s="23"/>
      <c r="H195" s="22"/>
      <c r="I195" s="22"/>
      <c r="J195" s="181"/>
      <c r="K195" s="21"/>
      <c r="L195" s="20"/>
      <c r="M195" s="19"/>
      <c r="N195" s="18"/>
      <c r="O195" s="159"/>
      <c r="P195" s="16"/>
      <c r="Q195" s="15"/>
    </row>
    <row r="196" spans="1:17" x14ac:dyDescent="0.2">
      <c r="A196" s="161"/>
      <c r="B196" s="27"/>
      <c r="C196" s="27"/>
      <c r="D196" s="26"/>
      <c r="E196" s="21"/>
      <c r="F196" s="160"/>
      <c r="G196" s="23"/>
      <c r="H196" s="22"/>
      <c r="I196" s="22"/>
      <c r="J196" s="181"/>
      <c r="K196" s="21"/>
      <c r="L196" s="20"/>
      <c r="M196" s="19"/>
      <c r="N196" s="18"/>
      <c r="O196" s="159"/>
      <c r="P196" s="16"/>
      <c r="Q196" s="15"/>
    </row>
    <row r="197" spans="1:17" x14ac:dyDescent="0.2">
      <c r="A197" s="161"/>
      <c r="B197" s="27"/>
      <c r="C197" s="27"/>
      <c r="D197" s="26"/>
      <c r="E197" s="21"/>
      <c r="F197" s="160"/>
      <c r="G197" s="23"/>
      <c r="H197" s="22"/>
      <c r="I197" s="22"/>
      <c r="J197" s="181"/>
      <c r="K197" s="21"/>
      <c r="L197" s="20"/>
      <c r="M197" s="19"/>
      <c r="N197" s="18"/>
      <c r="O197" s="159"/>
      <c r="P197" s="16"/>
      <c r="Q197" s="15"/>
    </row>
    <row r="198" spans="1:17" x14ac:dyDescent="0.2">
      <c r="A198" s="161"/>
      <c r="B198" s="27"/>
      <c r="C198" s="27"/>
      <c r="D198" s="26"/>
      <c r="E198" s="21"/>
      <c r="F198" s="160"/>
      <c r="G198" s="23"/>
      <c r="H198" s="22"/>
      <c r="I198" s="22"/>
      <c r="J198" s="181"/>
      <c r="K198" s="21"/>
      <c r="L198" s="20"/>
      <c r="M198" s="19"/>
      <c r="N198" s="18"/>
      <c r="O198" s="159"/>
      <c r="P198" s="16"/>
      <c r="Q198" s="15"/>
    </row>
    <row r="199" spans="1:17" x14ac:dyDescent="0.2">
      <c r="A199" s="161"/>
      <c r="B199" s="27"/>
      <c r="C199" s="27"/>
      <c r="D199" s="26"/>
      <c r="E199" s="21"/>
      <c r="F199" s="160"/>
      <c r="G199" s="23"/>
      <c r="H199" s="22"/>
      <c r="I199" s="22"/>
      <c r="J199" s="181"/>
      <c r="K199" s="21"/>
      <c r="L199" s="20"/>
      <c r="M199" s="19"/>
      <c r="N199" s="18"/>
      <c r="O199" s="159"/>
      <c r="P199" s="16"/>
      <c r="Q199" s="15"/>
    </row>
    <row r="200" spans="1:17" x14ac:dyDescent="0.2">
      <c r="A200" s="161"/>
      <c r="B200" s="27"/>
      <c r="C200" s="27"/>
      <c r="D200" s="26"/>
      <c r="E200" s="21"/>
      <c r="F200" s="160"/>
      <c r="G200" s="23"/>
      <c r="H200" s="22"/>
      <c r="I200" s="22"/>
      <c r="J200" s="181"/>
      <c r="K200" s="21"/>
      <c r="L200" s="20"/>
      <c r="M200" s="19"/>
      <c r="N200" s="18"/>
      <c r="O200" s="159"/>
      <c r="P200" s="16"/>
      <c r="Q200" s="15"/>
    </row>
    <row r="201" spans="1:17" x14ac:dyDescent="0.2">
      <c r="A201" s="161"/>
      <c r="B201" s="27"/>
      <c r="C201" s="27"/>
      <c r="D201" s="26"/>
      <c r="E201" s="21"/>
      <c r="F201" s="160"/>
      <c r="G201" s="23"/>
      <c r="H201" s="22"/>
      <c r="I201" s="22"/>
      <c r="J201" s="181"/>
      <c r="K201" s="21"/>
      <c r="L201" s="20"/>
      <c r="M201" s="19"/>
      <c r="N201" s="18"/>
      <c r="O201" s="159"/>
      <c r="P201" s="16"/>
      <c r="Q201" s="15"/>
    </row>
    <row r="202" spans="1:17" x14ac:dyDescent="0.2">
      <c r="A202" s="161"/>
      <c r="B202" s="27"/>
      <c r="C202" s="27"/>
      <c r="D202" s="26"/>
      <c r="E202" s="21"/>
      <c r="F202" s="160"/>
      <c r="G202" s="23"/>
      <c r="H202" s="22"/>
      <c r="I202" s="22"/>
      <c r="J202" s="181"/>
      <c r="K202" s="21"/>
      <c r="L202" s="20"/>
      <c r="M202" s="19"/>
      <c r="N202" s="18"/>
      <c r="O202" s="159"/>
      <c r="P202" s="16"/>
      <c r="Q202" s="15"/>
    </row>
    <row r="203" spans="1:17" x14ac:dyDescent="0.2">
      <c r="A203" s="161"/>
      <c r="B203" s="27"/>
      <c r="C203" s="27"/>
      <c r="D203" s="26"/>
      <c r="E203" s="21"/>
      <c r="F203" s="160"/>
      <c r="G203" s="23"/>
      <c r="H203" s="22"/>
      <c r="I203" s="22"/>
      <c r="J203" s="181"/>
      <c r="K203" s="21"/>
      <c r="L203" s="20"/>
      <c r="M203" s="19"/>
      <c r="N203" s="18"/>
      <c r="O203" s="159"/>
      <c r="P203" s="16"/>
      <c r="Q203" s="15"/>
    </row>
    <row r="204" spans="1:17" x14ac:dyDescent="0.2">
      <c r="A204" s="161"/>
      <c r="B204" s="27"/>
      <c r="C204" s="27"/>
      <c r="D204" s="26"/>
      <c r="E204" s="21"/>
      <c r="F204" s="160"/>
      <c r="G204" s="23"/>
      <c r="H204" s="22"/>
      <c r="I204" s="22"/>
      <c r="J204" s="181"/>
      <c r="K204" s="21"/>
      <c r="L204" s="20"/>
      <c r="M204" s="19"/>
      <c r="N204" s="18"/>
      <c r="O204" s="159"/>
      <c r="P204" s="16"/>
      <c r="Q204" s="15"/>
    </row>
    <row r="205" spans="1:17" x14ac:dyDescent="0.2">
      <c r="A205" s="161"/>
      <c r="B205" s="27"/>
      <c r="C205" s="27"/>
      <c r="D205" s="26"/>
      <c r="E205" s="21"/>
      <c r="F205" s="160"/>
      <c r="G205" s="23"/>
      <c r="H205" s="22"/>
      <c r="I205" s="22"/>
      <c r="J205" s="181"/>
      <c r="K205" s="21"/>
      <c r="L205" s="20"/>
      <c r="M205" s="19"/>
      <c r="N205" s="18"/>
      <c r="O205" s="159"/>
      <c r="P205" s="16"/>
      <c r="Q205" s="15"/>
    </row>
    <row r="206" spans="1:17" x14ac:dyDescent="0.2">
      <c r="A206" s="161"/>
      <c r="B206" s="27"/>
      <c r="C206" s="27"/>
      <c r="D206" s="26"/>
      <c r="E206" s="21"/>
      <c r="F206" s="160"/>
      <c r="G206" s="23"/>
      <c r="H206" s="22"/>
      <c r="I206" s="22"/>
      <c r="J206" s="181"/>
      <c r="K206" s="21"/>
      <c r="L206" s="20"/>
      <c r="M206" s="19"/>
      <c r="N206" s="18"/>
      <c r="O206" s="159"/>
      <c r="P206" s="16"/>
      <c r="Q206" s="15"/>
    </row>
    <row r="207" spans="1:17" x14ac:dyDescent="0.2">
      <c r="A207" s="161"/>
      <c r="B207" s="27"/>
      <c r="C207" s="27"/>
      <c r="D207" s="26"/>
      <c r="E207" s="21"/>
      <c r="F207" s="160"/>
      <c r="G207" s="23"/>
      <c r="H207" s="22"/>
      <c r="I207" s="22"/>
      <c r="J207" s="181"/>
      <c r="K207" s="21"/>
      <c r="L207" s="20"/>
      <c r="M207" s="19"/>
      <c r="N207" s="18"/>
      <c r="O207" s="159"/>
      <c r="P207" s="16"/>
      <c r="Q207" s="15"/>
    </row>
    <row r="208" spans="1:17" x14ac:dyDescent="0.2">
      <c r="A208" s="161"/>
      <c r="B208" s="27"/>
      <c r="C208" s="27"/>
      <c r="D208" s="26"/>
      <c r="E208" s="21"/>
      <c r="F208" s="160"/>
      <c r="G208" s="23"/>
      <c r="H208" s="22"/>
      <c r="I208" s="22"/>
      <c r="J208" s="181"/>
      <c r="K208" s="21"/>
      <c r="L208" s="20"/>
      <c r="M208" s="19"/>
      <c r="N208" s="18"/>
      <c r="O208" s="159"/>
      <c r="P208" s="16"/>
      <c r="Q208" s="15"/>
    </row>
    <row r="209" spans="1:17" x14ac:dyDescent="0.2">
      <c r="A209" s="161"/>
      <c r="B209" s="27"/>
      <c r="C209" s="27"/>
      <c r="D209" s="26"/>
      <c r="E209" s="21"/>
      <c r="F209" s="160"/>
      <c r="G209" s="23"/>
      <c r="H209" s="22"/>
      <c r="I209" s="22"/>
      <c r="J209" s="181"/>
      <c r="K209" s="21"/>
      <c r="L209" s="20"/>
      <c r="M209" s="19"/>
      <c r="N209" s="18"/>
      <c r="O209" s="159"/>
      <c r="P209" s="16"/>
      <c r="Q209" s="15"/>
    </row>
    <row r="210" spans="1:17" x14ac:dyDescent="0.2">
      <c r="A210" s="161"/>
      <c r="B210" s="27"/>
      <c r="C210" s="27"/>
      <c r="D210" s="26"/>
      <c r="E210" s="21"/>
      <c r="F210" s="160"/>
      <c r="G210" s="23"/>
      <c r="H210" s="22"/>
      <c r="I210" s="22"/>
      <c r="J210" s="181"/>
      <c r="K210" s="21"/>
      <c r="L210" s="20"/>
      <c r="M210" s="19"/>
      <c r="N210" s="18"/>
      <c r="O210" s="159"/>
      <c r="P210" s="16"/>
      <c r="Q210" s="15"/>
    </row>
    <row r="211" spans="1:17" x14ac:dyDescent="0.2">
      <c r="A211" s="161"/>
      <c r="B211" s="27"/>
      <c r="C211" s="27"/>
      <c r="D211" s="26"/>
      <c r="E211" s="21"/>
      <c r="F211" s="160"/>
      <c r="G211" s="23"/>
      <c r="H211" s="22"/>
      <c r="I211" s="22"/>
      <c r="J211" s="181"/>
      <c r="K211" s="21"/>
      <c r="L211" s="20"/>
      <c r="M211" s="19"/>
      <c r="N211" s="18"/>
      <c r="O211" s="159"/>
      <c r="P211" s="16"/>
      <c r="Q211" s="15"/>
    </row>
    <row r="212" spans="1:17" x14ac:dyDescent="0.2">
      <c r="A212" s="161"/>
      <c r="B212" s="27"/>
      <c r="C212" s="27"/>
      <c r="D212" s="26"/>
      <c r="E212" s="21"/>
      <c r="F212" s="160"/>
      <c r="G212" s="23"/>
      <c r="H212" s="22"/>
      <c r="I212" s="22"/>
      <c r="J212" s="181"/>
      <c r="K212" s="21"/>
      <c r="L212" s="20"/>
      <c r="M212" s="19"/>
      <c r="N212" s="18"/>
      <c r="O212" s="159"/>
      <c r="P212" s="16"/>
      <c r="Q212" s="15"/>
    </row>
    <row r="213" spans="1:17" x14ac:dyDescent="0.2">
      <c r="A213" s="161"/>
      <c r="B213" s="27"/>
      <c r="C213" s="27"/>
      <c r="D213" s="26"/>
      <c r="E213" s="21"/>
      <c r="F213" s="160"/>
      <c r="G213" s="23"/>
      <c r="H213" s="22"/>
      <c r="I213" s="22"/>
      <c r="J213" s="181"/>
      <c r="K213" s="21"/>
      <c r="L213" s="20"/>
      <c r="M213" s="19"/>
      <c r="N213" s="18"/>
      <c r="O213" s="159"/>
      <c r="P213" s="16"/>
      <c r="Q213" s="15"/>
    </row>
    <row r="214" spans="1:17" x14ac:dyDescent="0.2">
      <c r="A214" s="161"/>
      <c r="B214" s="27"/>
      <c r="C214" s="27"/>
      <c r="D214" s="26"/>
      <c r="E214" s="21"/>
      <c r="F214" s="160"/>
      <c r="G214" s="23"/>
      <c r="H214" s="22"/>
      <c r="I214" s="22"/>
      <c r="J214" s="181"/>
      <c r="K214" s="21"/>
      <c r="L214" s="20"/>
      <c r="M214" s="19"/>
      <c r="N214" s="18"/>
      <c r="O214" s="159"/>
      <c r="P214" s="16"/>
      <c r="Q214" s="15"/>
    </row>
    <row r="215" spans="1:17" x14ac:dyDescent="0.2">
      <c r="A215" s="161"/>
      <c r="B215" s="27"/>
      <c r="C215" s="27"/>
      <c r="D215" s="26"/>
      <c r="E215" s="21"/>
      <c r="F215" s="160"/>
      <c r="G215" s="23"/>
      <c r="H215" s="22"/>
      <c r="I215" s="22"/>
      <c r="J215" s="181"/>
      <c r="K215" s="21"/>
      <c r="L215" s="20"/>
      <c r="M215" s="19"/>
      <c r="N215" s="18"/>
      <c r="O215" s="159"/>
      <c r="P215" s="16"/>
      <c r="Q215" s="15"/>
    </row>
    <row r="216" spans="1:17" x14ac:dyDescent="0.2">
      <c r="A216" s="161"/>
      <c r="B216" s="27"/>
      <c r="C216" s="27"/>
      <c r="D216" s="26"/>
      <c r="E216" s="21"/>
      <c r="F216" s="160"/>
      <c r="G216" s="23"/>
      <c r="H216" s="22"/>
      <c r="I216" s="22"/>
      <c r="J216" s="181"/>
      <c r="K216" s="21"/>
      <c r="L216" s="20"/>
      <c r="M216" s="19"/>
      <c r="N216" s="18"/>
      <c r="O216" s="159"/>
      <c r="P216" s="16"/>
      <c r="Q216" s="15"/>
    </row>
    <row r="217" spans="1:17" x14ac:dyDescent="0.2">
      <c r="A217" s="161"/>
      <c r="B217" s="27"/>
      <c r="C217" s="27"/>
      <c r="D217" s="26"/>
      <c r="E217" s="21"/>
      <c r="F217" s="160"/>
      <c r="G217" s="23"/>
      <c r="H217" s="22"/>
      <c r="I217" s="22"/>
      <c r="J217" s="181"/>
      <c r="K217" s="21"/>
      <c r="L217" s="20"/>
      <c r="M217" s="19"/>
      <c r="N217" s="18"/>
      <c r="O217" s="159"/>
      <c r="P217" s="16"/>
      <c r="Q217" s="15"/>
    </row>
    <row r="218" spans="1:17" x14ac:dyDescent="0.2">
      <c r="A218" s="161"/>
      <c r="B218" s="27"/>
      <c r="C218" s="27"/>
      <c r="D218" s="26"/>
      <c r="E218" s="21"/>
      <c r="F218" s="160"/>
      <c r="G218" s="23"/>
      <c r="H218" s="22"/>
      <c r="I218" s="22"/>
      <c r="J218" s="181"/>
      <c r="K218" s="21"/>
      <c r="L218" s="20"/>
      <c r="M218" s="19"/>
      <c r="N218" s="18"/>
      <c r="O218" s="159"/>
      <c r="P218" s="16"/>
      <c r="Q218" s="15"/>
    </row>
    <row r="219" spans="1:17" x14ac:dyDescent="0.2">
      <c r="A219" s="161"/>
      <c r="B219" s="27"/>
      <c r="C219" s="27"/>
      <c r="D219" s="26"/>
      <c r="E219" s="21"/>
      <c r="F219" s="160"/>
      <c r="G219" s="23"/>
      <c r="H219" s="22"/>
      <c r="I219" s="22"/>
      <c r="J219" s="181"/>
      <c r="K219" s="21"/>
      <c r="L219" s="20"/>
      <c r="M219" s="19"/>
      <c r="N219" s="18"/>
      <c r="O219" s="159"/>
      <c r="P219" s="16"/>
      <c r="Q219" s="15"/>
    </row>
    <row r="220" spans="1:17" x14ac:dyDescent="0.2">
      <c r="A220" s="161"/>
      <c r="B220" s="27"/>
      <c r="C220" s="27"/>
      <c r="D220" s="26"/>
      <c r="E220" s="21"/>
      <c r="F220" s="160"/>
      <c r="G220" s="23"/>
      <c r="H220" s="22"/>
      <c r="I220" s="22"/>
      <c r="J220" s="181"/>
      <c r="K220" s="21"/>
      <c r="L220" s="20"/>
      <c r="M220" s="19"/>
      <c r="N220" s="18"/>
      <c r="O220" s="159"/>
      <c r="P220" s="16"/>
      <c r="Q220" s="15"/>
    </row>
    <row r="221" spans="1:17" x14ac:dyDescent="0.2">
      <c r="A221" s="161"/>
      <c r="B221" s="27"/>
      <c r="C221" s="27"/>
      <c r="D221" s="26"/>
      <c r="E221" s="21"/>
      <c r="F221" s="160"/>
      <c r="G221" s="23"/>
      <c r="H221" s="22"/>
      <c r="I221" s="22"/>
      <c r="J221" s="181"/>
      <c r="K221" s="21"/>
      <c r="L221" s="20"/>
      <c r="M221" s="19"/>
      <c r="N221" s="18"/>
      <c r="O221" s="159"/>
      <c r="P221" s="16"/>
      <c r="Q221" s="15"/>
    </row>
    <row r="222" spans="1:17" x14ac:dyDescent="0.2">
      <c r="A222" s="161"/>
      <c r="B222" s="27"/>
      <c r="C222" s="27"/>
      <c r="D222" s="26"/>
      <c r="E222" s="21"/>
      <c r="F222" s="160"/>
      <c r="G222" s="23"/>
      <c r="H222" s="22"/>
      <c r="I222" s="22"/>
      <c r="J222" s="181"/>
      <c r="K222" s="21"/>
      <c r="L222" s="20"/>
      <c r="M222" s="19"/>
      <c r="N222" s="18"/>
      <c r="O222" s="159"/>
      <c r="P222" s="16"/>
      <c r="Q222" s="15"/>
    </row>
    <row r="223" spans="1:17" x14ac:dyDescent="0.2">
      <c r="A223" s="161"/>
      <c r="B223" s="27"/>
      <c r="C223" s="27"/>
      <c r="D223" s="26"/>
      <c r="E223" s="21"/>
      <c r="F223" s="160"/>
      <c r="G223" s="23"/>
      <c r="H223" s="22"/>
      <c r="I223" s="22"/>
      <c r="J223" s="181"/>
      <c r="K223" s="21"/>
      <c r="L223" s="20"/>
      <c r="M223" s="19"/>
      <c r="N223" s="18"/>
      <c r="O223" s="159"/>
      <c r="P223" s="16"/>
      <c r="Q223" s="15"/>
    </row>
    <row r="224" spans="1:17" x14ac:dyDescent="0.2">
      <c r="A224" s="161"/>
      <c r="B224" s="27"/>
      <c r="C224" s="27"/>
      <c r="D224" s="26"/>
      <c r="E224" s="21"/>
      <c r="F224" s="160"/>
      <c r="G224" s="23"/>
      <c r="H224" s="22"/>
      <c r="I224" s="22"/>
      <c r="J224" s="181"/>
      <c r="K224" s="21"/>
      <c r="L224" s="20"/>
      <c r="M224" s="19"/>
      <c r="N224" s="18"/>
      <c r="O224" s="159"/>
      <c r="P224" s="16"/>
      <c r="Q224" s="15"/>
    </row>
    <row r="225" spans="1:17" x14ac:dyDescent="0.2">
      <c r="A225" s="161"/>
      <c r="B225" s="27"/>
      <c r="C225" s="27"/>
      <c r="D225" s="26"/>
      <c r="E225" s="21"/>
      <c r="F225" s="160"/>
      <c r="G225" s="23"/>
      <c r="H225" s="22"/>
      <c r="I225" s="22"/>
      <c r="J225" s="181"/>
      <c r="K225" s="21"/>
      <c r="L225" s="20"/>
      <c r="M225" s="19"/>
      <c r="N225" s="18"/>
      <c r="O225" s="159"/>
      <c r="P225" s="16"/>
      <c r="Q225" s="15"/>
    </row>
    <row r="226" spans="1:17" x14ac:dyDescent="0.2">
      <c r="A226" s="161"/>
      <c r="B226" s="27"/>
      <c r="C226" s="27"/>
      <c r="D226" s="26"/>
      <c r="E226" s="21"/>
      <c r="F226" s="160"/>
      <c r="G226" s="23"/>
      <c r="H226" s="22"/>
      <c r="I226" s="22"/>
      <c r="J226" s="181"/>
      <c r="K226" s="21"/>
      <c r="L226" s="20"/>
      <c r="M226" s="19"/>
      <c r="N226" s="18"/>
      <c r="O226" s="159"/>
      <c r="P226" s="16"/>
      <c r="Q226" s="15"/>
    </row>
    <row r="227" spans="1:17" x14ac:dyDescent="0.2">
      <c r="A227" s="161"/>
      <c r="B227" s="27"/>
      <c r="C227" s="27"/>
      <c r="D227" s="26"/>
      <c r="E227" s="21"/>
      <c r="F227" s="160"/>
      <c r="G227" s="23"/>
      <c r="H227" s="22"/>
      <c r="I227" s="22"/>
      <c r="J227" s="181"/>
      <c r="K227" s="21"/>
      <c r="L227" s="20"/>
      <c r="M227" s="19"/>
      <c r="N227" s="18"/>
      <c r="O227" s="159"/>
      <c r="P227" s="16"/>
      <c r="Q227" s="15"/>
    </row>
    <row r="228" spans="1:17" x14ac:dyDescent="0.2">
      <c r="A228" s="28"/>
      <c r="B228" s="27"/>
      <c r="C228" s="27"/>
      <c r="D228" s="26"/>
      <c r="E228" s="21"/>
      <c r="F228" s="160"/>
      <c r="G228" s="23"/>
      <c r="H228" s="22"/>
      <c r="I228" s="22"/>
      <c r="J228" s="181"/>
      <c r="K228" s="21"/>
      <c r="L228" s="20"/>
      <c r="M228" s="19"/>
      <c r="N228" s="18"/>
      <c r="O228" s="159"/>
      <c r="P228" s="16"/>
      <c r="Q228" s="15"/>
    </row>
    <row r="229" spans="1:17" x14ac:dyDescent="0.2">
      <c r="A229" s="28"/>
      <c r="B229" s="27"/>
      <c r="C229" s="27"/>
      <c r="D229" s="26"/>
      <c r="E229" s="21"/>
      <c r="F229" s="160"/>
      <c r="G229" s="23"/>
      <c r="H229" s="22"/>
      <c r="I229" s="22"/>
      <c r="J229" s="181"/>
      <c r="K229" s="21"/>
      <c r="L229" s="20"/>
      <c r="M229" s="19"/>
      <c r="N229" s="18"/>
      <c r="O229" s="159"/>
      <c r="P229" s="16"/>
      <c r="Q229" s="15"/>
    </row>
    <row r="230" spans="1:17" x14ac:dyDescent="0.2">
      <c r="A230" s="28"/>
      <c r="B230" s="27"/>
      <c r="C230" s="27"/>
      <c r="D230" s="26"/>
      <c r="E230" s="21"/>
      <c r="F230" s="160"/>
      <c r="G230" s="23"/>
      <c r="H230" s="22"/>
      <c r="I230" s="22"/>
      <c r="J230" s="181"/>
      <c r="K230" s="21"/>
      <c r="L230" s="20"/>
      <c r="M230" s="19"/>
      <c r="N230" s="18"/>
      <c r="O230" s="159"/>
      <c r="P230" s="16"/>
      <c r="Q230" s="15"/>
    </row>
    <row r="231" spans="1:17" x14ac:dyDescent="0.2">
      <c r="A231" s="28"/>
      <c r="B231" s="27"/>
      <c r="C231" s="27"/>
      <c r="D231" s="26"/>
      <c r="E231" s="21"/>
      <c r="F231" s="160"/>
      <c r="G231" s="23"/>
      <c r="H231" s="22"/>
      <c r="I231" s="22"/>
      <c r="J231" s="181"/>
      <c r="K231" s="21"/>
      <c r="L231" s="20"/>
      <c r="M231" s="19"/>
      <c r="N231" s="18"/>
      <c r="O231" s="159"/>
      <c r="P231" s="16"/>
      <c r="Q231" s="15"/>
    </row>
    <row r="232" spans="1:17" x14ac:dyDescent="0.2">
      <c r="A232" s="28"/>
      <c r="B232" s="27"/>
      <c r="C232" s="27"/>
      <c r="D232" s="26"/>
      <c r="E232" s="21"/>
      <c r="F232" s="160"/>
      <c r="G232" s="23"/>
      <c r="H232" s="22"/>
      <c r="I232" s="22"/>
      <c r="J232" s="181"/>
      <c r="K232" s="21"/>
      <c r="L232" s="20"/>
      <c r="M232" s="19"/>
      <c r="N232" s="18"/>
      <c r="O232" s="159"/>
      <c r="P232" s="16"/>
      <c r="Q232" s="15"/>
    </row>
    <row r="233" spans="1:17" x14ac:dyDescent="0.2">
      <c r="A233" s="28"/>
      <c r="B233" s="27"/>
      <c r="C233" s="27"/>
      <c r="D233" s="26"/>
      <c r="E233" s="21"/>
      <c r="F233" s="160"/>
      <c r="G233" s="23"/>
      <c r="H233" s="22"/>
      <c r="I233" s="22"/>
      <c r="J233" s="181"/>
      <c r="K233" s="21"/>
      <c r="L233" s="20"/>
      <c r="M233" s="19"/>
      <c r="N233" s="18"/>
      <c r="O233" s="159"/>
      <c r="P233" s="16"/>
      <c r="Q233" s="15"/>
    </row>
    <row r="234" spans="1:17" x14ac:dyDescent="0.2">
      <c r="A234" s="28"/>
      <c r="B234" s="27"/>
      <c r="C234" s="27"/>
      <c r="D234" s="26"/>
      <c r="E234" s="21"/>
      <c r="F234" s="160"/>
      <c r="G234" s="23"/>
      <c r="H234" s="22"/>
      <c r="I234" s="22"/>
      <c r="J234" s="181"/>
      <c r="K234" s="21"/>
      <c r="L234" s="20"/>
      <c r="M234" s="19"/>
      <c r="N234" s="18"/>
      <c r="O234" s="159"/>
      <c r="P234" s="16"/>
      <c r="Q234" s="15"/>
    </row>
    <row r="235" spans="1:17" x14ac:dyDescent="0.2">
      <c r="A235" s="28"/>
      <c r="B235" s="27"/>
      <c r="C235" s="27"/>
      <c r="D235" s="26"/>
      <c r="E235" s="21"/>
      <c r="F235" s="160"/>
      <c r="G235" s="23"/>
      <c r="H235" s="22"/>
      <c r="I235" s="22"/>
      <c r="J235" s="181"/>
      <c r="K235" s="21"/>
      <c r="L235" s="20"/>
      <c r="M235" s="19"/>
      <c r="N235" s="18"/>
      <c r="O235" s="159"/>
      <c r="P235" s="16"/>
      <c r="Q235" s="15"/>
    </row>
    <row r="236" spans="1:17" x14ac:dyDescent="0.2">
      <c r="A236" s="28"/>
      <c r="B236" s="27"/>
      <c r="C236" s="27"/>
      <c r="D236" s="26"/>
      <c r="E236" s="21"/>
      <c r="F236" s="160"/>
      <c r="G236" s="23"/>
      <c r="H236" s="22"/>
      <c r="I236" s="22"/>
      <c r="J236" s="181"/>
      <c r="K236" s="21"/>
      <c r="L236" s="20"/>
      <c r="M236" s="19"/>
      <c r="N236" s="18"/>
      <c r="O236" s="159"/>
      <c r="P236" s="16"/>
      <c r="Q236" s="15"/>
    </row>
    <row r="237" spans="1:17" x14ac:dyDescent="0.2">
      <c r="A237" s="28"/>
      <c r="B237" s="27"/>
      <c r="C237" s="27"/>
      <c r="D237" s="26"/>
      <c r="E237" s="21"/>
      <c r="F237" s="160"/>
      <c r="G237" s="23"/>
      <c r="H237" s="22"/>
      <c r="I237" s="22"/>
      <c r="J237" s="181"/>
      <c r="K237" s="21"/>
      <c r="L237" s="20"/>
      <c r="M237" s="19"/>
      <c r="N237" s="18"/>
      <c r="O237" s="159"/>
      <c r="P237" s="16"/>
      <c r="Q237" s="15"/>
    </row>
    <row r="238" spans="1:17" x14ac:dyDescent="0.2">
      <c r="A238" s="28"/>
      <c r="B238" s="27"/>
      <c r="C238" s="27"/>
      <c r="D238" s="26"/>
      <c r="E238" s="21"/>
      <c r="F238" s="160"/>
      <c r="G238" s="23"/>
      <c r="H238" s="22"/>
      <c r="I238" s="22"/>
      <c r="J238" s="181"/>
      <c r="K238" s="21"/>
      <c r="L238" s="20"/>
      <c r="M238" s="19"/>
      <c r="N238" s="18"/>
      <c r="O238" s="159"/>
      <c r="P238" s="16"/>
      <c r="Q238" s="15"/>
    </row>
    <row r="239" spans="1:17" x14ac:dyDescent="0.2">
      <c r="A239" s="28"/>
      <c r="B239" s="27"/>
      <c r="C239" s="27"/>
      <c r="D239" s="26"/>
      <c r="E239" s="21"/>
      <c r="F239" s="160"/>
      <c r="G239" s="23"/>
      <c r="H239" s="22"/>
      <c r="I239" s="22"/>
      <c r="J239" s="181"/>
      <c r="K239" s="21"/>
      <c r="L239" s="20"/>
      <c r="M239" s="19"/>
      <c r="N239" s="18"/>
      <c r="O239" s="159"/>
      <c r="P239" s="16"/>
      <c r="Q239" s="15"/>
    </row>
    <row r="240" spans="1:17" x14ac:dyDescent="0.2">
      <c r="A240" s="28"/>
      <c r="B240" s="27"/>
      <c r="C240" s="27"/>
      <c r="D240" s="26"/>
      <c r="E240" s="21"/>
      <c r="F240" s="160"/>
      <c r="G240" s="23"/>
      <c r="H240" s="22"/>
      <c r="I240" s="22"/>
      <c r="J240" s="181"/>
      <c r="K240" s="21"/>
      <c r="L240" s="20"/>
      <c r="M240" s="19"/>
      <c r="N240" s="18"/>
      <c r="O240" s="159"/>
      <c r="P240" s="16"/>
      <c r="Q240" s="15"/>
    </row>
    <row r="241" spans="1:17" x14ac:dyDescent="0.2">
      <c r="A241" s="28"/>
      <c r="B241" s="27"/>
      <c r="C241" s="27"/>
      <c r="D241" s="26"/>
      <c r="E241" s="21"/>
      <c r="F241" s="160"/>
      <c r="G241" s="23"/>
      <c r="H241" s="22"/>
      <c r="I241" s="22"/>
      <c r="J241" s="181"/>
      <c r="K241" s="21"/>
      <c r="L241" s="20"/>
      <c r="M241" s="19"/>
      <c r="N241" s="18"/>
      <c r="O241" s="159"/>
      <c r="P241" s="16"/>
      <c r="Q241" s="15"/>
    </row>
    <row r="242" spans="1:17" x14ac:dyDescent="0.2">
      <c r="A242" s="28"/>
      <c r="B242" s="27"/>
      <c r="C242" s="27"/>
      <c r="D242" s="26"/>
      <c r="E242" s="21"/>
      <c r="F242" s="160"/>
      <c r="G242" s="23"/>
      <c r="H242" s="22"/>
      <c r="I242" s="22"/>
      <c r="J242" s="181"/>
      <c r="K242" s="21"/>
      <c r="L242" s="20"/>
      <c r="M242" s="19"/>
      <c r="N242" s="18"/>
      <c r="O242" s="159"/>
      <c r="P242" s="16"/>
      <c r="Q242" s="15"/>
    </row>
    <row r="243" spans="1:17" x14ac:dyDescent="0.2">
      <c r="A243" s="28"/>
      <c r="B243" s="27"/>
      <c r="C243" s="27"/>
      <c r="D243" s="26"/>
      <c r="E243" s="21"/>
      <c r="F243" s="160"/>
      <c r="G243" s="23"/>
      <c r="H243" s="22"/>
      <c r="I243" s="22"/>
      <c r="J243" s="181"/>
      <c r="K243" s="21"/>
      <c r="L243" s="20"/>
      <c r="M243" s="19"/>
      <c r="N243" s="18"/>
      <c r="O243" s="159"/>
      <c r="P243" s="16"/>
      <c r="Q243" s="15"/>
    </row>
    <row r="244" spans="1:17" x14ac:dyDescent="0.2">
      <c r="A244" s="28"/>
      <c r="B244" s="27"/>
      <c r="C244" s="27"/>
      <c r="D244" s="26"/>
      <c r="E244" s="21"/>
      <c r="F244" s="160"/>
      <c r="G244" s="23"/>
      <c r="H244" s="22"/>
      <c r="I244" s="22"/>
      <c r="J244" s="181"/>
      <c r="K244" s="21"/>
      <c r="L244" s="20"/>
      <c r="M244" s="19"/>
      <c r="N244" s="18"/>
      <c r="O244" s="159"/>
      <c r="P244" s="16"/>
      <c r="Q244" s="15"/>
    </row>
    <row r="245" spans="1:17" x14ac:dyDescent="0.2">
      <c r="A245" s="28"/>
      <c r="B245" s="27"/>
      <c r="C245" s="27"/>
      <c r="D245" s="26"/>
      <c r="E245" s="21"/>
      <c r="F245" s="160"/>
      <c r="G245" s="23"/>
      <c r="H245" s="22"/>
      <c r="I245" s="22"/>
      <c r="J245" s="181"/>
      <c r="K245" s="21"/>
      <c r="L245" s="20"/>
      <c r="M245" s="19"/>
      <c r="N245" s="18"/>
      <c r="O245" s="159"/>
      <c r="P245" s="16"/>
      <c r="Q245" s="15"/>
    </row>
    <row r="246" spans="1:17" x14ac:dyDescent="0.2">
      <c r="A246" s="28"/>
      <c r="B246" s="27"/>
      <c r="C246" s="27"/>
      <c r="D246" s="26"/>
      <c r="E246" s="21"/>
      <c r="F246" s="160"/>
      <c r="G246" s="23"/>
      <c r="H246" s="22"/>
      <c r="I246" s="22"/>
      <c r="J246" s="181"/>
      <c r="K246" s="21"/>
      <c r="L246" s="20"/>
      <c r="M246" s="19"/>
      <c r="N246" s="18"/>
      <c r="O246" s="159"/>
      <c r="P246" s="16"/>
      <c r="Q246" s="15"/>
    </row>
    <row r="247" spans="1:17" x14ac:dyDescent="0.2">
      <c r="A247" s="28"/>
      <c r="B247" s="27"/>
      <c r="C247" s="27"/>
      <c r="D247" s="26"/>
      <c r="E247" s="21"/>
      <c r="F247" s="160"/>
      <c r="G247" s="23"/>
      <c r="H247" s="22"/>
      <c r="I247" s="22"/>
      <c r="J247" s="181"/>
      <c r="K247" s="21"/>
      <c r="L247" s="20"/>
      <c r="M247" s="19"/>
      <c r="N247" s="18"/>
      <c r="O247" s="159"/>
      <c r="P247" s="16"/>
      <c r="Q247" s="15"/>
    </row>
    <row r="248" spans="1:17" x14ac:dyDescent="0.2">
      <c r="A248" s="28"/>
      <c r="B248" s="27"/>
      <c r="C248" s="27"/>
      <c r="D248" s="26"/>
      <c r="E248" s="21"/>
      <c r="F248" s="160"/>
      <c r="G248" s="23"/>
      <c r="H248" s="22"/>
      <c r="I248" s="22"/>
      <c r="J248" s="181"/>
      <c r="K248" s="21"/>
      <c r="L248" s="20"/>
      <c r="M248" s="19"/>
      <c r="N248" s="18"/>
      <c r="O248" s="159"/>
      <c r="P248" s="16"/>
      <c r="Q248" s="15"/>
    </row>
    <row r="249" spans="1:17" x14ac:dyDescent="0.2">
      <c r="A249" s="28"/>
      <c r="B249" s="27"/>
      <c r="C249" s="27"/>
      <c r="D249" s="26"/>
      <c r="E249" s="21"/>
      <c r="F249" s="160"/>
      <c r="G249" s="23"/>
      <c r="H249" s="22"/>
      <c r="I249" s="22"/>
      <c r="J249" s="181"/>
      <c r="K249" s="21"/>
      <c r="L249" s="20"/>
      <c r="M249" s="19"/>
      <c r="N249" s="18"/>
      <c r="O249" s="159"/>
      <c r="P249" s="16"/>
      <c r="Q249" s="15"/>
    </row>
    <row r="250" spans="1:17" x14ac:dyDescent="0.2">
      <c r="A250" s="28"/>
      <c r="B250" s="27"/>
      <c r="C250" s="27"/>
      <c r="D250" s="26"/>
      <c r="E250" s="21"/>
      <c r="F250" s="160"/>
      <c r="G250" s="23"/>
      <c r="H250" s="22"/>
      <c r="I250" s="22"/>
      <c r="J250" s="181"/>
      <c r="K250" s="21"/>
      <c r="L250" s="20"/>
      <c r="M250" s="19"/>
      <c r="N250" s="18"/>
      <c r="O250" s="159"/>
      <c r="P250" s="16"/>
      <c r="Q250" s="15"/>
    </row>
    <row r="251" spans="1:17" x14ac:dyDescent="0.2">
      <c r="A251" s="28"/>
      <c r="B251" s="27"/>
      <c r="C251" s="27"/>
      <c r="D251" s="26"/>
      <c r="E251" s="21"/>
      <c r="F251" s="160"/>
      <c r="G251" s="23"/>
      <c r="H251" s="22"/>
      <c r="I251" s="22"/>
      <c r="J251" s="181"/>
      <c r="K251" s="21"/>
      <c r="L251" s="20"/>
      <c r="M251" s="19"/>
      <c r="N251" s="18"/>
      <c r="O251" s="159"/>
      <c r="P251" s="16"/>
      <c r="Q251" s="15"/>
    </row>
    <row r="252" spans="1:17" x14ac:dyDescent="0.2">
      <c r="A252" s="28"/>
      <c r="B252" s="27"/>
      <c r="C252" s="27"/>
      <c r="D252" s="26"/>
      <c r="E252" s="21"/>
      <c r="F252" s="160"/>
      <c r="G252" s="23"/>
      <c r="H252" s="22"/>
      <c r="I252" s="22"/>
      <c r="J252" s="181"/>
      <c r="K252" s="21"/>
      <c r="L252" s="20"/>
      <c r="M252" s="19"/>
      <c r="N252" s="18"/>
      <c r="O252" s="159"/>
      <c r="P252" s="16"/>
      <c r="Q252" s="15"/>
    </row>
    <row r="253" spans="1:17" x14ac:dyDescent="0.2">
      <c r="A253" s="28"/>
      <c r="B253" s="27"/>
      <c r="C253" s="27"/>
      <c r="D253" s="26"/>
      <c r="E253" s="21"/>
      <c r="F253" s="160"/>
      <c r="G253" s="23"/>
      <c r="H253" s="22"/>
      <c r="I253" s="22"/>
      <c r="J253" s="181"/>
      <c r="K253" s="21"/>
      <c r="L253" s="20"/>
      <c r="M253" s="19"/>
      <c r="N253" s="18"/>
      <c r="O253" s="159"/>
      <c r="P253" s="16"/>
      <c r="Q253" s="15"/>
    </row>
    <row r="254" spans="1:17" x14ac:dyDescent="0.2">
      <c r="A254" s="28"/>
      <c r="B254" s="27"/>
      <c r="C254" s="27"/>
      <c r="D254" s="26"/>
      <c r="E254" s="21"/>
      <c r="F254" s="160"/>
      <c r="G254" s="23"/>
      <c r="H254" s="22"/>
      <c r="I254" s="22"/>
      <c r="J254" s="181"/>
      <c r="K254" s="21"/>
      <c r="L254" s="20"/>
      <c r="M254" s="19"/>
      <c r="N254" s="18"/>
      <c r="O254" s="159"/>
      <c r="P254" s="16"/>
      <c r="Q254" s="15"/>
    </row>
    <row r="255" spans="1:17" x14ac:dyDescent="0.2">
      <c r="A255" s="28"/>
      <c r="B255" s="27"/>
      <c r="C255" s="27"/>
      <c r="D255" s="26"/>
      <c r="E255" s="21"/>
      <c r="F255" s="160"/>
      <c r="G255" s="23"/>
      <c r="H255" s="22"/>
      <c r="I255" s="22"/>
      <c r="J255" s="181"/>
      <c r="K255" s="21"/>
      <c r="L255" s="20"/>
      <c r="M255" s="19"/>
      <c r="N255" s="18"/>
      <c r="O255" s="159"/>
      <c r="P255" s="16"/>
      <c r="Q255" s="15"/>
    </row>
    <row r="256" spans="1:17" x14ac:dyDescent="0.2">
      <c r="A256" s="28"/>
      <c r="B256" s="27"/>
      <c r="C256" s="27"/>
      <c r="D256" s="26"/>
      <c r="E256" s="21"/>
      <c r="F256" s="160"/>
      <c r="G256" s="23"/>
      <c r="H256" s="22"/>
      <c r="I256" s="22"/>
      <c r="J256" s="181"/>
      <c r="K256" s="21"/>
      <c r="L256" s="20"/>
      <c r="M256" s="19"/>
      <c r="N256" s="18"/>
      <c r="O256" s="159"/>
      <c r="P256" s="16"/>
      <c r="Q256" s="15"/>
    </row>
    <row r="257" spans="1:17" x14ac:dyDescent="0.2">
      <c r="A257" s="28"/>
      <c r="B257" s="27"/>
      <c r="C257" s="27"/>
      <c r="D257" s="26"/>
      <c r="E257" s="21"/>
      <c r="F257" s="160"/>
      <c r="G257" s="23"/>
      <c r="H257" s="22"/>
      <c r="I257" s="22"/>
      <c r="J257" s="181"/>
      <c r="K257" s="21"/>
      <c r="L257" s="20"/>
      <c r="M257" s="19"/>
      <c r="N257" s="18"/>
      <c r="O257" s="159"/>
      <c r="P257" s="16"/>
      <c r="Q257" s="15"/>
    </row>
    <row r="258" spans="1:17" x14ac:dyDescent="0.2">
      <c r="A258" s="28"/>
      <c r="B258" s="27"/>
      <c r="C258" s="27"/>
      <c r="D258" s="26"/>
      <c r="E258" s="21"/>
      <c r="F258" s="160"/>
      <c r="G258" s="23"/>
      <c r="H258" s="22"/>
      <c r="I258" s="22"/>
      <c r="J258" s="181"/>
      <c r="K258" s="21"/>
      <c r="L258" s="20"/>
      <c r="M258" s="19"/>
      <c r="N258" s="18"/>
      <c r="O258" s="159"/>
      <c r="P258" s="16"/>
      <c r="Q258" s="15"/>
    </row>
    <row r="259" spans="1:17" x14ac:dyDescent="0.2">
      <c r="A259" s="28"/>
      <c r="B259" s="27"/>
      <c r="C259" s="27"/>
      <c r="D259" s="26"/>
      <c r="E259" s="21"/>
      <c r="F259" s="160"/>
      <c r="G259" s="23"/>
      <c r="H259" s="22"/>
      <c r="I259" s="22"/>
      <c r="J259" s="181"/>
      <c r="K259" s="21"/>
      <c r="L259" s="20"/>
      <c r="M259" s="19"/>
      <c r="N259" s="18"/>
      <c r="O259" s="159"/>
      <c r="P259" s="16"/>
      <c r="Q259" s="15"/>
    </row>
    <row r="260" spans="1:17" x14ac:dyDescent="0.2">
      <c r="A260" s="28"/>
      <c r="B260" s="27"/>
      <c r="C260" s="27"/>
      <c r="D260" s="26"/>
      <c r="E260" s="21"/>
      <c r="F260" s="160"/>
      <c r="G260" s="23"/>
      <c r="H260" s="22"/>
      <c r="I260" s="22"/>
      <c r="J260" s="181"/>
      <c r="K260" s="21"/>
      <c r="L260" s="20"/>
      <c r="M260" s="19"/>
      <c r="N260" s="18"/>
      <c r="O260" s="159"/>
      <c r="P260" s="16"/>
      <c r="Q260" s="15"/>
    </row>
    <row r="261" spans="1:17" x14ac:dyDescent="0.2">
      <c r="A261" s="28"/>
      <c r="B261" s="27"/>
      <c r="C261" s="27"/>
      <c r="D261" s="26"/>
      <c r="E261" s="21"/>
      <c r="F261" s="160"/>
      <c r="G261" s="23"/>
      <c r="H261" s="22"/>
      <c r="I261" s="22"/>
      <c r="J261" s="181"/>
      <c r="K261" s="21"/>
      <c r="L261" s="20"/>
      <c r="M261" s="19"/>
      <c r="N261" s="18"/>
      <c r="O261" s="159"/>
      <c r="P261" s="16"/>
      <c r="Q261" s="15"/>
    </row>
    <row r="262" spans="1:17" x14ac:dyDescent="0.2">
      <c r="A262" s="28"/>
      <c r="B262" s="27"/>
      <c r="C262" s="27"/>
      <c r="D262" s="26"/>
      <c r="E262" s="21"/>
      <c r="F262" s="160"/>
      <c r="G262" s="23"/>
      <c r="H262" s="22"/>
      <c r="I262" s="22"/>
      <c r="J262" s="181"/>
      <c r="K262" s="21"/>
      <c r="L262" s="20"/>
      <c r="M262" s="19"/>
      <c r="N262" s="18"/>
      <c r="O262" s="159"/>
      <c r="P262" s="16"/>
      <c r="Q262" s="15"/>
    </row>
    <row r="263" spans="1:17" x14ac:dyDescent="0.2">
      <c r="A263" s="28"/>
      <c r="B263" s="27"/>
      <c r="C263" s="27"/>
      <c r="D263" s="26"/>
      <c r="E263" s="21"/>
      <c r="F263" s="160"/>
      <c r="G263" s="23"/>
      <c r="H263" s="22"/>
      <c r="I263" s="22"/>
      <c r="J263" s="181"/>
      <c r="K263" s="21"/>
      <c r="L263" s="20"/>
      <c r="M263" s="19"/>
      <c r="N263" s="18"/>
      <c r="O263" s="159"/>
      <c r="P263" s="16"/>
      <c r="Q263" s="15"/>
    </row>
    <row r="264" spans="1:17" x14ac:dyDescent="0.2">
      <c r="A264" s="28"/>
      <c r="B264" s="27"/>
      <c r="C264" s="27"/>
      <c r="D264" s="26"/>
      <c r="E264" s="21"/>
      <c r="F264" s="160"/>
      <c r="G264" s="23"/>
      <c r="H264" s="22"/>
      <c r="I264" s="22"/>
      <c r="J264" s="181"/>
      <c r="K264" s="21"/>
      <c r="L264" s="20"/>
      <c r="M264" s="19"/>
      <c r="N264" s="18"/>
      <c r="O264" s="159"/>
      <c r="P264" s="16"/>
      <c r="Q264" s="15"/>
    </row>
    <row r="265" spans="1:17" x14ac:dyDescent="0.2">
      <c r="A265" s="28"/>
      <c r="B265" s="27"/>
      <c r="C265" s="27"/>
      <c r="D265" s="26"/>
      <c r="E265" s="21"/>
      <c r="F265" s="160"/>
      <c r="G265" s="23"/>
      <c r="H265" s="22"/>
      <c r="I265" s="22"/>
      <c r="J265" s="181"/>
      <c r="K265" s="21"/>
      <c r="L265" s="20"/>
      <c r="M265" s="19"/>
      <c r="N265" s="18"/>
      <c r="O265" s="159"/>
      <c r="P265" s="16"/>
      <c r="Q265" s="15"/>
    </row>
    <row r="266" spans="1:17" x14ac:dyDescent="0.2">
      <c r="A266" s="28"/>
      <c r="B266" s="27"/>
      <c r="C266" s="27"/>
      <c r="D266" s="26"/>
      <c r="E266" s="21"/>
      <c r="F266" s="160"/>
      <c r="G266" s="23"/>
      <c r="H266" s="22"/>
      <c r="I266" s="22"/>
      <c r="J266" s="181"/>
      <c r="K266" s="21"/>
      <c r="L266" s="20"/>
      <c r="M266" s="19"/>
      <c r="N266" s="18"/>
      <c r="O266" s="159"/>
      <c r="P266" s="16"/>
      <c r="Q266" s="15"/>
    </row>
    <row r="267" spans="1:17" x14ac:dyDescent="0.2">
      <c r="A267" s="28"/>
      <c r="B267" s="27"/>
      <c r="C267" s="27"/>
      <c r="D267" s="26"/>
      <c r="E267" s="21"/>
      <c r="F267" s="160"/>
      <c r="G267" s="23"/>
      <c r="H267" s="22"/>
      <c r="I267" s="22"/>
      <c r="J267" s="181"/>
      <c r="K267" s="21"/>
      <c r="L267" s="20"/>
      <c r="M267" s="19"/>
      <c r="N267" s="18"/>
      <c r="O267" s="159"/>
      <c r="P267" s="16"/>
      <c r="Q267" s="15"/>
    </row>
    <row r="268" spans="1:17" x14ac:dyDescent="0.2">
      <c r="A268" s="28"/>
      <c r="B268" s="27"/>
      <c r="C268" s="27"/>
      <c r="D268" s="26"/>
      <c r="E268" s="21"/>
      <c r="F268" s="160"/>
      <c r="G268" s="23"/>
      <c r="H268" s="22"/>
      <c r="I268" s="22"/>
      <c r="J268" s="181"/>
      <c r="K268" s="21"/>
      <c r="L268" s="20"/>
      <c r="M268" s="19"/>
      <c r="N268" s="18"/>
      <c r="O268" s="159"/>
      <c r="P268" s="16"/>
      <c r="Q268" s="15"/>
    </row>
    <row r="269" spans="1:17" x14ac:dyDescent="0.2">
      <c r="A269" s="28"/>
      <c r="B269" s="27"/>
      <c r="C269" s="27"/>
      <c r="D269" s="26"/>
      <c r="E269" s="21"/>
      <c r="F269" s="160"/>
      <c r="G269" s="23"/>
      <c r="H269" s="22"/>
      <c r="I269" s="22"/>
      <c r="J269" s="181"/>
      <c r="K269" s="21"/>
      <c r="L269" s="20"/>
      <c r="M269" s="19"/>
      <c r="N269" s="18"/>
      <c r="O269" s="159"/>
      <c r="P269" s="16"/>
      <c r="Q269" s="15"/>
    </row>
    <row r="270" spans="1:17" x14ac:dyDescent="0.2">
      <c r="A270" s="28"/>
      <c r="B270" s="27"/>
      <c r="C270" s="27"/>
      <c r="D270" s="26"/>
      <c r="E270" s="21"/>
      <c r="F270" s="160"/>
      <c r="G270" s="23"/>
      <c r="H270" s="22"/>
      <c r="I270" s="22"/>
      <c r="J270" s="181"/>
      <c r="K270" s="21"/>
      <c r="L270" s="20"/>
      <c r="M270" s="19"/>
      <c r="N270" s="18"/>
      <c r="O270" s="159"/>
      <c r="P270" s="16"/>
      <c r="Q270" s="15"/>
    </row>
    <row r="271" spans="1:17" x14ac:dyDescent="0.2">
      <c r="A271" s="28"/>
      <c r="B271" s="27"/>
      <c r="C271" s="27"/>
      <c r="D271" s="26"/>
      <c r="E271" s="21"/>
      <c r="F271" s="160"/>
      <c r="G271" s="23"/>
      <c r="H271" s="22"/>
      <c r="I271" s="22"/>
      <c r="J271" s="181"/>
      <c r="K271" s="21"/>
      <c r="L271" s="20"/>
      <c r="M271" s="19"/>
      <c r="N271" s="18"/>
      <c r="O271" s="159"/>
      <c r="P271" s="16"/>
      <c r="Q271" s="15"/>
    </row>
    <row r="272" spans="1:17" x14ac:dyDescent="0.2">
      <c r="A272" s="28"/>
      <c r="B272" s="27"/>
      <c r="C272" s="27"/>
      <c r="D272" s="26"/>
      <c r="E272" s="21"/>
      <c r="F272" s="160"/>
      <c r="G272" s="23"/>
      <c r="H272" s="22"/>
      <c r="I272" s="22"/>
      <c r="J272" s="181"/>
      <c r="K272" s="21"/>
      <c r="L272" s="20"/>
      <c r="M272" s="19"/>
      <c r="N272" s="18"/>
      <c r="O272" s="159"/>
      <c r="P272" s="16"/>
      <c r="Q272" s="15"/>
    </row>
    <row r="273" spans="1:17" x14ac:dyDescent="0.2">
      <c r="A273" s="28"/>
      <c r="B273" s="27"/>
      <c r="C273" s="27"/>
      <c r="D273" s="26"/>
      <c r="E273" s="21"/>
      <c r="F273" s="160"/>
      <c r="G273" s="23"/>
      <c r="H273" s="22"/>
      <c r="I273" s="22"/>
      <c r="J273" s="181"/>
      <c r="K273" s="21"/>
      <c r="L273" s="20"/>
      <c r="M273" s="19"/>
      <c r="N273" s="18"/>
      <c r="O273" s="159"/>
      <c r="P273" s="16"/>
      <c r="Q273" s="15"/>
    </row>
    <row r="274" spans="1:17" x14ac:dyDescent="0.2">
      <c r="A274" s="28"/>
      <c r="B274" s="27"/>
      <c r="C274" s="27"/>
      <c r="D274" s="26"/>
      <c r="E274" s="21"/>
      <c r="F274" s="160"/>
      <c r="G274" s="23"/>
      <c r="H274" s="22"/>
      <c r="I274" s="22"/>
      <c r="J274" s="181"/>
      <c r="K274" s="21"/>
      <c r="L274" s="20"/>
      <c r="M274" s="19"/>
      <c r="N274" s="18"/>
      <c r="O274" s="159"/>
      <c r="P274" s="16"/>
      <c r="Q274" s="15"/>
    </row>
    <row r="275" spans="1:17" x14ac:dyDescent="0.2">
      <c r="A275" s="28"/>
      <c r="B275" s="27"/>
      <c r="C275" s="27"/>
      <c r="D275" s="26"/>
      <c r="E275" s="21"/>
      <c r="F275" s="160"/>
      <c r="G275" s="23"/>
      <c r="H275" s="22"/>
      <c r="I275" s="22"/>
      <c r="J275" s="181"/>
      <c r="K275" s="21"/>
      <c r="L275" s="20"/>
      <c r="M275" s="19"/>
      <c r="N275" s="18"/>
      <c r="O275" s="159"/>
      <c r="P275" s="16"/>
      <c r="Q275" s="15"/>
    </row>
    <row r="276" spans="1:17" x14ac:dyDescent="0.2">
      <c r="A276" s="28"/>
      <c r="B276" s="27"/>
      <c r="C276" s="27"/>
      <c r="D276" s="26"/>
      <c r="E276" s="21"/>
      <c r="F276" s="160"/>
      <c r="G276" s="23"/>
      <c r="H276" s="22"/>
      <c r="I276" s="22"/>
      <c r="J276" s="181"/>
      <c r="K276" s="21"/>
      <c r="L276" s="20"/>
      <c r="M276" s="19"/>
      <c r="N276" s="18"/>
      <c r="O276" s="159"/>
      <c r="P276" s="16"/>
      <c r="Q276" s="15"/>
    </row>
    <row r="277" spans="1:17" x14ac:dyDescent="0.2">
      <c r="A277" s="28"/>
      <c r="B277" s="27"/>
      <c r="C277" s="27"/>
      <c r="D277" s="26"/>
      <c r="E277" s="21"/>
      <c r="F277" s="160"/>
      <c r="G277" s="23"/>
      <c r="H277" s="22"/>
      <c r="I277" s="22"/>
      <c r="J277" s="181"/>
      <c r="K277" s="21"/>
      <c r="L277" s="20"/>
      <c r="M277" s="19"/>
      <c r="N277" s="18"/>
      <c r="O277" s="159"/>
      <c r="P277" s="16"/>
      <c r="Q277" s="15"/>
    </row>
    <row r="278" spans="1:17" x14ac:dyDescent="0.2">
      <c r="A278" s="28"/>
      <c r="B278" s="27"/>
      <c r="C278" s="27"/>
      <c r="D278" s="26"/>
      <c r="E278" s="21"/>
      <c r="F278" s="160"/>
      <c r="G278" s="23"/>
      <c r="H278" s="22"/>
      <c r="I278" s="22"/>
      <c r="J278" s="181"/>
      <c r="K278" s="21"/>
      <c r="L278" s="20"/>
      <c r="M278" s="19"/>
      <c r="N278" s="18"/>
      <c r="O278" s="159"/>
      <c r="P278" s="16"/>
      <c r="Q278" s="15"/>
    </row>
    <row r="279" spans="1:17" x14ac:dyDescent="0.2">
      <c r="A279" s="28"/>
      <c r="B279" s="27"/>
      <c r="C279" s="27"/>
      <c r="D279" s="26"/>
      <c r="E279" s="21"/>
      <c r="F279" s="160"/>
      <c r="G279" s="23"/>
      <c r="H279" s="22"/>
      <c r="I279" s="22"/>
      <c r="J279" s="181"/>
      <c r="K279" s="21"/>
      <c r="L279" s="20"/>
      <c r="M279" s="19"/>
      <c r="N279" s="18"/>
      <c r="O279" s="159"/>
      <c r="P279" s="16"/>
      <c r="Q279" s="15"/>
    </row>
    <row r="280" spans="1:17" x14ac:dyDescent="0.2">
      <c r="A280" s="28"/>
      <c r="B280" s="27"/>
      <c r="C280" s="27"/>
      <c r="D280" s="26"/>
      <c r="E280" s="21"/>
      <c r="F280" s="160"/>
      <c r="G280" s="23"/>
      <c r="H280" s="22"/>
      <c r="I280" s="22"/>
      <c r="J280" s="181"/>
      <c r="K280" s="21"/>
      <c r="L280" s="20"/>
      <c r="M280" s="19"/>
      <c r="N280" s="18"/>
      <c r="O280" s="159"/>
      <c r="P280" s="16"/>
      <c r="Q280" s="15"/>
    </row>
    <row r="281" spans="1:17" x14ac:dyDescent="0.2">
      <c r="A281" s="28"/>
      <c r="B281" s="27"/>
      <c r="C281" s="27"/>
      <c r="D281" s="26"/>
      <c r="E281" s="21"/>
      <c r="F281" s="160"/>
      <c r="G281" s="23"/>
      <c r="H281" s="22"/>
      <c r="I281" s="22"/>
      <c r="J281" s="181"/>
      <c r="K281" s="21"/>
      <c r="L281" s="20"/>
      <c r="M281" s="19"/>
      <c r="N281" s="18"/>
      <c r="O281" s="159"/>
      <c r="P281" s="16"/>
      <c r="Q281" s="15"/>
    </row>
    <row r="282" spans="1:17" x14ac:dyDescent="0.2">
      <c r="A282" s="28"/>
      <c r="B282" s="27"/>
      <c r="C282" s="27"/>
      <c r="D282" s="26"/>
      <c r="E282" s="21"/>
      <c r="F282" s="160"/>
      <c r="G282" s="23"/>
      <c r="H282" s="22"/>
      <c r="I282" s="22"/>
      <c r="J282" s="181"/>
      <c r="K282" s="21"/>
      <c r="L282" s="20"/>
      <c r="M282" s="19"/>
      <c r="N282" s="18"/>
      <c r="O282" s="159"/>
      <c r="P282" s="16"/>
      <c r="Q282" s="15"/>
    </row>
    <row r="283" spans="1:17" x14ac:dyDescent="0.2">
      <c r="A283" s="28"/>
      <c r="B283" s="27"/>
      <c r="C283" s="27"/>
      <c r="D283" s="26"/>
      <c r="E283" s="21"/>
      <c r="F283" s="160"/>
      <c r="G283" s="23"/>
      <c r="H283" s="22"/>
      <c r="I283" s="22"/>
      <c r="J283" s="181"/>
      <c r="K283" s="21"/>
      <c r="L283" s="20"/>
      <c r="M283" s="19"/>
      <c r="N283" s="18"/>
      <c r="O283" s="159"/>
      <c r="P283" s="16"/>
      <c r="Q283" s="15"/>
    </row>
    <row r="284" spans="1:17" x14ac:dyDescent="0.2">
      <c r="A284" s="28"/>
      <c r="B284" s="27"/>
      <c r="C284" s="27"/>
      <c r="D284" s="26"/>
      <c r="E284" s="21"/>
      <c r="F284" s="160"/>
      <c r="G284" s="23"/>
      <c r="H284" s="22"/>
      <c r="I284" s="22"/>
      <c r="J284" s="181"/>
      <c r="K284" s="21"/>
      <c r="L284" s="20"/>
      <c r="M284" s="19"/>
      <c r="N284" s="18"/>
      <c r="O284" s="159"/>
      <c r="P284" s="16"/>
      <c r="Q284" s="15"/>
    </row>
    <row r="285" spans="1:17" x14ac:dyDescent="0.2">
      <c r="A285" s="28"/>
      <c r="B285" s="27"/>
      <c r="C285" s="27"/>
      <c r="D285" s="26"/>
      <c r="E285" s="21"/>
      <c r="F285" s="160"/>
      <c r="G285" s="23"/>
      <c r="H285" s="22"/>
      <c r="I285" s="22"/>
      <c r="J285" s="181"/>
      <c r="K285" s="21"/>
      <c r="L285" s="20"/>
      <c r="M285" s="19"/>
      <c r="N285" s="18"/>
      <c r="O285" s="159"/>
      <c r="P285" s="16"/>
      <c r="Q285" s="15"/>
    </row>
    <row r="286" spans="1:17" x14ac:dyDescent="0.2">
      <c r="A286" s="28"/>
      <c r="B286" s="27"/>
      <c r="C286" s="27"/>
      <c r="D286" s="26"/>
      <c r="E286" s="21"/>
      <c r="F286" s="160"/>
      <c r="G286" s="23"/>
      <c r="H286" s="22"/>
      <c r="I286" s="22"/>
      <c r="J286" s="181"/>
      <c r="K286" s="21"/>
      <c r="L286" s="20"/>
      <c r="M286" s="19"/>
      <c r="N286" s="18"/>
      <c r="O286" s="159"/>
      <c r="P286" s="16"/>
      <c r="Q286" s="15"/>
    </row>
    <row r="287" spans="1:17" x14ac:dyDescent="0.2">
      <c r="A287" s="28"/>
      <c r="B287" s="27"/>
      <c r="C287" s="27"/>
      <c r="D287" s="26"/>
      <c r="E287" s="21"/>
      <c r="F287" s="160"/>
      <c r="G287" s="23"/>
      <c r="H287" s="22"/>
      <c r="I287" s="22"/>
      <c r="J287" s="181"/>
      <c r="K287" s="21"/>
      <c r="L287" s="20"/>
      <c r="M287" s="19"/>
      <c r="N287" s="18"/>
      <c r="O287" s="159"/>
      <c r="P287" s="16"/>
      <c r="Q287" s="15"/>
    </row>
    <row r="288" spans="1:17" x14ac:dyDescent="0.2">
      <c r="A288" s="28"/>
      <c r="B288" s="27"/>
      <c r="C288" s="27"/>
      <c r="D288" s="26"/>
      <c r="E288" s="21"/>
      <c r="F288" s="160"/>
      <c r="G288" s="23"/>
      <c r="H288" s="22"/>
      <c r="I288" s="22"/>
      <c r="J288" s="181"/>
      <c r="K288" s="21"/>
      <c r="L288" s="20"/>
      <c r="M288" s="19"/>
      <c r="N288" s="18"/>
      <c r="O288" s="159"/>
      <c r="P288" s="16"/>
      <c r="Q288" s="15"/>
    </row>
    <row r="289" spans="1:17" x14ac:dyDescent="0.2">
      <c r="A289" s="28"/>
      <c r="B289" s="27"/>
      <c r="C289" s="27"/>
      <c r="D289" s="26"/>
      <c r="E289" s="21"/>
      <c r="F289" s="160"/>
      <c r="G289" s="23"/>
      <c r="H289" s="22"/>
      <c r="I289" s="22"/>
      <c r="J289" s="181"/>
      <c r="K289" s="21"/>
      <c r="L289" s="20"/>
      <c r="M289" s="19"/>
      <c r="N289" s="18"/>
      <c r="O289" s="159"/>
      <c r="P289" s="16"/>
      <c r="Q289" s="15"/>
    </row>
    <row r="290" spans="1:17" x14ac:dyDescent="0.2">
      <c r="A290" s="28"/>
      <c r="B290" s="27"/>
      <c r="C290" s="27"/>
      <c r="D290" s="26"/>
      <c r="E290" s="21"/>
      <c r="F290" s="160"/>
      <c r="G290" s="23"/>
      <c r="H290" s="22"/>
      <c r="I290" s="22"/>
      <c r="J290" s="181"/>
      <c r="K290" s="21"/>
      <c r="L290" s="20"/>
      <c r="M290" s="19"/>
      <c r="N290" s="18"/>
      <c r="O290" s="159"/>
      <c r="P290" s="16"/>
      <c r="Q290" s="15"/>
    </row>
    <row r="291" spans="1:17" x14ac:dyDescent="0.2">
      <c r="A291" s="28"/>
      <c r="B291" s="27"/>
      <c r="C291" s="27"/>
      <c r="D291" s="26"/>
      <c r="E291" s="21"/>
      <c r="F291" s="160"/>
      <c r="G291" s="23"/>
      <c r="H291" s="22"/>
      <c r="I291" s="22"/>
      <c r="J291" s="181"/>
      <c r="K291" s="21"/>
      <c r="L291" s="20"/>
      <c r="M291" s="19"/>
      <c r="N291" s="18"/>
      <c r="O291" s="159"/>
      <c r="P291" s="16"/>
      <c r="Q291" s="15"/>
    </row>
    <row r="292" spans="1:17" x14ac:dyDescent="0.2">
      <c r="A292" s="28"/>
      <c r="B292" s="27"/>
      <c r="C292" s="27"/>
      <c r="D292" s="26"/>
      <c r="E292" s="21"/>
      <c r="F292" s="160"/>
      <c r="G292" s="23"/>
      <c r="H292" s="22"/>
      <c r="I292" s="22"/>
      <c r="J292" s="181"/>
      <c r="K292" s="21"/>
      <c r="L292" s="20"/>
      <c r="M292" s="19"/>
      <c r="N292" s="18"/>
      <c r="O292" s="159"/>
      <c r="P292" s="16"/>
      <c r="Q292" s="15"/>
    </row>
    <row r="293" spans="1:17" x14ac:dyDescent="0.2">
      <c r="A293" s="28"/>
      <c r="B293" s="27"/>
      <c r="C293" s="27"/>
      <c r="D293" s="26"/>
      <c r="E293" s="21"/>
      <c r="F293" s="160"/>
      <c r="G293" s="23"/>
      <c r="H293" s="22"/>
      <c r="I293" s="22"/>
      <c r="J293" s="181"/>
      <c r="K293" s="21"/>
      <c r="L293" s="20"/>
      <c r="M293" s="19"/>
      <c r="N293" s="18"/>
      <c r="O293" s="159"/>
      <c r="P293" s="16"/>
      <c r="Q293" s="15"/>
    </row>
    <row r="294" spans="1:17" x14ac:dyDescent="0.2">
      <c r="A294" s="28"/>
      <c r="B294" s="27"/>
      <c r="C294" s="27"/>
      <c r="D294" s="26"/>
      <c r="E294" s="21"/>
      <c r="F294" s="160"/>
      <c r="G294" s="23"/>
      <c r="H294" s="22"/>
      <c r="I294" s="22"/>
      <c r="J294" s="181"/>
      <c r="K294" s="21"/>
      <c r="L294" s="20"/>
      <c r="M294" s="19"/>
      <c r="N294" s="18"/>
      <c r="O294" s="159"/>
      <c r="P294" s="16"/>
      <c r="Q294" s="15"/>
    </row>
    <row r="295" spans="1:17" x14ac:dyDescent="0.2">
      <c r="A295" s="28"/>
      <c r="B295" s="27"/>
      <c r="C295" s="27"/>
      <c r="D295" s="26"/>
      <c r="E295" s="21"/>
      <c r="F295" s="160"/>
      <c r="G295" s="23"/>
      <c r="H295" s="22"/>
      <c r="I295" s="22"/>
      <c r="J295" s="181"/>
      <c r="K295" s="21"/>
      <c r="L295" s="20"/>
      <c r="M295" s="19"/>
      <c r="N295" s="18"/>
      <c r="O295" s="159"/>
      <c r="P295" s="16"/>
      <c r="Q295" s="15"/>
    </row>
    <row r="296" spans="1:17" x14ac:dyDescent="0.2">
      <c r="A296" s="28"/>
      <c r="B296" s="27"/>
      <c r="C296" s="27"/>
      <c r="D296" s="26"/>
      <c r="E296" s="21"/>
      <c r="F296" s="160"/>
      <c r="G296" s="23"/>
      <c r="H296" s="22"/>
      <c r="I296" s="22"/>
      <c r="J296" s="181"/>
      <c r="K296" s="21"/>
      <c r="L296" s="20"/>
      <c r="M296" s="19"/>
      <c r="N296" s="18"/>
      <c r="O296" s="159"/>
      <c r="P296" s="16"/>
      <c r="Q296" s="15"/>
    </row>
    <row r="297" spans="1:17" x14ac:dyDescent="0.2">
      <c r="A297" s="28"/>
      <c r="B297" s="27"/>
      <c r="C297" s="27"/>
      <c r="D297" s="26"/>
      <c r="E297" s="21"/>
      <c r="F297" s="160"/>
      <c r="G297" s="23"/>
      <c r="H297" s="22"/>
      <c r="I297" s="22"/>
      <c r="J297" s="181"/>
      <c r="K297" s="21"/>
      <c r="L297" s="20"/>
      <c r="M297" s="19"/>
      <c r="N297" s="18"/>
      <c r="O297" s="159"/>
      <c r="P297" s="16"/>
      <c r="Q297" s="15"/>
    </row>
    <row r="298" spans="1:17" x14ac:dyDescent="0.2">
      <c r="A298" s="28"/>
      <c r="B298" s="27"/>
      <c r="C298" s="27"/>
      <c r="D298" s="26"/>
      <c r="E298" s="21"/>
      <c r="F298" s="160"/>
      <c r="G298" s="23"/>
      <c r="H298" s="22"/>
      <c r="I298" s="22"/>
      <c r="J298" s="181"/>
      <c r="K298" s="21"/>
      <c r="L298" s="20"/>
      <c r="M298" s="19"/>
      <c r="N298" s="18"/>
      <c r="O298" s="159"/>
      <c r="P298" s="16"/>
      <c r="Q298" s="15"/>
    </row>
    <row r="299" spans="1:17" x14ac:dyDescent="0.2">
      <c r="A299" s="28"/>
      <c r="B299" s="27"/>
      <c r="C299" s="27"/>
      <c r="D299" s="26"/>
      <c r="E299" s="21"/>
      <c r="F299" s="160"/>
      <c r="G299" s="23"/>
      <c r="H299" s="22"/>
      <c r="I299" s="22"/>
      <c r="J299" s="181"/>
      <c r="K299" s="21"/>
      <c r="L299" s="20"/>
      <c r="M299" s="19"/>
      <c r="N299" s="18"/>
      <c r="O299" s="159"/>
      <c r="P299" s="16"/>
      <c r="Q299" s="15"/>
    </row>
    <row r="300" spans="1:17" x14ac:dyDescent="0.2">
      <c r="A300" s="28"/>
      <c r="B300" s="27"/>
      <c r="C300" s="27"/>
      <c r="D300" s="26"/>
      <c r="E300" s="21"/>
      <c r="F300" s="160"/>
      <c r="G300" s="23"/>
      <c r="H300" s="22"/>
      <c r="I300" s="22"/>
      <c r="J300" s="181"/>
      <c r="K300" s="21"/>
      <c r="L300" s="20"/>
      <c r="M300" s="19"/>
      <c r="N300" s="18"/>
      <c r="O300" s="159"/>
      <c r="P300" s="16"/>
      <c r="Q300" s="15"/>
    </row>
    <row r="301" spans="1:17" x14ac:dyDescent="0.2">
      <c r="A301" s="28"/>
      <c r="B301" s="27"/>
      <c r="C301" s="27"/>
      <c r="D301" s="26"/>
      <c r="E301" s="21"/>
      <c r="F301" s="160"/>
      <c r="G301" s="23"/>
      <c r="H301" s="22"/>
      <c r="I301" s="22"/>
      <c r="J301" s="181"/>
      <c r="K301" s="21"/>
      <c r="L301" s="20"/>
      <c r="M301" s="19"/>
      <c r="N301" s="18"/>
      <c r="O301" s="159"/>
      <c r="P301" s="16"/>
      <c r="Q301" s="15"/>
    </row>
    <row r="302" spans="1:17" x14ac:dyDescent="0.2">
      <c r="A302" s="28"/>
      <c r="B302" s="27"/>
      <c r="C302" s="27"/>
      <c r="D302" s="26"/>
      <c r="E302" s="21"/>
      <c r="F302" s="160"/>
      <c r="G302" s="23"/>
      <c r="H302" s="22"/>
      <c r="I302" s="22"/>
      <c r="J302" s="181"/>
      <c r="K302" s="21"/>
      <c r="L302" s="20"/>
      <c r="M302" s="19"/>
      <c r="N302" s="18"/>
      <c r="O302" s="159"/>
      <c r="P302" s="16"/>
      <c r="Q302" s="15"/>
    </row>
    <row r="303" spans="1:17" x14ac:dyDescent="0.2">
      <c r="A303" s="28"/>
      <c r="B303" s="27"/>
      <c r="C303" s="27"/>
      <c r="D303" s="26"/>
      <c r="E303" s="21"/>
      <c r="F303" s="160"/>
      <c r="G303" s="23"/>
      <c r="H303" s="22"/>
      <c r="I303" s="22"/>
      <c r="J303" s="181"/>
      <c r="K303" s="21"/>
      <c r="L303" s="20"/>
      <c r="M303" s="19"/>
      <c r="N303" s="18"/>
      <c r="O303" s="159"/>
      <c r="P303" s="16"/>
      <c r="Q303" s="15"/>
    </row>
    <row r="304" spans="1:17" x14ac:dyDescent="0.2">
      <c r="A304" s="28"/>
      <c r="B304" s="27"/>
      <c r="C304" s="27"/>
      <c r="D304" s="26"/>
      <c r="E304" s="21"/>
      <c r="F304" s="160"/>
      <c r="G304" s="23"/>
      <c r="H304" s="22"/>
      <c r="I304" s="22"/>
      <c r="J304" s="181"/>
      <c r="K304" s="21"/>
      <c r="L304" s="20"/>
      <c r="M304" s="19"/>
      <c r="N304" s="18"/>
      <c r="O304" s="159"/>
      <c r="P304" s="16"/>
      <c r="Q304" s="15"/>
    </row>
    <row r="305" spans="1:17" x14ac:dyDescent="0.2">
      <c r="A305" s="28"/>
      <c r="B305" s="27"/>
      <c r="C305" s="27"/>
      <c r="D305" s="26"/>
      <c r="E305" s="21"/>
      <c r="F305" s="160"/>
      <c r="G305" s="23"/>
      <c r="H305" s="22"/>
      <c r="I305" s="22"/>
      <c r="J305" s="181"/>
      <c r="K305" s="21"/>
      <c r="L305" s="20"/>
      <c r="M305" s="19"/>
      <c r="N305" s="18"/>
      <c r="O305" s="159"/>
      <c r="P305" s="16"/>
      <c r="Q305" s="15"/>
    </row>
    <row r="306" spans="1:17" x14ac:dyDescent="0.2">
      <c r="A306" s="28"/>
      <c r="B306" s="27"/>
      <c r="C306" s="27"/>
      <c r="D306" s="26"/>
      <c r="E306" s="21"/>
      <c r="F306" s="160"/>
      <c r="G306" s="23"/>
      <c r="H306" s="22"/>
      <c r="I306" s="22"/>
      <c r="J306" s="181"/>
      <c r="K306" s="21"/>
      <c r="L306" s="20"/>
      <c r="M306" s="19"/>
      <c r="N306" s="18"/>
      <c r="O306" s="159"/>
      <c r="P306" s="16"/>
      <c r="Q306" s="15"/>
    </row>
    <row r="307" spans="1:17" x14ac:dyDescent="0.2">
      <c r="A307" s="28"/>
      <c r="B307" s="27"/>
      <c r="C307" s="27"/>
      <c r="D307" s="26"/>
      <c r="E307" s="21"/>
      <c r="F307" s="160"/>
      <c r="G307" s="23"/>
      <c r="H307" s="22"/>
      <c r="I307" s="22"/>
      <c r="J307" s="181"/>
      <c r="K307" s="21"/>
      <c r="L307" s="20"/>
      <c r="M307" s="19"/>
      <c r="N307" s="18"/>
      <c r="O307" s="159"/>
      <c r="P307" s="16"/>
      <c r="Q307" s="15"/>
    </row>
    <row r="308" spans="1:17" x14ac:dyDescent="0.2">
      <c r="A308" s="28"/>
      <c r="B308" s="27"/>
      <c r="C308" s="27"/>
      <c r="D308" s="26"/>
      <c r="E308" s="21"/>
      <c r="F308" s="160"/>
      <c r="G308" s="23"/>
      <c r="H308" s="22"/>
      <c r="I308" s="22"/>
      <c r="J308" s="181"/>
      <c r="K308" s="21"/>
      <c r="L308" s="20"/>
      <c r="M308" s="19"/>
      <c r="N308" s="18"/>
      <c r="O308" s="159"/>
      <c r="P308" s="16"/>
      <c r="Q308" s="15"/>
    </row>
    <row r="309" spans="1:17" x14ac:dyDescent="0.2">
      <c r="A309" s="28"/>
      <c r="B309" s="27"/>
      <c r="C309" s="27"/>
      <c r="D309" s="26"/>
      <c r="E309" s="21"/>
      <c r="F309" s="160"/>
      <c r="G309" s="23"/>
      <c r="H309" s="22"/>
      <c r="I309" s="22"/>
      <c r="J309" s="181"/>
      <c r="K309" s="21"/>
      <c r="L309" s="20"/>
      <c r="M309" s="19"/>
      <c r="N309" s="18"/>
      <c r="O309" s="159"/>
      <c r="P309" s="16"/>
      <c r="Q309" s="15"/>
    </row>
    <row r="310" spans="1:17" x14ac:dyDescent="0.2">
      <c r="A310" s="28"/>
      <c r="B310" s="27"/>
      <c r="C310" s="27"/>
      <c r="D310" s="26"/>
      <c r="E310" s="21"/>
      <c r="F310" s="160"/>
      <c r="G310" s="23"/>
      <c r="H310" s="22"/>
      <c r="I310" s="22"/>
      <c r="J310" s="181"/>
      <c r="K310" s="21"/>
      <c r="L310" s="20"/>
      <c r="M310" s="19"/>
      <c r="N310" s="18"/>
      <c r="O310" s="159"/>
      <c r="P310" s="16"/>
      <c r="Q310" s="15"/>
    </row>
    <row r="311" spans="1:17" x14ac:dyDescent="0.2">
      <c r="A311" s="28"/>
      <c r="B311" s="27"/>
      <c r="C311" s="27"/>
      <c r="D311" s="26"/>
      <c r="E311" s="21"/>
      <c r="F311" s="160"/>
      <c r="G311" s="23"/>
      <c r="H311" s="22"/>
      <c r="I311" s="22"/>
      <c r="J311" s="181"/>
      <c r="K311" s="21"/>
      <c r="L311" s="20"/>
      <c r="M311" s="19"/>
      <c r="N311" s="18"/>
      <c r="O311" s="159"/>
      <c r="P311" s="16"/>
      <c r="Q311" s="15"/>
    </row>
    <row r="312" spans="1:17" x14ac:dyDescent="0.2">
      <c r="A312" s="28"/>
      <c r="B312" s="27"/>
      <c r="C312" s="27"/>
      <c r="D312" s="26"/>
      <c r="E312" s="21"/>
      <c r="F312" s="160"/>
      <c r="G312" s="23"/>
      <c r="H312" s="22"/>
      <c r="I312" s="22"/>
      <c r="J312" s="181"/>
      <c r="K312" s="21"/>
      <c r="L312" s="20"/>
      <c r="M312" s="19"/>
      <c r="N312" s="18"/>
      <c r="O312" s="159"/>
      <c r="P312" s="16"/>
      <c r="Q312" s="15"/>
    </row>
    <row r="313" spans="1:17" x14ac:dyDescent="0.2">
      <c r="A313" s="28"/>
      <c r="B313" s="27"/>
      <c r="C313" s="27"/>
      <c r="D313" s="26"/>
      <c r="E313" s="21"/>
      <c r="F313" s="160"/>
      <c r="G313" s="23"/>
      <c r="H313" s="22"/>
      <c r="I313" s="22"/>
      <c r="J313" s="181"/>
      <c r="K313" s="21"/>
      <c r="L313" s="20"/>
      <c r="M313" s="19"/>
      <c r="N313" s="18"/>
      <c r="O313" s="159"/>
      <c r="P313" s="16"/>
      <c r="Q313" s="15"/>
    </row>
    <row r="314" spans="1:17" x14ac:dyDescent="0.2">
      <c r="A314" s="28"/>
      <c r="B314" s="27"/>
      <c r="C314" s="27"/>
      <c r="D314" s="26"/>
      <c r="E314" s="21"/>
      <c r="F314" s="160"/>
      <c r="G314" s="23"/>
      <c r="H314" s="22"/>
      <c r="I314" s="22"/>
      <c r="J314" s="181"/>
      <c r="K314" s="21"/>
      <c r="L314" s="20"/>
      <c r="M314" s="19"/>
      <c r="N314" s="18"/>
      <c r="O314" s="159"/>
      <c r="P314" s="16"/>
      <c r="Q314" s="15"/>
    </row>
    <row r="315" spans="1:17" x14ac:dyDescent="0.2">
      <c r="A315" s="28"/>
      <c r="B315" s="27"/>
      <c r="C315" s="27"/>
      <c r="D315" s="26"/>
      <c r="E315" s="21"/>
      <c r="F315" s="160"/>
      <c r="G315" s="23"/>
      <c r="H315" s="22"/>
      <c r="I315" s="22"/>
      <c r="J315" s="181"/>
      <c r="K315" s="21"/>
      <c r="L315" s="20"/>
      <c r="M315" s="19"/>
      <c r="N315" s="18"/>
      <c r="O315" s="159"/>
      <c r="P315" s="16"/>
      <c r="Q315" s="15"/>
    </row>
    <row r="316" spans="1:17" x14ac:dyDescent="0.2">
      <c r="A316" s="28"/>
      <c r="B316" s="27"/>
      <c r="C316" s="27"/>
      <c r="D316" s="26"/>
      <c r="E316" s="21"/>
      <c r="F316" s="160"/>
      <c r="G316" s="23"/>
      <c r="H316" s="22"/>
      <c r="I316" s="22"/>
      <c r="J316" s="181"/>
      <c r="K316" s="21"/>
      <c r="L316" s="20"/>
      <c r="M316" s="19"/>
      <c r="N316" s="18"/>
      <c r="O316" s="159"/>
      <c r="P316" s="16"/>
      <c r="Q316" s="15"/>
    </row>
    <row r="317" spans="1:17" x14ac:dyDescent="0.2">
      <c r="A317" s="28"/>
      <c r="B317" s="27"/>
      <c r="C317" s="27"/>
      <c r="D317" s="26"/>
      <c r="E317" s="21"/>
      <c r="F317" s="160"/>
      <c r="G317" s="23"/>
      <c r="H317" s="22"/>
      <c r="I317" s="22"/>
      <c r="J317" s="181"/>
      <c r="K317" s="21"/>
      <c r="L317" s="20"/>
      <c r="M317" s="19"/>
      <c r="N317" s="18"/>
      <c r="O317" s="159"/>
      <c r="P317" s="16"/>
      <c r="Q317" s="15"/>
    </row>
    <row r="318" spans="1:17" x14ac:dyDescent="0.2">
      <c r="A318" s="28"/>
      <c r="B318" s="27"/>
      <c r="C318" s="27"/>
      <c r="D318" s="26"/>
      <c r="E318" s="21"/>
      <c r="F318" s="160"/>
      <c r="G318" s="23"/>
      <c r="H318" s="22"/>
      <c r="I318" s="22"/>
      <c r="J318" s="181"/>
      <c r="K318" s="21"/>
      <c r="L318" s="20"/>
      <c r="M318" s="19"/>
      <c r="N318" s="18"/>
      <c r="O318" s="159"/>
      <c r="P318" s="16"/>
      <c r="Q318" s="15"/>
    </row>
    <row r="319" spans="1:17" x14ac:dyDescent="0.2">
      <c r="A319" s="28"/>
      <c r="B319" s="27"/>
      <c r="C319" s="27"/>
      <c r="D319" s="26"/>
      <c r="E319" s="21"/>
      <c r="F319" s="160"/>
      <c r="G319" s="23"/>
      <c r="H319" s="22"/>
      <c r="I319" s="22"/>
      <c r="J319" s="181"/>
      <c r="K319" s="21"/>
      <c r="L319" s="20"/>
      <c r="M319" s="19"/>
      <c r="N319" s="18"/>
      <c r="O319" s="159"/>
      <c r="P319" s="16"/>
      <c r="Q319" s="15"/>
    </row>
    <row r="320" spans="1:17" x14ac:dyDescent="0.2">
      <c r="A320" s="28"/>
      <c r="B320" s="27"/>
      <c r="C320" s="27"/>
      <c r="D320" s="26"/>
      <c r="E320" s="21"/>
      <c r="F320" s="160"/>
      <c r="G320" s="23"/>
      <c r="H320" s="22"/>
      <c r="I320" s="22"/>
      <c r="J320" s="181"/>
      <c r="K320" s="21"/>
      <c r="L320" s="20"/>
      <c r="M320" s="19"/>
      <c r="N320" s="18"/>
      <c r="O320" s="159"/>
      <c r="P320" s="16"/>
      <c r="Q320" s="15"/>
    </row>
    <row r="321" spans="1:17" x14ac:dyDescent="0.2">
      <c r="A321" s="28"/>
      <c r="B321" s="27"/>
      <c r="C321" s="27"/>
      <c r="D321" s="26"/>
      <c r="E321" s="21"/>
      <c r="F321" s="160"/>
      <c r="G321" s="23"/>
      <c r="H321" s="22"/>
      <c r="I321" s="22"/>
      <c r="J321" s="181"/>
      <c r="K321" s="21"/>
      <c r="L321" s="20"/>
      <c r="M321" s="19"/>
      <c r="N321" s="18"/>
      <c r="O321" s="159"/>
      <c r="P321" s="16"/>
      <c r="Q321" s="15"/>
    </row>
    <row r="322" spans="1:17" x14ac:dyDescent="0.2">
      <c r="A322" s="28"/>
      <c r="B322" s="27"/>
      <c r="C322" s="27"/>
      <c r="D322" s="26"/>
      <c r="E322" s="21"/>
      <c r="F322" s="160"/>
      <c r="G322" s="23"/>
      <c r="H322" s="22"/>
      <c r="I322" s="22"/>
      <c r="J322" s="181"/>
      <c r="K322" s="21"/>
      <c r="L322" s="20"/>
      <c r="M322" s="19"/>
      <c r="N322" s="18"/>
      <c r="O322" s="159"/>
      <c r="P322" s="16"/>
      <c r="Q322" s="15"/>
    </row>
    <row r="323" spans="1:17" x14ac:dyDescent="0.2">
      <c r="A323" s="28"/>
      <c r="B323" s="27"/>
      <c r="C323" s="27"/>
      <c r="D323" s="26"/>
      <c r="E323" s="21"/>
      <c r="F323" s="160"/>
      <c r="G323" s="23"/>
      <c r="H323" s="22"/>
      <c r="I323" s="22"/>
      <c r="J323" s="181"/>
      <c r="K323" s="21"/>
      <c r="L323" s="20"/>
      <c r="M323" s="19"/>
      <c r="N323" s="18"/>
      <c r="O323" s="159"/>
      <c r="P323" s="16"/>
      <c r="Q323" s="15"/>
    </row>
    <row r="324" spans="1:17" x14ac:dyDescent="0.2">
      <c r="A324" s="28"/>
      <c r="B324" s="27"/>
      <c r="C324" s="27"/>
      <c r="D324" s="26"/>
      <c r="E324" s="21"/>
      <c r="F324" s="160"/>
      <c r="G324" s="23"/>
      <c r="H324" s="22"/>
      <c r="I324" s="22"/>
      <c r="J324" s="181"/>
      <c r="K324" s="21"/>
      <c r="L324" s="20"/>
      <c r="M324" s="19"/>
      <c r="N324" s="18"/>
      <c r="O324" s="159"/>
      <c r="P324" s="16"/>
      <c r="Q324" s="15"/>
    </row>
    <row r="325" spans="1:17" x14ac:dyDescent="0.2">
      <c r="A325" s="28"/>
      <c r="B325" s="27"/>
      <c r="C325" s="27"/>
      <c r="D325" s="26"/>
      <c r="E325" s="21"/>
      <c r="F325" s="160"/>
      <c r="G325" s="23"/>
      <c r="H325" s="22"/>
      <c r="I325" s="22"/>
      <c r="J325" s="181"/>
      <c r="K325" s="21"/>
      <c r="L325" s="20"/>
      <c r="M325" s="19"/>
      <c r="N325" s="18"/>
      <c r="O325" s="159"/>
      <c r="P325" s="16"/>
      <c r="Q325" s="15"/>
    </row>
    <row r="326" spans="1:17" x14ac:dyDescent="0.2">
      <c r="A326" s="28"/>
      <c r="B326" s="27"/>
      <c r="C326" s="27"/>
      <c r="D326" s="26"/>
      <c r="E326" s="21"/>
      <c r="F326" s="160"/>
      <c r="G326" s="23"/>
      <c r="H326" s="22"/>
      <c r="I326" s="22"/>
      <c r="J326" s="181"/>
      <c r="K326" s="21"/>
      <c r="L326" s="20"/>
      <c r="M326" s="19"/>
      <c r="N326" s="18"/>
      <c r="O326" s="159"/>
      <c r="P326" s="16"/>
      <c r="Q326" s="15"/>
    </row>
    <row r="327" spans="1:17" x14ac:dyDescent="0.2">
      <c r="A327" s="28"/>
      <c r="B327" s="27"/>
      <c r="C327" s="27"/>
      <c r="D327" s="26"/>
      <c r="E327" s="21"/>
      <c r="F327" s="160"/>
      <c r="G327" s="23"/>
      <c r="H327" s="22"/>
      <c r="I327" s="22"/>
      <c r="J327" s="181"/>
      <c r="K327" s="21"/>
      <c r="L327" s="20"/>
      <c r="M327" s="19"/>
      <c r="N327" s="18"/>
      <c r="O327" s="159"/>
      <c r="P327" s="16"/>
      <c r="Q327" s="15"/>
    </row>
    <row r="328" spans="1:17" x14ac:dyDescent="0.2">
      <c r="A328" s="28"/>
      <c r="B328" s="27"/>
      <c r="C328" s="27"/>
      <c r="D328" s="26"/>
      <c r="E328" s="21"/>
      <c r="F328" s="160"/>
      <c r="G328" s="23"/>
      <c r="H328" s="22"/>
      <c r="I328" s="22"/>
      <c r="J328" s="181"/>
      <c r="K328" s="21"/>
      <c r="L328" s="20"/>
      <c r="M328" s="19"/>
      <c r="N328" s="18"/>
      <c r="O328" s="159"/>
      <c r="P328" s="16"/>
      <c r="Q328" s="15"/>
    </row>
    <row r="329" spans="1:17" x14ac:dyDescent="0.2">
      <c r="A329" s="28"/>
      <c r="B329" s="27"/>
      <c r="C329" s="27"/>
      <c r="D329" s="26"/>
      <c r="E329" s="21"/>
      <c r="F329" s="160"/>
      <c r="G329" s="23"/>
      <c r="H329" s="22"/>
      <c r="I329" s="22"/>
      <c r="J329" s="181"/>
      <c r="K329" s="21"/>
      <c r="L329" s="20"/>
      <c r="M329" s="19"/>
      <c r="N329" s="18"/>
      <c r="O329" s="159"/>
      <c r="P329" s="16"/>
      <c r="Q329" s="15"/>
    </row>
    <row r="330" spans="1:17" x14ac:dyDescent="0.2">
      <c r="A330" s="28"/>
      <c r="B330" s="27"/>
      <c r="C330" s="27"/>
      <c r="D330" s="26"/>
      <c r="E330" s="21"/>
      <c r="F330" s="160"/>
      <c r="G330" s="23"/>
      <c r="H330" s="22"/>
      <c r="I330" s="22"/>
      <c r="J330" s="181"/>
      <c r="K330" s="21"/>
      <c r="L330" s="20"/>
      <c r="M330" s="19"/>
      <c r="N330" s="18"/>
      <c r="O330" s="159"/>
      <c r="P330" s="16"/>
      <c r="Q330" s="15"/>
    </row>
    <row r="331" spans="1:17" x14ac:dyDescent="0.2">
      <c r="A331" s="28"/>
      <c r="B331" s="27"/>
      <c r="C331" s="27"/>
      <c r="D331" s="26"/>
      <c r="E331" s="21"/>
      <c r="F331" s="160"/>
      <c r="G331" s="23"/>
      <c r="H331" s="22"/>
      <c r="I331" s="22"/>
      <c r="J331" s="181"/>
      <c r="K331" s="21"/>
      <c r="L331" s="20"/>
      <c r="M331" s="19"/>
      <c r="N331" s="18"/>
      <c r="O331" s="159"/>
      <c r="P331" s="16"/>
      <c r="Q331" s="15"/>
    </row>
    <row r="332" spans="1:17" x14ac:dyDescent="0.2">
      <c r="A332" s="28"/>
      <c r="B332" s="27"/>
      <c r="C332" s="27"/>
      <c r="D332" s="26"/>
      <c r="E332" s="21"/>
      <c r="F332" s="160"/>
      <c r="G332" s="23"/>
      <c r="H332" s="22"/>
      <c r="I332" s="22"/>
      <c r="J332" s="181"/>
      <c r="K332" s="21"/>
      <c r="L332" s="20"/>
      <c r="M332" s="19"/>
      <c r="N332" s="18"/>
      <c r="O332" s="159"/>
      <c r="P332" s="16"/>
      <c r="Q332" s="15"/>
    </row>
    <row r="333" spans="1:17" x14ac:dyDescent="0.2">
      <c r="A333" s="28"/>
      <c r="B333" s="27"/>
      <c r="C333" s="27"/>
      <c r="D333" s="26"/>
      <c r="E333" s="21"/>
      <c r="F333" s="160"/>
      <c r="G333" s="23"/>
      <c r="H333" s="22"/>
      <c r="I333" s="22"/>
      <c r="J333" s="181"/>
      <c r="K333" s="21"/>
      <c r="L333" s="20"/>
      <c r="M333" s="19"/>
      <c r="N333" s="18"/>
      <c r="O333" s="159"/>
      <c r="P333" s="16"/>
      <c r="Q333" s="15"/>
    </row>
    <row r="334" spans="1:17" x14ac:dyDescent="0.2">
      <c r="A334" s="28"/>
      <c r="B334" s="27"/>
      <c r="C334" s="27"/>
      <c r="D334" s="26"/>
      <c r="E334" s="21"/>
      <c r="F334" s="160"/>
      <c r="G334" s="23"/>
      <c r="H334" s="22"/>
      <c r="I334" s="22"/>
      <c r="J334" s="181"/>
      <c r="K334" s="21"/>
      <c r="L334" s="20"/>
      <c r="M334" s="19"/>
      <c r="N334" s="18"/>
      <c r="O334" s="159"/>
      <c r="P334" s="16"/>
      <c r="Q334" s="15"/>
    </row>
    <row r="335" spans="1:17" x14ac:dyDescent="0.2">
      <c r="A335" s="28"/>
      <c r="B335" s="27"/>
      <c r="C335" s="27"/>
      <c r="D335" s="26"/>
      <c r="E335" s="21"/>
      <c r="F335" s="160"/>
      <c r="G335" s="23"/>
      <c r="H335" s="22"/>
      <c r="I335" s="22"/>
      <c r="J335" s="181"/>
      <c r="K335" s="21"/>
      <c r="L335" s="20"/>
      <c r="M335" s="19"/>
      <c r="N335" s="18"/>
      <c r="O335" s="159"/>
      <c r="P335" s="16"/>
      <c r="Q335" s="15"/>
    </row>
    <row r="336" spans="1:17" x14ac:dyDescent="0.2">
      <c r="A336" s="28"/>
      <c r="B336" s="27"/>
      <c r="C336" s="27"/>
      <c r="D336" s="26"/>
      <c r="E336" s="21"/>
      <c r="F336" s="160"/>
      <c r="G336" s="23"/>
      <c r="H336" s="22"/>
      <c r="I336" s="22"/>
      <c r="J336" s="181"/>
      <c r="K336" s="21"/>
      <c r="L336" s="20"/>
      <c r="M336" s="19"/>
      <c r="N336" s="18"/>
      <c r="O336" s="159"/>
      <c r="P336" s="16"/>
      <c r="Q336" s="15"/>
    </row>
    <row r="337" spans="1:17" x14ac:dyDescent="0.2">
      <c r="A337" s="28"/>
      <c r="B337" s="27"/>
      <c r="C337" s="27"/>
      <c r="D337" s="26"/>
      <c r="E337" s="21"/>
      <c r="F337" s="160"/>
      <c r="G337" s="23"/>
      <c r="H337" s="22"/>
      <c r="I337" s="22"/>
      <c r="J337" s="181"/>
      <c r="K337" s="21"/>
      <c r="L337" s="20"/>
      <c r="M337" s="19"/>
      <c r="N337" s="18"/>
      <c r="O337" s="159"/>
      <c r="P337" s="16"/>
      <c r="Q337" s="15"/>
    </row>
    <row r="338" spans="1:17" x14ac:dyDescent="0.2">
      <c r="A338" s="28"/>
      <c r="B338" s="27"/>
      <c r="C338" s="27"/>
      <c r="D338" s="26"/>
      <c r="E338" s="21"/>
      <c r="F338" s="160"/>
      <c r="G338" s="23"/>
      <c r="H338" s="22"/>
      <c r="I338" s="22"/>
      <c r="J338" s="181"/>
      <c r="K338" s="21"/>
      <c r="L338" s="20"/>
      <c r="M338" s="19"/>
      <c r="N338" s="18"/>
      <c r="O338" s="159"/>
      <c r="P338" s="16"/>
      <c r="Q338" s="15"/>
    </row>
    <row r="339" spans="1:17" x14ac:dyDescent="0.2">
      <c r="A339" s="28"/>
      <c r="B339" s="27"/>
      <c r="C339" s="27"/>
      <c r="D339" s="26"/>
      <c r="E339" s="21"/>
      <c r="F339" s="160"/>
      <c r="G339" s="23"/>
      <c r="H339" s="22"/>
      <c r="I339" s="22"/>
      <c r="J339" s="181"/>
      <c r="K339" s="21"/>
      <c r="L339" s="20"/>
      <c r="M339" s="19"/>
      <c r="N339" s="18"/>
      <c r="O339" s="159"/>
      <c r="P339" s="16"/>
      <c r="Q339" s="15"/>
    </row>
    <row r="340" spans="1:17" x14ac:dyDescent="0.2">
      <c r="A340" s="28"/>
      <c r="B340" s="27"/>
      <c r="C340" s="27"/>
      <c r="D340" s="26"/>
      <c r="E340" s="21"/>
      <c r="F340" s="160"/>
      <c r="G340" s="23"/>
      <c r="H340" s="22"/>
      <c r="I340" s="22"/>
      <c r="J340" s="181"/>
      <c r="K340" s="21"/>
      <c r="L340" s="20"/>
      <c r="M340" s="19"/>
      <c r="N340" s="18"/>
      <c r="O340" s="159"/>
      <c r="P340" s="16"/>
      <c r="Q340" s="15"/>
    </row>
    <row r="341" spans="1:17" x14ac:dyDescent="0.2">
      <c r="A341" s="28"/>
      <c r="B341" s="27"/>
      <c r="C341" s="27"/>
      <c r="D341" s="26"/>
      <c r="E341" s="21"/>
      <c r="F341" s="160"/>
      <c r="G341" s="23"/>
      <c r="H341" s="22"/>
      <c r="I341" s="22"/>
      <c r="J341" s="181"/>
      <c r="K341" s="21"/>
      <c r="L341" s="20"/>
      <c r="M341" s="19"/>
      <c r="N341" s="18"/>
      <c r="O341" s="159"/>
      <c r="P341" s="16"/>
      <c r="Q341" s="15"/>
    </row>
    <row r="342" spans="1:17" x14ac:dyDescent="0.2">
      <c r="A342" s="28"/>
      <c r="B342" s="27"/>
      <c r="C342" s="27"/>
      <c r="D342" s="26"/>
      <c r="E342" s="21"/>
      <c r="F342" s="160"/>
      <c r="G342" s="23"/>
      <c r="H342" s="22"/>
      <c r="I342" s="22"/>
      <c r="J342" s="181"/>
      <c r="K342" s="21"/>
      <c r="L342" s="20"/>
      <c r="M342" s="19"/>
      <c r="N342" s="18"/>
      <c r="O342" s="159"/>
      <c r="P342" s="16"/>
      <c r="Q342" s="15"/>
    </row>
    <row r="343" spans="1:17" x14ac:dyDescent="0.2">
      <c r="A343" s="28"/>
      <c r="B343" s="27"/>
      <c r="C343" s="27"/>
      <c r="D343" s="26"/>
      <c r="E343" s="21"/>
      <c r="F343" s="160"/>
      <c r="G343" s="23"/>
      <c r="H343" s="22"/>
      <c r="I343" s="22"/>
      <c r="J343" s="181"/>
      <c r="K343" s="21"/>
      <c r="L343" s="20"/>
      <c r="M343" s="19"/>
      <c r="N343" s="18"/>
      <c r="O343" s="159"/>
      <c r="P343" s="16"/>
      <c r="Q343" s="15"/>
    </row>
    <row r="344" spans="1:17" x14ac:dyDescent="0.2">
      <c r="A344" s="28"/>
      <c r="B344" s="27"/>
      <c r="C344" s="27"/>
      <c r="D344" s="26"/>
      <c r="E344" s="21"/>
      <c r="F344" s="160"/>
      <c r="G344" s="23"/>
      <c r="H344" s="22"/>
      <c r="I344" s="22"/>
      <c r="J344" s="181"/>
      <c r="K344" s="21"/>
      <c r="L344" s="20"/>
      <c r="M344" s="19"/>
      <c r="N344" s="18"/>
      <c r="O344" s="159"/>
      <c r="P344" s="16"/>
      <c r="Q344" s="15"/>
    </row>
    <row r="345" spans="1:17" x14ac:dyDescent="0.2">
      <c r="A345" s="28"/>
      <c r="B345" s="27"/>
      <c r="C345" s="27"/>
      <c r="D345" s="26"/>
      <c r="E345" s="21"/>
      <c r="F345" s="160"/>
      <c r="G345" s="23"/>
      <c r="H345" s="22"/>
      <c r="I345" s="22"/>
      <c r="J345" s="181"/>
      <c r="K345" s="21"/>
      <c r="L345" s="20"/>
      <c r="M345" s="19"/>
      <c r="N345" s="18"/>
      <c r="O345" s="159"/>
      <c r="P345" s="16"/>
      <c r="Q345" s="15"/>
    </row>
    <row r="346" spans="1:17" x14ac:dyDescent="0.2">
      <c r="A346" s="28"/>
      <c r="B346" s="27"/>
      <c r="C346" s="27"/>
      <c r="D346" s="26"/>
      <c r="E346" s="21"/>
      <c r="F346" s="160"/>
      <c r="G346" s="23"/>
      <c r="H346" s="22"/>
      <c r="I346" s="22"/>
      <c r="J346" s="181"/>
      <c r="K346" s="21"/>
      <c r="L346" s="20"/>
      <c r="M346" s="19"/>
      <c r="N346" s="18"/>
      <c r="O346" s="159"/>
      <c r="P346" s="16"/>
      <c r="Q346" s="15"/>
    </row>
    <row r="347" spans="1:17" x14ac:dyDescent="0.2">
      <c r="A347" s="28"/>
      <c r="B347" s="27"/>
      <c r="C347" s="27"/>
      <c r="D347" s="26"/>
      <c r="E347" s="21"/>
      <c r="F347" s="160"/>
      <c r="G347" s="23"/>
      <c r="H347" s="22"/>
      <c r="I347" s="22"/>
      <c r="J347" s="181"/>
      <c r="K347" s="21"/>
      <c r="L347" s="20"/>
      <c r="M347" s="19"/>
      <c r="N347" s="18"/>
      <c r="O347" s="159"/>
      <c r="P347" s="16"/>
      <c r="Q347" s="15"/>
    </row>
    <row r="348" spans="1:17" x14ac:dyDescent="0.2">
      <c r="A348" s="28"/>
      <c r="B348" s="27"/>
      <c r="C348" s="27"/>
      <c r="D348" s="26"/>
      <c r="E348" s="21"/>
      <c r="F348" s="160"/>
      <c r="G348" s="23"/>
      <c r="H348" s="22"/>
      <c r="I348" s="22"/>
      <c r="J348" s="181"/>
      <c r="K348" s="21"/>
      <c r="L348" s="20"/>
      <c r="M348" s="19"/>
      <c r="N348" s="18"/>
      <c r="O348" s="159"/>
      <c r="P348" s="16"/>
      <c r="Q348" s="15"/>
    </row>
    <row r="349" spans="1:17" x14ac:dyDescent="0.2">
      <c r="A349" s="28"/>
      <c r="B349" s="27"/>
      <c r="C349" s="27"/>
      <c r="D349" s="26"/>
      <c r="E349" s="21"/>
      <c r="F349" s="160"/>
      <c r="G349" s="23"/>
      <c r="H349" s="22"/>
      <c r="I349" s="22"/>
      <c r="J349" s="181"/>
      <c r="K349" s="21"/>
      <c r="L349" s="20"/>
      <c r="M349" s="19"/>
      <c r="N349" s="18"/>
      <c r="O349" s="159"/>
      <c r="P349" s="16"/>
      <c r="Q349" s="15"/>
    </row>
    <row r="350" spans="1:17" x14ac:dyDescent="0.2">
      <c r="A350" s="28"/>
      <c r="B350" s="27"/>
      <c r="C350" s="27"/>
      <c r="D350" s="26"/>
      <c r="E350" s="21"/>
      <c r="F350" s="160"/>
      <c r="G350" s="23"/>
      <c r="H350" s="22"/>
      <c r="I350" s="22"/>
      <c r="J350" s="181"/>
      <c r="K350" s="21"/>
      <c r="L350" s="20"/>
      <c r="M350" s="19"/>
      <c r="N350" s="18"/>
      <c r="O350" s="159"/>
      <c r="P350" s="16"/>
      <c r="Q350" s="15"/>
    </row>
    <row r="351" spans="1:17" x14ac:dyDescent="0.2">
      <c r="A351" s="28"/>
      <c r="B351" s="27"/>
      <c r="C351" s="27"/>
      <c r="D351" s="26"/>
      <c r="E351" s="21"/>
      <c r="F351" s="160"/>
      <c r="G351" s="23"/>
      <c r="H351" s="22"/>
      <c r="I351" s="22"/>
      <c r="J351" s="181"/>
      <c r="K351" s="21"/>
      <c r="L351" s="20"/>
      <c r="M351" s="19"/>
      <c r="N351" s="18"/>
      <c r="O351" s="159"/>
      <c r="P351" s="16"/>
      <c r="Q351" s="15"/>
    </row>
    <row r="352" spans="1:17" x14ac:dyDescent="0.2">
      <c r="A352" s="28"/>
      <c r="B352" s="27"/>
      <c r="C352" s="27"/>
      <c r="D352" s="26"/>
      <c r="E352" s="21"/>
      <c r="F352" s="160"/>
      <c r="G352" s="23"/>
      <c r="H352" s="22"/>
      <c r="I352" s="22"/>
      <c r="J352" s="181"/>
      <c r="K352" s="21"/>
      <c r="L352" s="20"/>
      <c r="M352" s="19"/>
      <c r="N352" s="18"/>
      <c r="O352" s="159"/>
      <c r="P352" s="16"/>
      <c r="Q352" s="15"/>
    </row>
    <row r="353" spans="1:17" x14ac:dyDescent="0.2">
      <c r="A353" s="28"/>
      <c r="B353" s="27"/>
      <c r="C353" s="27"/>
      <c r="D353" s="26"/>
      <c r="E353" s="21"/>
      <c r="F353" s="160"/>
      <c r="G353" s="23"/>
      <c r="H353" s="22"/>
      <c r="I353" s="22"/>
      <c r="J353" s="181"/>
      <c r="K353" s="21"/>
      <c r="L353" s="20"/>
      <c r="M353" s="19"/>
      <c r="N353" s="18"/>
      <c r="O353" s="159"/>
      <c r="P353" s="16"/>
      <c r="Q353" s="15"/>
    </row>
    <row r="354" spans="1:17" x14ac:dyDescent="0.2">
      <c r="A354" s="28"/>
      <c r="B354" s="27"/>
      <c r="C354" s="27"/>
      <c r="D354" s="26"/>
      <c r="E354" s="21"/>
      <c r="F354" s="160"/>
      <c r="G354" s="23"/>
      <c r="H354" s="22"/>
      <c r="I354" s="22"/>
      <c r="J354" s="181"/>
      <c r="K354" s="21"/>
      <c r="L354" s="20"/>
      <c r="M354" s="19"/>
      <c r="N354" s="18"/>
      <c r="O354" s="159"/>
      <c r="P354" s="16"/>
      <c r="Q354" s="15"/>
    </row>
    <row r="355" spans="1:17" x14ac:dyDescent="0.2">
      <c r="A355" s="28"/>
      <c r="B355" s="27"/>
      <c r="C355" s="27"/>
      <c r="D355" s="26"/>
      <c r="E355" s="21"/>
      <c r="F355" s="160"/>
      <c r="G355" s="23"/>
      <c r="H355" s="22"/>
      <c r="I355" s="22"/>
      <c r="J355" s="181"/>
      <c r="K355" s="21"/>
      <c r="L355" s="20"/>
      <c r="M355" s="19"/>
      <c r="N355" s="18"/>
      <c r="O355" s="159"/>
      <c r="P355" s="16"/>
      <c r="Q355" s="15"/>
    </row>
    <row r="356" spans="1:17" x14ac:dyDescent="0.2">
      <c r="A356" s="28"/>
      <c r="B356" s="27"/>
      <c r="C356" s="27"/>
      <c r="D356" s="26"/>
      <c r="E356" s="21"/>
      <c r="F356" s="160"/>
      <c r="G356" s="23"/>
      <c r="H356" s="22"/>
      <c r="I356" s="22"/>
      <c r="J356" s="181"/>
      <c r="K356" s="21"/>
      <c r="L356" s="20"/>
      <c r="M356" s="19"/>
      <c r="N356" s="18"/>
      <c r="O356" s="159"/>
      <c r="P356" s="16"/>
      <c r="Q356" s="15"/>
    </row>
    <row r="357" spans="1:17" x14ac:dyDescent="0.2">
      <c r="A357" s="28"/>
      <c r="B357" s="27"/>
      <c r="C357" s="27"/>
      <c r="D357" s="26"/>
      <c r="E357" s="21"/>
      <c r="F357" s="160"/>
      <c r="G357" s="23"/>
      <c r="H357" s="22"/>
      <c r="I357" s="22"/>
      <c r="J357" s="181"/>
      <c r="K357" s="21"/>
      <c r="L357" s="20"/>
      <c r="M357" s="19"/>
      <c r="N357" s="18"/>
      <c r="O357" s="159"/>
      <c r="P357" s="16"/>
      <c r="Q357" s="15"/>
    </row>
    <row r="358" spans="1:17" x14ac:dyDescent="0.2">
      <c r="A358" s="28"/>
      <c r="B358" s="27"/>
      <c r="C358" s="27"/>
      <c r="D358" s="26"/>
      <c r="E358" s="21"/>
      <c r="F358" s="160"/>
      <c r="G358" s="23"/>
      <c r="H358" s="22"/>
      <c r="I358" s="22"/>
      <c r="J358" s="181"/>
      <c r="K358" s="21"/>
      <c r="L358" s="20"/>
      <c r="M358" s="19"/>
      <c r="N358" s="18"/>
      <c r="O358" s="159"/>
      <c r="P358" s="16"/>
      <c r="Q358" s="15"/>
    </row>
    <row r="359" spans="1:17" x14ac:dyDescent="0.2">
      <c r="A359" s="28"/>
      <c r="B359" s="27"/>
      <c r="C359" s="27"/>
      <c r="D359" s="26"/>
      <c r="E359" s="21"/>
      <c r="F359" s="160"/>
      <c r="G359" s="23"/>
      <c r="H359" s="22"/>
      <c r="I359" s="22"/>
      <c r="J359" s="181"/>
      <c r="K359" s="21"/>
      <c r="L359" s="20"/>
      <c r="M359" s="19"/>
      <c r="N359" s="18"/>
      <c r="O359" s="159"/>
      <c r="P359" s="16"/>
      <c r="Q359" s="15"/>
    </row>
    <row r="360" spans="1:17" x14ac:dyDescent="0.2">
      <c r="A360" s="28"/>
      <c r="B360" s="27"/>
      <c r="C360" s="27"/>
      <c r="D360" s="26"/>
      <c r="E360" s="21"/>
      <c r="F360" s="160"/>
      <c r="G360" s="23"/>
      <c r="H360" s="22"/>
      <c r="I360" s="22"/>
      <c r="J360" s="181"/>
      <c r="K360" s="21"/>
      <c r="L360" s="20"/>
      <c r="M360" s="19"/>
      <c r="N360" s="18"/>
      <c r="O360" s="159"/>
      <c r="P360" s="16"/>
      <c r="Q360" s="15"/>
    </row>
    <row r="361" spans="1:17" x14ac:dyDescent="0.2">
      <c r="A361" s="28"/>
      <c r="B361" s="27"/>
      <c r="C361" s="27"/>
      <c r="D361" s="26"/>
      <c r="E361" s="21"/>
      <c r="F361" s="160"/>
      <c r="G361" s="23"/>
      <c r="H361" s="22"/>
      <c r="I361" s="22"/>
      <c r="J361" s="181"/>
      <c r="K361" s="21"/>
      <c r="L361" s="20"/>
      <c r="M361" s="19"/>
      <c r="N361" s="18"/>
      <c r="O361" s="159"/>
      <c r="P361" s="16"/>
      <c r="Q361" s="15"/>
    </row>
    <row r="362" spans="1:17" x14ac:dyDescent="0.2">
      <c r="A362" s="28"/>
      <c r="B362" s="27"/>
      <c r="C362" s="27"/>
      <c r="D362" s="26"/>
      <c r="E362" s="21"/>
      <c r="F362" s="160"/>
      <c r="G362" s="23"/>
      <c r="H362" s="22"/>
      <c r="I362" s="22"/>
      <c r="J362" s="181"/>
      <c r="K362" s="21"/>
      <c r="L362" s="20"/>
      <c r="M362" s="19"/>
      <c r="N362" s="18"/>
      <c r="O362" s="159"/>
      <c r="P362" s="16"/>
      <c r="Q362" s="15"/>
    </row>
    <row r="363" spans="1:17" x14ac:dyDescent="0.2">
      <c r="A363" s="28"/>
      <c r="B363" s="27"/>
      <c r="C363" s="27"/>
      <c r="D363" s="26"/>
      <c r="E363" s="21"/>
      <c r="F363" s="160"/>
      <c r="G363" s="23"/>
      <c r="H363" s="22"/>
      <c r="I363" s="22"/>
      <c r="J363" s="181"/>
      <c r="K363" s="21"/>
      <c r="L363" s="20"/>
      <c r="M363" s="19"/>
      <c r="N363" s="18"/>
      <c r="O363" s="159"/>
      <c r="P363" s="16"/>
      <c r="Q363" s="15"/>
    </row>
    <row r="364" spans="1:17" x14ac:dyDescent="0.2">
      <c r="A364" s="28"/>
      <c r="B364" s="27"/>
      <c r="C364" s="27"/>
      <c r="D364" s="26"/>
      <c r="E364" s="21"/>
      <c r="F364" s="160"/>
      <c r="G364" s="23"/>
      <c r="H364" s="22"/>
      <c r="I364" s="22"/>
      <c r="J364" s="181"/>
      <c r="K364" s="21"/>
      <c r="L364" s="20"/>
      <c r="M364" s="19"/>
      <c r="N364" s="18"/>
      <c r="O364" s="159"/>
      <c r="P364" s="16"/>
      <c r="Q364" s="15"/>
    </row>
    <row r="365" spans="1:17" x14ac:dyDescent="0.2">
      <c r="A365" s="28"/>
      <c r="B365" s="27"/>
      <c r="C365" s="27"/>
      <c r="D365" s="26"/>
      <c r="E365" s="21"/>
      <c r="F365" s="160"/>
      <c r="G365" s="23"/>
      <c r="H365" s="22"/>
      <c r="I365" s="22"/>
      <c r="J365" s="181"/>
      <c r="K365" s="21"/>
      <c r="L365" s="20"/>
      <c r="M365" s="19"/>
      <c r="N365" s="18"/>
      <c r="O365" s="159"/>
      <c r="P365" s="16"/>
      <c r="Q365" s="15"/>
    </row>
    <row r="366" spans="1:17" x14ac:dyDescent="0.2">
      <c r="A366" s="28"/>
      <c r="B366" s="27"/>
      <c r="C366" s="27"/>
      <c r="D366" s="26"/>
      <c r="E366" s="21"/>
      <c r="F366" s="160"/>
      <c r="G366" s="23"/>
      <c r="H366" s="22"/>
      <c r="I366" s="22"/>
      <c r="J366" s="181"/>
      <c r="K366" s="21"/>
      <c r="L366" s="20"/>
      <c r="M366" s="19"/>
      <c r="N366" s="18"/>
      <c r="O366" s="159"/>
      <c r="P366" s="16"/>
      <c r="Q366" s="15"/>
    </row>
    <row r="367" spans="1:17" x14ac:dyDescent="0.2">
      <c r="A367" s="28"/>
      <c r="B367" s="27"/>
      <c r="C367" s="27"/>
      <c r="D367" s="26"/>
      <c r="E367" s="21"/>
      <c r="F367" s="160"/>
      <c r="G367" s="23"/>
      <c r="H367" s="22"/>
      <c r="I367" s="22"/>
      <c r="J367" s="181"/>
      <c r="K367" s="21"/>
      <c r="L367" s="20"/>
      <c r="M367" s="19"/>
      <c r="N367" s="18"/>
      <c r="O367" s="159"/>
      <c r="P367" s="16"/>
      <c r="Q367" s="15"/>
    </row>
    <row r="368" spans="1:17" x14ac:dyDescent="0.2">
      <c r="A368" s="28"/>
      <c r="B368" s="27"/>
      <c r="C368" s="27"/>
      <c r="D368" s="26"/>
      <c r="E368" s="21"/>
      <c r="F368" s="160"/>
      <c r="G368" s="23"/>
      <c r="H368" s="22"/>
      <c r="I368" s="22"/>
      <c r="J368" s="181"/>
      <c r="K368" s="21"/>
      <c r="L368" s="20"/>
      <c r="M368" s="19"/>
      <c r="N368" s="18"/>
      <c r="O368" s="159"/>
      <c r="P368" s="16"/>
      <c r="Q368" s="15"/>
    </row>
    <row r="369" spans="1:17" x14ac:dyDescent="0.2">
      <c r="A369" s="28"/>
      <c r="B369" s="27"/>
      <c r="C369" s="27"/>
      <c r="D369" s="26"/>
      <c r="E369" s="21"/>
      <c r="F369" s="160"/>
      <c r="G369" s="23"/>
      <c r="H369" s="22"/>
      <c r="I369" s="22"/>
      <c r="J369" s="181"/>
      <c r="K369" s="21"/>
      <c r="L369" s="20"/>
      <c r="M369" s="19"/>
      <c r="N369" s="18"/>
      <c r="O369" s="159"/>
      <c r="P369" s="16"/>
      <c r="Q369" s="15"/>
    </row>
    <row r="370" spans="1:17" x14ac:dyDescent="0.2">
      <c r="A370" s="28"/>
      <c r="B370" s="27"/>
      <c r="C370" s="27"/>
      <c r="D370" s="26"/>
      <c r="E370" s="21"/>
      <c r="F370" s="160"/>
      <c r="G370" s="23"/>
      <c r="H370" s="22"/>
      <c r="I370" s="22"/>
      <c r="J370" s="181"/>
      <c r="K370" s="21"/>
      <c r="L370" s="20"/>
      <c r="M370" s="19"/>
      <c r="N370" s="18"/>
      <c r="O370" s="159"/>
      <c r="P370" s="16"/>
      <c r="Q370" s="15"/>
    </row>
    <row r="371" spans="1:17" x14ac:dyDescent="0.2">
      <c r="A371" s="28"/>
      <c r="B371" s="27"/>
      <c r="C371" s="27"/>
      <c r="D371" s="26"/>
      <c r="E371" s="21"/>
      <c r="F371" s="160"/>
      <c r="G371" s="23"/>
      <c r="H371" s="22"/>
      <c r="I371" s="22"/>
      <c r="J371" s="181"/>
      <c r="K371" s="21"/>
      <c r="L371" s="20"/>
      <c r="M371" s="19"/>
      <c r="N371" s="18"/>
      <c r="O371" s="159"/>
      <c r="P371" s="16"/>
      <c r="Q371" s="15"/>
    </row>
    <row r="372" spans="1:17" x14ac:dyDescent="0.2">
      <c r="A372" s="28"/>
      <c r="B372" s="27"/>
      <c r="C372" s="27"/>
      <c r="D372" s="26"/>
      <c r="E372" s="21"/>
      <c r="F372" s="160"/>
      <c r="G372" s="23"/>
      <c r="H372" s="22"/>
      <c r="I372" s="22"/>
      <c r="J372" s="181"/>
      <c r="K372" s="21"/>
      <c r="L372" s="20"/>
      <c r="M372" s="19"/>
      <c r="N372" s="18"/>
      <c r="O372" s="159"/>
      <c r="P372" s="16"/>
      <c r="Q372" s="15"/>
    </row>
    <row r="373" spans="1:17" x14ac:dyDescent="0.2">
      <c r="A373" s="28"/>
      <c r="B373" s="27"/>
      <c r="C373" s="27"/>
      <c r="D373" s="26"/>
      <c r="E373" s="21"/>
      <c r="F373" s="160"/>
      <c r="G373" s="23"/>
      <c r="H373" s="22"/>
      <c r="I373" s="22"/>
      <c r="J373" s="181"/>
      <c r="K373" s="21"/>
      <c r="L373" s="20"/>
      <c r="M373" s="19"/>
      <c r="N373" s="18"/>
      <c r="O373" s="159"/>
      <c r="P373" s="16"/>
      <c r="Q373" s="15"/>
    </row>
    <row r="374" spans="1:17" x14ac:dyDescent="0.2">
      <c r="A374" s="28"/>
      <c r="B374" s="27"/>
      <c r="C374" s="27"/>
      <c r="D374" s="26"/>
      <c r="E374" s="21"/>
      <c r="F374" s="160"/>
      <c r="G374" s="23"/>
      <c r="H374" s="22"/>
      <c r="I374" s="22"/>
      <c r="J374" s="181"/>
      <c r="K374" s="21"/>
      <c r="L374" s="20"/>
      <c r="M374" s="19"/>
      <c r="N374" s="18"/>
      <c r="O374" s="159"/>
      <c r="P374" s="16"/>
      <c r="Q374" s="15"/>
    </row>
    <row r="375" spans="1:17" x14ac:dyDescent="0.2">
      <c r="A375" s="28"/>
      <c r="B375" s="27"/>
      <c r="C375" s="27"/>
      <c r="D375" s="26"/>
      <c r="E375" s="21"/>
      <c r="F375" s="160"/>
      <c r="G375" s="23"/>
      <c r="H375" s="22"/>
      <c r="I375" s="22"/>
      <c r="J375" s="181"/>
      <c r="K375" s="21"/>
      <c r="L375" s="20"/>
      <c r="M375" s="19"/>
      <c r="N375" s="18"/>
      <c r="O375" s="159"/>
      <c r="P375" s="16"/>
      <c r="Q375" s="15"/>
    </row>
    <row r="376" spans="1:17" x14ac:dyDescent="0.2">
      <c r="A376" s="28"/>
      <c r="B376" s="27"/>
      <c r="C376" s="27"/>
      <c r="D376" s="26"/>
      <c r="E376" s="21"/>
      <c r="F376" s="160"/>
      <c r="G376" s="23"/>
      <c r="H376" s="22"/>
      <c r="I376" s="22"/>
      <c r="J376" s="181"/>
      <c r="K376" s="21"/>
      <c r="L376" s="20"/>
      <c r="M376" s="19"/>
      <c r="N376" s="18"/>
      <c r="O376" s="159"/>
      <c r="P376" s="16"/>
      <c r="Q376" s="15"/>
    </row>
    <row r="377" spans="1:17" x14ac:dyDescent="0.2">
      <c r="A377" s="28"/>
      <c r="B377" s="27"/>
      <c r="C377" s="27"/>
      <c r="D377" s="26"/>
      <c r="E377" s="21"/>
      <c r="F377" s="160"/>
      <c r="G377" s="23"/>
      <c r="H377" s="22"/>
      <c r="I377" s="22"/>
      <c r="J377" s="181"/>
      <c r="K377" s="21"/>
      <c r="L377" s="20"/>
      <c r="M377" s="19"/>
      <c r="N377" s="18"/>
      <c r="O377" s="159"/>
      <c r="P377" s="16"/>
      <c r="Q377" s="15"/>
    </row>
    <row r="378" spans="1:17" x14ac:dyDescent="0.2">
      <c r="A378" s="28"/>
      <c r="B378" s="27"/>
      <c r="C378" s="27"/>
      <c r="D378" s="26"/>
      <c r="E378" s="21"/>
      <c r="F378" s="160"/>
      <c r="G378" s="23"/>
      <c r="H378" s="22"/>
      <c r="I378" s="22"/>
      <c r="J378" s="181"/>
      <c r="K378" s="21"/>
      <c r="L378" s="20"/>
      <c r="M378" s="19"/>
      <c r="N378" s="18"/>
      <c r="O378" s="159"/>
      <c r="P378" s="16"/>
      <c r="Q378" s="15"/>
    </row>
    <row r="379" spans="1:17" x14ac:dyDescent="0.2">
      <c r="A379" s="28"/>
      <c r="B379" s="27"/>
      <c r="C379" s="27"/>
      <c r="D379" s="26"/>
      <c r="E379" s="21"/>
      <c r="F379" s="160"/>
      <c r="G379" s="23"/>
      <c r="H379" s="22"/>
      <c r="I379" s="22"/>
      <c r="J379" s="181"/>
      <c r="K379" s="21"/>
      <c r="L379" s="20"/>
      <c r="M379" s="19"/>
      <c r="N379" s="18"/>
      <c r="O379" s="159"/>
      <c r="P379" s="16"/>
      <c r="Q379" s="15"/>
    </row>
    <row r="380" spans="1:17" x14ac:dyDescent="0.2">
      <c r="A380" s="28"/>
      <c r="B380" s="27"/>
      <c r="C380" s="27"/>
      <c r="D380" s="26"/>
      <c r="E380" s="21"/>
      <c r="F380" s="160"/>
      <c r="G380" s="23"/>
      <c r="H380" s="22"/>
      <c r="I380" s="22"/>
      <c r="J380" s="181"/>
      <c r="K380" s="21"/>
      <c r="L380" s="20"/>
      <c r="M380" s="19"/>
      <c r="N380" s="18"/>
      <c r="O380" s="159"/>
      <c r="P380" s="16"/>
      <c r="Q380" s="15"/>
    </row>
    <row r="381" spans="1:17" x14ac:dyDescent="0.2">
      <c r="A381" s="28"/>
      <c r="B381" s="27"/>
      <c r="C381" s="27"/>
      <c r="D381" s="26"/>
      <c r="E381" s="21"/>
      <c r="F381" s="160"/>
      <c r="G381" s="23"/>
      <c r="H381" s="22"/>
      <c r="I381" s="22"/>
      <c r="J381" s="181"/>
      <c r="K381" s="21"/>
      <c r="L381" s="20"/>
      <c r="M381" s="19"/>
      <c r="N381" s="18"/>
      <c r="O381" s="159"/>
      <c r="P381" s="16"/>
      <c r="Q381" s="15"/>
    </row>
    <row r="382" spans="1:17" x14ac:dyDescent="0.2">
      <c r="A382" s="28"/>
      <c r="B382" s="27"/>
      <c r="C382" s="27"/>
      <c r="D382" s="26"/>
      <c r="E382" s="21"/>
      <c r="F382" s="160"/>
      <c r="G382" s="23"/>
      <c r="H382" s="22"/>
      <c r="I382" s="22"/>
      <c r="J382" s="181"/>
      <c r="K382" s="21"/>
      <c r="L382" s="20"/>
      <c r="M382" s="19"/>
      <c r="N382" s="18"/>
      <c r="O382" s="159"/>
      <c r="P382" s="16"/>
      <c r="Q382" s="15"/>
    </row>
    <row r="383" spans="1:17" x14ac:dyDescent="0.2">
      <c r="A383" s="28"/>
      <c r="B383" s="27"/>
      <c r="C383" s="27"/>
      <c r="D383" s="26"/>
      <c r="E383" s="21"/>
      <c r="F383" s="160"/>
      <c r="G383" s="23"/>
      <c r="H383" s="22"/>
      <c r="I383" s="22"/>
      <c r="J383" s="181"/>
      <c r="K383" s="21"/>
      <c r="L383" s="20"/>
      <c r="M383" s="19"/>
      <c r="N383" s="18"/>
      <c r="O383" s="159"/>
      <c r="P383" s="16"/>
      <c r="Q383" s="15"/>
    </row>
    <row r="384" spans="1:17" x14ac:dyDescent="0.2">
      <c r="A384" s="28"/>
      <c r="B384" s="27"/>
      <c r="C384" s="27"/>
      <c r="D384" s="26"/>
      <c r="E384" s="21"/>
      <c r="F384" s="160"/>
      <c r="G384" s="23"/>
      <c r="H384" s="22"/>
      <c r="I384" s="22"/>
      <c r="J384" s="181"/>
      <c r="K384" s="21"/>
      <c r="L384" s="20"/>
      <c r="M384" s="19"/>
      <c r="N384" s="18"/>
      <c r="O384" s="159"/>
      <c r="P384" s="16"/>
      <c r="Q384" s="15"/>
    </row>
    <row r="385" spans="1:17" x14ac:dyDescent="0.2">
      <c r="A385" s="28"/>
      <c r="B385" s="27"/>
      <c r="C385" s="27"/>
      <c r="D385" s="26"/>
      <c r="E385" s="21"/>
      <c r="F385" s="160"/>
      <c r="G385" s="23"/>
      <c r="H385" s="22"/>
      <c r="I385" s="22"/>
      <c r="J385" s="181"/>
      <c r="K385" s="21"/>
      <c r="L385" s="20"/>
      <c r="M385" s="19"/>
      <c r="N385" s="18"/>
      <c r="O385" s="159"/>
      <c r="P385" s="16"/>
      <c r="Q385" s="15"/>
    </row>
    <row r="386" spans="1:17" x14ac:dyDescent="0.2">
      <c r="A386" s="28"/>
      <c r="B386" s="27"/>
      <c r="C386" s="27"/>
      <c r="D386" s="26"/>
      <c r="E386" s="21"/>
      <c r="F386" s="160"/>
      <c r="G386" s="23"/>
      <c r="H386" s="22"/>
      <c r="I386" s="22"/>
      <c r="J386" s="181"/>
      <c r="K386" s="21"/>
      <c r="L386" s="20"/>
      <c r="M386" s="19"/>
      <c r="N386" s="18"/>
      <c r="O386" s="159"/>
      <c r="P386" s="16"/>
      <c r="Q386" s="15"/>
    </row>
    <row r="387" spans="1:17" x14ac:dyDescent="0.2">
      <c r="A387" s="28"/>
      <c r="B387" s="27"/>
      <c r="C387" s="27"/>
      <c r="D387" s="26"/>
      <c r="E387" s="21"/>
      <c r="F387" s="160"/>
      <c r="G387" s="23"/>
      <c r="H387" s="22"/>
      <c r="I387" s="22"/>
      <c r="J387" s="181"/>
      <c r="K387" s="21"/>
      <c r="L387" s="20"/>
      <c r="M387" s="19"/>
      <c r="N387" s="18"/>
      <c r="O387" s="159"/>
      <c r="P387" s="16"/>
      <c r="Q387" s="15"/>
    </row>
    <row r="388" spans="1:17" x14ac:dyDescent="0.2">
      <c r="A388" s="28"/>
      <c r="B388" s="27"/>
      <c r="C388" s="27"/>
      <c r="D388" s="26"/>
      <c r="E388" s="21"/>
      <c r="F388" s="160"/>
      <c r="G388" s="23"/>
      <c r="H388" s="22"/>
      <c r="I388" s="22"/>
      <c r="J388" s="181"/>
      <c r="K388" s="21"/>
      <c r="L388" s="20"/>
      <c r="M388" s="19"/>
      <c r="N388" s="18"/>
      <c r="O388" s="159"/>
      <c r="P388" s="16"/>
      <c r="Q388" s="15"/>
    </row>
    <row r="389" spans="1:17" x14ac:dyDescent="0.2">
      <c r="A389" s="28"/>
      <c r="B389" s="27"/>
      <c r="C389" s="27"/>
      <c r="D389" s="26"/>
      <c r="E389" s="21"/>
      <c r="F389" s="160"/>
      <c r="G389" s="23"/>
      <c r="H389" s="22"/>
      <c r="I389" s="22"/>
      <c r="J389" s="181"/>
      <c r="K389" s="21"/>
      <c r="L389" s="20"/>
      <c r="M389" s="19"/>
      <c r="N389" s="18"/>
      <c r="O389" s="159"/>
      <c r="P389" s="16"/>
      <c r="Q389" s="15"/>
    </row>
    <row r="390" spans="1:17" x14ac:dyDescent="0.2">
      <c r="A390" s="28"/>
      <c r="B390" s="27"/>
      <c r="C390" s="27"/>
      <c r="D390" s="26"/>
      <c r="E390" s="21"/>
      <c r="F390" s="160"/>
      <c r="G390" s="23"/>
      <c r="H390" s="22"/>
      <c r="I390" s="22"/>
      <c r="J390" s="181"/>
      <c r="K390" s="21"/>
      <c r="L390" s="20"/>
      <c r="M390" s="19"/>
      <c r="N390" s="18"/>
      <c r="O390" s="159"/>
      <c r="P390" s="16"/>
      <c r="Q390" s="15"/>
    </row>
    <row r="391" spans="1:17" x14ac:dyDescent="0.2">
      <c r="A391" s="28"/>
      <c r="B391" s="27"/>
      <c r="C391" s="27"/>
      <c r="D391" s="26"/>
      <c r="E391" s="21"/>
      <c r="F391" s="160"/>
      <c r="G391" s="23"/>
      <c r="H391" s="22"/>
      <c r="I391" s="22"/>
      <c r="J391" s="181"/>
      <c r="K391" s="21"/>
      <c r="L391" s="20"/>
      <c r="M391" s="19"/>
      <c r="N391" s="18"/>
      <c r="O391" s="159"/>
      <c r="P391" s="16"/>
      <c r="Q391" s="15"/>
    </row>
    <row r="392" spans="1:17" x14ac:dyDescent="0.2">
      <c r="A392" s="28"/>
      <c r="B392" s="27"/>
      <c r="C392" s="27"/>
      <c r="D392" s="26"/>
      <c r="E392" s="21"/>
      <c r="F392" s="160"/>
      <c r="G392" s="23"/>
      <c r="H392" s="22"/>
      <c r="I392" s="22"/>
      <c r="J392" s="181"/>
      <c r="K392" s="21"/>
      <c r="L392" s="20"/>
      <c r="M392" s="19"/>
      <c r="N392" s="18"/>
      <c r="O392" s="159"/>
      <c r="P392" s="16"/>
      <c r="Q392" s="15"/>
    </row>
    <row r="393" spans="1:17" x14ac:dyDescent="0.2">
      <c r="A393" s="28"/>
      <c r="B393" s="27"/>
      <c r="C393" s="27"/>
      <c r="D393" s="26"/>
      <c r="E393" s="21"/>
      <c r="F393" s="160"/>
      <c r="G393" s="23"/>
      <c r="H393" s="22"/>
      <c r="I393" s="22"/>
      <c r="J393" s="181"/>
      <c r="K393" s="21"/>
      <c r="L393" s="20"/>
      <c r="M393" s="19"/>
      <c r="N393" s="18"/>
      <c r="O393" s="159"/>
      <c r="P393" s="16"/>
      <c r="Q393" s="15"/>
    </row>
    <row r="394" spans="1:17" x14ac:dyDescent="0.2">
      <c r="A394" s="28"/>
      <c r="B394" s="27"/>
      <c r="C394" s="27"/>
      <c r="D394" s="26"/>
      <c r="E394" s="21"/>
      <c r="F394" s="160"/>
      <c r="G394" s="23"/>
      <c r="H394" s="22"/>
      <c r="I394" s="22"/>
      <c r="J394" s="181"/>
      <c r="K394" s="21"/>
      <c r="L394" s="20"/>
      <c r="M394" s="19"/>
      <c r="N394" s="18"/>
      <c r="O394" s="159"/>
      <c r="P394" s="16"/>
      <c r="Q394" s="15"/>
    </row>
    <row r="395" spans="1:17" x14ac:dyDescent="0.2">
      <c r="A395" s="28"/>
      <c r="B395" s="27"/>
      <c r="C395" s="27"/>
      <c r="D395" s="26"/>
      <c r="E395" s="21"/>
      <c r="F395" s="160"/>
      <c r="G395" s="23"/>
      <c r="H395" s="22"/>
      <c r="I395" s="22"/>
      <c r="J395" s="181"/>
      <c r="K395" s="21"/>
      <c r="L395" s="20"/>
      <c r="M395" s="19"/>
      <c r="N395" s="18"/>
      <c r="O395" s="159"/>
      <c r="P395" s="16"/>
      <c r="Q395" s="15"/>
    </row>
    <row r="396" spans="1:17" x14ac:dyDescent="0.2">
      <c r="A396" s="28"/>
      <c r="B396" s="27"/>
      <c r="C396" s="27"/>
      <c r="D396" s="26"/>
      <c r="E396" s="21"/>
      <c r="F396" s="160"/>
      <c r="G396" s="23"/>
      <c r="H396" s="22"/>
      <c r="I396" s="22"/>
      <c r="J396" s="181"/>
      <c r="K396" s="21"/>
      <c r="L396" s="20"/>
      <c r="M396" s="19"/>
      <c r="N396" s="18"/>
      <c r="O396" s="159"/>
      <c r="P396" s="16"/>
      <c r="Q396" s="15"/>
    </row>
    <row r="397" spans="1:17" x14ac:dyDescent="0.2">
      <c r="A397" s="28"/>
      <c r="B397" s="27"/>
      <c r="C397" s="27"/>
      <c r="D397" s="26"/>
      <c r="E397" s="21"/>
      <c r="F397" s="160"/>
      <c r="G397" s="23"/>
      <c r="H397" s="22"/>
      <c r="I397" s="22"/>
      <c r="J397" s="181"/>
      <c r="K397" s="21"/>
      <c r="L397" s="20"/>
      <c r="M397" s="19"/>
      <c r="N397" s="18"/>
      <c r="O397" s="159"/>
      <c r="P397" s="16"/>
      <c r="Q397" s="15"/>
    </row>
    <row r="398" spans="1:17" x14ac:dyDescent="0.2">
      <c r="A398" s="28"/>
      <c r="B398" s="27"/>
      <c r="C398" s="27"/>
      <c r="D398" s="26"/>
      <c r="E398" s="21"/>
      <c r="F398" s="160"/>
      <c r="G398" s="23"/>
      <c r="H398" s="22"/>
      <c r="I398" s="22"/>
      <c r="J398" s="181"/>
      <c r="K398" s="21"/>
      <c r="L398" s="20"/>
      <c r="M398" s="19"/>
      <c r="N398" s="18"/>
      <c r="O398" s="159"/>
      <c r="P398" s="16"/>
      <c r="Q398" s="15"/>
    </row>
    <row r="399" spans="1:17" x14ac:dyDescent="0.2">
      <c r="A399" s="28"/>
      <c r="B399" s="27"/>
      <c r="C399" s="27"/>
      <c r="D399" s="26"/>
      <c r="E399" s="21"/>
      <c r="F399" s="160"/>
      <c r="G399" s="23"/>
      <c r="H399" s="22"/>
      <c r="I399" s="22"/>
      <c r="J399" s="181"/>
      <c r="K399" s="21"/>
      <c r="L399" s="20"/>
      <c r="M399" s="19"/>
      <c r="N399" s="18"/>
      <c r="O399" s="159"/>
      <c r="P399" s="16"/>
      <c r="Q399" s="15"/>
    </row>
    <row r="400" spans="1:17" x14ac:dyDescent="0.2">
      <c r="A400" s="28"/>
      <c r="B400" s="27"/>
      <c r="C400" s="27"/>
      <c r="D400" s="26"/>
      <c r="E400" s="21"/>
      <c r="F400" s="160"/>
      <c r="G400" s="23"/>
      <c r="H400" s="22"/>
      <c r="I400" s="22"/>
      <c r="J400" s="181"/>
      <c r="K400" s="21"/>
      <c r="L400" s="20"/>
      <c r="M400" s="19"/>
      <c r="N400" s="18"/>
      <c r="O400" s="159"/>
      <c r="P400" s="16"/>
      <c r="Q400" s="15"/>
    </row>
    <row r="401" spans="1:17" x14ac:dyDescent="0.2">
      <c r="A401" s="28"/>
      <c r="B401" s="27"/>
      <c r="C401" s="27"/>
      <c r="D401" s="26"/>
      <c r="E401" s="21"/>
      <c r="F401" s="160"/>
      <c r="G401" s="23"/>
      <c r="H401" s="22"/>
      <c r="I401" s="22"/>
      <c r="J401" s="181"/>
      <c r="K401" s="21"/>
      <c r="L401" s="20"/>
      <c r="M401" s="19"/>
      <c r="N401" s="18"/>
      <c r="O401" s="159"/>
      <c r="P401" s="16"/>
      <c r="Q401" s="15"/>
    </row>
    <row r="402" spans="1:17" x14ac:dyDescent="0.2">
      <c r="A402" s="28"/>
      <c r="B402" s="27"/>
      <c r="C402" s="27"/>
      <c r="D402" s="26"/>
      <c r="E402" s="21"/>
      <c r="F402" s="160"/>
      <c r="G402" s="23"/>
      <c r="H402" s="22"/>
      <c r="I402" s="22"/>
      <c r="J402" s="181"/>
      <c r="K402" s="21"/>
      <c r="L402" s="20"/>
      <c r="M402" s="19"/>
      <c r="N402" s="18"/>
      <c r="O402" s="159"/>
      <c r="P402" s="16"/>
      <c r="Q402" s="15"/>
    </row>
    <row r="403" spans="1:17" x14ac:dyDescent="0.2">
      <c r="A403" s="28"/>
      <c r="B403" s="27"/>
      <c r="C403" s="27"/>
      <c r="D403" s="26"/>
      <c r="E403" s="21"/>
      <c r="F403" s="160"/>
      <c r="G403" s="23"/>
      <c r="H403" s="22"/>
      <c r="I403" s="22"/>
      <c r="J403" s="181"/>
      <c r="K403" s="21"/>
      <c r="L403" s="20"/>
      <c r="M403" s="19"/>
      <c r="N403" s="18"/>
      <c r="O403" s="159"/>
      <c r="P403" s="16"/>
      <c r="Q403" s="15"/>
    </row>
    <row r="404" spans="1:17" x14ac:dyDescent="0.2">
      <c r="A404" s="28"/>
      <c r="B404" s="27"/>
      <c r="C404" s="27"/>
      <c r="D404" s="26"/>
      <c r="E404" s="21"/>
      <c r="F404" s="160"/>
      <c r="G404" s="23"/>
      <c r="H404" s="22"/>
      <c r="I404" s="22"/>
      <c r="J404" s="181"/>
      <c r="K404" s="21"/>
      <c r="L404" s="20"/>
      <c r="M404" s="19"/>
      <c r="N404" s="18"/>
      <c r="O404" s="159"/>
      <c r="P404" s="16"/>
      <c r="Q404" s="15"/>
    </row>
    <row r="405" spans="1:17" x14ac:dyDescent="0.2">
      <c r="A405" s="28"/>
      <c r="B405" s="27"/>
      <c r="C405" s="27"/>
      <c r="D405" s="26"/>
      <c r="E405" s="21"/>
      <c r="F405" s="160"/>
      <c r="G405" s="23"/>
      <c r="H405" s="22"/>
      <c r="I405" s="22"/>
      <c r="J405" s="181"/>
      <c r="K405" s="21"/>
      <c r="L405" s="20"/>
      <c r="M405" s="19"/>
      <c r="N405" s="18"/>
      <c r="O405" s="159"/>
      <c r="P405" s="16"/>
      <c r="Q405" s="15"/>
    </row>
    <row r="406" spans="1:17" x14ac:dyDescent="0.2">
      <c r="A406" s="28"/>
      <c r="B406" s="27"/>
      <c r="C406" s="27"/>
      <c r="D406" s="26"/>
      <c r="E406" s="21"/>
      <c r="F406" s="160"/>
      <c r="G406" s="23"/>
      <c r="H406" s="22"/>
      <c r="I406" s="22"/>
      <c r="J406" s="181"/>
      <c r="K406" s="21"/>
      <c r="L406" s="20"/>
      <c r="M406" s="19"/>
      <c r="N406" s="18"/>
      <c r="O406" s="159"/>
      <c r="P406" s="16"/>
      <c r="Q406" s="15"/>
    </row>
    <row r="407" spans="1:17" x14ac:dyDescent="0.2">
      <c r="A407" s="28"/>
      <c r="B407" s="27"/>
      <c r="C407" s="27"/>
      <c r="D407" s="26"/>
      <c r="E407" s="21"/>
      <c r="F407" s="160"/>
      <c r="G407" s="23"/>
      <c r="H407" s="22"/>
      <c r="I407" s="22"/>
      <c r="J407" s="181"/>
      <c r="K407" s="21"/>
      <c r="L407" s="20"/>
      <c r="M407" s="19"/>
      <c r="N407" s="18"/>
      <c r="O407" s="159"/>
      <c r="P407" s="16"/>
      <c r="Q407" s="15"/>
    </row>
    <row r="408" spans="1:17" x14ac:dyDescent="0.2">
      <c r="A408" s="28"/>
      <c r="B408" s="27"/>
      <c r="C408" s="27"/>
      <c r="D408" s="26"/>
      <c r="E408" s="21"/>
      <c r="F408" s="160"/>
      <c r="G408" s="23"/>
      <c r="H408" s="22"/>
      <c r="I408" s="22"/>
      <c r="J408" s="181"/>
      <c r="K408" s="21"/>
      <c r="L408" s="20"/>
      <c r="M408" s="19"/>
      <c r="N408" s="18"/>
      <c r="O408" s="159"/>
      <c r="P408" s="16"/>
      <c r="Q408" s="15"/>
    </row>
    <row r="409" spans="1:17" x14ac:dyDescent="0.2">
      <c r="A409" s="28"/>
      <c r="B409" s="27"/>
      <c r="C409" s="27"/>
      <c r="D409" s="26"/>
      <c r="E409" s="21"/>
      <c r="F409" s="160"/>
      <c r="G409" s="23"/>
      <c r="H409" s="22"/>
      <c r="I409" s="22"/>
      <c r="J409" s="181"/>
      <c r="K409" s="21"/>
      <c r="L409" s="20"/>
      <c r="M409" s="19"/>
      <c r="N409" s="18"/>
      <c r="O409" s="159"/>
      <c r="P409" s="16"/>
      <c r="Q409" s="15"/>
    </row>
    <row r="410" spans="1:17" x14ac:dyDescent="0.2">
      <c r="A410" s="28"/>
      <c r="B410" s="27"/>
      <c r="C410" s="27"/>
      <c r="D410" s="26"/>
      <c r="E410" s="21"/>
      <c r="F410" s="160"/>
      <c r="G410" s="23"/>
      <c r="H410" s="22"/>
      <c r="I410" s="22"/>
      <c r="J410" s="181"/>
      <c r="K410" s="21"/>
      <c r="L410" s="20"/>
      <c r="M410" s="19"/>
      <c r="N410" s="18"/>
      <c r="O410" s="159"/>
      <c r="P410" s="16"/>
      <c r="Q410" s="15"/>
    </row>
    <row r="411" spans="1:17" x14ac:dyDescent="0.2">
      <c r="A411" s="28"/>
      <c r="B411" s="27"/>
      <c r="C411" s="27"/>
      <c r="D411" s="26"/>
      <c r="E411" s="21"/>
      <c r="F411" s="160"/>
      <c r="G411" s="23"/>
      <c r="H411" s="22"/>
      <c r="I411" s="22"/>
      <c r="J411" s="181"/>
      <c r="K411" s="21"/>
      <c r="L411" s="20"/>
      <c r="M411" s="19"/>
      <c r="N411" s="18"/>
      <c r="O411" s="159"/>
      <c r="P411" s="16"/>
      <c r="Q411" s="15"/>
    </row>
    <row r="412" spans="1:17" x14ac:dyDescent="0.2">
      <c r="A412" s="28"/>
      <c r="B412" s="27"/>
      <c r="C412" s="27"/>
      <c r="D412" s="26"/>
      <c r="E412" s="21"/>
      <c r="F412" s="160"/>
      <c r="G412" s="23"/>
      <c r="H412" s="22"/>
      <c r="I412" s="22"/>
      <c r="J412" s="181"/>
      <c r="K412" s="21"/>
      <c r="L412" s="20"/>
      <c r="M412" s="19"/>
      <c r="N412" s="18"/>
      <c r="O412" s="159"/>
      <c r="P412" s="16"/>
      <c r="Q412" s="15"/>
    </row>
    <row r="413" spans="1:17" x14ac:dyDescent="0.2">
      <c r="A413" s="28"/>
      <c r="B413" s="27"/>
      <c r="C413" s="27"/>
      <c r="D413" s="26"/>
      <c r="E413" s="21"/>
      <c r="F413" s="160"/>
      <c r="G413" s="23"/>
      <c r="H413" s="22"/>
      <c r="I413" s="22"/>
      <c r="J413" s="181"/>
      <c r="K413" s="21"/>
      <c r="L413" s="20"/>
      <c r="M413" s="19"/>
      <c r="N413" s="18"/>
      <c r="O413" s="159"/>
      <c r="P413" s="16"/>
      <c r="Q413" s="15"/>
    </row>
    <row r="414" spans="1:17" x14ac:dyDescent="0.2">
      <c r="A414" s="28"/>
      <c r="B414" s="27"/>
      <c r="C414" s="27"/>
      <c r="D414" s="26"/>
      <c r="E414" s="21"/>
      <c r="F414" s="160"/>
      <c r="G414" s="23"/>
      <c r="H414" s="22"/>
      <c r="I414" s="22"/>
      <c r="J414" s="181"/>
      <c r="K414" s="21"/>
      <c r="L414" s="20"/>
      <c r="M414" s="19"/>
      <c r="N414" s="18"/>
      <c r="O414" s="159"/>
      <c r="P414" s="16"/>
      <c r="Q414" s="15"/>
    </row>
    <row r="415" spans="1:17" x14ac:dyDescent="0.2">
      <c r="A415" s="28"/>
      <c r="B415" s="27"/>
      <c r="C415" s="27"/>
      <c r="D415" s="26"/>
      <c r="E415" s="21"/>
      <c r="F415" s="160"/>
      <c r="G415" s="23"/>
      <c r="H415" s="22"/>
      <c r="I415" s="22"/>
      <c r="J415" s="181"/>
      <c r="K415" s="21"/>
      <c r="L415" s="20"/>
      <c r="M415" s="19"/>
      <c r="N415" s="18"/>
      <c r="O415" s="159"/>
      <c r="P415" s="16"/>
      <c r="Q415" s="15"/>
    </row>
    <row r="416" spans="1:17" x14ac:dyDescent="0.2">
      <c r="A416" s="28"/>
      <c r="B416" s="27"/>
      <c r="C416" s="27"/>
      <c r="D416" s="26"/>
      <c r="E416" s="21"/>
      <c r="F416" s="160"/>
      <c r="G416" s="23"/>
      <c r="H416" s="22"/>
      <c r="I416" s="22"/>
      <c r="J416" s="181"/>
      <c r="K416" s="21"/>
      <c r="L416" s="20"/>
      <c r="M416" s="19"/>
      <c r="N416" s="18"/>
      <c r="O416" s="159"/>
      <c r="P416" s="16"/>
      <c r="Q416" s="15"/>
    </row>
    <row r="417" spans="1:17" x14ac:dyDescent="0.2">
      <c r="A417" s="28"/>
      <c r="B417" s="27"/>
      <c r="C417" s="27"/>
      <c r="D417" s="26"/>
      <c r="E417" s="21"/>
      <c r="F417" s="160"/>
      <c r="G417" s="23"/>
      <c r="H417" s="22"/>
      <c r="I417" s="22"/>
      <c r="J417" s="181"/>
      <c r="K417" s="21"/>
      <c r="L417" s="20"/>
      <c r="M417" s="19"/>
      <c r="N417" s="18"/>
      <c r="O417" s="159"/>
      <c r="P417" s="16"/>
      <c r="Q417" s="15"/>
    </row>
    <row r="418" spans="1:17" x14ac:dyDescent="0.2">
      <c r="A418" s="28"/>
      <c r="B418" s="27"/>
      <c r="C418" s="27"/>
      <c r="D418" s="26"/>
      <c r="E418" s="21"/>
      <c r="F418" s="160"/>
      <c r="G418" s="23"/>
      <c r="H418" s="22"/>
      <c r="I418" s="22"/>
      <c r="J418" s="181"/>
      <c r="K418" s="21"/>
      <c r="L418" s="20"/>
      <c r="M418" s="19"/>
      <c r="N418" s="18"/>
      <c r="O418" s="159"/>
      <c r="P418" s="16"/>
      <c r="Q418" s="15"/>
    </row>
    <row r="419" spans="1:17" x14ac:dyDescent="0.2">
      <c r="A419" s="28"/>
      <c r="B419" s="27"/>
      <c r="C419" s="27"/>
      <c r="D419" s="26"/>
      <c r="E419" s="21"/>
      <c r="F419" s="160"/>
      <c r="G419" s="23"/>
      <c r="H419" s="22"/>
      <c r="I419" s="22"/>
      <c r="J419" s="181"/>
      <c r="K419" s="21"/>
      <c r="L419" s="20"/>
      <c r="M419" s="19"/>
      <c r="N419" s="18"/>
      <c r="O419" s="159"/>
      <c r="P419" s="16"/>
      <c r="Q419" s="15"/>
    </row>
    <row r="420" spans="1:17" x14ac:dyDescent="0.2">
      <c r="A420" s="28"/>
      <c r="B420" s="27"/>
      <c r="C420" s="27"/>
      <c r="D420" s="26"/>
      <c r="E420" s="21"/>
      <c r="F420" s="160"/>
      <c r="G420" s="23"/>
      <c r="H420" s="22"/>
      <c r="I420" s="22"/>
      <c r="J420" s="181"/>
      <c r="K420" s="21"/>
      <c r="L420" s="20"/>
      <c r="M420" s="19"/>
      <c r="N420" s="18"/>
      <c r="O420" s="159"/>
      <c r="P420" s="16"/>
      <c r="Q420" s="15"/>
    </row>
    <row r="421" spans="1:17" x14ac:dyDescent="0.2">
      <c r="A421" s="28"/>
      <c r="B421" s="27"/>
      <c r="C421" s="27"/>
      <c r="D421" s="26"/>
      <c r="E421" s="21"/>
      <c r="F421" s="160"/>
      <c r="G421" s="23"/>
      <c r="H421" s="22"/>
      <c r="I421" s="22"/>
      <c r="J421" s="181"/>
      <c r="K421" s="21"/>
      <c r="L421" s="20"/>
      <c r="M421" s="19"/>
      <c r="N421" s="18"/>
      <c r="O421" s="159"/>
      <c r="P421" s="16"/>
      <c r="Q421" s="15"/>
    </row>
    <row r="422" spans="1:17" x14ac:dyDescent="0.2">
      <c r="A422" s="28"/>
      <c r="B422" s="27"/>
      <c r="C422" s="27"/>
      <c r="D422" s="26"/>
      <c r="E422" s="21"/>
      <c r="F422" s="160"/>
      <c r="G422" s="23"/>
      <c r="H422" s="22"/>
      <c r="I422" s="22"/>
      <c r="J422" s="181"/>
      <c r="K422" s="21"/>
      <c r="L422" s="20"/>
      <c r="M422" s="19"/>
      <c r="N422" s="18"/>
      <c r="O422" s="159"/>
      <c r="P422" s="16"/>
      <c r="Q422" s="15"/>
    </row>
    <row r="423" spans="1:17" x14ac:dyDescent="0.2">
      <c r="A423" s="28"/>
      <c r="B423" s="27"/>
      <c r="C423" s="27"/>
      <c r="D423" s="26"/>
      <c r="E423" s="21"/>
      <c r="F423" s="160"/>
      <c r="G423" s="23"/>
      <c r="H423" s="22"/>
      <c r="I423" s="22"/>
      <c r="J423" s="181"/>
      <c r="K423" s="21"/>
      <c r="L423" s="20"/>
      <c r="M423" s="19"/>
      <c r="N423" s="18"/>
      <c r="O423" s="159"/>
      <c r="P423" s="16"/>
      <c r="Q423" s="15"/>
    </row>
    <row r="424" spans="1:17" x14ac:dyDescent="0.2">
      <c r="A424" s="28"/>
      <c r="B424" s="27"/>
      <c r="C424" s="27"/>
      <c r="D424" s="26"/>
      <c r="E424" s="21"/>
      <c r="F424" s="160"/>
      <c r="G424" s="23"/>
      <c r="H424" s="22"/>
      <c r="I424" s="22"/>
      <c r="J424" s="181"/>
      <c r="K424" s="21"/>
      <c r="L424" s="20"/>
      <c r="M424" s="19"/>
      <c r="N424" s="18"/>
      <c r="O424" s="159"/>
      <c r="P424" s="16"/>
      <c r="Q424" s="15"/>
    </row>
    <row r="425" spans="1:17" x14ac:dyDescent="0.2">
      <c r="A425" s="28"/>
      <c r="B425" s="27"/>
      <c r="C425" s="27"/>
      <c r="D425" s="26"/>
      <c r="E425" s="21"/>
      <c r="F425" s="160"/>
      <c r="G425" s="23"/>
      <c r="H425" s="22"/>
      <c r="I425" s="22"/>
      <c r="J425" s="181"/>
      <c r="K425" s="21"/>
      <c r="L425" s="20"/>
      <c r="M425" s="19"/>
      <c r="N425" s="18"/>
      <c r="O425" s="159"/>
      <c r="P425" s="16"/>
      <c r="Q425" s="15"/>
    </row>
    <row r="426" spans="1:17" x14ac:dyDescent="0.2">
      <c r="A426" s="28"/>
      <c r="B426" s="27"/>
      <c r="C426" s="27"/>
      <c r="D426" s="26"/>
      <c r="E426" s="21"/>
      <c r="F426" s="160"/>
      <c r="G426" s="23"/>
      <c r="H426" s="22"/>
      <c r="I426" s="22"/>
      <c r="J426" s="181"/>
      <c r="K426" s="21"/>
      <c r="L426" s="20"/>
      <c r="M426" s="19"/>
      <c r="N426" s="18"/>
      <c r="O426" s="159"/>
      <c r="P426" s="16"/>
      <c r="Q426" s="15"/>
    </row>
    <row r="427" spans="1:17" x14ac:dyDescent="0.2">
      <c r="A427" s="28"/>
      <c r="B427" s="27"/>
      <c r="C427" s="27"/>
      <c r="D427" s="26"/>
      <c r="E427" s="21"/>
      <c r="F427" s="160"/>
      <c r="G427" s="23"/>
      <c r="H427" s="22"/>
      <c r="I427" s="22"/>
      <c r="J427" s="181"/>
      <c r="K427" s="21"/>
      <c r="L427" s="20"/>
      <c r="M427" s="19"/>
      <c r="N427" s="18"/>
      <c r="O427" s="159"/>
      <c r="P427" s="16"/>
      <c r="Q427" s="15"/>
    </row>
    <row r="428" spans="1:17" x14ac:dyDescent="0.2">
      <c r="A428" s="28"/>
      <c r="B428" s="27"/>
      <c r="C428" s="27"/>
      <c r="D428" s="26"/>
      <c r="E428" s="21"/>
      <c r="F428" s="160"/>
      <c r="G428" s="23"/>
      <c r="H428" s="22"/>
      <c r="I428" s="22"/>
      <c r="J428" s="181"/>
      <c r="K428" s="21"/>
      <c r="L428" s="20"/>
      <c r="M428" s="19"/>
      <c r="N428" s="18"/>
      <c r="O428" s="159"/>
      <c r="P428" s="16"/>
      <c r="Q428" s="15"/>
    </row>
    <row r="429" spans="1:17" x14ac:dyDescent="0.2">
      <c r="A429" s="28"/>
      <c r="B429" s="27"/>
      <c r="C429" s="27"/>
      <c r="D429" s="26"/>
      <c r="E429" s="21"/>
      <c r="F429" s="160"/>
      <c r="G429" s="23"/>
      <c r="H429" s="22"/>
      <c r="I429" s="22"/>
      <c r="J429" s="181"/>
      <c r="K429" s="21"/>
      <c r="L429" s="20"/>
      <c r="M429" s="19"/>
      <c r="N429" s="18"/>
      <c r="O429" s="159"/>
      <c r="P429" s="16"/>
      <c r="Q429" s="15"/>
    </row>
    <row r="430" spans="1:17" x14ac:dyDescent="0.2">
      <c r="A430" s="28"/>
      <c r="B430" s="27"/>
      <c r="C430" s="27"/>
      <c r="D430" s="26"/>
      <c r="E430" s="21"/>
      <c r="F430" s="160"/>
      <c r="G430" s="23"/>
      <c r="H430" s="22"/>
      <c r="I430" s="22"/>
      <c r="J430" s="181"/>
      <c r="K430" s="21"/>
      <c r="L430" s="20"/>
      <c r="M430" s="19"/>
      <c r="N430" s="18"/>
      <c r="O430" s="159"/>
      <c r="P430" s="16"/>
      <c r="Q430" s="15"/>
    </row>
    <row r="431" spans="1:17" x14ac:dyDescent="0.2">
      <c r="A431" s="28"/>
      <c r="B431" s="27"/>
      <c r="C431" s="27"/>
      <c r="D431" s="26"/>
      <c r="E431" s="21"/>
      <c r="F431" s="160"/>
      <c r="G431" s="23"/>
      <c r="H431" s="22"/>
      <c r="I431" s="22"/>
      <c r="J431" s="181"/>
      <c r="K431" s="21"/>
      <c r="L431" s="20"/>
      <c r="M431" s="19"/>
      <c r="N431" s="18"/>
      <c r="O431" s="159"/>
      <c r="P431" s="16"/>
      <c r="Q431" s="15"/>
    </row>
    <row r="432" spans="1:17" x14ac:dyDescent="0.2">
      <c r="A432" s="28"/>
      <c r="B432" s="27"/>
      <c r="C432" s="27"/>
      <c r="D432" s="26"/>
      <c r="E432" s="21"/>
      <c r="F432" s="160"/>
      <c r="G432" s="23"/>
      <c r="H432" s="22"/>
      <c r="I432" s="22"/>
      <c r="J432" s="181"/>
      <c r="K432" s="21"/>
      <c r="L432" s="20"/>
      <c r="M432" s="19"/>
      <c r="N432" s="18"/>
      <c r="O432" s="159"/>
      <c r="P432" s="16"/>
      <c r="Q432" s="15"/>
    </row>
    <row r="433" spans="1:17" x14ac:dyDescent="0.2">
      <c r="A433" s="28"/>
      <c r="B433" s="27"/>
      <c r="C433" s="27"/>
      <c r="D433" s="26"/>
      <c r="E433" s="21"/>
      <c r="F433" s="160"/>
      <c r="G433" s="23"/>
      <c r="H433" s="22"/>
      <c r="I433" s="22"/>
      <c r="J433" s="181"/>
      <c r="K433" s="21"/>
      <c r="L433" s="20"/>
      <c r="M433" s="19"/>
      <c r="N433" s="18"/>
      <c r="O433" s="159"/>
      <c r="P433" s="16"/>
      <c r="Q433" s="15"/>
    </row>
    <row r="434" spans="1:17" x14ac:dyDescent="0.2">
      <c r="A434" s="28"/>
      <c r="B434" s="27"/>
      <c r="C434" s="27"/>
      <c r="D434" s="26"/>
      <c r="E434" s="21"/>
      <c r="F434" s="160"/>
      <c r="G434" s="23"/>
      <c r="H434" s="22"/>
      <c r="I434" s="22"/>
      <c r="J434" s="181"/>
      <c r="K434" s="21"/>
      <c r="L434" s="20"/>
      <c r="M434" s="19"/>
      <c r="N434" s="18"/>
      <c r="O434" s="159"/>
      <c r="P434" s="16"/>
      <c r="Q434" s="15"/>
    </row>
    <row r="435" spans="1:17" x14ac:dyDescent="0.2">
      <c r="A435" s="28"/>
      <c r="B435" s="27"/>
      <c r="C435" s="27"/>
      <c r="D435" s="26"/>
      <c r="E435" s="21"/>
      <c r="F435" s="160"/>
      <c r="G435" s="23"/>
      <c r="H435" s="22"/>
      <c r="I435" s="22"/>
      <c r="J435" s="181"/>
      <c r="K435" s="21"/>
      <c r="L435" s="20"/>
      <c r="M435" s="19"/>
      <c r="N435" s="18"/>
      <c r="O435" s="159"/>
      <c r="P435" s="16"/>
      <c r="Q435" s="15"/>
    </row>
    <row r="436" spans="1:17" x14ac:dyDescent="0.2">
      <c r="A436" s="28"/>
      <c r="B436" s="27"/>
      <c r="C436" s="27"/>
      <c r="D436" s="26"/>
      <c r="E436" s="21"/>
      <c r="F436" s="160"/>
      <c r="G436" s="23"/>
      <c r="H436" s="22"/>
      <c r="I436" s="22"/>
      <c r="J436" s="181"/>
      <c r="K436" s="21"/>
      <c r="L436" s="20"/>
      <c r="M436" s="19"/>
      <c r="N436" s="18"/>
      <c r="O436" s="159"/>
      <c r="P436" s="16"/>
      <c r="Q436" s="15"/>
    </row>
    <row r="437" spans="1:17" x14ac:dyDescent="0.2">
      <c r="A437" s="28"/>
      <c r="B437" s="27"/>
      <c r="C437" s="27"/>
      <c r="D437" s="26"/>
      <c r="E437" s="21"/>
      <c r="F437" s="160"/>
      <c r="G437" s="23"/>
      <c r="H437" s="22"/>
      <c r="I437" s="22"/>
      <c r="J437" s="181"/>
      <c r="K437" s="21"/>
      <c r="L437" s="20"/>
      <c r="M437" s="19"/>
      <c r="N437" s="18"/>
      <c r="O437" s="159"/>
      <c r="P437" s="16"/>
      <c r="Q437" s="15"/>
    </row>
    <row r="438" spans="1:17" x14ac:dyDescent="0.2">
      <c r="A438" s="28"/>
      <c r="B438" s="27"/>
      <c r="C438" s="27"/>
      <c r="D438" s="26"/>
      <c r="E438" s="21"/>
      <c r="F438" s="160"/>
      <c r="G438" s="23"/>
      <c r="H438" s="22"/>
      <c r="I438" s="22"/>
      <c r="J438" s="181"/>
      <c r="K438" s="21"/>
      <c r="L438" s="20"/>
      <c r="M438" s="19"/>
      <c r="N438" s="18"/>
      <c r="O438" s="159"/>
      <c r="P438" s="16"/>
      <c r="Q438" s="15"/>
    </row>
    <row r="439" spans="1:17" x14ac:dyDescent="0.2">
      <c r="A439" s="28"/>
      <c r="B439" s="27"/>
      <c r="C439" s="27"/>
      <c r="D439" s="26"/>
      <c r="E439" s="21"/>
      <c r="F439" s="160"/>
      <c r="G439" s="23"/>
      <c r="H439" s="22"/>
      <c r="I439" s="22"/>
      <c r="J439" s="181"/>
      <c r="K439" s="21"/>
      <c r="L439" s="20"/>
      <c r="M439" s="19"/>
      <c r="N439" s="18"/>
      <c r="O439" s="159"/>
      <c r="P439" s="16"/>
      <c r="Q439" s="15"/>
    </row>
    <row r="440" spans="1:17" x14ac:dyDescent="0.2">
      <c r="A440" s="28"/>
      <c r="B440" s="27"/>
      <c r="C440" s="27"/>
      <c r="D440" s="26"/>
      <c r="E440" s="21"/>
      <c r="F440" s="160"/>
      <c r="G440" s="23"/>
      <c r="H440" s="22"/>
      <c r="I440" s="22"/>
      <c r="J440" s="181"/>
      <c r="K440" s="21"/>
      <c r="L440" s="20"/>
      <c r="M440" s="19"/>
      <c r="N440" s="18"/>
      <c r="O440" s="159"/>
      <c r="P440" s="16"/>
      <c r="Q440" s="15"/>
    </row>
    <row r="441" spans="1:17" x14ac:dyDescent="0.2">
      <c r="A441" s="28"/>
      <c r="B441" s="27"/>
      <c r="C441" s="27"/>
      <c r="D441" s="26"/>
      <c r="E441" s="21"/>
      <c r="F441" s="160"/>
      <c r="G441" s="23"/>
      <c r="H441" s="22"/>
      <c r="I441" s="22"/>
      <c r="J441" s="181"/>
      <c r="K441" s="21"/>
      <c r="L441" s="20"/>
      <c r="M441" s="19"/>
      <c r="N441" s="18"/>
      <c r="O441" s="159"/>
      <c r="P441" s="16"/>
      <c r="Q441" s="15"/>
    </row>
    <row r="442" spans="1:17" x14ac:dyDescent="0.2">
      <c r="A442" s="28"/>
      <c r="B442" s="27"/>
      <c r="C442" s="27"/>
      <c r="D442" s="26"/>
      <c r="E442" s="21"/>
      <c r="F442" s="160"/>
      <c r="G442" s="23"/>
      <c r="H442" s="22"/>
      <c r="I442" s="22"/>
      <c r="J442" s="181"/>
      <c r="K442" s="21"/>
      <c r="L442" s="20"/>
      <c r="M442" s="19"/>
      <c r="N442" s="18"/>
      <c r="O442" s="159"/>
      <c r="P442" s="16"/>
      <c r="Q442" s="15"/>
    </row>
    <row r="443" spans="1:17" x14ac:dyDescent="0.2">
      <c r="A443" s="28"/>
      <c r="B443" s="27"/>
      <c r="C443" s="27"/>
      <c r="D443" s="26"/>
      <c r="E443" s="21"/>
      <c r="F443" s="160"/>
      <c r="G443" s="23"/>
      <c r="H443" s="22"/>
      <c r="I443" s="22"/>
      <c r="J443" s="181"/>
      <c r="K443" s="21"/>
      <c r="L443" s="20"/>
      <c r="M443" s="19"/>
      <c r="N443" s="18"/>
      <c r="O443" s="159"/>
      <c r="P443" s="16"/>
      <c r="Q443" s="15"/>
    </row>
    <row r="444" spans="1:17" x14ac:dyDescent="0.2">
      <c r="A444" s="28"/>
      <c r="B444" s="27"/>
      <c r="C444" s="27"/>
      <c r="D444" s="26"/>
      <c r="E444" s="21"/>
      <c r="F444" s="160"/>
      <c r="G444" s="23"/>
      <c r="H444" s="22"/>
      <c r="I444" s="22"/>
      <c r="J444" s="181"/>
      <c r="K444" s="21"/>
      <c r="L444" s="20"/>
      <c r="M444" s="19"/>
      <c r="N444" s="18"/>
      <c r="O444" s="159"/>
      <c r="P444" s="16"/>
      <c r="Q444" s="15"/>
    </row>
    <row r="445" spans="1:17" x14ac:dyDescent="0.2">
      <c r="A445" s="28"/>
      <c r="B445" s="27"/>
      <c r="C445" s="27"/>
      <c r="D445" s="26"/>
      <c r="E445" s="21"/>
      <c r="F445" s="160"/>
      <c r="G445" s="23"/>
      <c r="H445" s="22"/>
      <c r="I445" s="22"/>
      <c r="J445" s="181"/>
      <c r="K445" s="21"/>
      <c r="L445" s="20"/>
      <c r="M445" s="19"/>
      <c r="N445" s="18"/>
      <c r="O445" s="159"/>
      <c r="P445" s="16"/>
      <c r="Q445" s="15"/>
    </row>
    <row r="446" spans="1:17" x14ac:dyDescent="0.2">
      <c r="A446" s="28"/>
      <c r="B446" s="27"/>
      <c r="C446" s="27"/>
      <c r="D446" s="26"/>
      <c r="E446" s="21"/>
      <c r="F446" s="160"/>
      <c r="G446" s="23"/>
      <c r="H446" s="22"/>
      <c r="I446" s="22"/>
      <c r="J446" s="181"/>
      <c r="K446" s="21"/>
      <c r="L446" s="20"/>
      <c r="M446" s="19"/>
      <c r="N446" s="18"/>
      <c r="O446" s="159"/>
      <c r="P446" s="16"/>
      <c r="Q446" s="15"/>
    </row>
    <row r="447" spans="1:17" x14ac:dyDescent="0.2">
      <c r="A447" s="28"/>
      <c r="B447" s="27"/>
      <c r="C447" s="27"/>
      <c r="D447" s="26"/>
      <c r="E447" s="21"/>
      <c r="F447" s="160"/>
      <c r="G447" s="23"/>
      <c r="H447" s="22"/>
      <c r="I447" s="22"/>
      <c r="J447" s="181"/>
      <c r="K447" s="21"/>
      <c r="L447" s="20"/>
      <c r="M447" s="19"/>
      <c r="N447" s="18"/>
      <c r="O447" s="159"/>
      <c r="P447" s="16"/>
      <c r="Q447" s="15"/>
    </row>
    <row r="448" spans="1:17" x14ac:dyDescent="0.2">
      <c r="A448" s="28"/>
      <c r="B448" s="27"/>
      <c r="C448" s="27"/>
      <c r="D448" s="26"/>
      <c r="E448" s="21"/>
      <c r="F448" s="160"/>
      <c r="G448" s="23"/>
      <c r="H448" s="22"/>
      <c r="I448" s="22"/>
      <c r="J448" s="181"/>
      <c r="K448" s="21"/>
      <c r="L448" s="20"/>
      <c r="M448" s="19"/>
      <c r="N448" s="18"/>
      <c r="O448" s="159"/>
      <c r="P448" s="16"/>
      <c r="Q448" s="15"/>
    </row>
    <row r="449" spans="1:17" x14ac:dyDescent="0.2">
      <c r="A449" s="28"/>
      <c r="B449" s="27"/>
      <c r="C449" s="27"/>
      <c r="D449" s="26"/>
      <c r="E449" s="21"/>
      <c r="F449" s="160"/>
      <c r="G449" s="23"/>
      <c r="H449" s="22"/>
      <c r="I449" s="22"/>
      <c r="J449" s="181"/>
      <c r="K449" s="21"/>
      <c r="L449" s="20"/>
      <c r="M449" s="19"/>
      <c r="N449" s="18"/>
      <c r="O449" s="159"/>
      <c r="P449" s="16"/>
      <c r="Q449" s="15"/>
    </row>
    <row r="450" spans="1:17" x14ac:dyDescent="0.2">
      <c r="A450" s="28"/>
      <c r="B450" s="27"/>
      <c r="C450" s="27"/>
      <c r="D450" s="26"/>
      <c r="E450" s="21"/>
      <c r="F450" s="160"/>
      <c r="G450" s="23"/>
      <c r="H450" s="22"/>
      <c r="I450" s="22"/>
      <c r="J450" s="181"/>
      <c r="K450" s="21"/>
      <c r="L450" s="20"/>
      <c r="M450" s="19"/>
      <c r="N450" s="18"/>
      <c r="O450" s="159"/>
      <c r="P450" s="16"/>
      <c r="Q450" s="15"/>
    </row>
    <row r="451" spans="1:17" x14ac:dyDescent="0.2">
      <c r="A451" s="28"/>
      <c r="B451" s="27"/>
      <c r="C451" s="27"/>
      <c r="D451" s="26"/>
      <c r="E451" s="21"/>
      <c r="F451" s="160"/>
      <c r="G451" s="23"/>
      <c r="H451" s="22"/>
      <c r="I451" s="22"/>
      <c r="J451" s="181"/>
      <c r="K451" s="21"/>
      <c r="L451" s="20"/>
      <c r="M451" s="19"/>
      <c r="N451" s="18"/>
      <c r="O451" s="159"/>
      <c r="P451" s="16"/>
      <c r="Q451" s="15"/>
    </row>
    <row r="452" spans="1:17" x14ac:dyDescent="0.2">
      <c r="A452" s="28"/>
      <c r="B452" s="27"/>
      <c r="C452" s="27"/>
      <c r="D452" s="26"/>
      <c r="E452" s="21"/>
      <c r="F452" s="160"/>
      <c r="G452" s="23"/>
      <c r="H452" s="22"/>
      <c r="I452" s="22"/>
      <c r="J452" s="181"/>
      <c r="K452" s="21"/>
      <c r="L452" s="20"/>
      <c r="M452" s="19"/>
      <c r="N452" s="18"/>
      <c r="O452" s="159"/>
      <c r="P452" s="16"/>
      <c r="Q452" s="15"/>
    </row>
    <row r="453" spans="1:17" x14ac:dyDescent="0.2">
      <c r="A453" s="28"/>
      <c r="B453" s="27"/>
      <c r="C453" s="27"/>
      <c r="D453" s="26"/>
      <c r="E453" s="21"/>
      <c r="F453" s="160"/>
      <c r="G453" s="23"/>
      <c r="H453" s="22"/>
      <c r="I453" s="22"/>
      <c r="J453" s="181"/>
      <c r="K453" s="21"/>
      <c r="L453" s="20"/>
      <c r="M453" s="19"/>
      <c r="N453" s="18"/>
      <c r="O453" s="159"/>
      <c r="P453" s="16"/>
      <c r="Q453" s="15"/>
    </row>
    <row r="454" spans="1:17" x14ac:dyDescent="0.2">
      <c r="A454" s="28"/>
      <c r="B454" s="27"/>
      <c r="C454" s="27"/>
      <c r="D454" s="26"/>
      <c r="E454" s="21"/>
      <c r="F454" s="160"/>
      <c r="G454" s="23"/>
      <c r="H454" s="22"/>
      <c r="I454" s="22"/>
      <c r="J454" s="181"/>
      <c r="K454" s="21"/>
      <c r="L454" s="20"/>
      <c r="M454" s="19"/>
      <c r="N454" s="18"/>
      <c r="O454" s="159"/>
      <c r="P454" s="16"/>
      <c r="Q454" s="15"/>
    </row>
    <row r="455" spans="1:17" x14ac:dyDescent="0.2">
      <c r="A455" s="28"/>
      <c r="B455" s="27"/>
      <c r="C455" s="27"/>
      <c r="D455" s="26"/>
      <c r="E455" s="21"/>
      <c r="F455" s="160"/>
      <c r="G455" s="23"/>
      <c r="H455" s="22"/>
      <c r="I455" s="22"/>
      <c r="J455" s="181"/>
      <c r="K455" s="21"/>
      <c r="L455" s="20"/>
      <c r="M455" s="19"/>
      <c r="N455" s="18"/>
      <c r="O455" s="159"/>
      <c r="P455" s="16"/>
      <c r="Q455" s="15"/>
    </row>
    <row r="456" spans="1:17" x14ac:dyDescent="0.2">
      <c r="A456" s="28"/>
      <c r="B456" s="27"/>
      <c r="C456" s="27"/>
      <c r="D456" s="26"/>
      <c r="E456" s="21"/>
      <c r="F456" s="160"/>
      <c r="G456" s="23"/>
      <c r="H456" s="22"/>
      <c r="I456" s="22"/>
      <c r="J456" s="181"/>
      <c r="K456" s="21"/>
      <c r="L456" s="20"/>
      <c r="M456" s="19"/>
      <c r="N456" s="18"/>
      <c r="O456" s="159"/>
      <c r="P456" s="16"/>
      <c r="Q456" s="15"/>
    </row>
    <row r="457" spans="1:17" x14ac:dyDescent="0.2">
      <c r="A457" s="28"/>
      <c r="B457" s="27"/>
      <c r="C457" s="27"/>
      <c r="D457" s="26"/>
      <c r="E457" s="21"/>
      <c r="F457" s="160"/>
      <c r="G457" s="23"/>
      <c r="H457" s="22"/>
      <c r="I457" s="22"/>
      <c r="J457" s="181"/>
      <c r="K457" s="21"/>
      <c r="L457" s="20"/>
      <c r="M457" s="19"/>
      <c r="N457" s="18"/>
      <c r="O457" s="159"/>
      <c r="P457" s="16"/>
      <c r="Q457" s="15"/>
    </row>
    <row r="458" spans="1:17" x14ac:dyDescent="0.2">
      <c r="A458" s="28"/>
      <c r="B458" s="27"/>
      <c r="C458" s="27"/>
      <c r="D458" s="26"/>
      <c r="E458" s="21"/>
      <c r="F458" s="160"/>
      <c r="G458" s="23"/>
      <c r="H458" s="22"/>
      <c r="I458" s="22"/>
      <c r="J458" s="181"/>
      <c r="K458" s="21"/>
      <c r="L458" s="20"/>
      <c r="M458" s="19"/>
      <c r="N458" s="18"/>
      <c r="O458" s="159"/>
      <c r="P458" s="16"/>
      <c r="Q458" s="15"/>
    </row>
    <row r="459" spans="1:17" x14ac:dyDescent="0.2">
      <c r="A459" s="28"/>
      <c r="B459" s="27"/>
      <c r="C459" s="27"/>
      <c r="D459" s="26"/>
      <c r="E459" s="21"/>
      <c r="F459" s="160"/>
      <c r="G459" s="23"/>
      <c r="H459" s="22"/>
      <c r="I459" s="22"/>
      <c r="J459" s="181"/>
      <c r="K459" s="21"/>
      <c r="L459" s="20"/>
      <c r="M459" s="19"/>
      <c r="N459" s="18"/>
      <c r="O459" s="159"/>
      <c r="P459" s="16"/>
      <c r="Q459" s="15"/>
    </row>
    <row r="460" spans="1:17" x14ac:dyDescent="0.2">
      <c r="A460" s="28"/>
      <c r="B460" s="27"/>
      <c r="C460" s="27"/>
      <c r="D460" s="26"/>
      <c r="E460" s="21"/>
      <c r="F460" s="160"/>
      <c r="G460" s="23"/>
      <c r="H460" s="22"/>
      <c r="I460" s="22"/>
      <c r="J460" s="181"/>
      <c r="K460" s="21"/>
      <c r="L460" s="20"/>
      <c r="M460" s="19"/>
      <c r="N460" s="18"/>
      <c r="O460" s="159"/>
      <c r="P460" s="16"/>
      <c r="Q460" s="15"/>
    </row>
    <row r="461" spans="1:17" x14ac:dyDescent="0.2">
      <c r="A461" s="28"/>
      <c r="B461" s="27"/>
      <c r="C461" s="27"/>
      <c r="D461" s="26"/>
      <c r="E461" s="21"/>
      <c r="F461" s="160"/>
      <c r="G461" s="23"/>
      <c r="H461" s="22"/>
      <c r="I461" s="22"/>
      <c r="J461" s="181"/>
      <c r="K461" s="21"/>
      <c r="L461" s="20"/>
      <c r="M461" s="19"/>
      <c r="N461" s="18"/>
      <c r="O461" s="159"/>
      <c r="P461" s="16"/>
      <c r="Q461" s="15"/>
    </row>
    <row r="462" spans="1:17" x14ac:dyDescent="0.2">
      <c r="A462" s="28"/>
      <c r="B462" s="27"/>
      <c r="C462" s="27"/>
      <c r="D462" s="26"/>
      <c r="E462" s="21"/>
      <c r="F462" s="160"/>
      <c r="G462" s="23"/>
      <c r="H462" s="22"/>
      <c r="I462" s="22"/>
      <c r="J462" s="181"/>
      <c r="K462" s="21"/>
      <c r="L462" s="20"/>
      <c r="M462" s="19"/>
      <c r="N462" s="18"/>
      <c r="O462" s="159"/>
      <c r="P462" s="16"/>
      <c r="Q462" s="15"/>
    </row>
    <row r="463" spans="1:17" x14ac:dyDescent="0.2">
      <c r="A463" s="28"/>
      <c r="B463" s="27"/>
      <c r="C463" s="27"/>
      <c r="D463" s="26"/>
      <c r="E463" s="21"/>
      <c r="F463" s="160"/>
      <c r="G463" s="23"/>
      <c r="H463" s="22"/>
      <c r="I463" s="22"/>
      <c r="J463" s="181"/>
      <c r="K463" s="21"/>
      <c r="L463" s="20"/>
      <c r="M463" s="19"/>
      <c r="N463" s="18"/>
      <c r="O463" s="159"/>
      <c r="P463" s="16"/>
      <c r="Q463" s="15"/>
    </row>
    <row r="464" spans="1:17" x14ac:dyDescent="0.2">
      <c r="A464" s="28"/>
      <c r="B464" s="27"/>
      <c r="C464" s="27"/>
      <c r="D464" s="26"/>
      <c r="E464" s="21"/>
      <c r="F464" s="160"/>
      <c r="G464" s="23"/>
      <c r="H464" s="22"/>
      <c r="I464" s="22"/>
      <c r="J464" s="181"/>
      <c r="K464" s="21"/>
      <c r="L464" s="20"/>
      <c r="M464" s="19"/>
      <c r="N464" s="18"/>
      <c r="O464" s="159"/>
      <c r="P464" s="16"/>
      <c r="Q464" s="15"/>
    </row>
    <row r="465" spans="1:17" x14ac:dyDescent="0.2">
      <c r="A465" s="28"/>
      <c r="B465" s="27"/>
      <c r="C465" s="27"/>
      <c r="D465" s="26"/>
      <c r="E465" s="21"/>
      <c r="F465" s="160"/>
      <c r="G465" s="23"/>
      <c r="H465" s="22"/>
      <c r="I465" s="22"/>
      <c r="J465" s="181"/>
      <c r="K465" s="21"/>
      <c r="L465" s="20"/>
      <c r="M465" s="19"/>
      <c r="N465" s="18"/>
      <c r="O465" s="159"/>
      <c r="P465" s="16"/>
      <c r="Q465" s="15"/>
    </row>
    <row r="466" spans="1:17" x14ac:dyDescent="0.2">
      <c r="A466" s="28"/>
      <c r="B466" s="27"/>
      <c r="C466" s="27"/>
      <c r="D466" s="26"/>
      <c r="E466" s="21"/>
      <c r="F466" s="160"/>
      <c r="G466" s="23"/>
      <c r="H466" s="22"/>
      <c r="I466" s="22"/>
      <c r="J466" s="181"/>
      <c r="K466" s="21"/>
      <c r="L466" s="20"/>
      <c r="M466" s="19"/>
      <c r="N466" s="18"/>
      <c r="O466" s="159"/>
      <c r="P466" s="16"/>
      <c r="Q466" s="15"/>
    </row>
    <row r="467" spans="1:17" x14ac:dyDescent="0.2">
      <c r="A467" s="28"/>
      <c r="B467" s="27"/>
      <c r="C467" s="27"/>
      <c r="D467" s="26"/>
      <c r="E467" s="21"/>
      <c r="F467" s="160"/>
      <c r="G467" s="23"/>
      <c r="H467" s="22"/>
      <c r="I467" s="22"/>
      <c r="J467" s="181"/>
      <c r="K467" s="21"/>
      <c r="L467" s="20"/>
      <c r="M467" s="19"/>
      <c r="N467" s="18"/>
      <c r="O467" s="159"/>
      <c r="P467" s="16"/>
      <c r="Q467" s="15"/>
    </row>
    <row r="468" spans="1:17" x14ac:dyDescent="0.2">
      <c r="A468" s="28"/>
      <c r="B468" s="27"/>
      <c r="C468" s="27"/>
      <c r="D468" s="26"/>
      <c r="E468" s="21"/>
      <c r="F468" s="160"/>
      <c r="G468" s="23"/>
      <c r="H468" s="22"/>
      <c r="I468" s="22"/>
      <c r="J468" s="181"/>
      <c r="K468" s="21"/>
      <c r="L468" s="20"/>
      <c r="M468" s="19"/>
      <c r="N468" s="18"/>
      <c r="O468" s="159"/>
      <c r="P468" s="16"/>
      <c r="Q468" s="15"/>
    </row>
    <row r="469" spans="1:17" x14ac:dyDescent="0.2">
      <c r="A469" s="28"/>
      <c r="B469" s="27"/>
      <c r="C469" s="27"/>
      <c r="D469" s="26"/>
      <c r="E469" s="21"/>
      <c r="F469" s="160"/>
      <c r="G469" s="23"/>
      <c r="H469" s="22"/>
      <c r="I469" s="22"/>
      <c r="J469" s="181"/>
      <c r="K469" s="21"/>
      <c r="L469" s="20"/>
      <c r="M469" s="19"/>
      <c r="N469" s="18"/>
      <c r="O469" s="159"/>
      <c r="P469" s="16"/>
      <c r="Q469" s="15"/>
    </row>
    <row r="470" spans="1:17" x14ac:dyDescent="0.2">
      <c r="A470" s="28"/>
      <c r="B470" s="27"/>
      <c r="C470" s="27"/>
      <c r="D470" s="26"/>
      <c r="E470" s="21"/>
      <c r="F470" s="160"/>
      <c r="G470" s="23"/>
      <c r="H470" s="22"/>
      <c r="I470" s="22"/>
      <c r="J470" s="181"/>
      <c r="K470" s="21"/>
      <c r="L470" s="20"/>
      <c r="M470" s="19"/>
      <c r="N470" s="18"/>
      <c r="O470" s="159"/>
      <c r="P470" s="16"/>
      <c r="Q470" s="15"/>
    </row>
    <row r="471" spans="1:17" x14ac:dyDescent="0.2">
      <c r="A471" s="28"/>
      <c r="B471" s="27"/>
      <c r="C471" s="27"/>
      <c r="D471" s="26"/>
      <c r="E471" s="21"/>
      <c r="F471" s="160"/>
      <c r="G471" s="23"/>
      <c r="H471" s="22"/>
      <c r="I471" s="22"/>
      <c r="J471" s="181"/>
      <c r="K471" s="21"/>
      <c r="L471" s="20"/>
      <c r="M471" s="19"/>
      <c r="N471" s="18"/>
      <c r="O471" s="159"/>
      <c r="P471" s="16"/>
      <c r="Q471" s="15"/>
    </row>
    <row r="472" spans="1:17" x14ac:dyDescent="0.2">
      <c r="A472" s="28"/>
      <c r="B472" s="27"/>
      <c r="C472" s="27"/>
      <c r="D472" s="26"/>
      <c r="E472" s="21"/>
      <c r="F472" s="160"/>
      <c r="G472" s="23"/>
      <c r="H472" s="22"/>
      <c r="I472" s="22"/>
      <c r="J472" s="181"/>
      <c r="K472" s="21"/>
      <c r="L472" s="20"/>
      <c r="M472" s="19"/>
      <c r="N472" s="18"/>
      <c r="O472" s="159"/>
      <c r="P472" s="16"/>
      <c r="Q472" s="15"/>
    </row>
    <row r="473" spans="1:17" x14ac:dyDescent="0.2">
      <c r="A473" s="28"/>
      <c r="B473" s="27"/>
      <c r="C473" s="27"/>
      <c r="D473" s="26"/>
      <c r="E473" s="21"/>
      <c r="F473" s="160"/>
      <c r="G473" s="23"/>
      <c r="H473" s="22"/>
      <c r="I473" s="22"/>
      <c r="J473" s="181"/>
      <c r="K473" s="21"/>
      <c r="L473" s="20"/>
      <c r="M473" s="19"/>
      <c r="N473" s="18"/>
      <c r="O473" s="159"/>
      <c r="P473" s="16"/>
      <c r="Q473" s="15"/>
    </row>
    <row r="474" spans="1:17" x14ac:dyDescent="0.2">
      <c r="A474" s="28"/>
      <c r="B474" s="27"/>
      <c r="C474" s="27"/>
      <c r="D474" s="26"/>
      <c r="E474" s="21"/>
      <c r="F474" s="160"/>
      <c r="G474" s="23"/>
      <c r="H474" s="22"/>
      <c r="I474" s="22"/>
      <c r="J474" s="181"/>
      <c r="K474" s="21"/>
      <c r="L474" s="20"/>
      <c r="M474" s="19"/>
      <c r="N474" s="18"/>
      <c r="O474" s="159"/>
      <c r="P474" s="16"/>
      <c r="Q474" s="15"/>
    </row>
    <row r="475" spans="1:17" x14ac:dyDescent="0.2">
      <c r="A475" s="28"/>
      <c r="B475" s="27"/>
      <c r="C475" s="27"/>
      <c r="D475" s="26"/>
      <c r="E475" s="21"/>
      <c r="F475" s="160"/>
      <c r="G475" s="23"/>
      <c r="H475" s="22"/>
      <c r="I475" s="22"/>
      <c r="J475" s="181"/>
      <c r="K475" s="21"/>
      <c r="L475" s="20"/>
      <c r="M475" s="19"/>
      <c r="N475" s="18"/>
      <c r="O475" s="159"/>
      <c r="P475" s="16"/>
      <c r="Q475" s="15"/>
    </row>
    <row r="476" spans="1:17" x14ac:dyDescent="0.2">
      <c r="A476" s="28"/>
      <c r="B476" s="27"/>
      <c r="C476" s="27"/>
      <c r="D476" s="26"/>
      <c r="E476" s="21"/>
      <c r="F476" s="160"/>
      <c r="G476" s="23"/>
      <c r="H476" s="22"/>
      <c r="I476" s="22"/>
      <c r="J476" s="181"/>
      <c r="K476" s="21"/>
      <c r="L476" s="20"/>
      <c r="M476" s="19"/>
      <c r="N476" s="18"/>
      <c r="O476" s="159"/>
      <c r="P476" s="16"/>
      <c r="Q476" s="15"/>
    </row>
    <row r="477" spans="1:17" x14ac:dyDescent="0.2">
      <c r="A477" s="28"/>
      <c r="B477" s="27"/>
      <c r="C477" s="27"/>
      <c r="D477" s="26"/>
      <c r="E477" s="21"/>
      <c r="F477" s="160"/>
      <c r="G477" s="23"/>
      <c r="H477" s="22"/>
      <c r="I477" s="22"/>
      <c r="J477" s="181"/>
      <c r="K477" s="21"/>
      <c r="L477" s="20"/>
      <c r="M477" s="19"/>
      <c r="N477" s="18"/>
      <c r="O477" s="159"/>
      <c r="P477" s="16"/>
      <c r="Q477" s="15"/>
    </row>
    <row r="478" spans="1:17" x14ac:dyDescent="0.2">
      <c r="A478" s="28"/>
      <c r="B478" s="27"/>
      <c r="C478" s="27"/>
      <c r="D478" s="26"/>
      <c r="E478" s="21"/>
      <c r="F478" s="160"/>
      <c r="G478" s="23"/>
      <c r="H478" s="22"/>
      <c r="I478" s="22"/>
      <c r="J478" s="181"/>
      <c r="K478" s="21"/>
      <c r="L478" s="20"/>
      <c r="M478" s="19"/>
      <c r="N478" s="18"/>
      <c r="O478" s="159"/>
      <c r="P478" s="16"/>
      <c r="Q478" s="15"/>
    </row>
    <row r="479" spans="1:17" x14ac:dyDescent="0.2">
      <c r="A479" s="28"/>
      <c r="B479" s="27"/>
      <c r="C479" s="27"/>
      <c r="D479" s="26"/>
      <c r="E479" s="21"/>
      <c r="F479" s="160"/>
      <c r="G479" s="23"/>
      <c r="H479" s="22"/>
      <c r="I479" s="22"/>
      <c r="J479" s="181"/>
      <c r="K479" s="21"/>
      <c r="L479" s="20"/>
      <c r="M479" s="19"/>
      <c r="N479" s="18"/>
      <c r="O479" s="159"/>
      <c r="P479" s="16"/>
      <c r="Q479" s="15"/>
    </row>
    <row r="480" spans="1:17" x14ac:dyDescent="0.2">
      <c r="A480" s="28"/>
      <c r="B480" s="27"/>
      <c r="C480" s="27"/>
      <c r="D480" s="26"/>
      <c r="E480" s="21"/>
      <c r="F480" s="160"/>
      <c r="G480" s="23"/>
      <c r="H480" s="22"/>
      <c r="I480" s="22"/>
      <c r="J480" s="181"/>
      <c r="K480" s="21"/>
      <c r="L480" s="20"/>
      <c r="M480" s="19"/>
      <c r="N480" s="18"/>
      <c r="O480" s="159"/>
      <c r="P480" s="16"/>
      <c r="Q480" s="15"/>
    </row>
    <row r="481" spans="1:17" x14ac:dyDescent="0.2">
      <c r="A481" s="28"/>
      <c r="B481" s="27"/>
      <c r="C481" s="27"/>
      <c r="D481" s="26"/>
      <c r="E481" s="21"/>
      <c r="F481" s="160"/>
      <c r="G481" s="23"/>
      <c r="H481" s="22"/>
      <c r="I481" s="22"/>
      <c r="J481" s="181"/>
      <c r="K481" s="21"/>
      <c r="L481" s="20"/>
      <c r="M481" s="19"/>
      <c r="N481" s="18"/>
      <c r="O481" s="159"/>
      <c r="P481" s="16"/>
      <c r="Q481" s="15"/>
    </row>
    <row r="482" spans="1:17" x14ac:dyDescent="0.2">
      <c r="A482" s="28"/>
      <c r="B482" s="27"/>
      <c r="C482" s="27"/>
      <c r="D482" s="26"/>
      <c r="E482" s="21"/>
      <c r="F482" s="160"/>
      <c r="G482" s="23"/>
      <c r="H482" s="22"/>
      <c r="I482" s="22"/>
      <c r="J482" s="181"/>
      <c r="K482" s="21"/>
      <c r="L482" s="20"/>
      <c r="M482" s="19"/>
      <c r="N482" s="18"/>
      <c r="O482" s="159"/>
      <c r="P482" s="16"/>
      <c r="Q482" s="15"/>
    </row>
    <row r="483" spans="1:17" x14ac:dyDescent="0.2">
      <c r="A483" s="28"/>
      <c r="B483" s="27"/>
      <c r="C483" s="27"/>
      <c r="D483" s="26"/>
      <c r="E483" s="21"/>
      <c r="F483" s="160"/>
      <c r="G483" s="23"/>
      <c r="H483" s="22"/>
      <c r="I483" s="22"/>
      <c r="J483" s="181"/>
      <c r="K483" s="21"/>
      <c r="L483" s="20"/>
      <c r="M483" s="19"/>
      <c r="N483" s="18"/>
      <c r="O483" s="159"/>
      <c r="P483" s="16"/>
      <c r="Q483" s="15"/>
    </row>
    <row r="484" spans="1:17" x14ac:dyDescent="0.2">
      <c r="A484" s="28"/>
      <c r="B484" s="27"/>
      <c r="C484" s="27"/>
      <c r="D484" s="26"/>
      <c r="E484" s="21"/>
      <c r="F484" s="160"/>
      <c r="G484" s="23"/>
      <c r="H484" s="22"/>
      <c r="I484" s="22"/>
      <c r="J484" s="181"/>
      <c r="K484" s="21"/>
      <c r="L484" s="20"/>
      <c r="M484" s="19"/>
      <c r="N484" s="18"/>
      <c r="O484" s="159"/>
      <c r="P484" s="16"/>
      <c r="Q484" s="15"/>
    </row>
    <row r="485" spans="1:17" x14ac:dyDescent="0.2">
      <c r="A485" s="28"/>
      <c r="B485" s="27"/>
      <c r="C485" s="27"/>
      <c r="D485" s="26"/>
      <c r="E485" s="21"/>
      <c r="F485" s="160"/>
      <c r="G485" s="23"/>
      <c r="H485" s="22"/>
      <c r="I485" s="22"/>
      <c r="J485" s="181"/>
      <c r="K485" s="21"/>
      <c r="L485" s="20"/>
      <c r="M485" s="19"/>
      <c r="N485" s="18"/>
      <c r="O485" s="159"/>
      <c r="P485" s="16"/>
      <c r="Q485" s="15"/>
    </row>
    <row r="486" spans="1:17" x14ac:dyDescent="0.2">
      <c r="A486" s="28"/>
      <c r="B486" s="27"/>
      <c r="C486" s="27"/>
      <c r="D486" s="26"/>
      <c r="E486" s="21"/>
      <c r="F486" s="160"/>
      <c r="G486" s="23"/>
      <c r="H486" s="22"/>
      <c r="I486" s="22"/>
      <c r="J486" s="181"/>
      <c r="K486" s="21"/>
      <c r="L486" s="20"/>
      <c r="M486" s="19"/>
      <c r="N486" s="18"/>
      <c r="O486" s="159"/>
      <c r="P486" s="16"/>
      <c r="Q486" s="15"/>
    </row>
    <row r="487" spans="1:17" x14ac:dyDescent="0.2">
      <c r="A487" s="28"/>
      <c r="B487" s="27"/>
      <c r="C487" s="27"/>
      <c r="D487" s="26"/>
      <c r="E487" s="21"/>
      <c r="F487" s="160"/>
      <c r="G487" s="23"/>
      <c r="H487" s="22"/>
      <c r="I487" s="22"/>
      <c r="J487" s="181"/>
      <c r="K487" s="21"/>
      <c r="L487" s="20"/>
      <c r="M487" s="19"/>
      <c r="N487" s="18"/>
      <c r="O487" s="159"/>
      <c r="P487" s="16"/>
      <c r="Q487" s="15"/>
    </row>
    <row r="488" spans="1:17" x14ac:dyDescent="0.2">
      <c r="A488" s="28"/>
      <c r="B488" s="27"/>
      <c r="C488" s="27"/>
      <c r="D488" s="26"/>
      <c r="E488" s="21"/>
      <c r="F488" s="160"/>
      <c r="G488" s="23"/>
      <c r="H488" s="22"/>
      <c r="I488" s="22"/>
      <c r="J488" s="181"/>
      <c r="K488" s="21"/>
      <c r="L488" s="20"/>
      <c r="M488" s="19"/>
      <c r="N488" s="18"/>
      <c r="O488" s="159"/>
      <c r="P488" s="16"/>
      <c r="Q488" s="15"/>
    </row>
    <row r="489" spans="1:17" x14ac:dyDescent="0.2">
      <c r="A489" s="28"/>
      <c r="B489" s="27"/>
      <c r="C489" s="27"/>
      <c r="D489" s="26"/>
      <c r="E489" s="21"/>
      <c r="F489" s="160"/>
      <c r="G489" s="23"/>
      <c r="H489" s="22"/>
      <c r="I489" s="22"/>
      <c r="J489" s="181"/>
      <c r="K489" s="21"/>
      <c r="L489" s="20"/>
      <c r="M489" s="19"/>
      <c r="N489" s="18"/>
      <c r="O489" s="159"/>
      <c r="P489" s="16"/>
      <c r="Q489" s="15"/>
    </row>
    <row r="490" spans="1:17" x14ac:dyDescent="0.2">
      <c r="A490" s="28"/>
      <c r="B490" s="27"/>
      <c r="C490" s="27"/>
      <c r="D490" s="26"/>
      <c r="E490" s="21"/>
      <c r="F490" s="160"/>
      <c r="G490" s="23"/>
      <c r="H490" s="22"/>
      <c r="I490" s="22"/>
      <c r="J490" s="181"/>
      <c r="K490" s="21"/>
      <c r="L490" s="20"/>
      <c r="M490" s="19"/>
      <c r="N490" s="18"/>
      <c r="O490" s="159"/>
      <c r="P490" s="16"/>
      <c r="Q490" s="15"/>
    </row>
    <row r="491" spans="1:17" x14ac:dyDescent="0.2">
      <c r="A491" s="28"/>
      <c r="B491" s="27"/>
      <c r="C491" s="27"/>
      <c r="D491" s="26"/>
      <c r="E491" s="21"/>
      <c r="F491" s="160"/>
      <c r="G491" s="23"/>
      <c r="H491" s="22"/>
      <c r="I491" s="22"/>
      <c r="J491" s="181"/>
      <c r="K491" s="21"/>
      <c r="L491" s="20"/>
      <c r="M491" s="19"/>
      <c r="N491" s="18"/>
      <c r="O491" s="159"/>
      <c r="P491" s="16"/>
      <c r="Q491" s="15"/>
    </row>
    <row r="492" spans="1:17" x14ac:dyDescent="0.2">
      <c r="A492" s="28"/>
      <c r="B492" s="27"/>
      <c r="C492" s="27"/>
      <c r="D492" s="26"/>
      <c r="E492" s="21"/>
      <c r="F492" s="160"/>
      <c r="G492" s="23"/>
      <c r="H492" s="22"/>
      <c r="I492" s="22"/>
      <c r="J492" s="181"/>
      <c r="K492" s="21"/>
      <c r="L492" s="20"/>
      <c r="M492" s="19"/>
      <c r="N492" s="18"/>
      <c r="O492" s="159"/>
      <c r="P492" s="16"/>
      <c r="Q492" s="15"/>
    </row>
    <row r="493" spans="1:17" x14ac:dyDescent="0.2">
      <c r="A493" s="28"/>
      <c r="B493" s="27"/>
      <c r="C493" s="27"/>
      <c r="D493" s="26"/>
      <c r="E493" s="21"/>
      <c r="F493" s="160"/>
      <c r="G493" s="23"/>
      <c r="H493" s="22"/>
      <c r="I493" s="22"/>
      <c r="J493" s="181"/>
      <c r="K493" s="21"/>
      <c r="L493" s="20"/>
      <c r="M493" s="19"/>
      <c r="N493" s="18"/>
      <c r="O493" s="159"/>
      <c r="P493" s="16"/>
      <c r="Q493" s="15"/>
    </row>
    <row r="494" spans="1:17" x14ac:dyDescent="0.2">
      <c r="A494" s="28"/>
      <c r="B494" s="27"/>
      <c r="C494" s="27"/>
      <c r="D494" s="26"/>
      <c r="E494" s="21"/>
      <c r="F494" s="160"/>
      <c r="G494" s="23"/>
      <c r="H494" s="22"/>
      <c r="I494" s="22"/>
      <c r="J494" s="181"/>
      <c r="K494" s="21"/>
      <c r="L494" s="20"/>
      <c r="M494" s="19"/>
      <c r="N494" s="18"/>
      <c r="O494" s="159"/>
      <c r="P494" s="16"/>
      <c r="Q494" s="15"/>
    </row>
    <row r="495" spans="1:17" x14ac:dyDescent="0.2">
      <c r="A495" s="28"/>
      <c r="B495" s="27"/>
      <c r="C495" s="27"/>
      <c r="D495" s="26"/>
      <c r="E495" s="21"/>
      <c r="F495" s="160"/>
      <c r="G495" s="23"/>
      <c r="H495" s="22"/>
      <c r="I495" s="22"/>
      <c r="J495" s="181"/>
      <c r="K495" s="21"/>
      <c r="L495" s="20"/>
      <c r="M495" s="19"/>
      <c r="N495" s="18"/>
      <c r="O495" s="159"/>
      <c r="P495" s="16"/>
      <c r="Q495" s="15"/>
    </row>
    <row r="496" spans="1:17" x14ac:dyDescent="0.2">
      <c r="A496" s="28"/>
      <c r="B496" s="27"/>
      <c r="C496" s="27"/>
      <c r="D496" s="26"/>
      <c r="E496" s="21"/>
      <c r="F496" s="160"/>
      <c r="G496" s="23"/>
      <c r="H496" s="22"/>
      <c r="I496" s="22"/>
      <c r="J496" s="181"/>
      <c r="K496" s="21"/>
      <c r="L496" s="20"/>
      <c r="M496" s="19"/>
      <c r="N496" s="18"/>
      <c r="O496" s="159"/>
      <c r="P496" s="16"/>
      <c r="Q496" s="15"/>
    </row>
    <row r="497" spans="1:17" x14ac:dyDescent="0.2">
      <c r="A497" s="28"/>
      <c r="B497" s="27"/>
      <c r="C497" s="27"/>
      <c r="D497" s="26"/>
      <c r="E497" s="21"/>
      <c r="F497" s="160"/>
      <c r="G497" s="23"/>
      <c r="H497" s="22"/>
      <c r="I497" s="22"/>
      <c r="J497" s="181"/>
      <c r="K497" s="21"/>
      <c r="L497" s="20"/>
      <c r="M497" s="19"/>
      <c r="N497" s="18"/>
      <c r="O497" s="159"/>
      <c r="P497" s="16"/>
      <c r="Q497" s="15"/>
    </row>
    <row r="498" spans="1:17" x14ac:dyDescent="0.2">
      <c r="A498" s="28"/>
      <c r="B498" s="27"/>
      <c r="C498" s="27"/>
      <c r="D498" s="26"/>
      <c r="E498" s="21"/>
      <c r="F498" s="160"/>
      <c r="G498" s="23"/>
      <c r="H498" s="22"/>
      <c r="I498" s="22"/>
      <c r="J498" s="181"/>
      <c r="K498" s="21"/>
      <c r="L498" s="20"/>
      <c r="M498" s="19"/>
      <c r="N498" s="18"/>
      <c r="O498" s="159"/>
      <c r="P498" s="16"/>
      <c r="Q498" s="15"/>
    </row>
    <row r="499" spans="1:17" x14ac:dyDescent="0.2">
      <c r="A499" s="28"/>
      <c r="B499" s="27"/>
      <c r="C499" s="27"/>
      <c r="D499" s="26"/>
      <c r="E499" s="21"/>
      <c r="F499" s="160"/>
      <c r="G499" s="23"/>
      <c r="H499" s="22"/>
      <c r="I499" s="22"/>
      <c r="J499" s="181"/>
      <c r="K499" s="21"/>
      <c r="L499" s="20"/>
      <c r="M499" s="19"/>
      <c r="N499" s="18"/>
      <c r="O499" s="159"/>
      <c r="P499" s="16"/>
      <c r="Q499" s="15"/>
    </row>
    <row r="500" spans="1:17" x14ac:dyDescent="0.2">
      <c r="A500" s="28"/>
      <c r="B500" s="27"/>
      <c r="C500" s="27"/>
      <c r="D500" s="26"/>
      <c r="E500" s="21"/>
      <c r="F500" s="160"/>
      <c r="G500" s="23"/>
      <c r="H500" s="22"/>
      <c r="I500" s="22"/>
      <c r="J500" s="181"/>
      <c r="K500" s="21"/>
      <c r="L500" s="20"/>
      <c r="M500" s="19"/>
      <c r="N500" s="18"/>
      <c r="O500" s="159"/>
      <c r="P500" s="16"/>
      <c r="Q500" s="15"/>
    </row>
    <row r="501" spans="1:17" x14ac:dyDescent="0.2">
      <c r="A501" s="28"/>
      <c r="B501" s="27"/>
      <c r="C501" s="27"/>
      <c r="D501" s="26"/>
      <c r="E501" s="21"/>
      <c r="F501" s="160"/>
      <c r="G501" s="23"/>
      <c r="H501" s="22"/>
      <c r="I501" s="22"/>
      <c r="J501" s="181"/>
      <c r="K501" s="21"/>
      <c r="L501" s="20"/>
      <c r="M501" s="19"/>
      <c r="N501" s="18"/>
      <c r="O501" s="159"/>
      <c r="P501" s="16"/>
      <c r="Q501" s="15"/>
    </row>
    <row r="502" spans="1:17" x14ac:dyDescent="0.2">
      <c r="A502" s="28"/>
      <c r="B502" s="27"/>
      <c r="C502" s="27"/>
      <c r="D502" s="26"/>
      <c r="E502" s="21"/>
      <c r="F502" s="160"/>
      <c r="G502" s="23"/>
      <c r="H502" s="22"/>
      <c r="I502" s="22"/>
      <c r="J502" s="181"/>
      <c r="K502" s="21"/>
      <c r="L502" s="20"/>
      <c r="M502" s="19"/>
      <c r="N502" s="18"/>
      <c r="O502" s="159"/>
      <c r="P502" s="16"/>
      <c r="Q502" s="15"/>
    </row>
    <row r="503" spans="1:17" x14ac:dyDescent="0.2">
      <c r="A503" s="28"/>
      <c r="B503" s="27"/>
      <c r="C503" s="27"/>
      <c r="D503" s="26"/>
      <c r="E503" s="21"/>
      <c r="F503" s="160"/>
      <c r="G503" s="23"/>
      <c r="H503" s="22"/>
      <c r="I503" s="22"/>
      <c r="J503" s="181"/>
      <c r="K503" s="21"/>
      <c r="L503" s="20"/>
      <c r="M503" s="19"/>
      <c r="N503" s="18"/>
      <c r="O503" s="159"/>
      <c r="P503" s="16"/>
      <c r="Q503" s="15"/>
    </row>
    <row r="504" spans="1:17" x14ac:dyDescent="0.2">
      <c r="A504" s="28"/>
      <c r="B504" s="27"/>
      <c r="C504" s="27"/>
      <c r="D504" s="26"/>
      <c r="E504" s="21"/>
      <c r="F504" s="160"/>
      <c r="G504" s="23"/>
      <c r="H504" s="22"/>
      <c r="I504" s="22"/>
      <c r="J504" s="181"/>
      <c r="K504" s="21"/>
      <c r="L504" s="20"/>
      <c r="M504" s="19"/>
      <c r="N504" s="18"/>
      <c r="O504" s="159"/>
      <c r="P504" s="16"/>
      <c r="Q504" s="15"/>
    </row>
    <row r="505" spans="1:17" x14ac:dyDescent="0.2">
      <c r="A505" s="28"/>
      <c r="B505" s="27"/>
      <c r="C505" s="27"/>
      <c r="D505" s="26"/>
      <c r="E505" s="21"/>
      <c r="F505" s="160"/>
      <c r="G505" s="23"/>
      <c r="H505" s="22"/>
      <c r="I505" s="22"/>
      <c r="J505" s="181"/>
      <c r="K505" s="21"/>
      <c r="L505" s="20"/>
      <c r="M505" s="19"/>
      <c r="N505" s="18"/>
      <c r="O505" s="159"/>
      <c r="P505" s="16"/>
      <c r="Q505" s="15"/>
    </row>
    <row r="506" spans="1:17" x14ac:dyDescent="0.2">
      <c r="A506" s="28"/>
      <c r="B506" s="27"/>
      <c r="C506" s="27"/>
      <c r="D506" s="26"/>
      <c r="E506" s="21"/>
      <c r="F506" s="160"/>
      <c r="G506" s="23"/>
      <c r="H506" s="22"/>
      <c r="I506" s="22"/>
      <c r="J506" s="181"/>
      <c r="K506" s="21"/>
      <c r="L506" s="20"/>
      <c r="M506" s="19"/>
      <c r="N506" s="18"/>
      <c r="O506" s="159"/>
      <c r="P506" s="16"/>
      <c r="Q506" s="15"/>
    </row>
    <row r="507" spans="1:17" x14ac:dyDescent="0.2">
      <c r="A507" s="28"/>
      <c r="B507" s="27"/>
      <c r="C507" s="27"/>
      <c r="D507" s="26"/>
      <c r="E507" s="21"/>
      <c r="F507" s="160"/>
      <c r="G507" s="23"/>
      <c r="H507" s="22"/>
      <c r="I507" s="22"/>
      <c r="J507" s="181"/>
      <c r="K507" s="21"/>
      <c r="L507" s="20"/>
      <c r="M507" s="19"/>
      <c r="N507" s="18"/>
      <c r="O507" s="159"/>
      <c r="P507" s="16"/>
      <c r="Q507" s="15"/>
    </row>
    <row r="508" spans="1:17" x14ac:dyDescent="0.2">
      <c r="A508" s="28"/>
      <c r="B508" s="27"/>
      <c r="C508" s="27"/>
      <c r="D508" s="26"/>
      <c r="E508" s="21"/>
      <c r="F508" s="160"/>
      <c r="G508" s="23"/>
      <c r="H508" s="22"/>
      <c r="I508" s="22"/>
      <c r="J508" s="181"/>
      <c r="K508" s="21"/>
      <c r="L508" s="20"/>
      <c r="M508" s="19"/>
      <c r="N508" s="18"/>
      <c r="O508" s="159"/>
      <c r="P508" s="16"/>
      <c r="Q508" s="15"/>
    </row>
    <row r="509" spans="1:17" x14ac:dyDescent="0.2">
      <c r="A509" s="28"/>
      <c r="B509" s="27"/>
      <c r="C509" s="27"/>
      <c r="D509" s="26"/>
      <c r="E509" s="21"/>
      <c r="F509" s="160"/>
      <c r="G509" s="23"/>
      <c r="H509" s="22"/>
      <c r="I509" s="22"/>
      <c r="J509" s="181"/>
      <c r="K509" s="21"/>
      <c r="L509" s="20"/>
      <c r="M509" s="19"/>
      <c r="N509" s="18"/>
      <c r="O509" s="159"/>
      <c r="P509" s="16"/>
      <c r="Q509" s="15"/>
    </row>
    <row r="510" spans="1:17" x14ac:dyDescent="0.2">
      <c r="A510" s="28"/>
      <c r="B510" s="27"/>
      <c r="C510" s="27"/>
      <c r="D510" s="26"/>
      <c r="E510" s="21"/>
      <c r="F510" s="160"/>
      <c r="G510" s="23"/>
      <c r="H510" s="22"/>
      <c r="I510" s="22"/>
      <c r="J510" s="181"/>
      <c r="K510" s="21"/>
      <c r="L510" s="20"/>
      <c r="M510" s="19"/>
      <c r="N510" s="18"/>
      <c r="O510" s="159"/>
      <c r="P510" s="16"/>
      <c r="Q510" s="15"/>
    </row>
    <row r="511" spans="1:17" x14ac:dyDescent="0.2">
      <c r="A511" s="28"/>
      <c r="B511" s="27"/>
      <c r="C511" s="27"/>
      <c r="D511" s="26"/>
      <c r="E511" s="21"/>
      <c r="F511" s="160"/>
      <c r="G511" s="23"/>
      <c r="H511" s="22"/>
      <c r="I511" s="22"/>
      <c r="J511" s="181"/>
      <c r="K511" s="21"/>
      <c r="L511" s="20"/>
      <c r="M511" s="19"/>
      <c r="N511" s="18"/>
      <c r="O511" s="159"/>
      <c r="P511" s="16"/>
      <c r="Q511" s="15"/>
    </row>
    <row r="512" spans="1:17" x14ac:dyDescent="0.2">
      <c r="A512" s="28"/>
      <c r="B512" s="27"/>
      <c r="C512" s="27"/>
      <c r="D512" s="26"/>
      <c r="E512" s="21"/>
      <c r="F512" s="160"/>
      <c r="G512" s="23"/>
      <c r="H512" s="22"/>
      <c r="I512" s="22"/>
      <c r="J512" s="181"/>
      <c r="K512" s="21"/>
      <c r="L512" s="20"/>
      <c r="M512" s="19"/>
      <c r="N512" s="18"/>
      <c r="O512" s="159"/>
      <c r="P512" s="16"/>
      <c r="Q512" s="15"/>
    </row>
    <row r="513" spans="1:17" x14ac:dyDescent="0.2">
      <c r="A513" s="28"/>
      <c r="B513" s="27"/>
      <c r="C513" s="27"/>
      <c r="D513" s="26"/>
      <c r="E513" s="21"/>
      <c r="F513" s="160"/>
      <c r="G513" s="23"/>
      <c r="H513" s="22"/>
      <c r="I513" s="22"/>
      <c r="J513" s="181"/>
      <c r="K513" s="21"/>
      <c r="L513" s="20"/>
      <c r="M513" s="19"/>
      <c r="N513" s="18"/>
      <c r="O513" s="159"/>
      <c r="P513" s="16"/>
      <c r="Q513" s="15"/>
    </row>
    <row r="514" spans="1:17" x14ac:dyDescent="0.2">
      <c r="A514" s="28"/>
      <c r="B514" s="27"/>
      <c r="C514" s="27"/>
      <c r="D514" s="26"/>
      <c r="E514" s="21"/>
      <c r="F514" s="160"/>
      <c r="G514" s="23"/>
      <c r="H514" s="22"/>
      <c r="I514" s="22"/>
      <c r="J514" s="181"/>
      <c r="K514" s="21"/>
      <c r="L514" s="20"/>
      <c r="M514" s="19"/>
      <c r="N514" s="18"/>
      <c r="O514" s="159"/>
      <c r="P514" s="16"/>
      <c r="Q514" s="15"/>
    </row>
    <row r="515" spans="1:17" x14ac:dyDescent="0.2">
      <c r="A515" s="28"/>
      <c r="B515" s="27"/>
      <c r="C515" s="27"/>
      <c r="D515" s="26"/>
      <c r="E515" s="21"/>
      <c r="F515" s="160"/>
      <c r="G515" s="23"/>
      <c r="H515" s="22"/>
      <c r="I515" s="22"/>
      <c r="J515" s="181"/>
      <c r="K515" s="21"/>
      <c r="L515" s="20"/>
      <c r="M515" s="19"/>
      <c r="N515" s="18"/>
      <c r="O515" s="159"/>
      <c r="P515" s="16"/>
      <c r="Q515" s="15"/>
    </row>
    <row r="516" spans="1:17" x14ac:dyDescent="0.2">
      <c r="A516" s="28"/>
      <c r="B516" s="27"/>
      <c r="C516" s="27"/>
      <c r="D516" s="26"/>
      <c r="E516" s="21"/>
      <c r="F516" s="160"/>
      <c r="G516" s="23"/>
      <c r="H516" s="22"/>
      <c r="I516" s="22"/>
      <c r="J516" s="181"/>
      <c r="K516" s="21"/>
      <c r="L516" s="20"/>
      <c r="M516" s="19"/>
      <c r="N516" s="18"/>
      <c r="O516" s="159"/>
      <c r="P516" s="16"/>
      <c r="Q516" s="15"/>
    </row>
    <row r="517" spans="1:17" x14ac:dyDescent="0.2">
      <c r="A517" s="28"/>
      <c r="B517" s="27"/>
      <c r="C517" s="27"/>
      <c r="D517" s="26"/>
      <c r="E517" s="21"/>
      <c r="F517" s="160"/>
      <c r="G517" s="23"/>
      <c r="H517" s="22"/>
      <c r="I517" s="22"/>
      <c r="J517" s="181"/>
      <c r="K517" s="21"/>
      <c r="L517" s="20"/>
      <c r="M517" s="19"/>
      <c r="N517" s="18"/>
      <c r="O517" s="159"/>
      <c r="P517" s="16"/>
      <c r="Q517" s="15"/>
    </row>
    <row r="518" spans="1:17" x14ac:dyDescent="0.2">
      <c r="A518" s="28"/>
      <c r="B518" s="27"/>
      <c r="C518" s="27"/>
      <c r="D518" s="26"/>
      <c r="E518" s="21"/>
      <c r="F518" s="160"/>
      <c r="G518" s="23"/>
      <c r="H518" s="22"/>
      <c r="I518" s="22"/>
      <c r="J518" s="181"/>
      <c r="K518" s="21"/>
      <c r="L518" s="20"/>
      <c r="M518" s="19"/>
      <c r="N518" s="18"/>
      <c r="O518" s="159"/>
      <c r="P518" s="16"/>
      <c r="Q518" s="15"/>
    </row>
    <row r="519" spans="1:17" x14ac:dyDescent="0.2">
      <c r="A519" s="28"/>
      <c r="B519" s="27"/>
      <c r="C519" s="27"/>
      <c r="D519" s="26"/>
      <c r="E519" s="21"/>
      <c r="F519" s="160"/>
      <c r="G519" s="23"/>
      <c r="H519" s="22"/>
      <c r="I519" s="22"/>
      <c r="J519" s="181"/>
      <c r="K519" s="21"/>
      <c r="L519" s="20"/>
      <c r="M519" s="19"/>
      <c r="N519" s="18"/>
      <c r="O519" s="159"/>
      <c r="P519" s="16"/>
      <c r="Q519" s="15"/>
    </row>
    <row r="520" spans="1:17" x14ac:dyDescent="0.2">
      <c r="A520" s="28"/>
      <c r="B520" s="27"/>
      <c r="C520" s="27"/>
      <c r="D520" s="26"/>
      <c r="E520" s="21"/>
      <c r="F520" s="160"/>
      <c r="G520" s="23"/>
      <c r="H520" s="22"/>
      <c r="I520" s="22"/>
      <c r="J520" s="181"/>
      <c r="K520" s="21"/>
      <c r="L520" s="20"/>
      <c r="M520" s="19"/>
      <c r="N520" s="18"/>
      <c r="O520" s="159"/>
      <c r="P520" s="16"/>
      <c r="Q520" s="15"/>
    </row>
    <row r="521" spans="1:17" x14ac:dyDescent="0.2">
      <c r="A521" s="28"/>
      <c r="B521" s="27"/>
      <c r="C521" s="27"/>
      <c r="D521" s="26"/>
      <c r="E521" s="21"/>
      <c r="F521" s="160"/>
      <c r="G521" s="23"/>
      <c r="H521" s="22"/>
      <c r="I521" s="22"/>
      <c r="J521" s="181"/>
      <c r="K521" s="21"/>
      <c r="L521" s="20"/>
      <c r="M521" s="19"/>
      <c r="N521" s="18"/>
      <c r="O521" s="159"/>
      <c r="P521" s="16"/>
      <c r="Q521" s="15"/>
    </row>
    <row r="522" spans="1:17" x14ac:dyDescent="0.2">
      <c r="A522" s="28"/>
      <c r="B522" s="27"/>
      <c r="C522" s="27"/>
      <c r="D522" s="26"/>
      <c r="E522" s="21"/>
      <c r="F522" s="160"/>
      <c r="G522" s="23"/>
      <c r="H522" s="22"/>
      <c r="I522" s="22"/>
      <c r="J522" s="181"/>
      <c r="K522" s="21"/>
      <c r="L522" s="20"/>
      <c r="M522" s="19"/>
      <c r="N522" s="18"/>
      <c r="O522" s="159"/>
      <c r="P522" s="16"/>
      <c r="Q522" s="15"/>
    </row>
    <row r="523" spans="1:17" x14ac:dyDescent="0.2">
      <c r="A523" s="28"/>
      <c r="B523" s="27"/>
      <c r="C523" s="27"/>
      <c r="D523" s="26"/>
      <c r="E523" s="21"/>
      <c r="F523" s="160"/>
      <c r="G523" s="23"/>
      <c r="H523" s="22"/>
      <c r="I523" s="22"/>
      <c r="J523" s="181"/>
      <c r="K523" s="21"/>
      <c r="L523" s="20"/>
      <c r="M523" s="19"/>
      <c r="N523" s="18"/>
      <c r="O523" s="159"/>
      <c r="P523" s="16"/>
      <c r="Q523" s="15"/>
    </row>
    <row r="524" spans="1:17" x14ac:dyDescent="0.2">
      <c r="A524" s="28"/>
      <c r="B524" s="27"/>
      <c r="C524" s="27"/>
      <c r="D524" s="26"/>
      <c r="E524" s="21"/>
      <c r="F524" s="160"/>
      <c r="G524" s="23"/>
      <c r="H524" s="22"/>
      <c r="I524" s="22"/>
      <c r="J524" s="181"/>
      <c r="K524" s="21"/>
      <c r="L524" s="20"/>
      <c r="M524" s="19"/>
      <c r="N524" s="18"/>
      <c r="O524" s="159"/>
      <c r="P524" s="16"/>
      <c r="Q524" s="15"/>
    </row>
    <row r="525" spans="1:17" x14ac:dyDescent="0.2">
      <c r="A525" s="28"/>
      <c r="B525" s="27"/>
      <c r="C525" s="27"/>
      <c r="D525" s="26"/>
      <c r="E525" s="21"/>
      <c r="F525" s="160"/>
      <c r="G525" s="23"/>
      <c r="H525" s="22"/>
      <c r="I525" s="22"/>
      <c r="J525" s="181"/>
      <c r="K525" s="21"/>
      <c r="L525" s="20"/>
      <c r="M525" s="19"/>
      <c r="N525" s="18"/>
      <c r="O525" s="159"/>
      <c r="P525" s="16"/>
      <c r="Q525" s="15"/>
    </row>
    <row r="526" spans="1:17" x14ac:dyDescent="0.2">
      <c r="A526" s="28"/>
      <c r="B526" s="27"/>
      <c r="C526" s="27"/>
      <c r="D526" s="26"/>
      <c r="E526" s="21"/>
      <c r="F526" s="160"/>
      <c r="G526" s="23"/>
      <c r="H526" s="22"/>
      <c r="I526" s="22"/>
      <c r="J526" s="181"/>
      <c r="K526" s="21"/>
      <c r="L526" s="20"/>
      <c r="M526" s="19"/>
      <c r="N526" s="18"/>
      <c r="O526" s="159"/>
      <c r="P526" s="16"/>
      <c r="Q526" s="15"/>
    </row>
    <row r="527" spans="1:17" x14ac:dyDescent="0.2">
      <c r="A527" s="28"/>
      <c r="B527" s="27"/>
      <c r="C527" s="27"/>
      <c r="D527" s="26"/>
      <c r="E527" s="21"/>
      <c r="F527" s="160"/>
      <c r="G527" s="23"/>
      <c r="H527" s="22"/>
      <c r="I527" s="22"/>
      <c r="J527" s="181"/>
      <c r="K527" s="21"/>
      <c r="L527" s="20"/>
      <c r="M527" s="19"/>
      <c r="N527" s="18"/>
      <c r="O527" s="159"/>
      <c r="P527" s="16"/>
      <c r="Q527" s="15"/>
    </row>
    <row r="528" spans="1:17" x14ac:dyDescent="0.2">
      <c r="A528" s="28"/>
      <c r="B528" s="27"/>
      <c r="C528" s="27"/>
      <c r="D528" s="26"/>
      <c r="E528" s="21"/>
      <c r="F528" s="160"/>
      <c r="G528" s="23"/>
      <c r="H528" s="22"/>
      <c r="I528" s="22"/>
      <c r="J528" s="181"/>
      <c r="K528" s="21"/>
      <c r="L528" s="20"/>
      <c r="M528" s="19"/>
      <c r="N528" s="18"/>
      <c r="O528" s="159"/>
      <c r="P528" s="16"/>
      <c r="Q528" s="15"/>
    </row>
    <row r="529" spans="1:17" x14ac:dyDescent="0.2">
      <c r="A529" s="28"/>
      <c r="B529" s="27"/>
      <c r="C529" s="27"/>
      <c r="D529" s="26"/>
      <c r="E529" s="21"/>
      <c r="F529" s="160"/>
      <c r="G529" s="23"/>
      <c r="H529" s="22"/>
      <c r="I529" s="22"/>
      <c r="J529" s="181"/>
      <c r="K529" s="21"/>
      <c r="L529" s="20"/>
      <c r="M529" s="19"/>
      <c r="N529" s="18"/>
      <c r="O529" s="159"/>
      <c r="P529" s="16"/>
      <c r="Q529" s="15"/>
    </row>
    <row r="530" spans="1:17" x14ac:dyDescent="0.2">
      <c r="A530" s="28"/>
      <c r="B530" s="27"/>
      <c r="C530" s="27"/>
      <c r="D530" s="26"/>
      <c r="E530" s="21"/>
      <c r="F530" s="160"/>
      <c r="G530" s="23"/>
      <c r="H530" s="22"/>
      <c r="I530" s="22"/>
      <c r="J530" s="181"/>
      <c r="K530" s="21"/>
      <c r="L530" s="20"/>
      <c r="M530" s="19"/>
      <c r="N530" s="18"/>
      <c r="O530" s="159"/>
      <c r="P530" s="16"/>
      <c r="Q530" s="15"/>
    </row>
    <row r="531" spans="1:17" x14ac:dyDescent="0.2">
      <c r="A531" s="28"/>
      <c r="B531" s="27"/>
      <c r="C531" s="27"/>
      <c r="D531" s="26"/>
      <c r="E531" s="21"/>
      <c r="F531" s="160"/>
      <c r="G531" s="23"/>
      <c r="H531" s="22"/>
      <c r="I531" s="22"/>
      <c r="J531" s="181"/>
      <c r="K531" s="21"/>
      <c r="L531" s="20"/>
      <c r="M531" s="19"/>
      <c r="N531" s="18"/>
      <c r="O531" s="159"/>
      <c r="P531" s="16"/>
      <c r="Q531" s="15"/>
    </row>
    <row r="532" spans="1:17" x14ac:dyDescent="0.2">
      <c r="A532" s="28"/>
      <c r="B532" s="27"/>
      <c r="C532" s="27"/>
      <c r="D532" s="26"/>
      <c r="E532" s="21"/>
      <c r="F532" s="160"/>
      <c r="G532" s="23"/>
      <c r="H532" s="22"/>
      <c r="I532" s="22"/>
      <c r="J532" s="181"/>
      <c r="K532" s="21"/>
      <c r="L532" s="20"/>
      <c r="M532" s="19"/>
      <c r="N532" s="18"/>
      <c r="O532" s="159"/>
      <c r="P532" s="16"/>
      <c r="Q532" s="15"/>
    </row>
    <row r="533" spans="1:17" x14ac:dyDescent="0.2">
      <c r="A533" s="28"/>
      <c r="B533" s="27"/>
      <c r="C533" s="27"/>
      <c r="D533" s="26"/>
      <c r="E533" s="21"/>
      <c r="F533" s="160"/>
      <c r="G533" s="23"/>
      <c r="H533" s="22"/>
      <c r="I533" s="22"/>
      <c r="J533" s="181"/>
      <c r="K533" s="21"/>
      <c r="L533" s="20"/>
      <c r="M533" s="19"/>
      <c r="N533" s="18"/>
      <c r="O533" s="159"/>
      <c r="P533" s="16"/>
      <c r="Q533" s="15"/>
    </row>
    <row r="534" spans="1:17" x14ac:dyDescent="0.2">
      <c r="A534" s="28"/>
      <c r="B534" s="27"/>
      <c r="C534" s="27"/>
      <c r="D534" s="26"/>
      <c r="E534" s="21"/>
      <c r="F534" s="160"/>
      <c r="G534" s="23"/>
      <c r="H534" s="22"/>
      <c r="I534" s="22"/>
      <c r="J534" s="181"/>
      <c r="K534" s="21"/>
      <c r="L534" s="20"/>
      <c r="M534" s="19"/>
      <c r="N534" s="18"/>
      <c r="O534" s="159"/>
      <c r="P534" s="16"/>
      <c r="Q534" s="15"/>
    </row>
    <row r="535" spans="1:17" x14ac:dyDescent="0.2">
      <c r="A535" s="28"/>
      <c r="B535" s="27"/>
      <c r="C535" s="27"/>
      <c r="D535" s="26"/>
      <c r="E535" s="21"/>
      <c r="F535" s="160"/>
      <c r="G535" s="23"/>
      <c r="H535" s="22"/>
      <c r="I535" s="22"/>
      <c r="J535" s="181"/>
      <c r="K535" s="21"/>
      <c r="L535" s="20"/>
      <c r="M535" s="19"/>
      <c r="N535" s="18"/>
      <c r="O535" s="159"/>
      <c r="P535" s="16"/>
      <c r="Q535" s="15"/>
    </row>
    <row r="536" spans="1:17" x14ac:dyDescent="0.2">
      <c r="A536" s="28"/>
      <c r="B536" s="27"/>
      <c r="C536" s="27"/>
      <c r="D536" s="26"/>
      <c r="E536" s="21"/>
      <c r="F536" s="160"/>
      <c r="G536" s="23"/>
      <c r="H536" s="22"/>
      <c r="I536" s="22"/>
      <c r="J536" s="181"/>
      <c r="K536" s="21"/>
      <c r="L536" s="20"/>
      <c r="M536" s="19"/>
      <c r="N536" s="18"/>
      <c r="O536" s="159"/>
      <c r="P536" s="16"/>
      <c r="Q536" s="15"/>
    </row>
    <row r="537" spans="1:17" x14ac:dyDescent="0.2">
      <c r="A537" s="28"/>
      <c r="B537" s="27"/>
      <c r="C537" s="27"/>
      <c r="D537" s="26"/>
      <c r="E537" s="21"/>
      <c r="F537" s="160"/>
      <c r="G537" s="23"/>
      <c r="H537" s="22"/>
      <c r="I537" s="22"/>
      <c r="J537" s="181"/>
      <c r="K537" s="21"/>
      <c r="L537" s="20"/>
      <c r="M537" s="19"/>
      <c r="N537" s="18"/>
      <c r="O537" s="159"/>
      <c r="P537" s="16"/>
      <c r="Q537" s="15"/>
    </row>
    <row r="538" spans="1:17" x14ac:dyDescent="0.2">
      <c r="A538" s="28"/>
      <c r="B538" s="27"/>
      <c r="C538" s="27"/>
      <c r="D538" s="26"/>
      <c r="E538" s="21"/>
      <c r="F538" s="160"/>
      <c r="G538" s="23"/>
      <c r="H538" s="22"/>
      <c r="I538" s="22"/>
      <c r="J538" s="181"/>
      <c r="K538" s="21"/>
      <c r="L538" s="20"/>
      <c r="M538" s="19"/>
      <c r="N538" s="18"/>
      <c r="O538" s="159"/>
      <c r="P538" s="16"/>
      <c r="Q538" s="15"/>
    </row>
    <row r="539" spans="1:17" x14ac:dyDescent="0.2">
      <c r="A539" s="28"/>
      <c r="B539" s="27"/>
      <c r="C539" s="27"/>
      <c r="D539" s="26"/>
      <c r="E539" s="21"/>
      <c r="F539" s="160"/>
      <c r="G539" s="23"/>
      <c r="H539" s="22"/>
      <c r="I539" s="22"/>
      <c r="J539" s="181"/>
      <c r="K539" s="21"/>
      <c r="L539" s="20"/>
      <c r="M539" s="19"/>
      <c r="N539" s="18"/>
      <c r="O539" s="159"/>
      <c r="P539" s="16"/>
      <c r="Q539" s="15"/>
    </row>
    <row r="540" spans="1:17" x14ac:dyDescent="0.2">
      <c r="A540" s="28"/>
      <c r="B540" s="27"/>
      <c r="C540" s="27"/>
      <c r="D540" s="26"/>
      <c r="E540" s="21"/>
      <c r="F540" s="160"/>
      <c r="G540" s="23"/>
      <c r="H540" s="22"/>
      <c r="I540" s="22"/>
      <c r="J540" s="181"/>
      <c r="K540" s="21"/>
      <c r="L540" s="20"/>
      <c r="M540" s="19"/>
      <c r="N540" s="18"/>
      <c r="O540" s="159"/>
      <c r="P540" s="16"/>
      <c r="Q540" s="15"/>
    </row>
    <row r="541" spans="1:17" x14ac:dyDescent="0.2">
      <c r="A541" s="28"/>
      <c r="B541" s="27"/>
      <c r="C541" s="27"/>
      <c r="D541" s="26"/>
      <c r="E541" s="21"/>
      <c r="F541" s="160"/>
      <c r="G541" s="23"/>
      <c r="H541" s="22"/>
      <c r="I541" s="22"/>
      <c r="J541" s="181"/>
      <c r="K541" s="21"/>
      <c r="L541" s="20"/>
      <c r="M541" s="19"/>
      <c r="N541" s="18"/>
      <c r="O541" s="159"/>
      <c r="P541" s="16"/>
      <c r="Q541" s="15"/>
    </row>
    <row r="542" spans="1:17" x14ac:dyDescent="0.2">
      <c r="A542" s="28"/>
      <c r="B542" s="27"/>
      <c r="C542" s="27"/>
      <c r="D542" s="26"/>
      <c r="E542" s="21"/>
      <c r="F542" s="160"/>
      <c r="G542" s="23"/>
      <c r="H542" s="22"/>
      <c r="I542" s="22"/>
      <c r="J542" s="181"/>
      <c r="K542" s="21"/>
      <c r="L542" s="20"/>
      <c r="M542" s="19"/>
      <c r="N542" s="18"/>
      <c r="O542" s="159"/>
      <c r="P542" s="16"/>
      <c r="Q542" s="15"/>
    </row>
    <row r="543" spans="1:17" x14ac:dyDescent="0.2">
      <c r="A543" s="28"/>
      <c r="B543" s="27"/>
      <c r="C543" s="27"/>
      <c r="D543" s="26"/>
      <c r="E543" s="21"/>
      <c r="F543" s="160"/>
      <c r="G543" s="23"/>
      <c r="H543" s="22"/>
      <c r="I543" s="22"/>
      <c r="J543" s="181"/>
      <c r="K543" s="21"/>
      <c r="L543" s="20"/>
      <c r="M543" s="19"/>
      <c r="N543" s="18"/>
      <c r="O543" s="159"/>
      <c r="P543" s="16"/>
      <c r="Q543" s="15"/>
    </row>
    <row r="544" spans="1:17" x14ac:dyDescent="0.2">
      <c r="A544" s="28"/>
      <c r="B544" s="27"/>
      <c r="C544" s="27"/>
      <c r="D544" s="26"/>
      <c r="E544" s="21"/>
      <c r="F544" s="160"/>
      <c r="G544" s="23"/>
      <c r="H544" s="22"/>
      <c r="I544" s="22"/>
      <c r="J544" s="181"/>
      <c r="K544" s="21"/>
      <c r="L544" s="20"/>
      <c r="M544" s="19"/>
      <c r="N544" s="18"/>
      <c r="O544" s="159"/>
      <c r="P544" s="16"/>
      <c r="Q544" s="15"/>
    </row>
    <row r="545" spans="1:17" x14ac:dyDescent="0.2">
      <c r="A545" s="28"/>
      <c r="B545" s="27"/>
      <c r="C545" s="27"/>
      <c r="D545" s="26"/>
      <c r="E545" s="21"/>
      <c r="F545" s="160"/>
      <c r="G545" s="23"/>
      <c r="H545" s="22"/>
      <c r="I545" s="22"/>
      <c r="J545" s="181"/>
      <c r="K545" s="21"/>
      <c r="L545" s="20"/>
      <c r="M545" s="19"/>
      <c r="N545" s="18"/>
      <c r="O545" s="159"/>
      <c r="P545" s="16"/>
      <c r="Q545" s="15"/>
    </row>
    <row r="546" spans="1:17" x14ac:dyDescent="0.2">
      <c r="A546" s="28"/>
      <c r="B546" s="27"/>
      <c r="C546" s="27"/>
      <c r="D546" s="26"/>
      <c r="E546" s="21"/>
      <c r="F546" s="160"/>
      <c r="G546" s="23"/>
      <c r="H546" s="22"/>
      <c r="I546" s="22"/>
      <c r="J546" s="181"/>
      <c r="K546" s="21"/>
      <c r="L546" s="20"/>
      <c r="M546" s="19"/>
      <c r="N546" s="18"/>
      <c r="O546" s="159"/>
      <c r="P546" s="16"/>
      <c r="Q546" s="15"/>
    </row>
    <row r="547" spans="1:17" x14ac:dyDescent="0.2">
      <c r="A547" s="28"/>
      <c r="B547" s="27"/>
      <c r="C547" s="27"/>
      <c r="D547" s="26"/>
      <c r="E547" s="21"/>
      <c r="F547" s="160"/>
      <c r="G547" s="23"/>
      <c r="H547" s="22"/>
      <c r="I547" s="22"/>
      <c r="J547" s="181"/>
      <c r="K547" s="21"/>
      <c r="L547" s="20"/>
      <c r="M547" s="19"/>
      <c r="N547" s="18"/>
      <c r="O547" s="159"/>
      <c r="P547" s="16"/>
      <c r="Q547" s="15"/>
    </row>
    <row r="548" spans="1:17" x14ac:dyDescent="0.2">
      <c r="A548" s="10"/>
      <c r="D548" s="13"/>
      <c r="H548" s="12"/>
      <c r="J548" s="401"/>
      <c r="L548" s="9"/>
      <c r="M548" s="14"/>
      <c r="N548" s="8"/>
    </row>
    <row r="549" spans="1:17" x14ac:dyDescent="0.2">
      <c r="A549" s="10"/>
      <c r="D549" s="13"/>
      <c r="H549" s="12"/>
      <c r="J549" s="401"/>
      <c r="L549" s="9"/>
      <c r="M549" s="14"/>
      <c r="N549" s="8"/>
    </row>
    <row r="550" spans="1:17" x14ac:dyDescent="0.2">
      <c r="A550" s="10"/>
      <c r="D550" s="13"/>
      <c r="H550" s="12"/>
      <c r="J550" s="401"/>
      <c r="L550" s="9"/>
      <c r="M550" s="14"/>
      <c r="N550" s="8"/>
    </row>
    <row r="551" spans="1:17" x14ac:dyDescent="0.2">
      <c r="A551" s="10"/>
      <c r="D551" s="13"/>
      <c r="H551" s="12"/>
      <c r="J551" s="401"/>
      <c r="L551" s="9"/>
      <c r="M551" s="14"/>
      <c r="N551" s="8"/>
    </row>
    <row r="552" spans="1:17" x14ac:dyDescent="0.2">
      <c r="A552" s="10"/>
      <c r="D552" s="13"/>
      <c r="H552" s="12"/>
      <c r="J552" s="401"/>
      <c r="L552" s="9"/>
      <c r="M552" s="14"/>
      <c r="N552" s="8"/>
    </row>
    <row r="553" spans="1:17" x14ac:dyDescent="0.2">
      <c r="A553" s="10"/>
      <c r="D553" s="13"/>
      <c r="H553" s="12"/>
      <c r="J553" s="401"/>
      <c r="L553" s="9"/>
      <c r="M553" s="14"/>
      <c r="N553" s="8"/>
    </row>
    <row r="554" spans="1:17" x14ac:dyDescent="0.2">
      <c r="A554" s="10"/>
      <c r="D554" s="13"/>
      <c r="H554" s="12"/>
      <c r="J554" s="401"/>
      <c r="L554" s="9"/>
      <c r="M554" s="14"/>
      <c r="N554" s="8"/>
    </row>
    <row r="555" spans="1:17" x14ac:dyDescent="0.2">
      <c r="A555" s="10"/>
      <c r="D555" s="13"/>
      <c r="H555" s="12"/>
      <c r="J555" s="401"/>
      <c r="L555" s="9"/>
      <c r="M555" s="14"/>
      <c r="N555" s="8"/>
    </row>
    <row r="556" spans="1:17" x14ac:dyDescent="0.2">
      <c r="A556" s="10"/>
      <c r="D556" s="13"/>
      <c r="H556" s="12"/>
      <c r="J556" s="401"/>
      <c r="L556" s="9"/>
      <c r="M556" s="14"/>
      <c r="N556" s="8"/>
    </row>
    <row r="557" spans="1:17" x14ac:dyDescent="0.2">
      <c r="A557" s="10"/>
      <c r="D557" s="13"/>
      <c r="H557" s="12"/>
      <c r="J557" s="401"/>
      <c r="L557" s="9"/>
      <c r="M557" s="14"/>
      <c r="N557" s="8"/>
    </row>
    <row r="558" spans="1:17" x14ac:dyDescent="0.2">
      <c r="A558" s="10"/>
      <c r="D558" s="13"/>
      <c r="H558" s="12"/>
      <c r="J558" s="401"/>
      <c r="L558" s="9"/>
      <c r="M558" s="14"/>
      <c r="N558" s="8"/>
    </row>
    <row r="559" spans="1:17" x14ac:dyDescent="0.2">
      <c r="A559" s="10"/>
      <c r="D559" s="13"/>
      <c r="H559" s="12"/>
      <c r="J559" s="401"/>
      <c r="L559" s="9"/>
      <c r="M559" s="14"/>
      <c r="N559" s="8"/>
    </row>
    <row r="560" spans="1:17" x14ac:dyDescent="0.2">
      <c r="A560" s="10"/>
      <c r="D560" s="13"/>
      <c r="H560" s="12"/>
      <c r="J560" s="401"/>
      <c r="L560" s="9"/>
      <c r="M560" s="14"/>
      <c r="N560" s="8"/>
    </row>
    <row r="561" spans="1:14" x14ac:dyDescent="0.2">
      <c r="A561" s="10"/>
      <c r="D561" s="13"/>
      <c r="H561" s="12"/>
      <c r="J561" s="401"/>
      <c r="L561" s="9"/>
      <c r="M561" s="14"/>
      <c r="N561" s="8"/>
    </row>
    <row r="562" spans="1:14" x14ac:dyDescent="0.2">
      <c r="A562" s="10"/>
      <c r="D562" s="13"/>
      <c r="H562" s="12"/>
      <c r="J562" s="401"/>
      <c r="L562" s="9"/>
      <c r="M562" s="14"/>
      <c r="N562" s="8"/>
    </row>
    <row r="563" spans="1:14" x14ac:dyDescent="0.2">
      <c r="A563" s="10"/>
      <c r="D563" s="13"/>
      <c r="H563" s="12"/>
      <c r="J563" s="401"/>
      <c r="L563" s="9"/>
      <c r="M563" s="14"/>
      <c r="N563" s="8"/>
    </row>
    <row r="564" spans="1:14" x14ac:dyDescent="0.2">
      <c r="A564" s="10"/>
      <c r="D564" s="13"/>
      <c r="H564" s="12"/>
      <c r="J564" s="401"/>
      <c r="L564" s="9"/>
      <c r="M564" s="14"/>
      <c r="N564" s="8"/>
    </row>
    <row r="565" spans="1:14" x14ac:dyDescent="0.2">
      <c r="A565" s="10"/>
      <c r="D565" s="13"/>
      <c r="H565" s="12"/>
      <c r="J565" s="401"/>
      <c r="L565" s="9"/>
      <c r="M565" s="14"/>
      <c r="N565" s="8"/>
    </row>
    <row r="566" spans="1:14" x14ac:dyDescent="0.2">
      <c r="A566" s="10"/>
      <c r="D566" s="13"/>
      <c r="H566" s="12"/>
      <c r="J566" s="401"/>
      <c r="L566" s="9"/>
      <c r="M566" s="14"/>
      <c r="N566" s="8"/>
    </row>
    <row r="567" spans="1:14" x14ac:dyDescent="0.2">
      <c r="A567" s="10"/>
      <c r="D567" s="13"/>
      <c r="H567" s="12"/>
      <c r="J567" s="401"/>
      <c r="L567" s="9"/>
      <c r="M567" s="14"/>
      <c r="N567" s="8"/>
    </row>
    <row r="568" spans="1:14" x14ac:dyDescent="0.2">
      <c r="A568" s="10"/>
      <c r="D568" s="13"/>
      <c r="H568" s="12"/>
      <c r="J568" s="401"/>
      <c r="L568" s="9"/>
      <c r="M568" s="14"/>
      <c r="N568" s="8"/>
    </row>
    <row r="569" spans="1:14" x14ac:dyDescent="0.2">
      <c r="A569" s="10"/>
      <c r="D569" s="13"/>
      <c r="H569" s="12"/>
      <c r="J569" s="401"/>
      <c r="L569" s="9"/>
      <c r="M569" s="14"/>
      <c r="N569" s="8"/>
    </row>
    <row r="570" spans="1:14" x14ac:dyDescent="0.2">
      <c r="A570" s="10"/>
      <c r="D570" s="13"/>
      <c r="H570" s="12"/>
      <c r="J570" s="401"/>
      <c r="L570" s="9"/>
      <c r="M570" s="14"/>
      <c r="N570" s="8"/>
    </row>
    <row r="571" spans="1:14" x14ac:dyDescent="0.2">
      <c r="A571" s="10"/>
      <c r="D571" s="13"/>
      <c r="H571" s="12"/>
      <c r="J571" s="401"/>
      <c r="L571" s="9"/>
      <c r="M571" s="14"/>
      <c r="N571" s="8"/>
    </row>
    <row r="572" spans="1:14" x14ac:dyDescent="0.2">
      <c r="A572" s="10"/>
      <c r="D572" s="13"/>
      <c r="H572" s="12"/>
      <c r="J572" s="401"/>
      <c r="L572" s="9"/>
      <c r="M572" s="14"/>
      <c r="N572" s="8"/>
    </row>
    <row r="573" spans="1:14" x14ac:dyDescent="0.2">
      <c r="A573" s="10"/>
      <c r="D573" s="13"/>
      <c r="H573" s="12"/>
      <c r="J573" s="401"/>
      <c r="L573" s="9"/>
      <c r="M573" s="14"/>
      <c r="N573" s="8"/>
    </row>
    <row r="574" spans="1:14" x14ac:dyDescent="0.2">
      <c r="A574" s="10"/>
      <c r="D574" s="13"/>
      <c r="H574" s="12"/>
      <c r="J574" s="401"/>
      <c r="L574" s="9"/>
      <c r="M574" s="14"/>
      <c r="N574" s="8"/>
    </row>
    <row r="575" spans="1:14" x14ac:dyDescent="0.2">
      <c r="A575" s="10"/>
      <c r="D575" s="13"/>
      <c r="H575" s="12"/>
      <c r="J575" s="401"/>
      <c r="L575" s="9"/>
      <c r="M575" s="14"/>
      <c r="N575" s="8"/>
    </row>
    <row r="576" spans="1:14" x14ac:dyDescent="0.2">
      <c r="A576" s="10"/>
      <c r="D576" s="13"/>
      <c r="H576" s="12"/>
      <c r="J576" s="401"/>
      <c r="L576" s="9"/>
      <c r="M576" s="14"/>
      <c r="N576" s="8"/>
    </row>
    <row r="577" spans="1:14" x14ac:dyDescent="0.2">
      <c r="A577" s="10"/>
      <c r="D577" s="13"/>
      <c r="H577" s="12"/>
      <c r="J577" s="401"/>
      <c r="L577" s="9"/>
      <c r="M577" s="14"/>
      <c r="N577" s="8"/>
    </row>
    <row r="578" spans="1:14" x14ac:dyDescent="0.2">
      <c r="A578" s="10"/>
      <c r="D578" s="13"/>
      <c r="H578" s="12"/>
      <c r="J578" s="401"/>
      <c r="L578" s="9"/>
      <c r="M578" s="14"/>
      <c r="N578" s="8"/>
    </row>
    <row r="579" spans="1:14" x14ac:dyDescent="0.2">
      <c r="A579" s="10"/>
      <c r="D579" s="13"/>
      <c r="H579" s="12"/>
      <c r="J579" s="401"/>
      <c r="L579" s="9"/>
      <c r="M579" s="14"/>
      <c r="N579" s="8"/>
    </row>
    <row r="580" spans="1:14" x14ac:dyDescent="0.2">
      <c r="A580" s="10"/>
      <c r="D580" s="13"/>
      <c r="H580" s="12"/>
      <c r="J580" s="401"/>
      <c r="L580" s="9"/>
      <c r="M580" s="14"/>
      <c r="N580" s="8"/>
    </row>
    <row r="581" spans="1:14" x14ac:dyDescent="0.2">
      <c r="A581" s="10"/>
      <c r="D581" s="13"/>
      <c r="H581" s="12"/>
      <c r="J581" s="401"/>
      <c r="L581" s="9"/>
      <c r="M581" s="14"/>
      <c r="N581" s="8"/>
    </row>
    <row r="582" spans="1:14" x14ac:dyDescent="0.2">
      <c r="A582" s="10"/>
      <c r="D582" s="13"/>
      <c r="H582" s="12"/>
      <c r="J582" s="401"/>
      <c r="L582" s="9"/>
      <c r="M582" s="14"/>
      <c r="N582" s="8"/>
    </row>
    <row r="583" spans="1:14" x14ac:dyDescent="0.2">
      <c r="A583" s="10"/>
      <c r="D583" s="13"/>
      <c r="H583" s="12"/>
      <c r="J583" s="401"/>
      <c r="L583" s="9"/>
      <c r="M583" s="14"/>
      <c r="N583" s="8"/>
    </row>
    <row r="584" spans="1:14" x14ac:dyDescent="0.2">
      <c r="A584" s="10"/>
      <c r="D584" s="13"/>
      <c r="H584" s="12"/>
      <c r="J584" s="401"/>
      <c r="L584" s="9"/>
      <c r="M584" s="14"/>
      <c r="N584" s="8"/>
    </row>
    <row r="585" spans="1:14" x14ac:dyDescent="0.2">
      <c r="A585" s="10"/>
      <c r="D585" s="13"/>
      <c r="H585" s="12"/>
      <c r="J585" s="401"/>
      <c r="L585" s="9"/>
      <c r="M585" s="14"/>
      <c r="N585" s="8"/>
    </row>
    <row r="586" spans="1:14" x14ac:dyDescent="0.2">
      <c r="A586" s="10"/>
      <c r="D586" s="13"/>
      <c r="H586" s="12"/>
      <c r="J586" s="401"/>
      <c r="L586" s="9"/>
      <c r="M586" s="14"/>
      <c r="N586" s="8"/>
    </row>
    <row r="587" spans="1:14" x14ac:dyDescent="0.2">
      <c r="A587" s="10"/>
      <c r="D587" s="13"/>
      <c r="H587" s="12"/>
      <c r="J587" s="401"/>
      <c r="L587" s="9"/>
      <c r="M587" s="14"/>
      <c r="N587" s="8"/>
    </row>
    <row r="588" spans="1:14" x14ac:dyDescent="0.2">
      <c r="A588" s="10"/>
      <c r="D588" s="13"/>
      <c r="H588" s="12"/>
      <c r="J588" s="401"/>
      <c r="L588" s="9"/>
      <c r="M588" s="14"/>
      <c r="N588" s="8"/>
    </row>
    <row r="589" spans="1:14" x14ac:dyDescent="0.2">
      <c r="A589" s="10"/>
      <c r="D589" s="13"/>
      <c r="H589" s="12"/>
      <c r="J589" s="401"/>
      <c r="L589" s="9"/>
      <c r="M589" s="14"/>
      <c r="N589" s="8"/>
    </row>
    <row r="590" spans="1:14" x14ac:dyDescent="0.2">
      <c r="A590" s="10"/>
      <c r="D590" s="13"/>
      <c r="H590" s="12"/>
      <c r="J590" s="401"/>
      <c r="L590" s="9"/>
      <c r="M590" s="14"/>
      <c r="N590" s="8"/>
    </row>
    <row r="591" spans="1:14" x14ac:dyDescent="0.2">
      <c r="A591" s="10"/>
      <c r="D591" s="13"/>
      <c r="H591" s="12"/>
      <c r="J591" s="401"/>
      <c r="L591" s="9"/>
      <c r="M591" s="14"/>
      <c r="N591" s="8"/>
    </row>
    <row r="592" spans="1:14" x14ac:dyDescent="0.2">
      <c r="A592" s="10"/>
      <c r="D592" s="13"/>
      <c r="H592" s="12"/>
      <c r="J592" s="401"/>
      <c r="L592" s="9"/>
      <c r="M592" s="14"/>
      <c r="N592" s="8"/>
    </row>
    <row r="593" spans="1:14" x14ac:dyDescent="0.2">
      <c r="A593" s="10"/>
      <c r="D593" s="13"/>
      <c r="H593" s="12"/>
      <c r="J593" s="401"/>
      <c r="L593" s="9"/>
      <c r="M593" s="14"/>
      <c r="N593" s="8"/>
    </row>
    <row r="594" spans="1:14" x14ac:dyDescent="0.2">
      <c r="A594" s="10"/>
      <c r="D594" s="13"/>
      <c r="H594" s="12"/>
      <c r="J594" s="401"/>
      <c r="L594" s="9"/>
      <c r="M594" s="14"/>
      <c r="N594" s="8"/>
    </row>
    <row r="595" spans="1:14" x14ac:dyDescent="0.2">
      <c r="A595" s="10"/>
      <c r="D595" s="13"/>
      <c r="H595" s="12"/>
      <c r="J595" s="401"/>
      <c r="L595" s="9"/>
      <c r="M595" s="14"/>
      <c r="N595" s="8"/>
    </row>
    <row r="596" spans="1:14" x14ac:dyDescent="0.2">
      <c r="A596" s="10"/>
      <c r="D596" s="13"/>
      <c r="H596" s="12"/>
      <c r="J596" s="401"/>
      <c r="L596" s="9"/>
      <c r="M596" s="14"/>
      <c r="N596" s="8"/>
    </row>
    <row r="597" spans="1:14" x14ac:dyDescent="0.2">
      <c r="A597" s="10"/>
      <c r="D597" s="13"/>
      <c r="H597" s="12"/>
      <c r="J597" s="401"/>
      <c r="L597" s="9"/>
      <c r="M597" s="14"/>
      <c r="N597" s="8"/>
    </row>
    <row r="598" spans="1:14" x14ac:dyDescent="0.2">
      <c r="A598" s="10"/>
      <c r="D598" s="13"/>
      <c r="H598" s="12"/>
      <c r="J598" s="401"/>
      <c r="L598" s="9"/>
      <c r="M598" s="14"/>
      <c r="N598" s="8"/>
    </row>
    <row r="599" spans="1:14" x14ac:dyDescent="0.2">
      <c r="A599" s="10"/>
      <c r="D599" s="13"/>
      <c r="H599" s="12"/>
      <c r="J599" s="401"/>
      <c r="L599" s="9"/>
      <c r="M599" s="14"/>
      <c r="N599" s="8"/>
    </row>
    <row r="600" spans="1:14" x14ac:dyDescent="0.2">
      <c r="A600" s="10"/>
      <c r="D600" s="13"/>
      <c r="H600" s="12"/>
      <c r="J600" s="401"/>
      <c r="L600" s="9"/>
      <c r="M600" s="14"/>
      <c r="N600" s="8"/>
    </row>
    <row r="601" spans="1:14" x14ac:dyDescent="0.2">
      <c r="A601" s="10"/>
      <c r="D601" s="13"/>
      <c r="H601" s="12"/>
      <c r="J601" s="401"/>
      <c r="L601" s="9"/>
      <c r="M601" s="14"/>
      <c r="N601" s="8"/>
    </row>
    <row r="602" spans="1:14" x14ac:dyDescent="0.2">
      <c r="A602" s="10"/>
      <c r="D602" s="13"/>
      <c r="H602" s="12"/>
      <c r="J602" s="401"/>
      <c r="L602" s="9"/>
      <c r="M602" s="14"/>
      <c r="N602" s="8"/>
    </row>
    <row r="603" spans="1:14" x14ac:dyDescent="0.2">
      <c r="A603" s="10"/>
      <c r="D603" s="13"/>
      <c r="H603" s="12"/>
      <c r="J603" s="401"/>
      <c r="L603" s="9"/>
      <c r="M603" s="14"/>
      <c r="N603" s="8"/>
    </row>
    <row r="604" spans="1:14" x14ac:dyDescent="0.2">
      <c r="A604" s="10"/>
      <c r="D604" s="13"/>
      <c r="H604" s="12"/>
      <c r="J604" s="401"/>
      <c r="L604" s="9"/>
      <c r="M604" s="14"/>
      <c r="N604" s="8"/>
    </row>
    <row r="605" spans="1:14" x14ac:dyDescent="0.2">
      <c r="A605" s="10"/>
      <c r="D605" s="13"/>
      <c r="H605" s="12"/>
      <c r="J605" s="401"/>
      <c r="L605" s="9"/>
      <c r="M605" s="14"/>
      <c r="N605" s="8"/>
    </row>
    <row r="606" spans="1:14" x14ac:dyDescent="0.2">
      <c r="A606" s="10"/>
      <c r="D606" s="13"/>
      <c r="H606" s="12"/>
      <c r="J606" s="401"/>
      <c r="L606" s="9"/>
      <c r="M606" s="14"/>
      <c r="N606" s="8"/>
    </row>
    <row r="607" spans="1:14" x14ac:dyDescent="0.2">
      <c r="A607" s="10"/>
      <c r="D607" s="13"/>
      <c r="H607" s="12"/>
      <c r="J607" s="401"/>
      <c r="L607" s="9"/>
      <c r="M607" s="14"/>
      <c r="N607" s="8"/>
    </row>
    <row r="608" spans="1:14" x14ac:dyDescent="0.2">
      <c r="A608" s="10"/>
      <c r="D608" s="13"/>
      <c r="H608" s="12"/>
      <c r="J608" s="401"/>
      <c r="L608" s="9"/>
      <c r="M608" s="14"/>
      <c r="N608" s="8"/>
    </row>
    <row r="609" spans="1:14" x14ac:dyDescent="0.2">
      <c r="A609" s="10"/>
      <c r="D609" s="13"/>
      <c r="H609" s="12"/>
      <c r="J609" s="401"/>
      <c r="L609" s="9"/>
      <c r="M609" s="14"/>
      <c r="N609" s="8"/>
    </row>
    <row r="610" spans="1:14" x14ac:dyDescent="0.2">
      <c r="A610" s="10"/>
      <c r="D610" s="13"/>
      <c r="H610" s="12"/>
      <c r="J610" s="401"/>
      <c r="L610" s="9"/>
      <c r="M610" s="14"/>
      <c r="N610" s="8"/>
    </row>
    <row r="611" spans="1:14" x14ac:dyDescent="0.2">
      <c r="A611" s="10"/>
      <c r="D611" s="13"/>
      <c r="H611" s="12"/>
      <c r="J611" s="401"/>
      <c r="L611" s="9"/>
      <c r="M611" s="14"/>
      <c r="N611" s="8"/>
    </row>
    <row r="612" spans="1:14" x14ac:dyDescent="0.2">
      <c r="A612" s="10"/>
      <c r="D612" s="13"/>
      <c r="H612" s="12"/>
      <c r="J612" s="401"/>
      <c r="L612" s="9"/>
      <c r="M612" s="14"/>
      <c r="N612" s="8"/>
    </row>
    <row r="613" spans="1:14" x14ac:dyDescent="0.2">
      <c r="A613" s="10"/>
      <c r="D613" s="13"/>
      <c r="H613" s="12"/>
      <c r="J613" s="401"/>
      <c r="L613" s="9"/>
      <c r="M613" s="14"/>
      <c r="N613" s="8"/>
    </row>
    <row r="614" spans="1:14" x14ac:dyDescent="0.2">
      <c r="A614" s="10"/>
      <c r="D614" s="13"/>
      <c r="H614" s="12"/>
      <c r="J614" s="401"/>
      <c r="L614" s="9"/>
      <c r="M614" s="14"/>
      <c r="N614" s="8"/>
    </row>
    <row r="615" spans="1:14" x14ac:dyDescent="0.2">
      <c r="A615" s="10"/>
      <c r="D615" s="13"/>
      <c r="H615" s="12"/>
      <c r="J615" s="401"/>
      <c r="L615" s="9"/>
      <c r="M615" s="14"/>
      <c r="N615" s="8"/>
    </row>
    <row r="616" spans="1:14" x14ac:dyDescent="0.2">
      <c r="A616" s="10"/>
      <c r="D616" s="13"/>
      <c r="H616" s="12"/>
      <c r="J616" s="401"/>
      <c r="L616" s="9"/>
      <c r="M616" s="14"/>
      <c r="N616" s="8"/>
    </row>
    <row r="617" spans="1:14" x14ac:dyDescent="0.2">
      <c r="A617" s="10"/>
      <c r="D617" s="13"/>
      <c r="H617" s="12"/>
      <c r="J617" s="401"/>
      <c r="L617" s="9"/>
      <c r="M617" s="14"/>
      <c r="N617" s="8"/>
    </row>
    <row r="618" spans="1:14" x14ac:dyDescent="0.2">
      <c r="A618" s="10"/>
      <c r="D618" s="13"/>
      <c r="H618" s="12"/>
      <c r="J618" s="401"/>
      <c r="L618" s="9"/>
      <c r="M618" s="14"/>
      <c r="N618" s="8"/>
    </row>
    <row r="619" spans="1:14" x14ac:dyDescent="0.2">
      <c r="A619" s="10"/>
      <c r="D619" s="13"/>
      <c r="H619" s="12"/>
      <c r="J619" s="401"/>
      <c r="L619" s="9"/>
      <c r="M619" s="14"/>
      <c r="N619" s="8"/>
    </row>
    <row r="620" spans="1:14" x14ac:dyDescent="0.2">
      <c r="A620" s="10"/>
      <c r="D620" s="13"/>
      <c r="H620" s="12"/>
      <c r="J620" s="401"/>
      <c r="L620" s="9"/>
      <c r="M620" s="14"/>
      <c r="N620" s="8"/>
    </row>
    <row r="621" spans="1:14" x14ac:dyDescent="0.2">
      <c r="A621" s="10"/>
      <c r="D621" s="13"/>
      <c r="H621" s="12"/>
      <c r="J621" s="401"/>
      <c r="L621" s="9"/>
      <c r="M621" s="14"/>
      <c r="N621" s="8"/>
    </row>
    <row r="622" spans="1:14" x14ac:dyDescent="0.2">
      <c r="A622" s="10"/>
      <c r="D622" s="13"/>
      <c r="H622" s="12"/>
      <c r="J622" s="401"/>
      <c r="L622" s="9"/>
      <c r="M622" s="14"/>
      <c r="N622" s="8"/>
    </row>
    <row r="623" spans="1:14" x14ac:dyDescent="0.2">
      <c r="A623" s="10"/>
      <c r="D623" s="13"/>
      <c r="H623" s="12"/>
      <c r="J623" s="401"/>
      <c r="L623" s="9"/>
      <c r="M623" s="14"/>
      <c r="N623" s="8"/>
    </row>
    <row r="624" spans="1:14" x14ac:dyDescent="0.2">
      <c r="A624" s="10"/>
      <c r="D624" s="13"/>
      <c r="H624" s="12"/>
      <c r="J624" s="401"/>
      <c r="L624" s="9"/>
      <c r="M624" s="14"/>
      <c r="N624" s="8"/>
    </row>
    <row r="625" spans="1:14" x14ac:dyDescent="0.2">
      <c r="A625" s="10"/>
      <c r="D625" s="13"/>
      <c r="H625" s="12"/>
      <c r="J625" s="401"/>
      <c r="L625" s="9"/>
      <c r="M625" s="14"/>
      <c r="N625" s="8"/>
    </row>
    <row r="626" spans="1:14" x14ac:dyDescent="0.2">
      <c r="A626" s="10"/>
      <c r="D626" s="13"/>
      <c r="H626" s="12"/>
      <c r="J626" s="401"/>
      <c r="L626" s="9"/>
      <c r="M626" s="14"/>
      <c r="N626" s="8"/>
    </row>
    <row r="627" spans="1:14" x14ac:dyDescent="0.2">
      <c r="A627" s="10"/>
      <c r="D627" s="13"/>
      <c r="H627" s="12"/>
      <c r="J627" s="401"/>
      <c r="L627" s="9"/>
      <c r="M627" s="14"/>
      <c r="N627" s="8"/>
    </row>
    <row r="628" spans="1:14" x14ac:dyDescent="0.2">
      <c r="A628" s="10"/>
      <c r="D628" s="13"/>
      <c r="H628" s="12"/>
      <c r="J628" s="401"/>
      <c r="L628" s="9"/>
      <c r="M628" s="14"/>
      <c r="N628" s="8"/>
    </row>
    <row r="629" spans="1:14" x14ac:dyDescent="0.2">
      <c r="A629" s="10"/>
      <c r="D629" s="13"/>
      <c r="H629" s="12"/>
      <c r="J629" s="401"/>
      <c r="L629" s="9"/>
      <c r="M629" s="14"/>
      <c r="N629" s="8"/>
    </row>
    <row r="630" spans="1:14" x14ac:dyDescent="0.2">
      <c r="A630" s="10"/>
      <c r="D630" s="13"/>
      <c r="H630" s="12"/>
      <c r="J630" s="401"/>
      <c r="L630" s="9"/>
      <c r="M630" s="14"/>
      <c r="N630" s="8"/>
    </row>
    <row r="631" spans="1:14" x14ac:dyDescent="0.2">
      <c r="A631" s="10"/>
      <c r="D631" s="13"/>
      <c r="H631" s="12"/>
      <c r="J631" s="401"/>
      <c r="L631" s="9"/>
      <c r="M631" s="14"/>
      <c r="N631" s="8"/>
    </row>
    <row r="632" spans="1:14" x14ac:dyDescent="0.2">
      <c r="A632" s="10"/>
      <c r="D632" s="13"/>
      <c r="H632" s="12"/>
      <c r="J632" s="401"/>
      <c r="L632" s="9"/>
      <c r="M632" s="14"/>
      <c r="N632" s="8"/>
    </row>
    <row r="633" spans="1:14" x14ac:dyDescent="0.2">
      <c r="A633" s="10"/>
      <c r="D633" s="13"/>
      <c r="H633" s="12"/>
      <c r="J633" s="401"/>
      <c r="L633" s="9"/>
      <c r="M633" s="14"/>
      <c r="N633" s="8"/>
    </row>
    <row r="634" spans="1:14" x14ac:dyDescent="0.2">
      <c r="A634" s="10"/>
      <c r="D634" s="13"/>
      <c r="H634" s="12"/>
      <c r="J634" s="401"/>
      <c r="L634" s="9"/>
      <c r="M634" s="14"/>
      <c r="N634" s="8"/>
    </row>
    <row r="635" spans="1:14" x14ac:dyDescent="0.2">
      <c r="A635" s="10"/>
      <c r="D635" s="13"/>
      <c r="H635" s="12"/>
      <c r="J635" s="401"/>
      <c r="L635" s="9"/>
      <c r="M635" s="14"/>
      <c r="N635" s="8"/>
    </row>
    <row r="636" spans="1:14" x14ac:dyDescent="0.2">
      <c r="A636" s="10"/>
      <c r="D636" s="13"/>
      <c r="H636" s="12"/>
      <c r="J636" s="401"/>
      <c r="L636" s="9"/>
      <c r="M636" s="14"/>
      <c r="N636" s="8"/>
    </row>
    <row r="637" spans="1:14" x14ac:dyDescent="0.2">
      <c r="A637" s="10"/>
      <c r="D637" s="13"/>
      <c r="H637" s="12"/>
      <c r="J637" s="401"/>
      <c r="L637" s="9"/>
      <c r="M637" s="14"/>
      <c r="N637" s="8"/>
    </row>
    <row r="638" spans="1:14" x14ac:dyDescent="0.2">
      <c r="A638" s="10"/>
      <c r="D638" s="13"/>
      <c r="H638" s="12"/>
      <c r="J638" s="401"/>
      <c r="L638" s="9"/>
      <c r="M638" s="14"/>
      <c r="N638" s="8"/>
    </row>
    <row r="639" spans="1:14" x14ac:dyDescent="0.2">
      <c r="A639" s="10"/>
      <c r="D639" s="13"/>
      <c r="H639" s="12"/>
      <c r="J639" s="401"/>
      <c r="L639" s="9"/>
      <c r="M639" s="14"/>
      <c r="N639" s="8"/>
    </row>
    <row r="640" spans="1:14" x14ac:dyDescent="0.2">
      <c r="A640" s="10"/>
      <c r="D640" s="13"/>
      <c r="H640" s="12"/>
      <c r="J640" s="401"/>
      <c r="L640" s="9"/>
      <c r="M640" s="14"/>
      <c r="N640" s="8"/>
    </row>
    <row r="641" spans="1:14" x14ac:dyDescent="0.2">
      <c r="A641" s="10"/>
      <c r="D641" s="13"/>
      <c r="H641" s="12"/>
      <c r="J641" s="401"/>
      <c r="L641" s="9"/>
      <c r="M641" s="14"/>
      <c r="N641" s="8"/>
    </row>
    <row r="642" spans="1:14" x14ac:dyDescent="0.2">
      <c r="A642" s="10"/>
      <c r="D642" s="13"/>
      <c r="H642" s="12"/>
      <c r="J642" s="401"/>
      <c r="L642" s="9"/>
      <c r="M642" s="14"/>
      <c r="N642" s="8"/>
    </row>
    <row r="643" spans="1:14" x14ac:dyDescent="0.2">
      <c r="A643" s="10"/>
      <c r="D643" s="13"/>
      <c r="H643" s="12"/>
      <c r="J643" s="401"/>
      <c r="L643" s="9"/>
      <c r="M643" s="14"/>
      <c r="N643" s="8"/>
    </row>
    <row r="644" spans="1:14" x14ac:dyDescent="0.2">
      <c r="A644" s="10"/>
      <c r="D644" s="13"/>
      <c r="H644" s="12"/>
      <c r="J644" s="401"/>
      <c r="L644" s="9"/>
      <c r="M644" s="14"/>
      <c r="N644" s="8"/>
    </row>
    <row r="645" spans="1:14" x14ac:dyDescent="0.2">
      <c r="A645" s="10"/>
      <c r="D645" s="13"/>
      <c r="H645" s="12"/>
      <c r="J645" s="401"/>
      <c r="L645" s="9"/>
      <c r="M645" s="14"/>
      <c r="N645" s="8"/>
    </row>
    <row r="646" spans="1:14" x14ac:dyDescent="0.2">
      <c r="A646" s="10"/>
      <c r="D646" s="13"/>
      <c r="H646" s="12"/>
      <c r="J646" s="401"/>
      <c r="L646" s="9"/>
      <c r="M646" s="14"/>
      <c r="N646" s="8"/>
    </row>
    <row r="647" spans="1:14" x14ac:dyDescent="0.2">
      <c r="A647" s="10"/>
      <c r="D647" s="13"/>
      <c r="H647" s="12"/>
      <c r="J647" s="401"/>
      <c r="L647" s="9"/>
      <c r="M647" s="14"/>
      <c r="N647" s="8"/>
    </row>
    <row r="648" spans="1:14" x14ac:dyDescent="0.2">
      <c r="A648" s="10"/>
      <c r="D648" s="13"/>
      <c r="H648" s="12"/>
      <c r="J648" s="401"/>
      <c r="L648" s="9"/>
      <c r="M648" s="14"/>
      <c r="N648" s="8"/>
    </row>
    <row r="649" spans="1:14" x14ac:dyDescent="0.2">
      <c r="A649" s="10"/>
      <c r="D649" s="13"/>
      <c r="H649" s="12"/>
      <c r="J649" s="401"/>
      <c r="L649" s="9"/>
      <c r="M649" s="14"/>
      <c r="N649" s="8"/>
    </row>
    <row r="650" spans="1:14" x14ac:dyDescent="0.2">
      <c r="A650" s="10"/>
      <c r="D650" s="13"/>
      <c r="H650" s="12"/>
      <c r="J650" s="401"/>
      <c r="L650" s="9"/>
      <c r="M650" s="14"/>
      <c r="N650" s="8"/>
    </row>
    <row r="651" spans="1:14" x14ac:dyDescent="0.2">
      <c r="A651" s="10"/>
      <c r="D651" s="13"/>
      <c r="H651" s="12"/>
      <c r="J651" s="401"/>
      <c r="L651" s="9"/>
      <c r="M651" s="14"/>
      <c r="N651" s="8"/>
    </row>
    <row r="652" spans="1:14" x14ac:dyDescent="0.2">
      <c r="A652" s="10"/>
      <c r="D652" s="13"/>
      <c r="H652" s="12"/>
      <c r="J652" s="401"/>
      <c r="L652" s="9"/>
      <c r="M652" s="14"/>
      <c r="N652" s="8"/>
    </row>
    <row r="653" spans="1:14" x14ac:dyDescent="0.2">
      <c r="A653" s="10"/>
      <c r="D653" s="13"/>
      <c r="H653" s="12"/>
      <c r="J653" s="401"/>
      <c r="L653" s="9"/>
      <c r="M653" s="14"/>
      <c r="N653" s="8"/>
    </row>
    <row r="654" spans="1:14" x14ac:dyDescent="0.2">
      <c r="A654" s="10"/>
      <c r="D654" s="13"/>
      <c r="H654" s="12"/>
      <c r="J654" s="401"/>
      <c r="L654" s="9"/>
      <c r="M654" s="14"/>
      <c r="N654" s="8"/>
    </row>
    <row r="655" spans="1:14" x14ac:dyDescent="0.2">
      <c r="A655" s="10"/>
      <c r="D655" s="13"/>
      <c r="H655" s="12"/>
      <c r="J655" s="401"/>
      <c r="L655" s="9"/>
      <c r="M655" s="14"/>
      <c r="N655" s="8"/>
    </row>
    <row r="656" spans="1:14" x14ac:dyDescent="0.2">
      <c r="A656" s="10"/>
      <c r="D656" s="13"/>
      <c r="H656" s="12"/>
      <c r="J656" s="401"/>
      <c r="L656" s="9"/>
      <c r="M656" s="14"/>
      <c r="N656" s="8"/>
    </row>
    <row r="657" spans="1:14" x14ac:dyDescent="0.2">
      <c r="A657" s="10"/>
      <c r="D657" s="13"/>
      <c r="H657" s="12"/>
      <c r="J657" s="401"/>
      <c r="L657" s="9"/>
      <c r="M657" s="14"/>
      <c r="N657" s="8"/>
    </row>
    <row r="658" spans="1:14" x14ac:dyDescent="0.2">
      <c r="A658" s="10"/>
      <c r="D658" s="13"/>
      <c r="H658" s="12"/>
      <c r="J658" s="401"/>
      <c r="L658" s="9"/>
      <c r="M658" s="14"/>
      <c r="N658" s="8"/>
    </row>
    <row r="659" spans="1:14" x14ac:dyDescent="0.2">
      <c r="A659" s="10"/>
      <c r="D659" s="13"/>
      <c r="H659" s="12"/>
      <c r="J659" s="401"/>
      <c r="L659" s="9"/>
      <c r="M659" s="14"/>
      <c r="N659" s="8"/>
    </row>
    <row r="660" spans="1:14" x14ac:dyDescent="0.2">
      <c r="A660" s="10"/>
      <c r="D660" s="13"/>
      <c r="H660" s="12"/>
      <c r="J660" s="401"/>
      <c r="L660" s="9"/>
      <c r="M660" s="14"/>
      <c r="N660" s="8"/>
    </row>
    <row r="661" spans="1:14" x14ac:dyDescent="0.2">
      <c r="A661" s="10"/>
      <c r="D661" s="13"/>
      <c r="H661" s="12"/>
      <c r="J661" s="401"/>
      <c r="L661" s="9"/>
      <c r="M661" s="14"/>
      <c r="N661" s="8"/>
    </row>
    <row r="662" spans="1:14" x14ac:dyDescent="0.2">
      <c r="A662" s="10"/>
      <c r="D662" s="13"/>
      <c r="H662" s="12"/>
      <c r="J662" s="401"/>
      <c r="L662" s="9"/>
      <c r="M662" s="14"/>
      <c r="N662" s="8"/>
    </row>
    <row r="663" spans="1:14" x14ac:dyDescent="0.2">
      <c r="A663" s="10"/>
      <c r="D663" s="13"/>
      <c r="H663" s="12"/>
      <c r="J663" s="401"/>
      <c r="L663" s="9"/>
      <c r="M663" s="14"/>
      <c r="N663" s="8"/>
    </row>
    <row r="664" spans="1:14" x14ac:dyDescent="0.2">
      <c r="A664" s="10"/>
      <c r="D664" s="13"/>
      <c r="H664" s="12"/>
      <c r="J664" s="401"/>
      <c r="L664" s="9"/>
      <c r="M664" s="14"/>
      <c r="N664" s="8"/>
    </row>
    <row r="665" spans="1:14" x14ac:dyDescent="0.2">
      <c r="A665" s="10"/>
      <c r="D665" s="13"/>
      <c r="H665" s="12"/>
      <c r="J665" s="401"/>
      <c r="L665" s="9"/>
      <c r="M665" s="14"/>
      <c r="N665" s="8"/>
    </row>
    <row r="666" spans="1:14" x14ac:dyDescent="0.2">
      <c r="A666" s="10"/>
      <c r="D666" s="13"/>
      <c r="H666" s="12"/>
      <c r="J666" s="401"/>
      <c r="L666" s="9"/>
      <c r="M666" s="14"/>
      <c r="N666" s="8"/>
    </row>
    <row r="667" spans="1:14" x14ac:dyDescent="0.2">
      <c r="A667" s="10"/>
      <c r="D667" s="13"/>
      <c r="H667" s="12"/>
      <c r="J667" s="401"/>
      <c r="L667" s="9"/>
      <c r="M667" s="14"/>
      <c r="N667" s="8"/>
    </row>
    <row r="668" spans="1:14" x14ac:dyDescent="0.2">
      <c r="A668" s="10"/>
      <c r="D668" s="13"/>
      <c r="H668" s="12"/>
      <c r="J668" s="401"/>
      <c r="L668" s="9"/>
      <c r="M668" s="14"/>
      <c r="N668" s="8"/>
    </row>
    <row r="669" spans="1:14" x14ac:dyDescent="0.2">
      <c r="A669" s="10"/>
      <c r="D669" s="13"/>
      <c r="H669" s="12"/>
      <c r="J669" s="401"/>
      <c r="L669" s="9"/>
      <c r="M669" s="14"/>
      <c r="N669" s="8"/>
    </row>
    <row r="670" spans="1:14" x14ac:dyDescent="0.2">
      <c r="A670" s="10"/>
      <c r="D670" s="13"/>
      <c r="H670" s="12"/>
      <c r="J670" s="401"/>
      <c r="L670" s="9"/>
      <c r="M670" s="14"/>
      <c r="N670" s="8"/>
    </row>
    <row r="671" spans="1:14" x14ac:dyDescent="0.2">
      <c r="A671" s="10"/>
      <c r="D671" s="13"/>
      <c r="H671" s="12"/>
      <c r="J671" s="401"/>
      <c r="L671" s="9"/>
    </row>
    <row r="672" spans="1:14" x14ac:dyDescent="0.2">
      <c r="A672" s="10"/>
      <c r="D672" s="13"/>
      <c r="H672" s="12"/>
      <c r="J672" s="401"/>
      <c r="L672" s="9"/>
    </row>
    <row r="673" spans="1:12" x14ac:dyDescent="0.2">
      <c r="A673" s="10"/>
      <c r="D673" s="13"/>
      <c r="H673" s="12"/>
      <c r="J673" s="401"/>
      <c r="L673" s="9"/>
    </row>
    <row r="674" spans="1:12" x14ac:dyDescent="0.2">
      <c r="A674" s="10"/>
      <c r="D674" s="13"/>
      <c r="H674" s="12"/>
      <c r="J674" s="401"/>
      <c r="L674" s="9"/>
    </row>
    <row r="675" spans="1:12" x14ac:dyDescent="0.2">
      <c r="A675" s="10"/>
      <c r="D675" s="13"/>
      <c r="H675" s="12"/>
      <c r="J675" s="401"/>
      <c r="L675" s="9"/>
    </row>
    <row r="676" spans="1:12" x14ac:dyDescent="0.2">
      <c r="A676" s="10"/>
      <c r="D676" s="13"/>
      <c r="H676" s="12"/>
      <c r="J676" s="401"/>
      <c r="L676" s="9"/>
    </row>
    <row r="677" spans="1:12" x14ac:dyDescent="0.2">
      <c r="A677" s="10"/>
      <c r="D677" s="13"/>
      <c r="H677" s="12"/>
      <c r="J677" s="401"/>
      <c r="L677" s="9"/>
    </row>
    <row r="678" spans="1:12" x14ac:dyDescent="0.2">
      <c r="A678" s="10"/>
      <c r="D678" s="13"/>
      <c r="H678" s="12"/>
      <c r="J678" s="401"/>
      <c r="L678" s="9"/>
    </row>
    <row r="679" spans="1:12" x14ac:dyDescent="0.2">
      <c r="A679" s="10"/>
      <c r="D679" s="13"/>
      <c r="H679" s="12"/>
      <c r="J679" s="401"/>
      <c r="L679" s="9"/>
    </row>
    <row r="680" spans="1:12" x14ac:dyDescent="0.2">
      <c r="A680" s="10"/>
      <c r="D680" s="13"/>
      <c r="H680" s="12"/>
      <c r="J680" s="401"/>
      <c r="L680" s="9"/>
    </row>
    <row r="681" spans="1:12" x14ac:dyDescent="0.2">
      <c r="A681" s="10"/>
      <c r="D681" s="13"/>
      <c r="H681" s="12"/>
      <c r="J681" s="401"/>
      <c r="L681" s="9"/>
    </row>
    <row r="682" spans="1:12" x14ac:dyDescent="0.2">
      <c r="A682" s="10"/>
      <c r="D682" s="13"/>
      <c r="H682" s="12"/>
      <c r="J682" s="401"/>
      <c r="L682" s="9"/>
    </row>
    <row r="683" spans="1:12" x14ac:dyDescent="0.2">
      <c r="A683" s="10"/>
      <c r="D683" s="13"/>
      <c r="H683" s="12"/>
      <c r="J683" s="401"/>
      <c r="L683" s="9"/>
    </row>
    <row r="684" spans="1:12" x14ac:dyDescent="0.2">
      <c r="A684" s="10"/>
      <c r="D684" s="13"/>
      <c r="H684" s="12"/>
      <c r="J684" s="401"/>
      <c r="L684" s="9"/>
    </row>
    <row r="685" spans="1:12" x14ac:dyDescent="0.2">
      <c r="A685" s="10"/>
      <c r="D685" s="13"/>
      <c r="H685" s="12"/>
      <c r="J685" s="401"/>
      <c r="L685" s="9"/>
    </row>
    <row r="686" spans="1:12" x14ac:dyDescent="0.2">
      <c r="A686" s="10"/>
      <c r="D686" s="13"/>
      <c r="H686" s="12"/>
      <c r="J686" s="401"/>
      <c r="L686" s="9"/>
    </row>
    <row r="687" spans="1:12" x14ac:dyDescent="0.2">
      <c r="A687" s="10"/>
      <c r="D687" s="13"/>
      <c r="H687" s="12"/>
      <c r="J687" s="401"/>
      <c r="L687" s="9"/>
    </row>
    <row r="688" spans="1:12" x14ac:dyDescent="0.2">
      <c r="A688" s="10"/>
      <c r="D688" s="13"/>
      <c r="H688" s="12"/>
      <c r="J688" s="401"/>
      <c r="L688" s="9"/>
    </row>
    <row r="689" spans="1:12" x14ac:dyDescent="0.2">
      <c r="A689" s="10"/>
      <c r="D689" s="13"/>
      <c r="H689" s="12"/>
      <c r="J689" s="401"/>
      <c r="L689" s="9"/>
    </row>
    <row r="690" spans="1:12" x14ac:dyDescent="0.2">
      <c r="A690" s="10"/>
      <c r="D690" s="13"/>
      <c r="H690" s="12"/>
      <c r="J690" s="401"/>
      <c r="L690" s="9"/>
    </row>
    <row r="691" spans="1:12" x14ac:dyDescent="0.2">
      <c r="A691" s="10"/>
      <c r="D691" s="13"/>
      <c r="H691" s="12"/>
      <c r="J691" s="401"/>
      <c r="L691" s="9"/>
    </row>
    <row r="692" spans="1:12" x14ac:dyDescent="0.2">
      <c r="A692" s="10"/>
      <c r="D692" s="13"/>
      <c r="H692" s="12"/>
      <c r="J692" s="401"/>
      <c r="L692" s="9"/>
    </row>
    <row r="693" spans="1:12" x14ac:dyDescent="0.2">
      <c r="A693" s="10"/>
      <c r="D693" s="13"/>
      <c r="H693" s="12"/>
      <c r="J693" s="401"/>
      <c r="L693" s="9"/>
    </row>
    <row r="694" spans="1:12" x14ac:dyDescent="0.2">
      <c r="A694" s="10"/>
      <c r="D694" s="13"/>
      <c r="H694" s="12"/>
      <c r="J694" s="401"/>
      <c r="L694" s="9"/>
    </row>
    <row r="695" spans="1:12" x14ac:dyDescent="0.2">
      <c r="A695" s="10"/>
      <c r="D695" s="13"/>
      <c r="H695" s="12"/>
      <c r="J695" s="401"/>
      <c r="L695" s="9"/>
    </row>
    <row r="696" spans="1:12" x14ac:dyDescent="0.2">
      <c r="A696" s="10"/>
      <c r="D696" s="13"/>
      <c r="H696" s="12"/>
      <c r="J696" s="401"/>
      <c r="L696" s="9"/>
    </row>
    <row r="697" spans="1:12" x14ac:dyDescent="0.2">
      <c r="A697" s="10"/>
      <c r="D697" s="13"/>
      <c r="H697" s="12"/>
      <c r="J697" s="401"/>
      <c r="L697" s="9"/>
    </row>
    <row r="698" spans="1:12" x14ac:dyDescent="0.2">
      <c r="A698" s="10"/>
      <c r="D698" s="13"/>
      <c r="H698" s="12"/>
      <c r="J698" s="401"/>
      <c r="L698" s="9"/>
    </row>
    <row r="699" spans="1:12" x14ac:dyDescent="0.2">
      <c r="A699" s="10"/>
      <c r="D699" s="13"/>
      <c r="H699" s="12"/>
      <c r="J699" s="401"/>
      <c r="L699" s="9"/>
    </row>
    <row r="700" spans="1:12" x14ac:dyDescent="0.2">
      <c r="A700" s="10"/>
      <c r="D700" s="13"/>
      <c r="H700" s="12"/>
      <c r="J700" s="401"/>
      <c r="L700" s="9"/>
    </row>
    <row r="701" spans="1:12" x14ac:dyDescent="0.2">
      <c r="A701" s="10"/>
      <c r="D701" s="13"/>
      <c r="H701" s="12"/>
      <c r="J701" s="401"/>
      <c r="L701" s="9"/>
    </row>
    <row r="702" spans="1:12" x14ac:dyDescent="0.2">
      <c r="A702" s="10"/>
      <c r="D702" s="13"/>
      <c r="H702" s="12"/>
      <c r="J702" s="401"/>
      <c r="L702" s="9"/>
    </row>
    <row r="703" spans="1:12" x14ac:dyDescent="0.2">
      <c r="A703" s="10"/>
      <c r="D703" s="13"/>
      <c r="H703" s="12"/>
      <c r="J703" s="401"/>
      <c r="L703" s="9"/>
    </row>
    <row r="704" spans="1:12" x14ac:dyDescent="0.2">
      <c r="A704" s="10"/>
      <c r="D704" s="13"/>
      <c r="H704" s="12"/>
      <c r="J704" s="401"/>
      <c r="L704" s="9"/>
    </row>
    <row r="705" spans="1:12" x14ac:dyDescent="0.2">
      <c r="A705" s="10"/>
      <c r="D705" s="13"/>
      <c r="H705" s="12"/>
      <c r="J705" s="401"/>
      <c r="L705" s="9"/>
    </row>
    <row r="706" spans="1:12" x14ac:dyDescent="0.2">
      <c r="A706" s="10"/>
      <c r="D706" s="13"/>
      <c r="H706" s="12"/>
      <c r="J706" s="401"/>
      <c r="L706" s="9"/>
    </row>
    <row r="707" spans="1:12" x14ac:dyDescent="0.2">
      <c r="A707" s="10"/>
      <c r="D707" s="13"/>
      <c r="H707" s="12"/>
      <c r="J707" s="401"/>
      <c r="L707" s="9"/>
    </row>
    <row r="708" spans="1:12" x14ac:dyDescent="0.2">
      <c r="A708" s="10"/>
      <c r="D708" s="13"/>
      <c r="H708" s="12"/>
      <c r="J708" s="401"/>
      <c r="L708" s="9"/>
    </row>
    <row r="709" spans="1:12" x14ac:dyDescent="0.2">
      <c r="A709" s="10"/>
      <c r="D709" s="13"/>
      <c r="H709" s="12"/>
      <c r="J709" s="401"/>
      <c r="L709" s="9"/>
    </row>
    <row r="710" spans="1:12" x14ac:dyDescent="0.2">
      <c r="A710" s="10"/>
      <c r="D710" s="13"/>
      <c r="H710" s="12"/>
      <c r="J710" s="401"/>
      <c r="L710" s="9"/>
    </row>
    <row r="711" spans="1:12" x14ac:dyDescent="0.2">
      <c r="A711" s="10"/>
      <c r="D711" s="13"/>
      <c r="H711" s="12"/>
      <c r="J711" s="401"/>
      <c r="L711" s="9"/>
    </row>
    <row r="712" spans="1:12" x14ac:dyDescent="0.2">
      <c r="A712" s="10"/>
      <c r="D712" s="13"/>
      <c r="H712" s="12"/>
      <c r="J712" s="401"/>
      <c r="L712" s="9"/>
    </row>
    <row r="713" spans="1:12" x14ac:dyDescent="0.2">
      <c r="A713" s="10"/>
      <c r="D713" s="13"/>
      <c r="H713" s="12"/>
      <c r="J713" s="401"/>
      <c r="L713" s="9"/>
    </row>
    <row r="714" spans="1:12" x14ac:dyDescent="0.2">
      <c r="A714" s="10"/>
      <c r="D714" s="13"/>
      <c r="H714" s="12"/>
      <c r="J714" s="401"/>
      <c r="L714" s="9"/>
    </row>
    <row r="715" spans="1:12" x14ac:dyDescent="0.2">
      <c r="A715" s="10"/>
      <c r="D715" s="13"/>
      <c r="H715" s="12"/>
      <c r="J715" s="401"/>
      <c r="L715" s="9"/>
    </row>
    <row r="716" spans="1:12" x14ac:dyDescent="0.2">
      <c r="A716" s="10"/>
      <c r="D716" s="13"/>
      <c r="H716" s="12"/>
      <c r="J716" s="401"/>
      <c r="L716" s="9"/>
    </row>
    <row r="717" spans="1:12" x14ac:dyDescent="0.2">
      <c r="A717" s="10"/>
      <c r="D717" s="13"/>
      <c r="H717" s="12"/>
      <c r="J717" s="401"/>
      <c r="L717" s="9"/>
    </row>
    <row r="718" spans="1:12" x14ac:dyDescent="0.2">
      <c r="A718" s="10"/>
      <c r="D718" s="13"/>
      <c r="H718" s="12"/>
      <c r="J718" s="401"/>
      <c r="L718" s="9"/>
    </row>
    <row r="719" spans="1:12" x14ac:dyDescent="0.2">
      <c r="A719" s="10"/>
      <c r="D719" s="13"/>
      <c r="H719" s="12"/>
      <c r="J719" s="401"/>
      <c r="L719" s="9"/>
    </row>
    <row r="720" spans="1:12" x14ac:dyDescent="0.2">
      <c r="A720" s="10"/>
      <c r="D720" s="13"/>
      <c r="H720" s="12"/>
      <c r="J720" s="401"/>
      <c r="L720" s="9"/>
    </row>
    <row r="721" spans="1:12" x14ac:dyDescent="0.2">
      <c r="A721" s="10"/>
      <c r="D721" s="13"/>
      <c r="H721" s="12"/>
      <c r="J721" s="401"/>
      <c r="L721" s="9"/>
    </row>
    <row r="722" spans="1:12" x14ac:dyDescent="0.2">
      <c r="A722" s="10"/>
      <c r="D722" s="13"/>
      <c r="H722" s="12"/>
      <c r="J722" s="401"/>
      <c r="L722" s="9"/>
    </row>
    <row r="723" spans="1:12" x14ac:dyDescent="0.2">
      <c r="A723" s="10"/>
      <c r="D723" s="13"/>
      <c r="H723" s="12"/>
      <c r="J723" s="401"/>
      <c r="L723" s="9"/>
    </row>
    <row r="724" spans="1:12" x14ac:dyDescent="0.2">
      <c r="A724" s="10"/>
      <c r="D724" s="13"/>
      <c r="H724" s="12"/>
      <c r="J724" s="401"/>
      <c r="L724" s="9"/>
    </row>
    <row r="725" spans="1:12" x14ac:dyDescent="0.2">
      <c r="A725" s="10"/>
      <c r="D725" s="13"/>
      <c r="H725" s="12"/>
      <c r="J725" s="401"/>
      <c r="L725" s="9"/>
    </row>
    <row r="726" spans="1:12" x14ac:dyDescent="0.2">
      <c r="A726" s="10"/>
      <c r="D726" s="13"/>
      <c r="H726" s="12"/>
      <c r="J726" s="401"/>
      <c r="L726" s="9"/>
    </row>
    <row r="727" spans="1:12" x14ac:dyDescent="0.2">
      <c r="A727" s="10"/>
      <c r="D727" s="13"/>
      <c r="H727" s="12"/>
      <c r="J727" s="401"/>
      <c r="L727" s="9"/>
    </row>
    <row r="728" spans="1:12" x14ac:dyDescent="0.2">
      <c r="A728" s="10"/>
      <c r="D728" s="13"/>
      <c r="H728" s="12"/>
      <c r="J728" s="401"/>
      <c r="L728" s="9"/>
    </row>
    <row r="729" spans="1:12" x14ac:dyDescent="0.2">
      <c r="A729" s="10"/>
      <c r="D729" s="13"/>
      <c r="H729" s="12"/>
      <c r="J729" s="401"/>
      <c r="L729" s="9"/>
    </row>
    <row r="730" spans="1:12" x14ac:dyDescent="0.2">
      <c r="A730" s="10"/>
      <c r="D730" s="13"/>
      <c r="H730" s="12"/>
      <c r="J730" s="401"/>
      <c r="L730" s="9"/>
    </row>
    <row r="731" spans="1:12" x14ac:dyDescent="0.2">
      <c r="A731" s="10"/>
      <c r="D731" s="13"/>
      <c r="H731" s="12"/>
      <c r="J731" s="401"/>
      <c r="L731" s="9"/>
    </row>
    <row r="732" spans="1:12" x14ac:dyDescent="0.2">
      <c r="A732" s="10"/>
      <c r="D732" s="13"/>
      <c r="H732" s="12"/>
      <c r="J732" s="401"/>
      <c r="L732" s="9"/>
    </row>
    <row r="733" spans="1:12" x14ac:dyDescent="0.2">
      <c r="A733" s="10"/>
      <c r="D733" s="13"/>
      <c r="H733" s="12"/>
      <c r="J733" s="401"/>
      <c r="L733" s="9"/>
    </row>
    <row r="734" spans="1:12" x14ac:dyDescent="0.2">
      <c r="A734" s="10"/>
      <c r="D734" s="13"/>
      <c r="H734" s="12"/>
      <c r="J734" s="401"/>
      <c r="L734" s="9"/>
    </row>
    <row r="735" spans="1:12" x14ac:dyDescent="0.2">
      <c r="A735" s="10"/>
      <c r="D735" s="13"/>
      <c r="H735" s="12"/>
      <c r="J735" s="401"/>
      <c r="L735" s="9"/>
    </row>
    <row r="736" spans="1:12" x14ac:dyDescent="0.2">
      <c r="A736" s="10"/>
      <c r="D736" s="13"/>
      <c r="H736" s="12"/>
      <c r="J736" s="401"/>
      <c r="L736" s="9"/>
    </row>
    <row r="737" spans="1:12" x14ac:dyDescent="0.2">
      <c r="A737" s="10"/>
      <c r="D737" s="13"/>
      <c r="H737" s="12"/>
      <c r="J737" s="401"/>
      <c r="L737" s="9"/>
    </row>
    <row r="738" spans="1:12" x14ac:dyDescent="0.2">
      <c r="A738" s="10"/>
      <c r="D738" s="13"/>
      <c r="H738" s="12"/>
      <c r="J738" s="401"/>
      <c r="L738" s="9"/>
    </row>
    <row r="739" spans="1:12" x14ac:dyDescent="0.2">
      <c r="A739" s="10"/>
      <c r="D739" s="13"/>
      <c r="H739" s="12"/>
      <c r="J739" s="401"/>
      <c r="L739" s="9"/>
    </row>
    <row r="740" spans="1:12" x14ac:dyDescent="0.2">
      <c r="A740" s="10"/>
      <c r="D740" s="13"/>
      <c r="H740" s="12"/>
      <c r="J740" s="401"/>
      <c r="L740" s="9"/>
    </row>
    <row r="741" spans="1:12" x14ac:dyDescent="0.2">
      <c r="A741" s="10"/>
      <c r="D741" s="13"/>
      <c r="H741" s="12"/>
      <c r="J741" s="401"/>
      <c r="L741" s="9"/>
    </row>
    <row r="742" spans="1:12" x14ac:dyDescent="0.2">
      <c r="A742" s="10"/>
      <c r="D742" s="13"/>
      <c r="H742" s="12"/>
      <c r="J742" s="401"/>
      <c r="L742" s="9"/>
    </row>
    <row r="743" spans="1:12" x14ac:dyDescent="0.2">
      <c r="A743" s="10"/>
      <c r="D743" s="13"/>
      <c r="H743" s="12"/>
      <c r="J743" s="401"/>
      <c r="L743" s="9"/>
    </row>
    <row r="744" spans="1:12" x14ac:dyDescent="0.2">
      <c r="A744" s="10"/>
      <c r="D744" s="13"/>
      <c r="H744" s="12"/>
      <c r="J744" s="401"/>
      <c r="L744" s="9"/>
    </row>
    <row r="745" spans="1:12" x14ac:dyDescent="0.2">
      <c r="A745" s="10"/>
      <c r="D745" s="13"/>
      <c r="H745" s="12"/>
      <c r="J745" s="401"/>
      <c r="L745" s="9"/>
    </row>
    <row r="746" spans="1:12" x14ac:dyDescent="0.2">
      <c r="A746" s="10"/>
      <c r="D746" s="13"/>
      <c r="H746" s="12"/>
      <c r="J746" s="401"/>
      <c r="L746" s="9"/>
    </row>
    <row r="747" spans="1:12" x14ac:dyDescent="0.2">
      <c r="A747" s="10"/>
      <c r="D747" s="13"/>
      <c r="H747" s="12"/>
      <c r="J747" s="401"/>
      <c r="L747" s="9"/>
    </row>
    <row r="748" spans="1:12" x14ac:dyDescent="0.2">
      <c r="A748" s="10"/>
      <c r="D748" s="13"/>
      <c r="H748" s="12"/>
      <c r="J748" s="401"/>
      <c r="L748" s="9"/>
    </row>
    <row r="749" spans="1:12" x14ac:dyDescent="0.2">
      <c r="A749" s="10"/>
      <c r="D749" s="13"/>
      <c r="H749" s="12"/>
      <c r="J749" s="401"/>
      <c r="L749" s="9"/>
    </row>
    <row r="750" spans="1:12" x14ac:dyDescent="0.2">
      <c r="A750" s="10"/>
      <c r="D750" s="13"/>
      <c r="H750" s="12"/>
      <c r="J750" s="401"/>
      <c r="L750" s="9"/>
    </row>
    <row r="751" spans="1:12" x14ac:dyDescent="0.2">
      <c r="A751" s="10"/>
      <c r="D751" s="13"/>
      <c r="H751" s="12"/>
      <c r="J751" s="401"/>
      <c r="L751" s="9"/>
    </row>
    <row r="752" spans="1:12" x14ac:dyDescent="0.2">
      <c r="A752" s="10"/>
      <c r="D752" s="13"/>
      <c r="H752" s="12"/>
      <c r="J752" s="401"/>
      <c r="L752" s="9"/>
    </row>
    <row r="753" spans="1:12" x14ac:dyDescent="0.2">
      <c r="A753" s="10"/>
      <c r="D753" s="13"/>
      <c r="H753" s="12"/>
      <c r="J753" s="401"/>
      <c r="L753" s="9"/>
    </row>
    <row r="754" spans="1:12" x14ac:dyDescent="0.2">
      <c r="A754" s="10"/>
      <c r="D754" s="13"/>
      <c r="H754" s="12"/>
      <c r="J754" s="401"/>
      <c r="L754" s="9"/>
    </row>
    <row r="755" spans="1:12" x14ac:dyDescent="0.2">
      <c r="A755" s="10"/>
      <c r="D755" s="13"/>
      <c r="H755" s="12"/>
      <c r="J755" s="401"/>
      <c r="L755" s="9"/>
    </row>
    <row r="756" spans="1:12" x14ac:dyDescent="0.2">
      <c r="A756" s="10"/>
      <c r="D756" s="13"/>
      <c r="H756" s="12"/>
      <c r="J756" s="401"/>
      <c r="L756" s="9"/>
    </row>
    <row r="757" spans="1:12" x14ac:dyDescent="0.2">
      <c r="A757" s="10"/>
      <c r="D757" s="13"/>
      <c r="H757" s="12"/>
      <c r="J757" s="401"/>
      <c r="L757" s="9"/>
    </row>
    <row r="758" spans="1:12" x14ac:dyDescent="0.2">
      <c r="A758" s="10"/>
      <c r="D758" s="13"/>
      <c r="H758" s="12"/>
      <c r="J758" s="401"/>
      <c r="L758" s="9"/>
    </row>
    <row r="759" spans="1:12" x14ac:dyDescent="0.2">
      <c r="A759" s="10"/>
      <c r="D759" s="13"/>
      <c r="H759" s="12"/>
      <c r="J759" s="401"/>
      <c r="L759" s="9"/>
    </row>
    <row r="760" spans="1:12" x14ac:dyDescent="0.2">
      <c r="A760" s="10"/>
      <c r="D760" s="13"/>
      <c r="H760" s="12"/>
      <c r="J760" s="401"/>
      <c r="L760" s="9"/>
    </row>
    <row r="761" spans="1:12" x14ac:dyDescent="0.2">
      <c r="A761" s="10"/>
      <c r="D761" s="13"/>
      <c r="H761" s="12"/>
      <c r="J761" s="401"/>
      <c r="L761" s="9"/>
    </row>
    <row r="762" spans="1:12" x14ac:dyDescent="0.2">
      <c r="A762" s="10"/>
      <c r="D762" s="13"/>
      <c r="H762" s="12"/>
      <c r="J762" s="401"/>
      <c r="L762" s="9"/>
    </row>
    <row r="763" spans="1:12" x14ac:dyDescent="0.2">
      <c r="A763" s="10"/>
      <c r="D763" s="13"/>
      <c r="H763" s="12"/>
      <c r="J763" s="401"/>
      <c r="L763" s="9"/>
    </row>
    <row r="764" spans="1:12" x14ac:dyDescent="0.2">
      <c r="A764" s="10"/>
      <c r="D764" s="13"/>
      <c r="H764" s="12"/>
      <c r="J764" s="401"/>
      <c r="L764" s="9"/>
    </row>
    <row r="765" spans="1:12" x14ac:dyDescent="0.2">
      <c r="A765" s="10"/>
      <c r="D765" s="13"/>
      <c r="H765" s="12"/>
      <c r="J765" s="401"/>
      <c r="L765" s="9"/>
    </row>
    <row r="766" spans="1:12" x14ac:dyDescent="0.2">
      <c r="A766" s="10"/>
      <c r="D766" s="13"/>
      <c r="H766" s="12"/>
      <c r="J766" s="401"/>
      <c r="L766" s="9"/>
    </row>
    <row r="767" spans="1:12" x14ac:dyDescent="0.2">
      <c r="A767" s="10"/>
      <c r="D767" s="13"/>
      <c r="H767" s="12"/>
      <c r="J767" s="401"/>
      <c r="L767" s="9"/>
    </row>
    <row r="768" spans="1:12" x14ac:dyDescent="0.2">
      <c r="A768" s="10"/>
      <c r="D768" s="13"/>
      <c r="H768" s="12"/>
      <c r="J768" s="401"/>
      <c r="L768" s="9"/>
    </row>
    <row r="769" spans="1:12" x14ac:dyDescent="0.2">
      <c r="A769" s="10"/>
      <c r="D769" s="13"/>
      <c r="H769" s="12"/>
      <c r="J769" s="401"/>
      <c r="L769" s="9"/>
    </row>
    <row r="770" spans="1:12" x14ac:dyDescent="0.2">
      <c r="A770" s="10"/>
      <c r="D770" s="13"/>
      <c r="H770" s="12"/>
      <c r="J770" s="401"/>
      <c r="L770" s="9"/>
    </row>
    <row r="771" spans="1:12" x14ac:dyDescent="0.2">
      <c r="A771" s="10"/>
      <c r="D771" s="13"/>
      <c r="H771" s="12"/>
      <c r="J771" s="401"/>
      <c r="L771" s="9"/>
    </row>
    <row r="772" spans="1:12" x14ac:dyDescent="0.2">
      <c r="A772" s="10"/>
      <c r="D772" s="13"/>
      <c r="H772" s="12"/>
      <c r="J772" s="401"/>
      <c r="L772" s="9"/>
    </row>
    <row r="773" spans="1:12" x14ac:dyDescent="0.2">
      <c r="A773" s="10"/>
      <c r="D773" s="13"/>
      <c r="H773" s="12"/>
      <c r="J773" s="401"/>
      <c r="L773" s="9"/>
    </row>
    <row r="774" spans="1:12" x14ac:dyDescent="0.2">
      <c r="A774" s="10"/>
      <c r="D774" s="13"/>
      <c r="H774" s="12"/>
      <c r="J774" s="401"/>
      <c r="L774" s="9"/>
    </row>
    <row r="775" spans="1:12" x14ac:dyDescent="0.2">
      <c r="A775" s="10"/>
      <c r="D775" s="13"/>
      <c r="H775" s="12"/>
      <c r="J775" s="401"/>
      <c r="L775" s="9"/>
    </row>
    <row r="776" spans="1:12" x14ac:dyDescent="0.2">
      <c r="A776" s="10"/>
      <c r="D776" s="13"/>
      <c r="H776" s="12"/>
      <c r="J776" s="401"/>
      <c r="L776" s="9"/>
    </row>
    <row r="777" spans="1:12" x14ac:dyDescent="0.2">
      <c r="A777" s="10"/>
      <c r="D777" s="13"/>
      <c r="H777" s="12"/>
      <c r="J777" s="401"/>
      <c r="L777" s="9"/>
    </row>
    <row r="778" spans="1:12" x14ac:dyDescent="0.2">
      <c r="A778" s="10"/>
      <c r="D778" s="13"/>
      <c r="H778" s="12"/>
      <c r="J778" s="401"/>
      <c r="L778" s="9"/>
    </row>
    <row r="779" spans="1:12" x14ac:dyDescent="0.2">
      <c r="A779" s="10"/>
      <c r="D779" s="13"/>
      <c r="H779" s="12"/>
      <c r="J779" s="401"/>
      <c r="L779" s="9"/>
    </row>
    <row r="780" spans="1:12" x14ac:dyDescent="0.2">
      <c r="A780" s="10"/>
      <c r="D780" s="13"/>
      <c r="H780" s="12"/>
      <c r="J780" s="401"/>
      <c r="L780" s="9"/>
    </row>
    <row r="781" spans="1:12" x14ac:dyDescent="0.2">
      <c r="A781" s="10"/>
      <c r="D781" s="13"/>
      <c r="H781" s="12"/>
      <c r="J781" s="401"/>
      <c r="L781" s="9"/>
    </row>
    <row r="782" spans="1:12" x14ac:dyDescent="0.2">
      <c r="A782" s="10"/>
      <c r="D782" s="13"/>
      <c r="H782" s="12"/>
      <c r="J782" s="401"/>
      <c r="L782" s="9"/>
    </row>
    <row r="783" spans="1:12" x14ac:dyDescent="0.2">
      <c r="A783" s="10"/>
      <c r="D783" s="13"/>
      <c r="H783" s="12"/>
      <c r="J783" s="401"/>
      <c r="L783" s="9"/>
    </row>
    <row r="784" spans="1:12" x14ac:dyDescent="0.2">
      <c r="A784" s="10"/>
      <c r="D784" s="13"/>
      <c r="H784" s="12"/>
      <c r="J784" s="401"/>
      <c r="L784" s="9"/>
    </row>
    <row r="785" spans="1:12" x14ac:dyDescent="0.2">
      <c r="A785" s="10"/>
      <c r="D785" s="13"/>
      <c r="H785" s="12"/>
      <c r="J785" s="401"/>
      <c r="L785" s="9"/>
    </row>
    <row r="786" spans="1:12" x14ac:dyDescent="0.2">
      <c r="A786" s="10"/>
      <c r="D786" s="13"/>
      <c r="H786" s="12"/>
      <c r="J786" s="401"/>
      <c r="L786" s="9"/>
    </row>
    <row r="787" spans="1:12" x14ac:dyDescent="0.2">
      <c r="A787" s="10"/>
      <c r="D787" s="13"/>
      <c r="H787" s="12"/>
      <c r="J787" s="401"/>
      <c r="L787" s="9"/>
    </row>
    <row r="788" spans="1:12" x14ac:dyDescent="0.2">
      <c r="A788" s="10"/>
      <c r="D788" s="13"/>
      <c r="H788" s="12"/>
      <c r="J788" s="401"/>
      <c r="L788" s="9"/>
    </row>
    <row r="789" spans="1:12" x14ac:dyDescent="0.2">
      <c r="A789" s="10"/>
      <c r="D789" s="13"/>
      <c r="H789" s="12"/>
      <c r="J789" s="401"/>
      <c r="L789" s="9"/>
    </row>
    <row r="790" spans="1:12" x14ac:dyDescent="0.2">
      <c r="A790" s="10"/>
      <c r="D790" s="13"/>
      <c r="H790" s="12"/>
      <c r="J790" s="401"/>
      <c r="L790" s="9"/>
    </row>
    <row r="791" spans="1:12" x14ac:dyDescent="0.2">
      <c r="A791" s="10"/>
      <c r="D791" s="13"/>
      <c r="H791" s="12"/>
      <c r="J791" s="401"/>
      <c r="L791" s="9"/>
    </row>
    <row r="792" spans="1:12" x14ac:dyDescent="0.2">
      <c r="A792" s="10"/>
      <c r="D792" s="13"/>
      <c r="H792" s="12"/>
      <c r="J792" s="401"/>
      <c r="L792" s="9"/>
    </row>
    <row r="793" spans="1:12" x14ac:dyDescent="0.2">
      <c r="A793" s="10"/>
      <c r="D793" s="13"/>
      <c r="H793" s="12"/>
      <c r="J793" s="401"/>
      <c r="L793" s="9"/>
    </row>
    <row r="794" spans="1:12" x14ac:dyDescent="0.2">
      <c r="A794" s="10"/>
      <c r="D794" s="13"/>
      <c r="H794" s="12"/>
      <c r="J794" s="401"/>
      <c r="L794" s="9"/>
    </row>
    <row r="795" spans="1:12" x14ac:dyDescent="0.2">
      <c r="A795" s="10"/>
      <c r="D795" s="13"/>
      <c r="H795" s="12"/>
      <c r="J795" s="401"/>
      <c r="L795" s="9"/>
    </row>
    <row r="796" spans="1:12" x14ac:dyDescent="0.2">
      <c r="A796" s="10"/>
      <c r="D796" s="13"/>
      <c r="H796" s="12"/>
      <c r="J796" s="401"/>
      <c r="L796" s="9"/>
    </row>
    <row r="797" spans="1:12" x14ac:dyDescent="0.2">
      <c r="A797" s="10"/>
      <c r="D797" s="13"/>
      <c r="H797" s="12"/>
      <c r="J797" s="401"/>
      <c r="L797" s="9"/>
    </row>
    <row r="798" spans="1:12" x14ac:dyDescent="0.2">
      <c r="A798" s="10"/>
      <c r="D798" s="13"/>
      <c r="H798" s="12"/>
      <c r="J798" s="401"/>
      <c r="L798" s="9"/>
    </row>
    <row r="799" spans="1:12" x14ac:dyDescent="0.2">
      <c r="A799" s="10"/>
      <c r="D799" s="13"/>
      <c r="H799" s="12"/>
      <c r="J799" s="401"/>
      <c r="L799" s="9"/>
    </row>
    <row r="800" spans="1:12" x14ac:dyDescent="0.2">
      <c r="A800" s="10"/>
      <c r="D800" s="13"/>
      <c r="H800" s="12"/>
      <c r="J800" s="401"/>
      <c r="L800" s="9"/>
    </row>
    <row r="801" spans="1:12" x14ac:dyDescent="0.2">
      <c r="A801" s="10"/>
      <c r="D801" s="13"/>
      <c r="H801" s="12"/>
      <c r="J801" s="401"/>
      <c r="L801" s="9"/>
    </row>
    <row r="802" spans="1:12" x14ac:dyDescent="0.2">
      <c r="A802" s="10"/>
      <c r="D802" s="13"/>
      <c r="H802" s="12"/>
      <c r="J802" s="401"/>
      <c r="L802" s="9"/>
    </row>
    <row r="803" spans="1:12" x14ac:dyDescent="0.2">
      <c r="A803" s="10"/>
      <c r="D803" s="13"/>
      <c r="H803" s="12"/>
      <c r="J803" s="401"/>
      <c r="L803" s="9"/>
    </row>
    <row r="804" spans="1:12" x14ac:dyDescent="0.2">
      <c r="A804" s="10"/>
      <c r="D804" s="13"/>
      <c r="H804" s="12"/>
      <c r="J804" s="401"/>
      <c r="L804" s="9"/>
    </row>
    <row r="805" spans="1:12" x14ac:dyDescent="0.2">
      <c r="A805" s="10"/>
      <c r="D805" s="13"/>
      <c r="H805" s="12"/>
      <c r="J805" s="401"/>
      <c r="L805" s="9"/>
    </row>
    <row r="806" spans="1:12" x14ac:dyDescent="0.2">
      <c r="A806" s="10"/>
      <c r="D806" s="13"/>
      <c r="H806" s="12"/>
      <c r="J806" s="401"/>
      <c r="L806" s="9"/>
    </row>
    <row r="807" spans="1:12" x14ac:dyDescent="0.2">
      <c r="A807" s="10"/>
      <c r="D807" s="13"/>
      <c r="H807" s="12"/>
      <c r="J807" s="401"/>
      <c r="L807" s="9"/>
    </row>
    <row r="808" spans="1:12" x14ac:dyDescent="0.2">
      <c r="A808" s="10"/>
      <c r="D808" s="13"/>
      <c r="H808" s="12"/>
      <c r="J808" s="401"/>
      <c r="L808" s="9"/>
    </row>
    <row r="809" spans="1:12" x14ac:dyDescent="0.2">
      <c r="A809" s="10"/>
      <c r="D809" s="13"/>
      <c r="H809" s="12"/>
      <c r="J809" s="401"/>
      <c r="L809" s="9"/>
    </row>
    <row r="810" spans="1:12" x14ac:dyDescent="0.2">
      <c r="A810" s="10"/>
      <c r="D810" s="13"/>
      <c r="H810" s="12"/>
      <c r="J810" s="401"/>
      <c r="L810" s="9"/>
    </row>
    <row r="811" spans="1:12" x14ac:dyDescent="0.2">
      <c r="A811" s="10"/>
      <c r="D811" s="13"/>
      <c r="H811" s="12"/>
      <c r="J811" s="401"/>
      <c r="L811" s="9"/>
    </row>
    <row r="812" spans="1:12" x14ac:dyDescent="0.2">
      <c r="A812" s="10"/>
      <c r="D812" s="13"/>
      <c r="H812" s="12"/>
      <c r="J812" s="401"/>
      <c r="L812" s="9"/>
    </row>
    <row r="813" spans="1:12" x14ac:dyDescent="0.2">
      <c r="A813" s="10"/>
      <c r="D813" s="13"/>
      <c r="H813" s="12"/>
      <c r="J813" s="401"/>
      <c r="L813" s="9"/>
    </row>
    <row r="814" spans="1:12" x14ac:dyDescent="0.2">
      <c r="A814" s="10"/>
      <c r="D814" s="13"/>
      <c r="H814" s="12"/>
      <c r="J814" s="401"/>
      <c r="L814" s="9"/>
    </row>
    <row r="815" spans="1:12" x14ac:dyDescent="0.2">
      <c r="A815" s="10"/>
      <c r="D815" s="13"/>
      <c r="H815" s="12"/>
      <c r="J815" s="401"/>
      <c r="L815" s="9"/>
    </row>
    <row r="816" spans="1:12" x14ac:dyDescent="0.2">
      <c r="A816" s="10"/>
      <c r="D816" s="13"/>
      <c r="H816" s="12"/>
      <c r="J816" s="401"/>
      <c r="L816" s="9"/>
    </row>
    <row r="817" spans="1:12" x14ac:dyDescent="0.2">
      <c r="A817" s="10"/>
      <c r="D817" s="13"/>
      <c r="H817" s="12"/>
      <c r="J817" s="401"/>
      <c r="L817" s="9"/>
    </row>
    <row r="818" spans="1:12" x14ac:dyDescent="0.2">
      <c r="A818" s="10"/>
      <c r="D818" s="13"/>
      <c r="H818" s="12"/>
      <c r="J818" s="401"/>
      <c r="L818" s="9"/>
    </row>
    <row r="819" spans="1:12" x14ac:dyDescent="0.2">
      <c r="A819" s="10"/>
      <c r="D819" s="13"/>
      <c r="H819" s="12"/>
      <c r="J819" s="401"/>
      <c r="L819" s="9"/>
    </row>
    <row r="820" spans="1:12" x14ac:dyDescent="0.2">
      <c r="A820" s="10"/>
      <c r="D820" s="13"/>
      <c r="H820" s="12"/>
      <c r="J820" s="401"/>
      <c r="L820" s="9"/>
    </row>
    <row r="821" spans="1:12" x14ac:dyDescent="0.2">
      <c r="A821" s="10"/>
      <c r="D821" s="13"/>
      <c r="H821" s="12"/>
      <c r="J821" s="401"/>
      <c r="L821" s="9"/>
    </row>
    <row r="822" spans="1:12" x14ac:dyDescent="0.2">
      <c r="A822" s="10"/>
      <c r="D822" s="13"/>
      <c r="H822" s="12"/>
      <c r="J822" s="401"/>
      <c r="L822" s="9"/>
    </row>
    <row r="823" spans="1:12" x14ac:dyDescent="0.2">
      <c r="A823" s="10"/>
      <c r="D823" s="13"/>
      <c r="H823" s="12"/>
      <c r="J823" s="401"/>
      <c r="L823" s="9"/>
    </row>
    <row r="824" spans="1:12" x14ac:dyDescent="0.2">
      <c r="A824" s="10"/>
      <c r="D824" s="13"/>
      <c r="H824" s="12"/>
      <c r="J824" s="401"/>
      <c r="L824" s="9"/>
    </row>
    <row r="825" spans="1:12" x14ac:dyDescent="0.2">
      <c r="A825" s="10"/>
      <c r="D825" s="13"/>
      <c r="H825" s="12"/>
      <c r="J825" s="401"/>
      <c r="L825" s="9"/>
    </row>
    <row r="826" spans="1:12" x14ac:dyDescent="0.2">
      <c r="A826" s="10"/>
      <c r="D826" s="13"/>
      <c r="H826" s="12"/>
      <c r="J826" s="401"/>
      <c r="L826" s="9"/>
    </row>
    <row r="827" spans="1:12" x14ac:dyDescent="0.2">
      <c r="A827" s="10"/>
      <c r="D827" s="13"/>
      <c r="H827" s="12"/>
      <c r="J827" s="401"/>
      <c r="L827" s="9"/>
    </row>
    <row r="828" spans="1:12" x14ac:dyDescent="0.2">
      <c r="A828" s="10"/>
      <c r="D828" s="13"/>
      <c r="H828" s="12"/>
      <c r="J828" s="401"/>
      <c r="L828" s="9"/>
    </row>
    <row r="829" spans="1:12" x14ac:dyDescent="0.2">
      <c r="A829" s="10"/>
      <c r="D829" s="13"/>
      <c r="H829" s="12"/>
      <c r="J829" s="401"/>
      <c r="L829" s="9"/>
    </row>
    <row r="830" spans="1:12" x14ac:dyDescent="0.2">
      <c r="A830" s="10"/>
      <c r="D830" s="13"/>
      <c r="H830" s="12"/>
      <c r="J830" s="401"/>
      <c r="L830" s="9"/>
    </row>
    <row r="831" spans="1:12" x14ac:dyDescent="0.2">
      <c r="A831" s="10"/>
      <c r="D831" s="13"/>
      <c r="H831" s="12"/>
      <c r="J831" s="401"/>
      <c r="L831" s="9"/>
    </row>
    <row r="832" spans="1:12" x14ac:dyDescent="0.2">
      <c r="A832" s="10"/>
      <c r="D832" s="13"/>
      <c r="H832" s="12"/>
      <c r="J832" s="401"/>
      <c r="L832" s="9"/>
    </row>
    <row r="833" spans="1:12" x14ac:dyDescent="0.2">
      <c r="A833" s="10"/>
      <c r="D833" s="13"/>
      <c r="H833" s="12"/>
      <c r="J833" s="401"/>
      <c r="L833" s="9"/>
    </row>
    <row r="834" spans="1:12" x14ac:dyDescent="0.2">
      <c r="A834" s="10"/>
      <c r="D834" s="13"/>
      <c r="H834" s="12"/>
      <c r="J834" s="401"/>
      <c r="L834" s="9"/>
    </row>
    <row r="835" spans="1:12" x14ac:dyDescent="0.2">
      <c r="A835" s="10"/>
      <c r="D835" s="13"/>
      <c r="H835" s="12"/>
      <c r="J835" s="401"/>
      <c r="L835" s="9"/>
    </row>
    <row r="836" spans="1:12" x14ac:dyDescent="0.2">
      <c r="A836" s="10"/>
      <c r="D836" s="13"/>
      <c r="H836" s="12"/>
      <c r="J836" s="401"/>
      <c r="L836" s="9"/>
    </row>
    <row r="837" spans="1:12" x14ac:dyDescent="0.2">
      <c r="A837" s="10"/>
      <c r="D837" s="13"/>
      <c r="H837" s="12"/>
      <c r="J837" s="401"/>
      <c r="L837" s="9"/>
    </row>
    <row r="838" spans="1:12" x14ac:dyDescent="0.2">
      <c r="A838" s="10"/>
      <c r="D838" s="13"/>
      <c r="H838" s="12"/>
      <c r="J838" s="401"/>
      <c r="L838" s="9"/>
    </row>
    <row r="839" spans="1:12" x14ac:dyDescent="0.2">
      <c r="A839" s="10"/>
      <c r="D839" s="13"/>
      <c r="H839" s="12"/>
      <c r="J839" s="401"/>
      <c r="L839" s="9"/>
    </row>
    <row r="840" spans="1:12" x14ac:dyDescent="0.2">
      <c r="A840" s="10"/>
      <c r="D840" s="13"/>
      <c r="H840" s="12"/>
      <c r="J840" s="401"/>
      <c r="L840" s="9"/>
    </row>
    <row r="841" spans="1:12" x14ac:dyDescent="0.2">
      <c r="A841" s="10"/>
      <c r="D841" s="13"/>
      <c r="H841" s="12"/>
      <c r="J841" s="401"/>
      <c r="L841" s="9"/>
    </row>
    <row r="842" spans="1:12" x14ac:dyDescent="0.2">
      <c r="A842" s="10"/>
      <c r="D842" s="13"/>
      <c r="H842" s="12"/>
      <c r="J842" s="401"/>
      <c r="L842" s="9"/>
    </row>
    <row r="843" spans="1:12" x14ac:dyDescent="0.2">
      <c r="A843" s="10"/>
      <c r="D843" s="13"/>
      <c r="H843" s="12"/>
      <c r="J843" s="401"/>
      <c r="L843" s="9"/>
    </row>
    <row r="844" spans="1:12" x14ac:dyDescent="0.2">
      <c r="A844" s="10"/>
      <c r="D844" s="13"/>
      <c r="H844" s="12"/>
      <c r="J844" s="401"/>
      <c r="L844" s="9"/>
    </row>
    <row r="845" spans="1:12" x14ac:dyDescent="0.2">
      <c r="A845" s="10"/>
      <c r="D845" s="13"/>
      <c r="H845" s="12"/>
      <c r="J845" s="401"/>
      <c r="L845" s="9"/>
    </row>
    <row r="846" spans="1:12" x14ac:dyDescent="0.2">
      <c r="A846" s="10"/>
      <c r="D846" s="13"/>
      <c r="H846" s="12"/>
      <c r="J846" s="401"/>
      <c r="L846" s="9"/>
    </row>
    <row r="847" spans="1:12" x14ac:dyDescent="0.2">
      <c r="A847" s="10"/>
      <c r="D847" s="13"/>
      <c r="H847" s="12"/>
      <c r="J847" s="401"/>
      <c r="L847" s="9"/>
    </row>
    <row r="848" spans="1:12" x14ac:dyDescent="0.2">
      <c r="A848" s="10"/>
      <c r="D848" s="13"/>
      <c r="H848" s="12"/>
      <c r="J848" s="401"/>
      <c r="L848" s="9"/>
    </row>
    <row r="849" spans="1:12" x14ac:dyDescent="0.2">
      <c r="A849" s="10"/>
      <c r="D849" s="13"/>
      <c r="H849" s="12"/>
      <c r="J849" s="401"/>
      <c r="L849" s="9"/>
    </row>
    <row r="850" spans="1:12" x14ac:dyDescent="0.2">
      <c r="A850" s="10"/>
      <c r="D850" s="13"/>
      <c r="H850" s="12"/>
      <c r="J850" s="401"/>
      <c r="L850" s="9"/>
    </row>
    <row r="851" spans="1:12" x14ac:dyDescent="0.2">
      <c r="A851" s="10"/>
      <c r="D851" s="13"/>
      <c r="H851" s="12"/>
      <c r="J851" s="401"/>
      <c r="L851" s="9"/>
    </row>
    <row r="852" spans="1:12" x14ac:dyDescent="0.2">
      <c r="A852" s="10"/>
      <c r="D852" s="13"/>
      <c r="H852" s="12"/>
      <c r="J852" s="401"/>
      <c r="L852" s="9"/>
    </row>
    <row r="853" spans="1:12" x14ac:dyDescent="0.2">
      <c r="A853" s="10"/>
      <c r="D853" s="13"/>
      <c r="H853" s="12"/>
      <c r="J853" s="401"/>
      <c r="L853" s="9"/>
    </row>
    <row r="854" spans="1:12" x14ac:dyDescent="0.2">
      <c r="A854" s="10"/>
      <c r="D854" s="13"/>
      <c r="H854" s="12"/>
      <c r="J854" s="401"/>
      <c r="L854" s="9"/>
    </row>
    <row r="855" spans="1:12" x14ac:dyDescent="0.2">
      <c r="A855" s="10"/>
      <c r="D855" s="13"/>
      <c r="H855" s="12"/>
      <c r="J855" s="401"/>
      <c r="L855" s="9"/>
    </row>
    <row r="856" spans="1:12" x14ac:dyDescent="0.2">
      <c r="A856" s="10"/>
      <c r="D856" s="13"/>
      <c r="H856" s="12"/>
      <c r="J856" s="401"/>
      <c r="L856" s="9"/>
    </row>
    <row r="857" spans="1:12" x14ac:dyDescent="0.2">
      <c r="A857" s="10"/>
      <c r="D857" s="13"/>
      <c r="H857" s="12"/>
      <c r="J857" s="401"/>
      <c r="L857" s="9"/>
    </row>
    <row r="858" spans="1:12" x14ac:dyDescent="0.2">
      <c r="A858" s="10"/>
      <c r="D858" s="13"/>
      <c r="H858" s="12"/>
      <c r="J858" s="401"/>
      <c r="L858" s="9"/>
    </row>
    <row r="859" spans="1:12" x14ac:dyDescent="0.2">
      <c r="A859" s="10"/>
      <c r="D859" s="13"/>
      <c r="H859" s="12"/>
      <c r="J859" s="401"/>
      <c r="L859" s="9"/>
    </row>
    <row r="860" spans="1:12" x14ac:dyDescent="0.2">
      <c r="A860" s="10"/>
      <c r="D860" s="13"/>
      <c r="H860" s="12"/>
      <c r="J860" s="401"/>
      <c r="L860" s="9"/>
    </row>
    <row r="861" spans="1:12" x14ac:dyDescent="0.2">
      <c r="A861" s="10"/>
      <c r="D861" s="13"/>
      <c r="H861" s="12"/>
      <c r="J861" s="401"/>
      <c r="L861" s="9"/>
    </row>
    <row r="862" spans="1:12" x14ac:dyDescent="0.2">
      <c r="A862" s="10"/>
      <c r="D862" s="13"/>
      <c r="H862" s="12"/>
      <c r="J862" s="401"/>
      <c r="L862" s="9"/>
    </row>
    <row r="863" spans="1:12" x14ac:dyDescent="0.2">
      <c r="A863" s="10"/>
      <c r="D863" s="13"/>
      <c r="H863" s="12"/>
      <c r="J863" s="401"/>
      <c r="L863" s="9"/>
    </row>
    <row r="864" spans="1:12" x14ac:dyDescent="0.2">
      <c r="A864" s="10"/>
      <c r="D864" s="13"/>
      <c r="H864" s="12"/>
      <c r="J864" s="401"/>
      <c r="L864" s="9"/>
    </row>
    <row r="865" spans="1:12" x14ac:dyDescent="0.2">
      <c r="A865" s="10"/>
      <c r="D865" s="13"/>
      <c r="H865" s="12"/>
      <c r="J865" s="401"/>
      <c r="L865" s="9"/>
    </row>
    <row r="866" spans="1:12" x14ac:dyDescent="0.2">
      <c r="A866" s="10"/>
      <c r="D866" s="13"/>
      <c r="H866" s="12"/>
      <c r="J866" s="401"/>
      <c r="L866" s="9"/>
    </row>
    <row r="867" spans="1:12" x14ac:dyDescent="0.2">
      <c r="A867" s="10"/>
      <c r="D867" s="13"/>
      <c r="H867" s="12"/>
      <c r="J867" s="401"/>
      <c r="L867" s="9"/>
    </row>
    <row r="868" spans="1:12" x14ac:dyDescent="0.2">
      <c r="A868" s="10"/>
      <c r="D868" s="13"/>
      <c r="H868" s="12"/>
      <c r="J868" s="401"/>
      <c r="L868" s="9"/>
    </row>
    <row r="869" spans="1:12" x14ac:dyDescent="0.2">
      <c r="A869" s="10"/>
      <c r="D869" s="13"/>
      <c r="H869" s="12"/>
      <c r="J869" s="401"/>
      <c r="L869" s="9"/>
    </row>
    <row r="870" spans="1:12" x14ac:dyDescent="0.2">
      <c r="A870" s="10"/>
      <c r="D870" s="13"/>
      <c r="H870" s="12"/>
      <c r="J870" s="401"/>
      <c r="L870" s="9"/>
    </row>
    <row r="871" spans="1:12" x14ac:dyDescent="0.2">
      <c r="A871" s="10"/>
      <c r="D871" s="13"/>
      <c r="H871" s="12"/>
      <c r="J871" s="401"/>
      <c r="L871" s="9"/>
    </row>
    <row r="872" spans="1:12" x14ac:dyDescent="0.2">
      <c r="A872" s="10"/>
      <c r="D872" s="13"/>
      <c r="H872" s="12"/>
      <c r="J872" s="401"/>
      <c r="L872" s="9"/>
    </row>
    <row r="873" spans="1:12" x14ac:dyDescent="0.2">
      <c r="A873" s="10"/>
      <c r="D873" s="13"/>
      <c r="H873" s="12"/>
      <c r="J873" s="401"/>
      <c r="L873" s="9"/>
    </row>
    <row r="874" spans="1:12" x14ac:dyDescent="0.2">
      <c r="A874" s="10"/>
      <c r="D874" s="13"/>
      <c r="H874" s="12"/>
      <c r="J874" s="401"/>
      <c r="L874" s="9"/>
    </row>
    <row r="875" spans="1:12" x14ac:dyDescent="0.2">
      <c r="A875" s="10"/>
      <c r="D875" s="13"/>
      <c r="H875" s="12"/>
      <c r="J875" s="401"/>
      <c r="L875" s="9"/>
    </row>
    <row r="876" spans="1:12" x14ac:dyDescent="0.2">
      <c r="A876" s="10"/>
      <c r="D876" s="13"/>
      <c r="H876" s="12"/>
      <c r="J876" s="401"/>
      <c r="L876" s="9"/>
    </row>
    <row r="877" spans="1:12" x14ac:dyDescent="0.2">
      <c r="A877" s="10"/>
      <c r="D877" s="13"/>
      <c r="H877" s="12"/>
      <c r="J877" s="401"/>
      <c r="L877" s="9"/>
    </row>
    <row r="878" spans="1:12" x14ac:dyDescent="0.2">
      <c r="A878" s="10"/>
      <c r="D878" s="13"/>
      <c r="H878" s="12"/>
      <c r="J878" s="401"/>
      <c r="L878" s="9"/>
    </row>
    <row r="879" spans="1:12" x14ac:dyDescent="0.2">
      <c r="A879" s="10"/>
      <c r="D879" s="13"/>
      <c r="H879" s="12"/>
      <c r="J879" s="401"/>
      <c r="L879" s="9"/>
    </row>
    <row r="880" spans="1:12" x14ac:dyDescent="0.2">
      <c r="A880" s="10"/>
      <c r="D880" s="13"/>
      <c r="H880" s="12"/>
      <c r="J880" s="401"/>
      <c r="L880" s="9"/>
    </row>
    <row r="881" spans="1:12" x14ac:dyDescent="0.2">
      <c r="A881" s="10"/>
      <c r="D881" s="13"/>
      <c r="H881" s="12"/>
      <c r="J881" s="401"/>
      <c r="L881" s="9"/>
    </row>
    <row r="882" spans="1:12" x14ac:dyDescent="0.2">
      <c r="A882" s="10"/>
      <c r="D882" s="13"/>
      <c r="H882" s="12"/>
      <c r="J882" s="401"/>
      <c r="L882" s="9"/>
    </row>
    <row r="883" spans="1:12" x14ac:dyDescent="0.2">
      <c r="A883" s="10"/>
      <c r="D883" s="13"/>
      <c r="H883" s="12"/>
      <c r="J883" s="401"/>
      <c r="L883" s="9"/>
    </row>
    <row r="884" spans="1:12" x14ac:dyDescent="0.2">
      <c r="A884" s="10"/>
      <c r="D884" s="13"/>
      <c r="H884" s="12"/>
      <c r="J884" s="401"/>
      <c r="L884" s="9"/>
    </row>
    <row r="885" spans="1:12" x14ac:dyDescent="0.2">
      <c r="A885" s="10"/>
      <c r="D885" s="13"/>
      <c r="H885" s="12"/>
      <c r="J885" s="401"/>
      <c r="L885" s="9"/>
    </row>
    <row r="886" spans="1:12" x14ac:dyDescent="0.2">
      <c r="A886" s="10"/>
      <c r="D886" s="13"/>
      <c r="H886" s="12"/>
      <c r="J886" s="401"/>
      <c r="L886" s="9"/>
    </row>
    <row r="887" spans="1:12" x14ac:dyDescent="0.2">
      <c r="A887" s="10"/>
      <c r="D887" s="13"/>
      <c r="H887" s="12"/>
      <c r="J887" s="401"/>
      <c r="L887" s="9"/>
    </row>
    <row r="888" spans="1:12" x14ac:dyDescent="0.2">
      <c r="A888" s="10"/>
      <c r="D888" s="13"/>
      <c r="H888" s="12"/>
      <c r="J888" s="401"/>
      <c r="L888" s="9"/>
    </row>
    <row r="889" spans="1:12" x14ac:dyDescent="0.2">
      <c r="A889" s="10"/>
      <c r="D889" s="13"/>
      <c r="H889" s="12"/>
      <c r="J889" s="401"/>
      <c r="L889" s="9"/>
    </row>
    <row r="890" spans="1:12" x14ac:dyDescent="0.2">
      <c r="A890" s="10"/>
      <c r="D890" s="13"/>
      <c r="H890" s="12"/>
      <c r="J890" s="401"/>
      <c r="L890" s="9"/>
    </row>
    <row r="891" spans="1:12" x14ac:dyDescent="0.2">
      <c r="A891" s="10"/>
      <c r="D891" s="13"/>
      <c r="H891" s="12"/>
      <c r="J891" s="401"/>
      <c r="L891" s="9"/>
    </row>
    <row r="892" spans="1:12" x14ac:dyDescent="0.2">
      <c r="A892" s="10"/>
      <c r="D892" s="13"/>
      <c r="H892" s="12"/>
      <c r="J892" s="401"/>
      <c r="L892" s="9"/>
    </row>
    <row r="893" spans="1:12" x14ac:dyDescent="0.2">
      <c r="A893" s="10"/>
      <c r="D893" s="13"/>
      <c r="H893" s="12"/>
      <c r="J893" s="401"/>
      <c r="L893" s="9"/>
    </row>
    <row r="894" spans="1:12" x14ac:dyDescent="0.2">
      <c r="A894" s="10"/>
      <c r="D894" s="13"/>
      <c r="H894" s="12"/>
      <c r="J894" s="401"/>
      <c r="L894" s="9"/>
    </row>
    <row r="895" spans="1:12" x14ac:dyDescent="0.2">
      <c r="A895" s="10"/>
      <c r="D895" s="13"/>
      <c r="H895" s="12"/>
      <c r="J895" s="401"/>
      <c r="L895" s="9"/>
    </row>
    <row r="896" spans="1:12" x14ac:dyDescent="0.2">
      <c r="A896" s="10"/>
      <c r="D896" s="13"/>
      <c r="H896" s="12"/>
      <c r="J896" s="401"/>
      <c r="L896" s="9"/>
    </row>
    <row r="897" spans="1:12" x14ac:dyDescent="0.2">
      <c r="A897" s="10"/>
      <c r="D897" s="13"/>
      <c r="H897" s="12"/>
      <c r="J897" s="401"/>
      <c r="L897" s="9"/>
    </row>
    <row r="898" spans="1:12" x14ac:dyDescent="0.2">
      <c r="A898" s="10"/>
      <c r="D898" s="13"/>
      <c r="H898" s="12"/>
      <c r="J898" s="401"/>
      <c r="L898" s="9"/>
    </row>
    <row r="899" spans="1:12" x14ac:dyDescent="0.2">
      <c r="A899" s="10"/>
      <c r="D899" s="13"/>
      <c r="H899" s="12"/>
      <c r="J899" s="401"/>
      <c r="L899" s="9"/>
    </row>
    <row r="900" spans="1:12" x14ac:dyDescent="0.2">
      <c r="A900" s="10"/>
      <c r="D900" s="13"/>
      <c r="H900" s="12"/>
      <c r="J900" s="401"/>
      <c r="L900" s="9"/>
    </row>
    <row r="901" spans="1:12" x14ac:dyDescent="0.2">
      <c r="A901" s="10"/>
      <c r="D901" s="13"/>
      <c r="H901" s="12"/>
      <c r="J901" s="401"/>
      <c r="L901" s="9"/>
    </row>
    <row r="902" spans="1:12" x14ac:dyDescent="0.2">
      <c r="A902" s="10"/>
      <c r="D902" s="13"/>
      <c r="H902" s="12"/>
      <c r="J902" s="401"/>
      <c r="L902" s="9"/>
    </row>
    <row r="903" spans="1:12" x14ac:dyDescent="0.2">
      <c r="A903" s="10"/>
      <c r="D903" s="13"/>
      <c r="H903" s="12"/>
      <c r="J903" s="401"/>
      <c r="L903" s="9"/>
    </row>
    <row r="904" spans="1:12" x14ac:dyDescent="0.2">
      <c r="A904" s="10"/>
      <c r="D904" s="13"/>
      <c r="H904" s="12"/>
      <c r="J904" s="401"/>
      <c r="L904" s="9"/>
    </row>
    <row r="905" spans="1:12" x14ac:dyDescent="0.2">
      <c r="A905" s="10"/>
      <c r="D905" s="13"/>
      <c r="H905" s="12"/>
      <c r="J905" s="401"/>
      <c r="L905" s="9"/>
    </row>
    <row r="906" spans="1:12" x14ac:dyDescent="0.2">
      <c r="A906" s="10"/>
      <c r="D906" s="13"/>
      <c r="H906" s="12"/>
      <c r="J906" s="401"/>
      <c r="L906" s="9"/>
    </row>
    <row r="907" spans="1:12" x14ac:dyDescent="0.2">
      <c r="A907" s="10"/>
      <c r="D907" s="13"/>
      <c r="H907" s="12"/>
      <c r="J907" s="401"/>
      <c r="L907" s="9"/>
    </row>
    <row r="908" spans="1:12" x14ac:dyDescent="0.2">
      <c r="A908" s="10"/>
      <c r="D908" s="13"/>
      <c r="H908" s="12"/>
      <c r="J908" s="401"/>
      <c r="L908" s="9"/>
    </row>
    <row r="909" spans="1:12" x14ac:dyDescent="0.2">
      <c r="A909" s="10"/>
      <c r="D909" s="13"/>
      <c r="H909" s="12"/>
      <c r="J909" s="401"/>
      <c r="L909" s="9"/>
    </row>
    <row r="910" spans="1:12" x14ac:dyDescent="0.2">
      <c r="A910" s="10"/>
      <c r="D910" s="13"/>
      <c r="H910" s="12"/>
      <c r="J910" s="401"/>
      <c r="L910" s="9"/>
    </row>
    <row r="911" spans="1:12" x14ac:dyDescent="0.2">
      <c r="A911" s="10"/>
      <c r="D911" s="13"/>
      <c r="H911" s="12"/>
      <c r="J911" s="401"/>
      <c r="L911" s="9"/>
    </row>
    <row r="912" spans="1:12" x14ac:dyDescent="0.2">
      <c r="A912" s="10"/>
      <c r="D912" s="13"/>
      <c r="H912" s="12"/>
      <c r="J912" s="401"/>
      <c r="L912" s="9"/>
    </row>
    <row r="913" spans="1:12" x14ac:dyDescent="0.2">
      <c r="A913" s="10"/>
      <c r="D913" s="13"/>
      <c r="H913" s="12"/>
      <c r="J913" s="401"/>
      <c r="L913" s="9"/>
    </row>
    <row r="914" spans="1:12" x14ac:dyDescent="0.2">
      <c r="A914" s="10"/>
      <c r="D914" s="13"/>
      <c r="H914" s="12"/>
      <c r="J914" s="401"/>
      <c r="L914" s="9"/>
    </row>
    <row r="915" spans="1:12" x14ac:dyDescent="0.2">
      <c r="A915" s="10"/>
      <c r="D915" s="13"/>
      <c r="H915" s="12"/>
      <c r="J915" s="401"/>
      <c r="L915" s="9"/>
    </row>
    <row r="916" spans="1:12" x14ac:dyDescent="0.2">
      <c r="A916" s="10"/>
      <c r="D916" s="13"/>
      <c r="H916" s="12"/>
      <c r="J916" s="401"/>
      <c r="L916" s="9"/>
    </row>
    <row r="917" spans="1:12" x14ac:dyDescent="0.2">
      <c r="A917" s="10"/>
      <c r="D917" s="13"/>
      <c r="H917" s="12"/>
      <c r="J917" s="401"/>
      <c r="L917" s="9"/>
    </row>
    <row r="918" spans="1:12" x14ac:dyDescent="0.2">
      <c r="A918" s="10"/>
      <c r="D918" s="13"/>
      <c r="H918" s="12"/>
      <c r="J918" s="401"/>
      <c r="L918" s="9"/>
    </row>
    <row r="919" spans="1:12" x14ac:dyDescent="0.2">
      <c r="A919" s="10"/>
      <c r="D919" s="13"/>
      <c r="H919" s="12"/>
      <c r="J919" s="401"/>
      <c r="L919" s="9"/>
    </row>
    <row r="920" spans="1:12" x14ac:dyDescent="0.2">
      <c r="A920" s="10"/>
      <c r="D920" s="13"/>
      <c r="H920" s="12"/>
      <c r="J920" s="401"/>
      <c r="L920" s="9"/>
    </row>
    <row r="921" spans="1:12" x14ac:dyDescent="0.2">
      <c r="A921" s="10"/>
      <c r="D921" s="13"/>
      <c r="H921" s="12"/>
      <c r="J921" s="401"/>
      <c r="L921" s="9"/>
    </row>
    <row r="922" spans="1:12" x14ac:dyDescent="0.2">
      <c r="A922" s="10"/>
      <c r="D922" s="13"/>
      <c r="H922" s="12"/>
      <c r="J922" s="401"/>
      <c r="L922" s="9"/>
    </row>
    <row r="923" spans="1:12" x14ac:dyDescent="0.2">
      <c r="A923" s="10"/>
      <c r="D923" s="13"/>
      <c r="H923" s="12"/>
      <c r="J923" s="401"/>
      <c r="L923" s="9"/>
    </row>
    <row r="924" spans="1:12" x14ac:dyDescent="0.2">
      <c r="A924" s="10"/>
      <c r="D924" s="13"/>
      <c r="H924" s="12"/>
      <c r="J924" s="401"/>
      <c r="L924" s="9"/>
    </row>
    <row r="925" spans="1:12" x14ac:dyDescent="0.2">
      <c r="A925" s="10"/>
      <c r="D925" s="13"/>
      <c r="H925" s="12"/>
      <c r="J925" s="401"/>
      <c r="L925" s="9"/>
    </row>
    <row r="926" spans="1:12" x14ac:dyDescent="0.2">
      <c r="A926" s="10"/>
      <c r="D926" s="13"/>
      <c r="H926" s="12"/>
      <c r="J926" s="401"/>
      <c r="L926" s="9"/>
    </row>
    <row r="927" spans="1:12" x14ac:dyDescent="0.2">
      <c r="A927" s="10"/>
      <c r="D927" s="13"/>
      <c r="H927" s="12"/>
      <c r="J927" s="401"/>
      <c r="L927" s="9"/>
    </row>
    <row r="928" spans="1:12" x14ac:dyDescent="0.2">
      <c r="A928" s="10"/>
      <c r="D928" s="13"/>
      <c r="H928" s="12"/>
      <c r="J928" s="401"/>
      <c r="L928" s="9"/>
    </row>
    <row r="929" spans="1:12" x14ac:dyDescent="0.2">
      <c r="A929" s="10"/>
      <c r="D929" s="13"/>
      <c r="H929" s="12"/>
      <c r="J929" s="401"/>
      <c r="L929" s="9"/>
    </row>
    <row r="930" spans="1:12" x14ac:dyDescent="0.2">
      <c r="A930" s="10"/>
      <c r="D930" s="13"/>
      <c r="H930" s="12"/>
      <c r="J930" s="401"/>
      <c r="L930" s="9"/>
    </row>
    <row r="931" spans="1:12" x14ac:dyDescent="0.2">
      <c r="A931" s="10"/>
      <c r="D931" s="13"/>
      <c r="H931" s="12"/>
      <c r="J931" s="401"/>
      <c r="L931" s="9"/>
    </row>
    <row r="932" spans="1:12" x14ac:dyDescent="0.2">
      <c r="A932" s="10"/>
      <c r="D932" s="13"/>
      <c r="H932" s="12"/>
      <c r="J932" s="401"/>
      <c r="L932" s="9"/>
    </row>
    <row r="933" spans="1:12" x14ac:dyDescent="0.2">
      <c r="A933" s="10"/>
      <c r="D933" s="13"/>
      <c r="H933" s="12"/>
      <c r="J933" s="401"/>
      <c r="L933" s="9"/>
    </row>
    <row r="934" spans="1:12" x14ac:dyDescent="0.2">
      <c r="A934" s="10"/>
      <c r="D934" s="13"/>
      <c r="H934" s="12"/>
      <c r="J934" s="401"/>
      <c r="L934" s="9"/>
    </row>
    <row r="935" spans="1:12" x14ac:dyDescent="0.2">
      <c r="A935" s="10"/>
      <c r="D935" s="13"/>
      <c r="H935" s="12"/>
      <c r="J935" s="401"/>
      <c r="L935" s="9"/>
    </row>
    <row r="936" spans="1:12" x14ac:dyDescent="0.2">
      <c r="A936" s="10"/>
      <c r="D936" s="13"/>
      <c r="H936" s="12"/>
      <c r="J936" s="401"/>
      <c r="L936" s="9"/>
    </row>
    <row r="937" spans="1:12" x14ac:dyDescent="0.2">
      <c r="A937" s="10"/>
      <c r="D937" s="13"/>
      <c r="H937" s="12"/>
      <c r="J937" s="401"/>
      <c r="L937" s="9"/>
    </row>
    <row r="938" spans="1:12" x14ac:dyDescent="0.2">
      <c r="A938" s="10"/>
      <c r="D938" s="13"/>
      <c r="H938" s="12"/>
      <c r="J938" s="401"/>
      <c r="L938" s="9"/>
    </row>
    <row r="939" spans="1:12" x14ac:dyDescent="0.2">
      <c r="A939" s="10"/>
      <c r="D939" s="13"/>
      <c r="H939" s="12"/>
      <c r="J939" s="401"/>
      <c r="L939" s="9"/>
    </row>
    <row r="940" spans="1:12" x14ac:dyDescent="0.2">
      <c r="A940" s="10"/>
      <c r="D940" s="13"/>
      <c r="H940" s="12"/>
      <c r="J940" s="401"/>
      <c r="L940" s="9"/>
    </row>
    <row r="941" spans="1:12" x14ac:dyDescent="0.2">
      <c r="A941" s="10"/>
      <c r="D941" s="13"/>
      <c r="H941" s="12"/>
      <c r="J941" s="401"/>
      <c r="L941" s="9"/>
    </row>
    <row r="942" spans="1:12" x14ac:dyDescent="0.2">
      <c r="A942" s="10"/>
      <c r="D942" s="13"/>
      <c r="H942" s="12"/>
      <c r="J942" s="401"/>
      <c r="L942" s="9"/>
    </row>
    <row r="943" spans="1:12" x14ac:dyDescent="0.2">
      <c r="A943" s="10"/>
      <c r="D943" s="13"/>
      <c r="H943" s="12"/>
      <c r="J943" s="401"/>
      <c r="L943" s="9"/>
    </row>
    <row r="944" spans="1:12" x14ac:dyDescent="0.2">
      <c r="A944" s="10"/>
      <c r="D944" s="13"/>
      <c r="H944" s="12"/>
      <c r="J944" s="401"/>
      <c r="L944" s="9"/>
    </row>
    <row r="945" spans="1:12" x14ac:dyDescent="0.2">
      <c r="A945" s="10"/>
      <c r="D945" s="13"/>
      <c r="H945" s="12"/>
      <c r="J945" s="401"/>
      <c r="L945" s="9"/>
    </row>
    <row r="946" spans="1:12" x14ac:dyDescent="0.2">
      <c r="A946" s="10"/>
      <c r="D946" s="13"/>
      <c r="H946" s="12"/>
      <c r="J946" s="401"/>
      <c r="L946" s="9"/>
    </row>
    <row r="947" spans="1:12" x14ac:dyDescent="0.2">
      <c r="A947" s="10"/>
      <c r="D947" s="13"/>
      <c r="H947" s="12"/>
      <c r="J947" s="401"/>
      <c r="L947" s="9"/>
    </row>
    <row r="948" spans="1:12" x14ac:dyDescent="0.2">
      <c r="A948" s="10"/>
      <c r="D948" s="13"/>
      <c r="H948" s="12"/>
      <c r="J948" s="401"/>
      <c r="L948" s="9"/>
    </row>
    <row r="949" spans="1:12" x14ac:dyDescent="0.2">
      <c r="A949" s="10"/>
      <c r="D949" s="13"/>
      <c r="H949" s="12"/>
      <c r="J949" s="401"/>
      <c r="L949" s="9"/>
    </row>
    <row r="950" spans="1:12" x14ac:dyDescent="0.2">
      <c r="A950" s="10"/>
      <c r="D950" s="13"/>
      <c r="H950" s="12"/>
      <c r="J950" s="401"/>
      <c r="L950" s="9"/>
    </row>
    <row r="951" spans="1:12" x14ac:dyDescent="0.2">
      <c r="A951" s="10"/>
      <c r="D951" s="13"/>
      <c r="H951" s="12"/>
      <c r="J951" s="401"/>
      <c r="L951" s="9"/>
    </row>
    <row r="952" spans="1:12" x14ac:dyDescent="0.2">
      <c r="A952" s="10"/>
      <c r="D952" s="13"/>
      <c r="H952" s="12"/>
      <c r="J952" s="401"/>
      <c r="L952" s="9"/>
    </row>
    <row r="953" spans="1:12" x14ac:dyDescent="0.2">
      <c r="A953" s="10"/>
      <c r="D953" s="13"/>
      <c r="H953" s="12"/>
      <c r="J953" s="401"/>
      <c r="L953" s="9"/>
    </row>
    <row r="954" spans="1:12" x14ac:dyDescent="0.2">
      <c r="A954" s="10"/>
      <c r="D954" s="13"/>
      <c r="H954" s="12"/>
      <c r="J954" s="401"/>
      <c r="L954" s="9"/>
    </row>
    <row r="955" spans="1:12" x14ac:dyDescent="0.2">
      <c r="A955" s="10"/>
      <c r="D955" s="13"/>
      <c r="H955" s="12"/>
      <c r="J955" s="401"/>
      <c r="L955" s="9"/>
    </row>
    <row r="956" spans="1:12" x14ac:dyDescent="0.2">
      <c r="A956" s="10"/>
      <c r="D956" s="13"/>
      <c r="H956" s="12"/>
      <c r="J956" s="401"/>
      <c r="L956" s="9"/>
    </row>
    <row r="957" spans="1:12" x14ac:dyDescent="0.2">
      <c r="A957" s="10"/>
      <c r="D957" s="13"/>
      <c r="H957" s="12"/>
      <c r="J957" s="401"/>
      <c r="L957" s="9"/>
    </row>
    <row r="958" spans="1:12" x14ac:dyDescent="0.2">
      <c r="A958" s="10"/>
      <c r="D958" s="13"/>
      <c r="H958" s="12"/>
      <c r="J958" s="401"/>
      <c r="L958" s="9"/>
    </row>
    <row r="959" spans="1:12" x14ac:dyDescent="0.2">
      <c r="A959" s="10"/>
      <c r="D959" s="13"/>
      <c r="H959" s="12"/>
      <c r="J959" s="401"/>
      <c r="L959" s="9"/>
    </row>
    <row r="960" spans="1:12" x14ac:dyDescent="0.2">
      <c r="A960" s="10"/>
      <c r="D960" s="13"/>
      <c r="H960" s="12"/>
      <c r="J960" s="401"/>
      <c r="L960" s="9"/>
    </row>
    <row r="961" spans="1:12" x14ac:dyDescent="0.2">
      <c r="A961" s="10"/>
      <c r="D961" s="13"/>
      <c r="H961" s="12"/>
      <c r="J961" s="401"/>
      <c r="L961" s="9"/>
    </row>
    <row r="962" spans="1:12" x14ac:dyDescent="0.2">
      <c r="A962" s="10"/>
      <c r="D962" s="13"/>
      <c r="H962" s="12"/>
      <c r="J962" s="401"/>
      <c r="L962" s="9"/>
    </row>
    <row r="963" spans="1:12" x14ac:dyDescent="0.2">
      <c r="A963" s="10"/>
      <c r="D963" s="13"/>
      <c r="H963" s="12"/>
      <c r="J963" s="401"/>
      <c r="L963" s="9"/>
    </row>
    <row r="964" spans="1:12" x14ac:dyDescent="0.2">
      <c r="A964" s="10"/>
      <c r="D964" s="13"/>
      <c r="H964" s="12"/>
      <c r="J964" s="401"/>
      <c r="L964" s="9"/>
    </row>
    <row r="965" spans="1:12" x14ac:dyDescent="0.2">
      <c r="A965" s="10"/>
      <c r="D965" s="13"/>
      <c r="H965" s="12"/>
      <c r="J965" s="401"/>
      <c r="L965" s="9"/>
    </row>
    <row r="966" spans="1:12" x14ac:dyDescent="0.2">
      <c r="A966" s="10"/>
      <c r="D966" s="13"/>
      <c r="H966" s="12"/>
      <c r="J966" s="401"/>
      <c r="L966" s="9"/>
    </row>
    <row r="967" spans="1:12" x14ac:dyDescent="0.2">
      <c r="A967" s="10"/>
      <c r="D967" s="13"/>
      <c r="H967" s="12"/>
      <c r="J967" s="401"/>
      <c r="L967" s="9"/>
    </row>
    <row r="968" spans="1:12" x14ac:dyDescent="0.2">
      <c r="A968" s="10"/>
      <c r="D968" s="13"/>
      <c r="H968" s="12"/>
      <c r="J968" s="401"/>
      <c r="L968" s="9"/>
    </row>
    <row r="969" spans="1:12" x14ac:dyDescent="0.2">
      <c r="A969" s="10"/>
      <c r="D969" s="13"/>
      <c r="H969" s="12"/>
      <c r="J969" s="401"/>
      <c r="L969" s="9"/>
    </row>
    <row r="970" spans="1:12" x14ac:dyDescent="0.2">
      <c r="A970" s="10"/>
      <c r="D970" s="13"/>
      <c r="H970" s="12"/>
      <c r="J970" s="401"/>
      <c r="L970" s="9"/>
    </row>
    <row r="971" spans="1:12" x14ac:dyDescent="0.2">
      <c r="A971" s="10"/>
      <c r="D971" s="13"/>
      <c r="H971" s="12"/>
      <c r="J971" s="401"/>
      <c r="L971" s="9"/>
    </row>
    <row r="972" spans="1:12" x14ac:dyDescent="0.2">
      <c r="A972" s="10"/>
      <c r="D972" s="13"/>
      <c r="H972" s="12"/>
      <c r="J972" s="401"/>
      <c r="L972" s="9"/>
    </row>
    <row r="973" spans="1:12" x14ac:dyDescent="0.2">
      <c r="A973" s="10"/>
      <c r="D973" s="13"/>
      <c r="H973" s="12"/>
      <c r="J973" s="401"/>
      <c r="L973" s="9"/>
    </row>
    <row r="974" spans="1:12" x14ac:dyDescent="0.2">
      <c r="A974" s="10"/>
      <c r="D974" s="13"/>
      <c r="H974" s="12"/>
      <c r="J974" s="401"/>
      <c r="L974" s="9"/>
    </row>
    <row r="975" spans="1:12" x14ac:dyDescent="0.2">
      <c r="A975" s="10"/>
      <c r="D975" s="13"/>
      <c r="H975" s="12"/>
      <c r="J975" s="401"/>
      <c r="L975" s="9"/>
    </row>
    <row r="976" spans="1:12" x14ac:dyDescent="0.2">
      <c r="A976" s="10"/>
      <c r="D976" s="13"/>
      <c r="H976" s="12"/>
      <c r="J976" s="401"/>
      <c r="L976" s="9"/>
    </row>
    <row r="977" spans="1:12" x14ac:dyDescent="0.2">
      <c r="A977" s="10"/>
      <c r="D977" s="13"/>
      <c r="H977" s="12"/>
      <c r="J977" s="401"/>
      <c r="L977" s="9"/>
    </row>
    <row r="978" spans="1:12" x14ac:dyDescent="0.2">
      <c r="A978" s="10"/>
      <c r="D978" s="13"/>
      <c r="H978" s="12"/>
      <c r="J978" s="401"/>
      <c r="L978" s="9"/>
    </row>
    <row r="979" spans="1:12" x14ac:dyDescent="0.2">
      <c r="A979" s="10"/>
      <c r="D979" s="13"/>
      <c r="H979" s="12"/>
      <c r="J979" s="401"/>
      <c r="L979" s="9"/>
    </row>
    <row r="980" spans="1:12" x14ac:dyDescent="0.2">
      <c r="A980" s="10"/>
      <c r="D980" s="13"/>
      <c r="H980" s="12"/>
      <c r="J980" s="401"/>
      <c r="L980" s="9"/>
    </row>
    <row r="981" spans="1:12" x14ac:dyDescent="0.2">
      <c r="A981" s="10"/>
      <c r="D981" s="13"/>
      <c r="H981" s="12"/>
      <c r="J981" s="401"/>
      <c r="L981" s="9"/>
    </row>
    <row r="982" spans="1:12" x14ac:dyDescent="0.2">
      <c r="A982" s="10"/>
      <c r="D982" s="13"/>
      <c r="H982" s="12"/>
      <c r="J982" s="401"/>
      <c r="L982" s="9"/>
    </row>
    <row r="983" spans="1:12" x14ac:dyDescent="0.2">
      <c r="A983" s="10"/>
      <c r="D983" s="13"/>
      <c r="H983" s="12"/>
      <c r="J983" s="401"/>
      <c r="L983" s="9"/>
    </row>
    <row r="984" spans="1:12" x14ac:dyDescent="0.2">
      <c r="A984" s="10"/>
      <c r="D984" s="13"/>
      <c r="H984" s="12"/>
      <c r="J984" s="401"/>
      <c r="L984" s="9"/>
    </row>
    <row r="985" spans="1:12" x14ac:dyDescent="0.2">
      <c r="A985" s="10"/>
      <c r="D985" s="13"/>
      <c r="H985" s="12"/>
      <c r="J985" s="401"/>
      <c r="L985" s="9"/>
    </row>
    <row r="986" spans="1:12" x14ac:dyDescent="0.2">
      <c r="A986" s="10"/>
      <c r="D986" s="13"/>
      <c r="H986" s="12"/>
      <c r="J986" s="401"/>
      <c r="L986" s="9"/>
    </row>
    <row r="987" spans="1:12" x14ac:dyDescent="0.2">
      <c r="A987" s="10"/>
      <c r="D987" s="13"/>
      <c r="H987" s="12"/>
      <c r="J987" s="401"/>
      <c r="L987" s="9"/>
    </row>
    <row r="988" spans="1:12" x14ac:dyDescent="0.2">
      <c r="A988" s="10"/>
      <c r="D988" s="13"/>
      <c r="H988" s="12"/>
      <c r="J988" s="401"/>
      <c r="L988" s="9"/>
    </row>
    <row r="989" spans="1:12" x14ac:dyDescent="0.2">
      <c r="A989" s="10"/>
      <c r="D989" s="13"/>
      <c r="H989" s="12"/>
      <c r="J989" s="401"/>
      <c r="L989" s="9"/>
    </row>
    <row r="990" spans="1:12" x14ac:dyDescent="0.2">
      <c r="A990" s="10"/>
      <c r="D990" s="13"/>
      <c r="H990" s="12"/>
      <c r="J990" s="401"/>
      <c r="L990" s="9"/>
    </row>
    <row r="991" spans="1:12" x14ac:dyDescent="0.2">
      <c r="A991" s="10"/>
      <c r="D991" s="13"/>
      <c r="H991" s="12"/>
      <c r="J991" s="401"/>
      <c r="L991" s="9"/>
    </row>
    <row r="992" spans="1:12" x14ac:dyDescent="0.2">
      <c r="A992" s="10"/>
      <c r="D992" s="13"/>
      <c r="H992" s="12"/>
      <c r="J992" s="401"/>
      <c r="L992" s="9"/>
    </row>
    <row r="993" spans="1:12" x14ac:dyDescent="0.2">
      <c r="A993" s="10"/>
      <c r="D993" s="13"/>
      <c r="H993" s="12"/>
      <c r="J993" s="401"/>
      <c r="L993" s="9"/>
    </row>
    <row r="994" spans="1:12" x14ac:dyDescent="0.2">
      <c r="A994" s="10"/>
      <c r="D994" s="13"/>
      <c r="H994" s="12"/>
      <c r="J994" s="401"/>
      <c r="L994" s="9"/>
    </row>
    <row r="995" spans="1:12" x14ac:dyDescent="0.2">
      <c r="A995" s="10"/>
      <c r="D995" s="13"/>
      <c r="H995" s="12"/>
      <c r="J995" s="401"/>
      <c r="L995" s="9"/>
    </row>
    <row r="996" spans="1:12" x14ac:dyDescent="0.2">
      <c r="A996" s="10"/>
      <c r="D996" s="13"/>
      <c r="H996" s="12"/>
      <c r="J996" s="401"/>
      <c r="L996" s="9"/>
    </row>
    <row r="997" spans="1:12" x14ac:dyDescent="0.2">
      <c r="A997" s="10"/>
      <c r="D997" s="13"/>
      <c r="H997" s="12"/>
      <c r="J997" s="401"/>
      <c r="L997" s="9"/>
    </row>
    <row r="998" spans="1:12" x14ac:dyDescent="0.2">
      <c r="A998" s="10"/>
      <c r="D998" s="13"/>
      <c r="H998" s="12"/>
      <c r="J998" s="401"/>
      <c r="L998" s="9"/>
    </row>
    <row r="999" spans="1:12" x14ac:dyDescent="0.2">
      <c r="A999" s="10"/>
      <c r="D999" s="13"/>
      <c r="H999" s="12"/>
      <c r="J999" s="401"/>
      <c r="L999" s="9"/>
    </row>
    <row r="1000" spans="1:12" x14ac:dyDescent="0.2">
      <c r="A1000" s="10"/>
      <c r="D1000" s="13"/>
      <c r="H1000" s="12"/>
      <c r="J1000" s="401"/>
      <c r="L1000" s="9"/>
    </row>
    <row r="1001" spans="1:12" x14ac:dyDescent="0.2">
      <c r="A1001" s="10"/>
      <c r="D1001" s="13"/>
      <c r="H1001" s="12"/>
      <c r="J1001" s="401"/>
      <c r="L1001" s="9"/>
    </row>
    <row r="1002" spans="1:12" x14ac:dyDescent="0.2">
      <c r="A1002" s="10"/>
      <c r="D1002" s="13"/>
      <c r="H1002" s="12"/>
      <c r="J1002" s="401"/>
      <c r="L1002" s="9"/>
    </row>
    <row r="1003" spans="1:12" x14ac:dyDescent="0.2">
      <c r="A1003" s="10"/>
      <c r="D1003" s="13"/>
      <c r="H1003" s="12"/>
      <c r="J1003" s="401"/>
      <c r="L1003" s="9"/>
    </row>
    <row r="1004" spans="1:12" x14ac:dyDescent="0.2">
      <c r="A1004" s="10"/>
      <c r="D1004" s="13"/>
      <c r="H1004" s="12"/>
      <c r="J1004" s="401"/>
      <c r="L1004" s="9"/>
    </row>
    <row r="1005" spans="1:12" x14ac:dyDescent="0.2">
      <c r="A1005" s="10"/>
      <c r="D1005" s="13"/>
      <c r="H1005" s="12"/>
      <c r="J1005" s="401"/>
      <c r="L1005" s="9"/>
    </row>
    <row r="1006" spans="1:12" x14ac:dyDescent="0.2">
      <c r="A1006" s="10"/>
      <c r="D1006" s="13"/>
      <c r="H1006" s="12"/>
      <c r="J1006" s="401"/>
      <c r="L1006" s="9"/>
    </row>
    <row r="1007" spans="1:12" x14ac:dyDescent="0.2">
      <c r="A1007" s="10"/>
      <c r="D1007" s="13"/>
      <c r="H1007" s="12"/>
      <c r="J1007" s="401"/>
      <c r="L1007" s="9"/>
    </row>
    <row r="1008" spans="1:12" x14ac:dyDescent="0.2">
      <c r="A1008" s="10"/>
      <c r="D1008" s="13"/>
      <c r="H1008" s="12"/>
      <c r="J1008" s="401"/>
      <c r="L1008" s="9"/>
    </row>
    <row r="1009" spans="1:12" x14ac:dyDescent="0.2">
      <c r="A1009" s="10"/>
      <c r="D1009" s="13"/>
      <c r="H1009" s="12"/>
      <c r="J1009" s="401"/>
      <c r="L1009" s="9"/>
    </row>
    <row r="1010" spans="1:12" x14ac:dyDescent="0.2">
      <c r="A1010" s="10"/>
      <c r="D1010" s="13"/>
      <c r="H1010" s="12"/>
      <c r="J1010" s="401"/>
      <c r="L1010" s="9"/>
    </row>
    <row r="1011" spans="1:12" x14ac:dyDescent="0.2">
      <c r="A1011" s="10"/>
      <c r="D1011" s="13"/>
      <c r="H1011" s="12"/>
      <c r="J1011" s="401"/>
      <c r="L1011" s="9"/>
    </row>
    <row r="1012" spans="1:12" x14ac:dyDescent="0.2">
      <c r="A1012" s="10"/>
      <c r="D1012" s="13"/>
      <c r="H1012" s="12"/>
      <c r="J1012" s="401"/>
      <c r="L1012" s="9"/>
    </row>
    <row r="1013" spans="1:12" x14ac:dyDescent="0.2">
      <c r="A1013" s="10"/>
      <c r="D1013" s="13"/>
      <c r="H1013" s="12"/>
      <c r="J1013" s="401"/>
      <c r="L1013" s="9"/>
    </row>
    <row r="1014" spans="1:12" x14ac:dyDescent="0.2">
      <c r="A1014" s="10"/>
      <c r="D1014" s="13"/>
      <c r="H1014" s="12"/>
      <c r="J1014" s="401"/>
      <c r="L1014" s="9"/>
    </row>
    <row r="1015" spans="1:12" x14ac:dyDescent="0.2">
      <c r="A1015" s="10"/>
      <c r="D1015" s="13"/>
      <c r="H1015" s="12"/>
      <c r="J1015" s="401"/>
      <c r="L1015" s="9"/>
    </row>
    <row r="1016" spans="1:12" x14ac:dyDescent="0.2">
      <c r="A1016" s="10"/>
      <c r="D1016" s="13"/>
      <c r="H1016" s="12"/>
      <c r="J1016" s="401"/>
      <c r="L1016" s="9"/>
    </row>
    <row r="1017" spans="1:12" x14ac:dyDescent="0.2">
      <c r="A1017" s="10"/>
      <c r="D1017" s="13"/>
      <c r="H1017" s="12"/>
      <c r="J1017" s="401"/>
      <c r="L1017" s="9"/>
    </row>
    <row r="1018" spans="1:12" x14ac:dyDescent="0.2">
      <c r="A1018" s="10"/>
      <c r="D1018" s="13"/>
      <c r="H1018" s="12"/>
      <c r="J1018" s="401"/>
      <c r="L1018" s="9"/>
    </row>
    <row r="1019" spans="1:12" x14ac:dyDescent="0.2">
      <c r="A1019" s="10"/>
      <c r="D1019" s="13"/>
      <c r="H1019" s="12"/>
      <c r="J1019" s="401"/>
      <c r="L1019" s="9"/>
    </row>
    <row r="1020" spans="1:12" x14ac:dyDescent="0.2">
      <c r="A1020" s="10"/>
      <c r="D1020" s="13"/>
      <c r="H1020" s="12"/>
      <c r="J1020" s="401"/>
      <c r="L1020" s="9"/>
    </row>
    <row r="1021" spans="1:12" x14ac:dyDescent="0.2">
      <c r="A1021" s="10"/>
      <c r="D1021" s="13"/>
      <c r="H1021" s="12"/>
      <c r="J1021" s="401"/>
      <c r="L1021" s="9"/>
    </row>
    <row r="1022" spans="1:12" x14ac:dyDescent="0.2">
      <c r="A1022" s="10"/>
      <c r="D1022" s="13"/>
      <c r="H1022" s="12"/>
      <c r="J1022" s="401"/>
      <c r="L1022" s="9"/>
    </row>
    <row r="1023" spans="1:12" x14ac:dyDescent="0.2">
      <c r="A1023" s="10"/>
      <c r="D1023" s="13"/>
      <c r="H1023" s="12"/>
      <c r="J1023" s="401"/>
      <c r="L1023" s="9"/>
    </row>
    <row r="1024" spans="1:12" x14ac:dyDescent="0.2">
      <c r="A1024" s="10"/>
      <c r="D1024" s="13"/>
      <c r="H1024" s="12"/>
      <c r="J1024" s="401"/>
      <c r="L1024" s="9"/>
    </row>
    <row r="1025" spans="1:12" x14ac:dyDescent="0.2">
      <c r="A1025" s="10"/>
      <c r="D1025" s="13"/>
      <c r="H1025" s="12"/>
      <c r="J1025" s="401"/>
      <c r="L1025" s="9"/>
    </row>
    <row r="1026" spans="1:12" x14ac:dyDescent="0.2">
      <c r="A1026" s="10"/>
      <c r="D1026" s="13"/>
      <c r="H1026" s="12"/>
      <c r="J1026" s="401"/>
      <c r="L1026" s="9"/>
    </row>
    <row r="1027" spans="1:12" x14ac:dyDescent="0.2">
      <c r="A1027" s="10"/>
      <c r="D1027" s="8"/>
      <c r="H1027" s="12"/>
      <c r="J1027" s="401"/>
      <c r="L1027" s="9"/>
    </row>
    <row r="1028" spans="1:12" x14ac:dyDescent="0.2">
      <c r="A1028" s="10"/>
      <c r="D1028" s="8"/>
      <c r="H1028" s="12"/>
      <c r="J1028" s="401"/>
      <c r="L1028" s="9"/>
    </row>
    <row r="1029" spans="1:12" x14ac:dyDescent="0.2">
      <c r="A1029" s="10"/>
      <c r="D1029" s="8"/>
      <c r="H1029" s="12"/>
      <c r="J1029" s="401"/>
      <c r="L1029" s="9"/>
    </row>
    <row r="1030" spans="1:12" x14ac:dyDescent="0.2">
      <c r="A1030" s="10"/>
      <c r="D1030" s="8"/>
      <c r="H1030" s="12"/>
      <c r="J1030" s="401"/>
      <c r="L1030" s="9"/>
    </row>
    <row r="1031" spans="1:12" x14ac:dyDescent="0.2">
      <c r="A1031" s="10"/>
      <c r="D1031" s="8"/>
      <c r="H1031" s="12"/>
      <c r="J1031" s="401"/>
      <c r="L1031" s="9"/>
    </row>
    <row r="1032" spans="1:12" x14ac:dyDescent="0.2">
      <c r="A1032" s="10"/>
      <c r="D1032" s="8"/>
      <c r="H1032" s="12"/>
      <c r="J1032" s="401"/>
      <c r="L1032" s="9"/>
    </row>
    <row r="1033" spans="1:12" x14ac:dyDescent="0.2">
      <c r="A1033" s="10"/>
      <c r="D1033" s="8"/>
      <c r="H1033" s="12"/>
      <c r="J1033" s="401"/>
      <c r="L1033" s="9"/>
    </row>
    <row r="1034" spans="1:12" x14ac:dyDescent="0.2">
      <c r="A1034" s="10"/>
      <c r="D1034" s="8"/>
      <c r="H1034" s="12"/>
      <c r="J1034" s="401"/>
      <c r="L1034" s="9"/>
    </row>
    <row r="1035" spans="1:12" x14ac:dyDescent="0.2">
      <c r="A1035" s="10"/>
      <c r="D1035" s="8"/>
      <c r="H1035" s="12"/>
      <c r="J1035" s="401"/>
      <c r="L1035" s="9"/>
    </row>
    <row r="1036" spans="1:12" x14ac:dyDescent="0.2">
      <c r="A1036" s="10"/>
      <c r="D1036" s="8"/>
      <c r="H1036" s="12"/>
      <c r="J1036" s="401"/>
      <c r="L1036" s="9"/>
    </row>
    <row r="1037" spans="1:12" x14ac:dyDescent="0.2">
      <c r="A1037" s="10"/>
      <c r="D1037" s="8"/>
      <c r="H1037" s="12"/>
      <c r="J1037" s="401"/>
      <c r="L1037" s="9"/>
    </row>
    <row r="1038" spans="1:12" x14ac:dyDescent="0.2">
      <c r="A1038" s="10"/>
      <c r="D1038" s="8"/>
      <c r="H1038" s="12"/>
      <c r="J1038" s="401"/>
      <c r="L1038" s="9"/>
    </row>
    <row r="1039" spans="1:12" x14ac:dyDescent="0.2">
      <c r="A1039" s="10"/>
      <c r="D1039" s="8"/>
      <c r="H1039" s="12"/>
      <c r="J1039" s="401"/>
      <c r="L1039" s="9"/>
    </row>
    <row r="1040" spans="1:12" x14ac:dyDescent="0.2">
      <c r="A1040" s="10"/>
      <c r="D1040" s="8"/>
      <c r="H1040" s="12"/>
      <c r="J1040" s="401"/>
      <c r="L1040" s="9"/>
    </row>
    <row r="1041" spans="1:12" x14ac:dyDescent="0.2">
      <c r="A1041" s="10"/>
      <c r="D1041" s="8"/>
      <c r="H1041" s="12"/>
      <c r="J1041" s="401"/>
      <c r="L1041" s="9"/>
    </row>
    <row r="1042" spans="1:12" x14ac:dyDescent="0.2">
      <c r="A1042" s="10"/>
      <c r="D1042" s="8"/>
      <c r="H1042" s="12"/>
      <c r="J1042" s="401"/>
      <c r="L1042" s="9"/>
    </row>
    <row r="1043" spans="1:12" x14ac:dyDescent="0.2">
      <c r="A1043" s="10"/>
      <c r="D1043" s="8"/>
      <c r="H1043" s="12"/>
      <c r="J1043" s="401"/>
      <c r="L1043" s="9"/>
    </row>
    <row r="1044" spans="1:12" x14ac:dyDescent="0.2">
      <c r="A1044" s="10"/>
      <c r="D1044" s="8"/>
      <c r="H1044" s="12"/>
      <c r="J1044" s="401"/>
      <c r="L1044" s="9"/>
    </row>
    <row r="1045" spans="1:12" x14ac:dyDescent="0.2">
      <c r="A1045" s="10"/>
      <c r="D1045" s="8"/>
      <c r="H1045" s="12"/>
      <c r="J1045" s="401"/>
      <c r="L1045" s="9"/>
    </row>
    <row r="1046" spans="1:12" x14ac:dyDescent="0.2">
      <c r="A1046" s="10"/>
      <c r="D1046" s="8"/>
      <c r="H1046" s="12"/>
      <c r="J1046" s="401"/>
      <c r="L1046" s="9"/>
    </row>
    <row r="1047" spans="1:12" x14ac:dyDescent="0.2">
      <c r="A1047" s="10"/>
      <c r="D1047" s="8"/>
      <c r="H1047" s="12"/>
      <c r="J1047" s="401"/>
      <c r="L1047" s="9"/>
    </row>
    <row r="1048" spans="1:12" x14ac:dyDescent="0.2">
      <c r="A1048" s="10"/>
      <c r="D1048" s="8"/>
      <c r="H1048" s="12"/>
      <c r="J1048" s="401"/>
      <c r="L1048" s="9"/>
    </row>
    <row r="1049" spans="1:12" x14ac:dyDescent="0.2">
      <c r="A1049" s="10"/>
      <c r="D1049" s="8"/>
      <c r="H1049" s="12"/>
      <c r="J1049" s="401"/>
      <c r="L1049" s="9"/>
    </row>
    <row r="1050" spans="1:12" x14ac:dyDescent="0.2">
      <c r="A1050" s="10"/>
      <c r="D1050" s="8"/>
      <c r="H1050" s="12"/>
      <c r="J1050" s="401"/>
      <c r="L1050" s="9"/>
    </row>
    <row r="1051" spans="1:12" x14ac:dyDescent="0.2">
      <c r="A1051" s="10"/>
      <c r="D1051" s="8"/>
      <c r="H1051" s="12"/>
      <c r="J1051" s="401"/>
      <c r="L1051" s="9"/>
    </row>
    <row r="1052" spans="1:12" x14ac:dyDescent="0.2">
      <c r="A1052" s="10"/>
      <c r="D1052" s="8"/>
      <c r="H1052" s="12"/>
      <c r="J1052" s="401"/>
      <c r="L1052" s="9"/>
    </row>
    <row r="1053" spans="1:12" x14ac:dyDescent="0.2">
      <c r="A1053" s="10"/>
      <c r="D1053" s="8"/>
      <c r="H1053" s="12"/>
      <c r="J1053" s="401"/>
      <c r="L1053" s="9"/>
    </row>
    <row r="1054" spans="1:12" x14ac:dyDescent="0.2">
      <c r="A1054" s="10"/>
      <c r="D1054" s="8"/>
      <c r="H1054" s="12"/>
      <c r="J1054" s="401"/>
      <c r="L1054" s="9"/>
    </row>
    <row r="1055" spans="1:12" x14ac:dyDescent="0.2">
      <c r="A1055" s="10"/>
      <c r="D1055" s="8"/>
      <c r="H1055" s="12"/>
      <c r="J1055" s="401"/>
      <c r="L1055" s="9"/>
    </row>
    <row r="1056" spans="1:12" x14ac:dyDescent="0.2">
      <c r="A1056" s="10"/>
      <c r="D1056" s="8"/>
      <c r="H1056" s="12"/>
      <c r="J1056" s="401"/>
      <c r="L1056" s="9"/>
    </row>
    <row r="1057" spans="1:12" x14ac:dyDescent="0.2">
      <c r="A1057" s="10"/>
      <c r="D1057" s="8"/>
      <c r="H1057" s="12"/>
      <c r="J1057" s="401"/>
      <c r="L1057" s="9"/>
    </row>
    <row r="1058" spans="1:12" x14ac:dyDescent="0.2">
      <c r="A1058" s="10"/>
      <c r="D1058" s="8"/>
      <c r="H1058" s="12"/>
      <c r="J1058" s="401"/>
      <c r="L1058" s="9"/>
    </row>
    <row r="1059" spans="1:12" x14ac:dyDescent="0.2">
      <c r="A1059" s="10"/>
      <c r="D1059" s="8"/>
      <c r="H1059" s="12"/>
      <c r="J1059" s="401"/>
      <c r="L1059" s="9"/>
    </row>
    <row r="1060" spans="1:12" x14ac:dyDescent="0.2">
      <c r="A1060" s="10"/>
      <c r="D1060" s="8"/>
      <c r="H1060" s="12"/>
      <c r="J1060" s="401"/>
      <c r="L1060" s="9"/>
    </row>
    <row r="1061" spans="1:12" x14ac:dyDescent="0.2">
      <c r="A1061" s="10"/>
      <c r="D1061" s="8"/>
      <c r="H1061" s="12"/>
      <c r="J1061" s="401"/>
      <c r="L1061" s="9"/>
    </row>
    <row r="1062" spans="1:12" x14ac:dyDescent="0.2">
      <c r="A1062" s="10"/>
      <c r="D1062" s="8"/>
      <c r="H1062" s="12"/>
      <c r="J1062" s="401"/>
      <c r="L1062" s="9"/>
    </row>
    <row r="1063" spans="1:12" x14ac:dyDescent="0.2">
      <c r="A1063" s="10"/>
      <c r="D1063" s="8"/>
      <c r="H1063" s="12"/>
      <c r="J1063" s="401"/>
      <c r="L1063" s="9"/>
    </row>
    <row r="1064" spans="1:12" x14ac:dyDescent="0.2">
      <c r="A1064" s="10"/>
      <c r="D1064" s="8"/>
      <c r="H1064" s="12"/>
      <c r="J1064" s="401"/>
      <c r="L1064" s="9"/>
    </row>
    <row r="1065" spans="1:12" x14ac:dyDescent="0.2">
      <c r="A1065" s="10"/>
      <c r="D1065" s="8"/>
      <c r="H1065" s="12"/>
      <c r="J1065" s="401"/>
      <c r="L1065" s="9"/>
    </row>
    <row r="1066" spans="1:12" x14ac:dyDescent="0.2">
      <c r="A1066" s="10"/>
      <c r="D1066" s="8"/>
      <c r="H1066" s="12"/>
      <c r="J1066" s="401"/>
      <c r="L1066" s="9"/>
    </row>
    <row r="1067" spans="1:12" x14ac:dyDescent="0.2">
      <c r="A1067" s="10"/>
      <c r="D1067" s="8"/>
      <c r="H1067" s="12"/>
      <c r="J1067" s="401"/>
      <c r="L1067" s="9"/>
    </row>
    <row r="1068" spans="1:12" x14ac:dyDescent="0.2">
      <c r="A1068" s="10"/>
      <c r="D1068" s="8"/>
      <c r="H1068" s="12"/>
      <c r="J1068" s="401"/>
      <c r="L1068" s="9"/>
    </row>
    <row r="1069" spans="1:12" x14ac:dyDescent="0.2">
      <c r="A1069" s="10"/>
      <c r="D1069" s="8"/>
      <c r="H1069" s="12"/>
      <c r="J1069" s="401"/>
      <c r="L1069" s="9"/>
    </row>
    <row r="1070" spans="1:12" x14ac:dyDescent="0.2">
      <c r="A1070" s="10"/>
      <c r="D1070" s="8"/>
      <c r="H1070" s="12"/>
      <c r="J1070" s="401"/>
      <c r="L1070" s="9"/>
    </row>
    <row r="1071" spans="1:12" x14ac:dyDescent="0.2">
      <c r="A1071" s="10"/>
      <c r="D1071" s="8"/>
      <c r="H1071" s="12"/>
      <c r="J1071" s="401"/>
      <c r="L1071" s="9"/>
    </row>
    <row r="1072" spans="1:12" x14ac:dyDescent="0.2">
      <c r="A1072" s="10"/>
      <c r="D1072" s="8"/>
      <c r="H1072" s="12"/>
      <c r="J1072" s="401"/>
      <c r="L1072" s="9"/>
    </row>
    <row r="1073" spans="1:12" x14ac:dyDescent="0.2">
      <c r="A1073" s="10"/>
      <c r="D1073" s="8"/>
      <c r="H1073" s="12"/>
      <c r="J1073" s="401"/>
      <c r="L1073" s="9"/>
    </row>
    <row r="1074" spans="1:12" x14ac:dyDescent="0.2">
      <c r="A1074" s="10"/>
      <c r="D1074" s="8"/>
      <c r="H1074" s="12"/>
      <c r="J1074" s="401"/>
      <c r="L1074" s="9"/>
    </row>
    <row r="1075" spans="1:12" x14ac:dyDescent="0.2">
      <c r="A1075" s="10"/>
      <c r="D1075" s="8"/>
      <c r="H1075" s="12"/>
      <c r="J1075" s="401"/>
      <c r="L1075" s="9"/>
    </row>
    <row r="1076" spans="1:12" x14ac:dyDescent="0.2">
      <c r="A1076" s="10"/>
      <c r="D1076" s="8"/>
      <c r="H1076" s="12"/>
      <c r="J1076" s="401"/>
      <c r="L1076" s="9"/>
    </row>
    <row r="1077" spans="1:12" x14ac:dyDescent="0.2">
      <c r="A1077" s="10"/>
      <c r="D1077" s="8"/>
      <c r="H1077" s="12"/>
      <c r="J1077" s="401"/>
      <c r="L1077" s="9"/>
    </row>
    <row r="1078" spans="1:12" x14ac:dyDescent="0.2">
      <c r="A1078" s="10"/>
      <c r="D1078" s="8"/>
      <c r="H1078" s="12"/>
      <c r="J1078" s="401"/>
      <c r="L1078" s="9"/>
    </row>
    <row r="1079" spans="1:12" x14ac:dyDescent="0.2">
      <c r="A1079" s="10"/>
      <c r="D1079" s="8"/>
      <c r="H1079" s="12"/>
      <c r="J1079" s="401"/>
      <c r="L1079" s="9"/>
    </row>
    <row r="1080" spans="1:12" x14ac:dyDescent="0.2">
      <c r="A1080" s="10"/>
      <c r="D1080" s="8"/>
      <c r="H1080" s="12"/>
      <c r="J1080" s="401"/>
      <c r="L1080" s="9"/>
    </row>
    <row r="1081" spans="1:12" x14ac:dyDescent="0.2">
      <c r="A1081" s="10"/>
      <c r="D1081" s="8"/>
      <c r="H1081" s="12"/>
      <c r="J1081" s="401"/>
      <c r="L1081" s="9"/>
    </row>
    <row r="1082" spans="1:12" x14ac:dyDescent="0.2">
      <c r="A1082" s="10"/>
      <c r="D1082" s="8"/>
      <c r="H1082" s="12"/>
      <c r="J1082" s="401"/>
      <c r="L1082" s="9"/>
    </row>
    <row r="1083" spans="1:12" x14ac:dyDescent="0.2">
      <c r="A1083" s="10"/>
      <c r="D1083" s="8"/>
      <c r="H1083" s="12"/>
      <c r="J1083" s="401"/>
      <c r="L1083" s="9"/>
    </row>
    <row r="1084" spans="1:12" x14ac:dyDescent="0.2">
      <c r="A1084" s="10"/>
      <c r="D1084" s="8"/>
      <c r="H1084" s="12"/>
      <c r="J1084" s="401"/>
      <c r="L1084" s="9"/>
    </row>
    <row r="1085" spans="1:12" x14ac:dyDescent="0.2">
      <c r="A1085" s="10"/>
      <c r="D1085" s="8"/>
      <c r="H1085" s="12"/>
      <c r="J1085" s="401"/>
      <c r="L1085" s="9"/>
    </row>
    <row r="1086" spans="1:12" x14ac:dyDescent="0.2">
      <c r="A1086" s="10"/>
      <c r="D1086" s="8"/>
      <c r="H1086" s="12"/>
      <c r="J1086" s="401"/>
      <c r="L1086" s="9"/>
    </row>
    <row r="1087" spans="1:12" x14ac:dyDescent="0.2">
      <c r="A1087" s="10"/>
      <c r="D1087" s="8"/>
      <c r="H1087" s="12"/>
      <c r="J1087" s="401"/>
      <c r="L1087" s="9"/>
    </row>
    <row r="1088" spans="1:12" x14ac:dyDescent="0.2">
      <c r="A1088" s="10"/>
      <c r="D1088" s="8"/>
      <c r="H1088" s="12"/>
      <c r="J1088" s="401"/>
      <c r="L1088" s="9"/>
    </row>
    <row r="1089" spans="1:12" x14ac:dyDescent="0.2">
      <c r="A1089" s="10"/>
      <c r="D1089" s="8"/>
      <c r="H1089" s="12"/>
      <c r="J1089" s="401"/>
      <c r="L1089" s="9"/>
    </row>
    <row r="1090" spans="1:12" x14ac:dyDescent="0.2">
      <c r="A1090" s="10"/>
      <c r="D1090" s="8"/>
      <c r="H1090" s="12"/>
      <c r="J1090" s="401"/>
      <c r="L1090" s="9"/>
    </row>
    <row r="1091" spans="1:12" x14ac:dyDescent="0.2">
      <c r="A1091" s="10"/>
      <c r="D1091" s="8"/>
      <c r="H1091" s="12"/>
      <c r="J1091" s="401"/>
      <c r="L1091" s="9"/>
    </row>
    <row r="1092" spans="1:12" x14ac:dyDescent="0.2">
      <c r="A1092" s="10"/>
      <c r="D1092" s="8"/>
      <c r="H1092" s="12"/>
      <c r="J1092" s="401"/>
      <c r="L1092" s="9"/>
    </row>
    <row r="1093" spans="1:12" x14ac:dyDescent="0.2">
      <c r="A1093" s="10"/>
      <c r="D1093" s="8"/>
      <c r="H1093" s="12"/>
      <c r="J1093" s="401"/>
      <c r="L1093" s="9"/>
    </row>
    <row r="1094" spans="1:12" x14ac:dyDescent="0.2">
      <c r="A1094" s="10"/>
      <c r="D1094" s="8"/>
      <c r="H1094" s="12"/>
      <c r="J1094" s="401"/>
      <c r="L1094" s="9"/>
    </row>
    <row r="1095" spans="1:12" x14ac:dyDescent="0.2">
      <c r="A1095" s="10"/>
      <c r="D1095" s="8"/>
      <c r="H1095" s="12"/>
      <c r="J1095" s="401"/>
      <c r="L1095" s="9"/>
    </row>
    <row r="1096" spans="1:12" x14ac:dyDescent="0.2">
      <c r="A1096" s="10"/>
      <c r="D1096" s="8"/>
      <c r="H1096" s="12"/>
      <c r="J1096" s="401"/>
      <c r="L1096" s="9"/>
    </row>
    <row r="1097" spans="1:12" x14ac:dyDescent="0.2">
      <c r="A1097" s="10"/>
      <c r="D1097" s="8"/>
      <c r="H1097" s="12"/>
      <c r="J1097" s="401"/>
      <c r="L1097" s="9"/>
    </row>
    <row r="1098" spans="1:12" x14ac:dyDescent="0.2">
      <c r="A1098" s="10"/>
      <c r="D1098" s="8"/>
      <c r="H1098" s="12"/>
      <c r="J1098" s="401"/>
      <c r="L1098" s="9"/>
    </row>
    <row r="1099" spans="1:12" x14ac:dyDescent="0.2">
      <c r="A1099" s="10"/>
      <c r="D1099" s="8"/>
      <c r="H1099" s="12"/>
      <c r="J1099" s="401"/>
      <c r="L1099" s="9"/>
    </row>
    <row r="1100" spans="1:12" x14ac:dyDescent="0.2">
      <c r="A1100" s="10"/>
      <c r="D1100" s="8"/>
      <c r="H1100" s="12"/>
      <c r="J1100" s="401"/>
      <c r="L1100" s="9"/>
    </row>
    <row r="1101" spans="1:12" x14ac:dyDescent="0.2">
      <c r="A1101" s="10"/>
      <c r="D1101" s="8"/>
      <c r="H1101" s="12"/>
      <c r="J1101" s="401"/>
      <c r="L1101" s="9"/>
    </row>
    <row r="1102" spans="1:12" x14ac:dyDescent="0.2">
      <c r="A1102" s="10"/>
      <c r="D1102" s="8"/>
      <c r="H1102" s="12"/>
      <c r="J1102" s="401"/>
      <c r="L1102" s="9"/>
    </row>
    <row r="1103" spans="1:12" x14ac:dyDescent="0.2">
      <c r="A1103" s="10"/>
      <c r="D1103" s="8"/>
      <c r="H1103" s="12"/>
      <c r="J1103" s="401"/>
      <c r="L1103" s="9"/>
    </row>
    <row r="1104" spans="1:12" x14ac:dyDescent="0.2">
      <c r="A1104" s="10"/>
      <c r="D1104" s="8"/>
      <c r="H1104" s="12"/>
      <c r="J1104" s="401"/>
      <c r="L1104" s="9"/>
    </row>
    <row r="1105" spans="1:12" x14ac:dyDescent="0.2">
      <c r="A1105" s="10"/>
      <c r="D1105" s="8"/>
      <c r="H1105" s="12"/>
      <c r="J1105" s="401"/>
      <c r="L1105" s="9"/>
    </row>
    <row r="1106" spans="1:12" x14ac:dyDescent="0.2">
      <c r="A1106" s="10"/>
      <c r="D1106" s="8"/>
      <c r="H1106" s="12"/>
      <c r="J1106" s="401"/>
      <c r="L1106" s="9"/>
    </row>
    <row r="1107" spans="1:12" x14ac:dyDescent="0.2">
      <c r="A1107" s="10"/>
      <c r="D1107" s="8"/>
      <c r="H1107" s="12"/>
      <c r="J1107" s="401"/>
      <c r="L1107" s="9"/>
    </row>
    <row r="1108" spans="1:12" x14ac:dyDescent="0.2">
      <c r="A1108" s="10"/>
      <c r="D1108" s="8"/>
      <c r="H1108" s="12"/>
      <c r="J1108" s="401"/>
      <c r="L1108" s="9"/>
    </row>
    <row r="1109" spans="1:12" x14ac:dyDescent="0.2">
      <c r="A1109" s="10"/>
      <c r="D1109" s="8"/>
      <c r="H1109" s="12"/>
      <c r="J1109" s="401"/>
      <c r="L1109" s="9"/>
    </row>
    <row r="1110" spans="1:12" x14ac:dyDescent="0.2">
      <c r="A1110" s="10"/>
      <c r="D1110" s="8"/>
      <c r="H1110" s="12"/>
      <c r="J1110" s="401"/>
      <c r="L1110" s="9"/>
    </row>
    <row r="1111" spans="1:12" x14ac:dyDescent="0.2">
      <c r="A1111" s="10"/>
      <c r="D1111" s="8"/>
      <c r="H1111" s="12"/>
      <c r="J1111" s="401"/>
      <c r="L1111" s="9"/>
    </row>
    <row r="1112" spans="1:12" x14ac:dyDescent="0.2">
      <c r="A1112" s="10"/>
      <c r="D1112" s="8"/>
      <c r="H1112" s="12"/>
      <c r="J1112" s="401"/>
      <c r="L1112" s="9"/>
    </row>
    <row r="1113" spans="1:12" x14ac:dyDescent="0.2">
      <c r="A1113" s="10"/>
      <c r="D1113" s="8"/>
      <c r="H1113" s="12"/>
      <c r="J1113" s="401"/>
      <c r="L1113" s="9"/>
    </row>
    <row r="1114" spans="1:12" x14ac:dyDescent="0.2">
      <c r="A1114" s="10"/>
      <c r="D1114" s="8"/>
      <c r="H1114" s="12"/>
      <c r="J1114" s="401"/>
      <c r="L1114" s="9"/>
    </row>
    <row r="1115" spans="1:12" x14ac:dyDescent="0.2">
      <c r="A1115" s="10"/>
      <c r="D1115" s="8"/>
      <c r="H1115" s="12"/>
      <c r="J1115" s="401"/>
      <c r="L1115" s="9"/>
    </row>
    <row r="1116" spans="1:12" x14ac:dyDescent="0.2">
      <c r="A1116" s="10"/>
      <c r="D1116" s="8"/>
      <c r="H1116" s="12"/>
      <c r="J1116" s="401"/>
      <c r="L1116" s="9"/>
    </row>
    <row r="1117" spans="1:12" x14ac:dyDescent="0.2">
      <c r="A1117" s="10"/>
      <c r="D1117" s="8"/>
      <c r="H1117" s="12"/>
      <c r="J1117" s="401"/>
      <c r="L1117" s="9"/>
    </row>
    <row r="1118" spans="1:12" x14ac:dyDescent="0.2">
      <c r="A1118" s="10"/>
      <c r="D1118" s="8"/>
      <c r="H1118" s="12"/>
      <c r="J1118" s="401"/>
      <c r="L1118" s="9"/>
    </row>
    <row r="1119" spans="1:12" x14ac:dyDescent="0.2">
      <c r="A1119" s="10"/>
      <c r="D1119" s="8"/>
      <c r="H1119" s="12"/>
      <c r="J1119" s="401"/>
      <c r="L1119" s="9"/>
    </row>
    <row r="1120" spans="1:12" x14ac:dyDescent="0.2">
      <c r="A1120" s="10"/>
      <c r="D1120" s="8"/>
      <c r="H1120" s="12"/>
      <c r="J1120" s="401"/>
      <c r="L1120" s="9"/>
    </row>
    <row r="1121" spans="1:12" x14ac:dyDescent="0.2">
      <c r="A1121" s="10"/>
      <c r="D1121" s="8"/>
      <c r="H1121" s="12"/>
      <c r="J1121" s="401"/>
      <c r="L1121" s="9"/>
    </row>
    <row r="1122" spans="1:12" x14ac:dyDescent="0.2">
      <c r="A1122" s="10"/>
      <c r="D1122" s="8"/>
      <c r="H1122" s="12"/>
      <c r="J1122" s="401"/>
      <c r="L1122" s="9"/>
    </row>
    <row r="1123" spans="1:12" x14ac:dyDescent="0.2">
      <c r="A1123" s="10"/>
      <c r="D1123" s="8"/>
      <c r="H1123" s="12"/>
      <c r="J1123" s="401"/>
      <c r="L1123" s="9"/>
    </row>
    <row r="1124" spans="1:12" x14ac:dyDescent="0.2">
      <c r="A1124" s="10"/>
      <c r="D1124" s="8"/>
      <c r="H1124" s="12"/>
      <c r="J1124" s="401"/>
      <c r="L1124" s="9"/>
    </row>
    <row r="1125" spans="1:12" x14ac:dyDescent="0.2">
      <c r="A1125" s="10"/>
      <c r="D1125" s="8"/>
      <c r="H1125" s="12"/>
      <c r="J1125" s="401"/>
      <c r="L1125" s="9"/>
    </row>
    <row r="1126" spans="1:12" x14ac:dyDescent="0.2">
      <c r="A1126" s="10"/>
      <c r="D1126" s="8"/>
      <c r="H1126" s="12"/>
      <c r="J1126" s="401"/>
      <c r="L1126" s="9"/>
    </row>
    <row r="1127" spans="1:12" x14ac:dyDescent="0.2">
      <c r="A1127" s="10"/>
      <c r="D1127" s="8"/>
      <c r="H1127" s="12"/>
      <c r="J1127" s="401"/>
      <c r="L1127" s="9"/>
    </row>
    <row r="1128" spans="1:12" x14ac:dyDescent="0.2">
      <c r="A1128" s="10"/>
      <c r="D1128" s="8"/>
      <c r="H1128" s="12"/>
      <c r="J1128" s="401"/>
      <c r="L1128" s="9"/>
    </row>
    <row r="1129" spans="1:12" x14ac:dyDescent="0.2">
      <c r="A1129" s="10"/>
      <c r="D1129" s="8"/>
      <c r="H1129" s="12"/>
      <c r="J1129" s="401"/>
      <c r="L1129" s="9"/>
    </row>
    <row r="1130" spans="1:12" x14ac:dyDescent="0.2">
      <c r="A1130" s="10"/>
      <c r="D1130" s="8"/>
      <c r="H1130" s="12"/>
      <c r="J1130" s="401"/>
      <c r="L1130" s="9"/>
    </row>
    <row r="1131" spans="1:12" x14ac:dyDescent="0.2">
      <c r="A1131" s="10"/>
      <c r="D1131" s="8"/>
      <c r="H1131" s="12"/>
      <c r="J1131" s="401"/>
      <c r="L1131" s="9"/>
    </row>
    <row r="1132" spans="1:12" x14ac:dyDescent="0.2">
      <c r="A1132" s="10"/>
      <c r="D1132" s="8"/>
      <c r="H1132" s="12"/>
      <c r="J1132" s="401"/>
      <c r="L1132" s="9"/>
    </row>
    <row r="1133" spans="1:12" x14ac:dyDescent="0.2">
      <c r="A1133" s="10"/>
      <c r="D1133" s="8"/>
      <c r="H1133" s="12"/>
      <c r="J1133" s="401"/>
      <c r="L1133" s="9"/>
    </row>
    <row r="1134" spans="1:12" x14ac:dyDescent="0.2">
      <c r="A1134" s="10"/>
      <c r="D1134" s="8"/>
      <c r="H1134" s="12"/>
      <c r="J1134" s="401"/>
      <c r="L1134" s="9"/>
    </row>
    <row r="1135" spans="1:12" x14ac:dyDescent="0.2">
      <c r="A1135" s="10"/>
      <c r="D1135" s="8"/>
      <c r="H1135" s="12"/>
      <c r="J1135" s="401"/>
      <c r="L1135" s="9"/>
    </row>
    <row r="1136" spans="1:12" x14ac:dyDescent="0.2">
      <c r="A1136" s="10"/>
      <c r="D1136" s="8"/>
      <c r="H1136" s="12"/>
      <c r="J1136" s="401"/>
      <c r="L1136" s="9"/>
    </row>
    <row r="1137" spans="1:12" x14ac:dyDescent="0.2">
      <c r="A1137" s="10"/>
      <c r="D1137" s="8"/>
      <c r="H1137" s="12"/>
      <c r="J1137" s="401"/>
      <c r="L1137" s="9"/>
    </row>
    <row r="1138" spans="1:12" x14ac:dyDescent="0.2">
      <c r="A1138" s="10"/>
      <c r="D1138" s="8"/>
      <c r="H1138" s="12"/>
      <c r="J1138" s="401"/>
      <c r="L1138" s="9"/>
    </row>
    <row r="1139" spans="1:12" x14ac:dyDescent="0.2">
      <c r="A1139" s="10"/>
      <c r="D1139" s="8"/>
      <c r="H1139" s="12"/>
      <c r="J1139" s="401"/>
      <c r="L1139" s="9"/>
    </row>
    <row r="1140" spans="1:12" x14ac:dyDescent="0.2">
      <c r="A1140" s="10"/>
      <c r="D1140" s="8"/>
      <c r="H1140" s="12"/>
      <c r="J1140" s="401"/>
      <c r="L1140" s="9"/>
    </row>
    <row r="1141" spans="1:12" x14ac:dyDescent="0.2">
      <c r="A1141" s="10"/>
      <c r="D1141" s="8"/>
      <c r="H1141" s="12"/>
      <c r="J1141" s="401"/>
      <c r="L1141" s="9"/>
    </row>
    <row r="1142" spans="1:12" x14ac:dyDescent="0.2">
      <c r="A1142" s="10"/>
      <c r="D1142" s="8"/>
      <c r="H1142" s="12"/>
      <c r="J1142" s="401"/>
      <c r="L1142" s="9"/>
    </row>
    <row r="1143" spans="1:12" x14ac:dyDescent="0.2">
      <c r="A1143" s="10"/>
      <c r="D1143" s="8"/>
      <c r="H1143" s="12"/>
      <c r="J1143" s="401"/>
      <c r="L1143" s="9"/>
    </row>
    <row r="1144" spans="1:12" x14ac:dyDescent="0.2">
      <c r="A1144" s="10"/>
      <c r="D1144" s="8"/>
      <c r="H1144" s="12"/>
      <c r="J1144" s="401"/>
      <c r="L1144" s="9"/>
    </row>
    <row r="1145" spans="1:12" x14ac:dyDescent="0.2">
      <c r="A1145" s="10"/>
      <c r="D1145" s="8"/>
      <c r="H1145" s="12"/>
      <c r="J1145" s="401"/>
      <c r="L1145" s="9"/>
    </row>
    <row r="1146" spans="1:12" x14ac:dyDescent="0.2">
      <c r="A1146" s="10"/>
      <c r="D1146" s="8"/>
      <c r="H1146" s="12"/>
      <c r="J1146" s="401"/>
      <c r="L1146" s="9"/>
    </row>
    <row r="1147" spans="1:12" x14ac:dyDescent="0.2">
      <c r="A1147" s="10"/>
      <c r="D1147" s="8"/>
      <c r="H1147" s="12"/>
      <c r="J1147" s="401"/>
      <c r="L1147" s="9"/>
    </row>
    <row r="1148" spans="1:12" x14ac:dyDescent="0.2">
      <c r="A1148" s="10"/>
      <c r="D1148" s="8"/>
      <c r="H1148" s="12"/>
      <c r="J1148" s="401"/>
      <c r="L1148" s="9"/>
    </row>
    <row r="1149" spans="1:12" x14ac:dyDescent="0.2">
      <c r="A1149" s="10"/>
      <c r="D1149" s="8"/>
      <c r="H1149" s="12"/>
      <c r="J1149" s="401"/>
      <c r="L1149" s="9"/>
    </row>
    <row r="1150" spans="1:12" x14ac:dyDescent="0.2">
      <c r="A1150" s="10"/>
      <c r="D1150" s="8"/>
      <c r="H1150" s="12"/>
      <c r="J1150" s="401"/>
      <c r="L1150" s="9"/>
    </row>
    <row r="1151" spans="1:12" x14ac:dyDescent="0.2">
      <c r="A1151" s="10"/>
      <c r="D1151" s="8"/>
      <c r="H1151" s="12"/>
      <c r="J1151" s="401"/>
      <c r="L1151" s="9"/>
    </row>
    <row r="1152" spans="1:12" x14ac:dyDescent="0.2">
      <c r="A1152" s="10"/>
      <c r="D1152" s="8"/>
      <c r="H1152" s="12"/>
      <c r="J1152" s="401"/>
      <c r="L1152" s="9"/>
    </row>
    <row r="1153" spans="1:12" x14ac:dyDescent="0.2">
      <c r="A1153" s="10"/>
      <c r="D1153" s="8"/>
      <c r="H1153" s="12"/>
      <c r="J1153" s="401"/>
      <c r="L1153" s="9"/>
    </row>
    <row r="1154" spans="1:12" x14ac:dyDescent="0.2">
      <c r="A1154" s="10"/>
      <c r="D1154" s="8"/>
      <c r="H1154" s="12"/>
      <c r="J1154" s="401"/>
      <c r="L1154" s="9"/>
    </row>
    <row r="1155" spans="1:12" x14ac:dyDescent="0.2">
      <c r="A1155" s="10"/>
      <c r="D1155" s="8"/>
      <c r="H1155" s="12"/>
      <c r="J1155" s="401"/>
      <c r="L1155" s="9"/>
    </row>
    <row r="1156" spans="1:12" x14ac:dyDescent="0.2">
      <c r="A1156" s="10"/>
      <c r="D1156" s="8"/>
      <c r="H1156" s="12"/>
      <c r="J1156" s="401"/>
      <c r="L1156" s="9"/>
    </row>
    <row r="1157" spans="1:12" x14ac:dyDescent="0.2">
      <c r="A1157" s="10"/>
      <c r="D1157" s="8"/>
      <c r="H1157" s="12"/>
      <c r="J1157" s="401"/>
      <c r="L1157" s="9"/>
    </row>
    <row r="1158" spans="1:12" x14ac:dyDescent="0.2">
      <c r="A1158" s="10"/>
      <c r="D1158" s="8"/>
      <c r="H1158" s="12"/>
      <c r="J1158" s="401"/>
      <c r="L1158" s="9"/>
    </row>
    <row r="1159" spans="1:12" x14ac:dyDescent="0.2">
      <c r="A1159" s="10"/>
      <c r="D1159" s="8"/>
      <c r="H1159" s="12"/>
      <c r="J1159" s="401"/>
      <c r="L1159" s="9"/>
    </row>
    <row r="1160" spans="1:12" x14ac:dyDescent="0.2">
      <c r="A1160" s="10"/>
      <c r="D1160" s="8"/>
      <c r="H1160" s="12"/>
      <c r="J1160" s="401"/>
      <c r="L1160" s="9"/>
    </row>
    <row r="1161" spans="1:12" x14ac:dyDescent="0.2">
      <c r="A1161" s="10"/>
      <c r="D1161" s="8"/>
      <c r="H1161" s="12"/>
      <c r="J1161" s="401"/>
      <c r="L1161" s="9"/>
    </row>
    <row r="1162" spans="1:12" x14ac:dyDescent="0.2">
      <c r="A1162" s="10"/>
      <c r="D1162" s="8"/>
      <c r="H1162" s="12"/>
      <c r="J1162" s="401"/>
      <c r="L1162" s="9"/>
    </row>
    <row r="1163" spans="1:12" x14ac:dyDescent="0.2">
      <c r="A1163" s="10"/>
      <c r="D1163" s="8"/>
      <c r="H1163" s="12"/>
      <c r="J1163" s="401"/>
      <c r="L1163" s="9"/>
    </row>
    <row r="1164" spans="1:12" x14ac:dyDescent="0.2">
      <c r="A1164" s="10"/>
      <c r="D1164" s="8"/>
      <c r="H1164" s="12"/>
      <c r="J1164" s="401"/>
      <c r="L1164" s="9"/>
    </row>
    <row r="1165" spans="1:12" x14ac:dyDescent="0.2">
      <c r="A1165" s="10"/>
      <c r="D1165" s="8"/>
      <c r="H1165" s="12"/>
      <c r="J1165" s="401"/>
      <c r="L1165" s="9"/>
    </row>
    <row r="1166" spans="1:12" x14ac:dyDescent="0.2">
      <c r="A1166" s="10"/>
      <c r="D1166" s="8"/>
      <c r="H1166" s="12"/>
      <c r="J1166" s="401"/>
      <c r="L1166" s="9"/>
    </row>
    <row r="1167" spans="1:12" x14ac:dyDescent="0.2">
      <c r="A1167" s="10"/>
      <c r="D1167" s="8"/>
      <c r="H1167" s="12"/>
      <c r="J1167" s="401"/>
      <c r="L1167" s="9"/>
    </row>
    <row r="1168" spans="1:12" x14ac:dyDescent="0.2">
      <c r="A1168" s="10"/>
      <c r="D1168" s="8"/>
      <c r="H1168" s="12"/>
      <c r="J1168" s="401"/>
      <c r="L1168" s="9"/>
    </row>
    <row r="1169" spans="1:12" x14ac:dyDescent="0.2">
      <c r="A1169" s="10"/>
      <c r="D1169" s="8"/>
      <c r="H1169" s="12"/>
      <c r="J1169" s="401"/>
      <c r="L1169" s="9"/>
    </row>
    <row r="1170" spans="1:12" x14ac:dyDescent="0.2">
      <c r="A1170" s="10"/>
      <c r="D1170" s="8"/>
      <c r="H1170" s="12"/>
      <c r="J1170" s="401"/>
      <c r="L1170" s="9"/>
    </row>
    <row r="1171" spans="1:12" x14ac:dyDescent="0.2">
      <c r="A1171" s="10"/>
      <c r="D1171" s="8"/>
      <c r="H1171" s="12"/>
      <c r="J1171" s="401"/>
      <c r="L1171" s="9"/>
    </row>
    <row r="1172" spans="1:12" x14ac:dyDescent="0.2">
      <c r="A1172" s="10"/>
      <c r="D1172" s="8"/>
      <c r="H1172" s="12"/>
      <c r="J1172" s="401"/>
      <c r="L1172" s="9"/>
    </row>
    <row r="1173" spans="1:12" x14ac:dyDescent="0.2">
      <c r="A1173" s="10"/>
      <c r="D1173" s="8"/>
      <c r="H1173" s="12"/>
      <c r="J1173" s="401"/>
      <c r="L1173" s="9"/>
    </row>
    <row r="1174" spans="1:12" x14ac:dyDescent="0.2">
      <c r="A1174" s="10"/>
      <c r="D1174" s="8"/>
      <c r="H1174" s="12"/>
      <c r="J1174" s="401"/>
      <c r="L1174" s="9"/>
    </row>
    <row r="1175" spans="1:12" x14ac:dyDescent="0.2">
      <c r="A1175" s="10"/>
      <c r="D1175" s="8"/>
      <c r="H1175" s="12"/>
      <c r="J1175" s="401"/>
      <c r="L1175" s="9"/>
    </row>
    <row r="1176" spans="1:12" x14ac:dyDescent="0.2">
      <c r="A1176" s="10"/>
      <c r="D1176" s="8"/>
      <c r="H1176" s="12"/>
      <c r="J1176" s="401"/>
      <c r="L1176" s="9"/>
    </row>
    <row r="1177" spans="1:12" x14ac:dyDescent="0.2">
      <c r="A1177" s="10"/>
      <c r="D1177" s="8"/>
      <c r="H1177" s="12"/>
      <c r="J1177" s="401"/>
      <c r="L1177" s="9"/>
    </row>
    <row r="1178" spans="1:12" x14ac:dyDescent="0.2">
      <c r="A1178" s="10"/>
      <c r="D1178" s="8"/>
      <c r="H1178" s="12"/>
      <c r="J1178" s="401"/>
      <c r="L1178" s="9"/>
    </row>
    <row r="1179" spans="1:12" x14ac:dyDescent="0.2">
      <c r="A1179" s="10"/>
      <c r="D1179" s="8"/>
      <c r="H1179" s="12"/>
      <c r="J1179" s="401"/>
      <c r="L1179" s="9"/>
    </row>
    <row r="1180" spans="1:12" x14ac:dyDescent="0.2">
      <c r="A1180" s="10"/>
      <c r="D1180" s="8"/>
      <c r="H1180" s="12"/>
      <c r="J1180" s="401"/>
      <c r="L1180" s="9"/>
    </row>
    <row r="1181" spans="1:12" x14ac:dyDescent="0.2">
      <c r="A1181" s="10"/>
      <c r="D1181" s="8"/>
      <c r="H1181" s="12"/>
      <c r="J1181" s="401"/>
      <c r="L1181" s="9"/>
    </row>
    <row r="1182" spans="1:12" x14ac:dyDescent="0.2">
      <c r="A1182" s="10"/>
      <c r="D1182" s="8"/>
      <c r="H1182" s="12"/>
      <c r="J1182" s="401"/>
      <c r="L1182" s="9"/>
    </row>
    <row r="1183" spans="1:12" x14ac:dyDescent="0.2">
      <c r="A1183" s="10"/>
      <c r="D1183" s="8"/>
      <c r="H1183" s="12"/>
      <c r="J1183" s="401"/>
      <c r="L1183" s="9"/>
    </row>
    <row r="1184" spans="1:12" x14ac:dyDescent="0.2">
      <c r="A1184" s="10"/>
      <c r="D1184" s="8"/>
      <c r="H1184" s="12"/>
      <c r="J1184" s="401"/>
      <c r="L1184" s="9"/>
    </row>
    <row r="1185" spans="1:12" x14ac:dyDescent="0.2">
      <c r="A1185" s="10"/>
      <c r="D1185" s="8"/>
      <c r="H1185" s="12"/>
      <c r="J1185" s="401"/>
      <c r="L1185" s="9"/>
    </row>
    <row r="1186" spans="1:12" x14ac:dyDescent="0.2">
      <c r="A1186" s="10"/>
      <c r="D1186" s="8"/>
      <c r="H1186" s="12"/>
      <c r="J1186" s="401"/>
      <c r="L1186" s="9"/>
    </row>
    <row r="1187" spans="1:12" x14ac:dyDescent="0.2">
      <c r="A1187" s="10"/>
      <c r="D1187" s="8"/>
      <c r="H1187" s="12"/>
      <c r="J1187" s="401"/>
      <c r="L1187" s="9"/>
    </row>
    <row r="1188" spans="1:12" x14ac:dyDescent="0.2">
      <c r="A1188" s="10"/>
      <c r="D1188" s="8"/>
      <c r="H1188" s="12"/>
      <c r="J1188" s="401"/>
      <c r="L1188" s="9"/>
    </row>
    <row r="1189" spans="1:12" x14ac:dyDescent="0.2">
      <c r="A1189" s="10"/>
      <c r="D1189" s="8"/>
      <c r="H1189" s="12"/>
      <c r="J1189" s="401"/>
      <c r="L1189" s="9"/>
    </row>
    <row r="1190" spans="1:12" x14ac:dyDescent="0.2">
      <c r="A1190" s="10"/>
      <c r="D1190" s="8"/>
      <c r="H1190" s="12"/>
      <c r="J1190" s="401"/>
      <c r="L1190" s="9"/>
    </row>
    <row r="1191" spans="1:12" x14ac:dyDescent="0.2">
      <c r="A1191" s="10"/>
      <c r="D1191" s="8"/>
      <c r="H1191" s="12"/>
      <c r="J1191" s="401"/>
      <c r="L1191" s="9"/>
    </row>
    <row r="1192" spans="1:12" x14ac:dyDescent="0.2">
      <c r="A1192" s="10"/>
      <c r="D1192" s="8"/>
      <c r="H1192" s="12"/>
      <c r="J1192" s="401"/>
      <c r="L1192" s="9"/>
    </row>
    <row r="1193" spans="1:12" x14ac:dyDescent="0.2">
      <c r="A1193" s="10"/>
      <c r="D1193" s="8"/>
      <c r="H1193" s="12"/>
      <c r="J1193" s="401"/>
      <c r="L1193" s="9"/>
    </row>
    <row r="1194" spans="1:12" x14ac:dyDescent="0.2">
      <c r="A1194" s="10"/>
      <c r="D1194" s="8"/>
      <c r="H1194" s="12"/>
      <c r="J1194" s="401"/>
      <c r="L1194" s="9"/>
    </row>
    <row r="1195" spans="1:12" x14ac:dyDescent="0.2">
      <c r="A1195" s="10"/>
      <c r="D1195" s="8"/>
      <c r="H1195" s="12"/>
      <c r="J1195" s="401"/>
      <c r="L1195" s="9"/>
    </row>
    <row r="1196" spans="1:12" x14ac:dyDescent="0.2">
      <c r="A1196" s="10"/>
      <c r="D1196" s="8"/>
      <c r="H1196" s="12"/>
      <c r="J1196" s="401"/>
      <c r="L1196" s="9"/>
    </row>
    <row r="1197" spans="1:12" x14ac:dyDescent="0.2">
      <c r="A1197" s="10"/>
      <c r="D1197" s="8"/>
      <c r="H1197" s="12"/>
      <c r="J1197" s="401"/>
      <c r="L1197" s="9"/>
    </row>
    <row r="1198" spans="1:12" x14ac:dyDescent="0.2">
      <c r="A1198" s="10"/>
      <c r="D1198" s="8"/>
      <c r="H1198" s="12"/>
      <c r="J1198" s="401"/>
      <c r="L1198" s="9"/>
    </row>
    <row r="1199" spans="1:12" x14ac:dyDescent="0.2">
      <c r="A1199" s="10"/>
      <c r="D1199" s="8"/>
      <c r="H1199" s="12"/>
      <c r="J1199" s="401"/>
      <c r="L1199" s="9"/>
    </row>
    <row r="1200" spans="1:12" x14ac:dyDescent="0.2">
      <c r="A1200" s="10"/>
      <c r="D1200" s="8"/>
      <c r="H1200" s="12"/>
      <c r="J1200" s="401"/>
      <c r="L1200" s="9"/>
    </row>
    <row r="1201" spans="1:12" x14ac:dyDescent="0.2">
      <c r="A1201" s="10"/>
      <c r="D1201" s="8"/>
      <c r="H1201" s="12"/>
      <c r="J1201" s="401"/>
      <c r="L1201" s="9"/>
    </row>
    <row r="1202" spans="1:12" x14ac:dyDescent="0.2">
      <c r="A1202" s="10"/>
      <c r="D1202" s="8"/>
      <c r="H1202" s="12"/>
      <c r="J1202" s="401"/>
      <c r="L1202" s="9"/>
    </row>
    <row r="1203" spans="1:12" x14ac:dyDescent="0.2">
      <c r="A1203" s="10"/>
      <c r="D1203" s="8"/>
      <c r="H1203" s="12"/>
      <c r="J1203" s="401"/>
      <c r="L1203" s="9"/>
    </row>
    <row r="1204" spans="1:12" x14ac:dyDescent="0.2">
      <c r="A1204" s="10"/>
      <c r="D1204" s="8"/>
      <c r="H1204" s="12"/>
      <c r="J1204" s="401"/>
      <c r="L1204" s="9"/>
    </row>
    <row r="1205" spans="1:12" x14ac:dyDescent="0.2">
      <c r="A1205" s="10"/>
      <c r="D1205" s="8"/>
      <c r="H1205" s="12"/>
      <c r="J1205" s="401"/>
      <c r="L1205" s="9"/>
    </row>
    <row r="1206" spans="1:12" x14ac:dyDescent="0.2">
      <c r="A1206" s="10"/>
      <c r="D1206" s="8"/>
      <c r="H1206" s="12"/>
      <c r="J1206" s="401"/>
      <c r="L1206" s="9"/>
    </row>
    <row r="1207" spans="1:12" x14ac:dyDescent="0.2">
      <c r="A1207" s="10"/>
      <c r="D1207" s="8"/>
      <c r="H1207" s="12"/>
      <c r="J1207" s="401"/>
      <c r="L1207" s="9"/>
    </row>
    <row r="1208" spans="1:12" x14ac:dyDescent="0.2">
      <c r="A1208" s="10"/>
      <c r="D1208" s="8"/>
      <c r="H1208" s="12"/>
      <c r="J1208" s="401"/>
      <c r="L1208" s="9"/>
    </row>
    <row r="1209" spans="1:12" x14ac:dyDescent="0.2">
      <c r="A1209" s="10"/>
      <c r="D1209" s="8"/>
      <c r="H1209" s="12"/>
      <c r="J1209" s="401"/>
      <c r="L1209" s="9"/>
    </row>
    <row r="1210" spans="1:12" x14ac:dyDescent="0.2">
      <c r="A1210" s="10"/>
      <c r="D1210" s="8"/>
      <c r="H1210" s="12"/>
      <c r="J1210" s="401"/>
      <c r="L1210" s="9"/>
    </row>
    <row r="1211" spans="1:12" x14ac:dyDescent="0.2">
      <c r="A1211" s="10"/>
      <c r="D1211" s="8"/>
      <c r="H1211" s="12"/>
      <c r="J1211" s="401"/>
      <c r="L1211" s="9"/>
    </row>
    <row r="1212" spans="1:12" x14ac:dyDescent="0.2">
      <c r="A1212" s="10"/>
      <c r="D1212" s="8"/>
      <c r="H1212" s="12"/>
      <c r="J1212" s="401"/>
      <c r="L1212" s="9"/>
    </row>
    <row r="1213" spans="1:12" x14ac:dyDescent="0.2">
      <c r="A1213" s="10"/>
      <c r="D1213" s="8"/>
      <c r="H1213" s="12"/>
      <c r="J1213" s="401"/>
      <c r="L1213" s="9"/>
    </row>
    <row r="1214" spans="1:12" x14ac:dyDescent="0.2">
      <c r="A1214" s="10"/>
      <c r="D1214" s="8"/>
      <c r="H1214" s="12"/>
      <c r="J1214" s="401"/>
      <c r="L1214" s="9"/>
    </row>
    <row r="1215" spans="1:12" x14ac:dyDescent="0.2">
      <c r="A1215" s="10"/>
      <c r="D1215" s="8"/>
      <c r="H1215" s="12"/>
      <c r="J1215" s="401"/>
      <c r="L1215" s="9"/>
    </row>
    <row r="1216" spans="1:12" x14ac:dyDescent="0.2">
      <c r="A1216" s="10"/>
      <c r="D1216" s="8"/>
      <c r="H1216" s="12"/>
      <c r="J1216" s="401"/>
      <c r="L1216" s="9"/>
    </row>
    <row r="1217" spans="1:12" x14ac:dyDescent="0.2">
      <c r="A1217" s="10"/>
      <c r="D1217" s="8"/>
      <c r="H1217" s="12"/>
      <c r="J1217" s="401"/>
      <c r="L1217" s="9"/>
    </row>
    <row r="1218" spans="1:12" x14ac:dyDescent="0.2">
      <c r="A1218" s="10"/>
      <c r="D1218" s="8"/>
      <c r="H1218" s="12"/>
      <c r="J1218" s="401"/>
      <c r="L1218" s="9"/>
    </row>
    <row r="1219" spans="1:12" x14ac:dyDescent="0.2">
      <c r="A1219" s="10"/>
      <c r="D1219" s="8"/>
      <c r="H1219" s="12"/>
      <c r="J1219" s="401"/>
      <c r="L1219" s="9"/>
    </row>
    <row r="1220" spans="1:12" x14ac:dyDescent="0.2">
      <c r="A1220" s="10"/>
      <c r="D1220" s="8"/>
      <c r="H1220" s="12"/>
      <c r="J1220" s="401"/>
      <c r="L1220" s="9"/>
    </row>
    <row r="1221" spans="1:12" x14ac:dyDescent="0.2">
      <c r="A1221" s="10"/>
      <c r="D1221" s="8"/>
      <c r="H1221" s="12"/>
      <c r="J1221" s="401"/>
      <c r="L1221" s="9"/>
    </row>
    <row r="1222" spans="1:12" x14ac:dyDescent="0.2">
      <c r="A1222" s="10"/>
      <c r="D1222" s="8"/>
      <c r="H1222" s="12"/>
      <c r="J1222" s="401"/>
      <c r="L1222" s="9"/>
    </row>
    <row r="1223" spans="1:12" x14ac:dyDescent="0.2">
      <c r="A1223" s="10"/>
      <c r="D1223" s="8"/>
      <c r="H1223" s="12"/>
      <c r="J1223" s="401"/>
      <c r="L1223" s="9"/>
    </row>
    <row r="1224" spans="1:12" x14ac:dyDescent="0.2">
      <c r="A1224" s="10"/>
      <c r="D1224" s="8"/>
      <c r="H1224" s="12"/>
      <c r="J1224" s="401"/>
      <c r="L1224" s="9"/>
    </row>
    <row r="1225" spans="1:12" x14ac:dyDescent="0.2">
      <c r="A1225" s="10"/>
      <c r="D1225" s="8"/>
      <c r="H1225" s="12"/>
      <c r="J1225" s="401"/>
      <c r="L1225" s="9"/>
    </row>
    <row r="1226" spans="1:12" x14ac:dyDescent="0.2">
      <c r="A1226" s="10"/>
      <c r="D1226" s="8"/>
      <c r="H1226" s="12"/>
      <c r="J1226" s="401"/>
      <c r="L1226" s="9"/>
    </row>
    <row r="1227" spans="1:12" x14ac:dyDescent="0.2">
      <c r="A1227" s="10"/>
      <c r="D1227" s="8"/>
      <c r="H1227" s="12"/>
      <c r="J1227" s="401"/>
      <c r="L1227" s="9"/>
    </row>
    <row r="1228" spans="1:12" x14ac:dyDescent="0.2">
      <c r="A1228" s="10"/>
      <c r="D1228" s="8"/>
      <c r="H1228" s="12"/>
      <c r="J1228" s="401"/>
      <c r="L1228" s="9"/>
    </row>
    <row r="1229" spans="1:12" x14ac:dyDescent="0.2">
      <c r="A1229" s="10"/>
      <c r="D1229" s="8"/>
      <c r="H1229" s="12"/>
      <c r="J1229" s="401"/>
      <c r="L1229" s="9"/>
    </row>
    <row r="1230" spans="1:12" x14ac:dyDescent="0.2">
      <c r="A1230" s="10"/>
      <c r="D1230" s="8"/>
      <c r="H1230" s="12"/>
      <c r="J1230" s="401"/>
      <c r="L1230" s="9"/>
    </row>
    <row r="1231" spans="1:12" x14ac:dyDescent="0.2">
      <c r="A1231" s="10"/>
      <c r="D1231" s="8"/>
      <c r="H1231" s="12"/>
      <c r="J1231" s="401"/>
      <c r="L1231" s="9"/>
    </row>
    <row r="1232" spans="1:12" x14ac:dyDescent="0.2">
      <c r="A1232" s="10"/>
      <c r="D1232" s="8"/>
      <c r="H1232" s="12"/>
      <c r="J1232" s="401"/>
      <c r="L1232" s="9"/>
    </row>
    <row r="1233" spans="1:12" x14ac:dyDescent="0.2">
      <c r="A1233" s="10"/>
      <c r="D1233" s="8"/>
      <c r="H1233" s="12"/>
      <c r="J1233" s="401"/>
      <c r="L1233" s="9"/>
    </row>
    <row r="1234" spans="1:12" x14ac:dyDescent="0.2">
      <c r="A1234" s="10"/>
      <c r="D1234" s="8"/>
      <c r="H1234" s="12"/>
      <c r="J1234" s="401"/>
      <c r="L1234" s="9"/>
    </row>
    <row r="1235" spans="1:12" x14ac:dyDescent="0.2">
      <c r="A1235" s="10"/>
      <c r="D1235" s="8"/>
      <c r="H1235" s="12"/>
      <c r="J1235" s="401"/>
      <c r="L1235" s="9"/>
    </row>
    <row r="1236" spans="1:12" x14ac:dyDescent="0.2">
      <c r="A1236" s="10"/>
      <c r="D1236" s="8"/>
      <c r="H1236" s="12"/>
      <c r="J1236" s="401"/>
      <c r="L1236" s="9"/>
    </row>
    <row r="1237" spans="1:12" x14ac:dyDescent="0.2">
      <c r="A1237" s="10"/>
      <c r="D1237" s="8"/>
      <c r="H1237" s="12"/>
      <c r="J1237" s="401"/>
      <c r="L1237" s="9"/>
    </row>
    <row r="1238" spans="1:12" x14ac:dyDescent="0.2">
      <c r="A1238" s="10"/>
      <c r="D1238" s="8"/>
      <c r="H1238" s="12"/>
      <c r="J1238" s="401"/>
      <c r="L1238" s="9"/>
    </row>
    <row r="1239" spans="1:12" x14ac:dyDescent="0.2">
      <c r="A1239" s="10"/>
      <c r="D1239" s="8"/>
      <c r="H1239" s="12"/>
      <c r="J1239" s="401"/>
      <c r="L1239" s="9"/>
    </row>
    <row r="1240" spans="1:12" x14ac:dyDescent="0.2">
      <c r="A1240" s="10"/>
      <c r="D1240" s="8"/>
      <c r="H1240" s="12"/>
      <c r="J1240" s="401"/>
      <c r="L1240" s="9"/>
    </row>
    <row r="1241" spans="1:12" x14ac:dyDescent="0.2">
      <c r="A1241" s="10"/>
      <c r="D1241" s="8"/>
      <c r="H1241" s="12"/>
      <c r="J1241" s="401"/>
      <c r="L1241" s="9"/>
    </row>
    <row r="1242" spans="1:12" x14ac:dyDescent="0.2">
      <c r="A1242" s="10"/>
      <c r="D1242" s="8"/>
      <c r="H1242" s="12"/>
      <c r="J1242" s="401"/>
      <c r="L1242" s="9"/>
    </row>
    <row r="1243" spans="1:12" x14ac:dyDescent="0.2">
      <c r="A1243" s="10"/>
      <c r="D1243" s="8"/>
      <c r="H1243" s="12"/>
      <c r="J1243" s="401"/>
      <c r="L1243" s="9"/>
    </row>
    <row r="1244" spans="1:12" x14ac:dyDescent="0.2">
      <c r="A1244" s="10"/>
      <c r="D1244" s="8"/>
      <c r="H1244" s="12"/>
      <c r="J1244" s="401"/>
      <c r="L1244" s="9"/>
    </row>
    <row r="1245" spans="1:12" x14ac:dyDescent="0.2">
      <c r="A1245" s="10"/>
      <c r="D1245" s="8"/>
      <c r="H1245" s="12"/>
      <c r="J1245" s="401"/>
      <c r="L1245" s="9"/>
    </row>
    <row r="1246" spans="1:12" x14ac:dyDescent="0.2">
      <c r="A1246" s="10"/>
      <c r="D1246" s="8"/>
      <c r="H1246" s="12"/>
      <c r="J1246" s="401"/>
      <c r="L1246" s="9"/>
    </row>
    <row r="1247" spans="1:12" x14ac:dyDescent="0.2">
      <c r="A1247" s="10"/>
      <c r="D1247" s="8"/>
      <c r="H1247" s="12"/>
      <c r="J1247" s="401"/>
      <c r="L1247" s="9"/>
    </row>
    <row r="1248" spans="1:12" x14ac:dyDescent="0.2">
      <c r="A1248" s="10"/>
      <c r="D1248" s="8"/>
      <c r="H1248" s="12"/>
      <c r="J1248" s="401"/>
      <c r="L1248" s="9"/>
    </row>
    <row r="1249" spans="1:12" x14ac:dyDescent="0.2">
      <c r="A1249" s="10"/>
      <c r="D1249" s="8"/>
      <c r="H1249" s="12"/>
      <c r="J1249" s="401"/>
      <c r="L1249" s="9"/>
    </row>
    <row r="1250" spans="1:12" x14ac:dyDescent="0.2">
      <c r="A1250" s="10"/>
      <c r="D1250" s="8"/>
      <c r="H1250" s="12"/>
      <c r="J1250" s="401"/>
      <c r="L1250" s="9"/>
    </row>
    <row r="1251" spans="1:12" x14ac:dyDescent="0.2">
      <c r="A1251" s="10"/>
      <c r="D1251" s="8"/>
      <c r="H1251" s="12"/>
      <c r="J1251" s="401"/>
      <c r="L1251" s="9"/>
    </row>
    <row r="1252" spans="1:12" x14ac:dyDescent="0.2">
      <c r="A1252" s="10"/>
      <c r="D1252" s="8"/>
      <c r="H1252" s="12"/>
      <c r="J1252" s="401"/>
      <c r="L1252" s="9"/>
    </row>
    <row r="1253" spans="1:12" x14ac:dyDescent="0.2">
      <c r="A1253" s="10"/>
      <c r="D1253" s="8"/>
      <c r="H1253" s="12"/>
      <c r="J1253" s="401"/>
      <c r="L1253" s="9"/>
    </row>
    <row r="1254" spans="1:12" x14ac:dyDescent="0.2">
      <c r="A1254" s="10"/>
      <c r="D1254" s="8"/>
      <c r="H1254" s="12"/>
      <c r="J1254" s="401"/>
      <c r="L1254" s="9"/>
    </row>
    <row r="1255" spans="1:12" x14ac:dyDescent="0.2">
      <c r="A1255" s="10"/>
      <c r="D1255" s="8"/>
      <c r="H1255" s="12"/>
      <c r="J1255" s="401"/>
      <c r="L1255" s="9"/>
    </row>
    <row r="1256" spans="1:12" x14ac:dyDescent="0.2">
      <c r="A1256" s="10"/>
      <c r="D1256" s="8"/>
      <c r="H1256" s="12"/>
      <c r="J1256" s="401"/>
      <c r="L1256" s="9"/>
    </row>
    <row r="1257" spans="1:12" x14ac:dyDescent="0.2">
      <c r="A1257" s="10"/>
      <c r="D1257" s="8"/>
      <c r="H1257" s="12"/>
      <c r="J1257" s="401"/>
      <c r="L1257" s="9"/>
    </row>
    <row r="1258" spans="1:12" x14ac:dyDescent="0.2">
      <c r="A1258" s="10"/>
      <c r="D1258" s="8"/>
      <c r="H1258" s="12"/>
      <c r="J1258" s="401"/>
      <c r="L1258" s="9"/>
    </row>
    <row r="1259" spans="1:12" x14ac:dyDescent="0.2">
      <c r="A1259" s="10"/>
      <c r="D1259" s="8"/>
      <c r="H1259" s="12"/>
      <c r="J1259" s="401"/>
      <c r="L1259" s="9"/>
    </row>
    <row r="1260" spans="1:12" x14ac:dyDescent="0.2">
      <c r="A1260" s="10"/>
      <c r="D1260" s="8"/>
      <c r="H1260" s="12"/>
      <c r="J1260" s="401"/>
      <c r="L1260" s="9"/>
    </row>
    <row r="1261" spans="1:12" x14ac:dyDescent="0.2">
      <c r="A1261" s="10"/>
      <c r="D1261" s="8"/>
      <c r="H1261" s="12"/>
      <c r="J1261" s="401"/>
      <c r="L1261" s="9"/>
    </row>
    <row r="1262" spans="1:12" x14ac:dyDescent="0.2">
      <c r="A1262" s="10"/>
      <c r="D1262" s="8"/>
      <c r="H1262" s="12"/>
      <c r="J1262" s="401"/>
      <c r="L1262" s="9"/>
    </row>
    <row r="1263" spans="1:12" x14ac:dyDescent="0.2">
      <c r="A1263" s="10"/>
      <c r="D1263" s="8"/>
      <c r="H1263" s="12"/>
      <c r="J1263" s="401"/>
      <c r="L1263" s="9"/>
    </row>
    <row r="1264" spans="1:12" x14ac:dyDescent="0.2">
      <c r="A1264" s="10"/>
      <c r="D1264" s="8"/>
      <c r="H1264" s="12"/>
      <c r="J1264" s="401"/>
      <c r="L1264" s="9"/>
    </row>
    <row r="1265" spans="1:12" x14ac:dyDescent="0.2">
      <c r="A1265" s="10"/>
      <c r="D1265" s="8"/>
      <c r="H1265" s="12"/>
      <c r="J1265" s="401"/>
      <c r="L1265" s="9"/>
    </row>
    <row r="1266" spans="1:12" x14ac:dyDescent="0.2">
      <c r="A1266" s="10"/>
      <c r="D1266" s="8"/>
      <c r="H1266" s="12"/>
      <c r="J1266" s="401"/>
      <c r="L1266" s="9"/>
    </row>
    <row r="1267" spans="1:12" x14ac:dyDescent="0.2">
      <c r="A1267" s="10"/>
      <c r="D1267" s="8"/>
      <c r="H1267" s="12"/>
      <c r="J1267" s="401"/>
      <c r="L1267" s="9"/>
    </row>
    <row r="1268" spans="1:12" x14ac:dyDescent="0.2">
      <c r="A1268" s="10"/>
      <c r="D1268" s="8"/>
      <c r="H1268" s="12"/>
      <c r="J1268" s="401"/>
      <c r="L1268" s="9"/>
    </row>
    <row r="1269" spans="1:12" x14ac:dyDescent="0.2">
      <c r="A1269" s="10"/>
      <c r="D1269" s="8"/>
      <c r="H1269" s="12"/>
      <c r="J1269" s="401"/>
      <c r="L1269" s="9"/>
    </row>
    <row r="1270" spans="1:12" x14ac:dyDescent="0.2">
      <c r="A1270" s="10"/>
      <c r="D1270" s="8"/>
      <c r="H1270" s="12"/>
      <c r="J1270" s="401"/>
      <c r="L1270" s="9"/>
    </row>
    <row r="1271" spans="1:12" x14ac:dyDescent="0.2">
      <c r="A1271" s="10"/>
      <c r="D1271" s="8"/>
      <c r="H1271" s="12"/>
      <c r="J1271" s="401"/>
      <c r="L1271" s="9"/>
    </row>
    <row r="1272" spans="1:12" x14ac:dyDescent="0.2">
      <c r="A1272" s="10"/>
      <c r="D1272" s="8"/>
      <c r="H1272" s="12"/>
      <c r="J1272" s="401"/>
      <c r="L1272" s="9"/>
    </row>
    <row r="1273" spans="1:12" x14ac:dyDescent="0.2">
      <c r="A1273" s="10"/>
      <c r="D1273" s="8"/>
      <c r="H1273" s="12"/>
      <c r="J1273" s="401"/>
      <c r="L1273" s="9"/>
    </row>
    <row r="1274" spans="1:12" x14ac:dyDescent="0.2">
      <c r="A1274" s="10"/>
      <c r="D1274" s="8"/>
      <c r="H1274" s="12"/>
      <c r="J1274" s="401"/>
      <c r="L1274" s="9"/>
    </row>
    <row r="1275" spans="1:12" x14ac:dyDescent="0.2">
      <c r="A1275" s="10"/>
      <c r="D1275" s="8"/>
      <c r="H1275" s="12"/>
      <c r="J1275" s="401"/>
      <c r="L1275" s="9"/>
    </row>
    <row r="1276" spans="1:12" x14ac:dyDescent="0.2">
      <c r="A1276" s="10"/>
      <c r="D1276" s="8"/>
      <c r="H1276" s="12"/>
      <c r="J1276" s="401"/>
      <c r="L1276" s="9"/>
    </row>
    <row r="1277" spans="1:12" x14ac:dyDescent="0.2">
      <c r="A1277" s="10"/>
      <c r="D1277" s="8"/>
      <c r="H1277" s="12"/>
      <c r="J1277" s="401"/>
      <c r="L1277" s="9"/>
    </row>
    <row r="1278" spans="1:12" x14ac:dyDescent="0.2">
      <c r="A1278" s="10"/>
      <c r="D1278" s="8"/>
      <c r="H1278" s="12"/>
      <c r="J1278" s="401"/>
      <c r="L1278" s="9"/>
    </row>
    <row r="1279" spans="1:12" x14ac:dyDescent="0.2">
      <c r="A1279" s="10"/>
      <c r="D1279" s="8"/>
      <c r="H1279" s="12"/>
      <c r="J1279" s="401"/>
      <c r="L1279" s="9"/>
    </row>
    <row r="1280" spans="1:12" x14ac:dyDescent="0.2">
      <c r="A1280" s="10"/>
      <c r="D1280" s="8"/>
      <c r="H1280" s="12"/>
      <c r="J1280" s="401"/>
      <c r="L1280" s="9"/>
    </row>
    <row r="1281" spans="1:12" x14ac:dyDescent="0.2">
      <c r="A1281" s="10"/>
      <c r="D1281" s="8"/>
      <c r="H1281" s="12"/>
      <c r="J1281" s="401"/>
      <c r="L1281" s="9"/>
    </row>
    <row r="1282" spans="1:12" x14ac:dyDescent="0.2">
      <c r="A1282" s="10"/>
      <c r="D1282" s="8"/>
      <c r="H1282" s="12"/>
      <c r="J1282" s="401"/>
      <c r="L1282" s="9"/>
    </row>
    <row r="1283" spans="1:12" x14ac:dyDescent="0.2">
      <c r="A1283" s="10"/>
      <c r="D1283" s="8"/>
      <c r="H1283" s="12"/>
      <c r="J1283" s="401"/>
      <c r="L1283" s="9"/>
    </row>
    <row r="1284" spans="1:12" x14ac:dyDescent="0.2">
      <c r="A1284" s="10"/>
      <c r="D1284" s="8"/>
      <c r="H1284" s="12"/>
      <c r="J1284" s="401"/>
      <c r="L1284" s="9"/>
    </row>
    <row r="1285" spans="1:12" x14ac:dyDescent="0.2">
      <c r="A1285" s="10"/>
      <c r="D1285" s="8"/>
      <c r="H1285" s="12"/>
      <c r="J1285" s="401"/>
      <c r="L1285" s="9"/>
    </row>
    <row r="1286" spans="1:12" x14ac:dyDescent="0.2">
      <c r="A1286" s="10"/>
      <c r="D1286" s="8"/>
      <c r="H1286" s="12"/>
      <c r="J1286" s="401"/>
      <c r="L1286" s="9"/>
    </row>
    <row r="1287" spans="1:12" x14ac:dyDescent="0.2">
      <c r="A1287" s="10"/>
      <c r="D1287" s="8"/>
      <c r="H1287" s="12"/>
      <c r="J1287" s="401"/>
      <c r="L1287" s="9"/>
    </row>
    <row r="1288" spans="1:12" x14ac:dyDescent="0.2">
      <c r="A1288" s="10"/>
      <c r="D1288" s="8"/>
      <c r="H1288" s="12"/>
      <c r="J1288" s="401"/>
      <c r="L1288" s="9"/>
    </row>
    <row r="1289" spans="1:12" x14ac:dyDescent="0.2">
      <c r="A1289" s="10"/>
      <c r="D1289" s="8"/>
      <c r="H1289" s="12"/>
      <c r="J1289" s="401"/>
      <c r="L1289" s="9"/>
    </row>
    <row r="1290" spans="1:12" x14ac:dyDescent="0.2">
      <c r="A1290" s="10"/>
      <c r="D1290" s="8"/>
      <c r="H1290" s="12"/>
      <c r="J1290" s="401"/>
      <c r="L1290" s="9"/>
    </row>
    <row r="1291" spans="1:12" x14ac:dyDescent="0.2">
      <c r="A1291" s="10"/>
      <c r="D1291" s="8"/>
      <c r="H1291" s="12"/>
      <c r="J1291" s="401"/>
      <c r="L1291" s="9"/>
    </row>
    <row r="1292" spans="1:12" x14ac:dyDescent="0.2">
      <c r="A1292" s="10"/>
      <c r="D1292" s="8"/>
      <c r="H1292" s="12"/>
      <c r="J1292" s="401"/>
      <c r="L1292" s="9"/>
    </row>
    <row r="1293" spans="1:12" x14ac:dyDescent="0.2">
      <c r="A1293" s="10"/>
      <c r="D1293" s="8"/>
      <c r="H1293" s="12"/>
      <c r="J1293" s="401"/>
      <c r="L1293" s="9"/>
    </row>
    <row r="1294" spans="1:12" x14ac:dyDescent="0.2">
      <c r="A1294" s="10"/>
      <c r="D1294" s="8"/>
      <c r="H1294" s="12"/>
      <c r="J1294" s="401"/>
      <c r="L1294" s="9"/>
    </row>
    <row r="1295" spans="1:12" x14ac:dyDescent="0.2">
      <c r="A1295" s="10"/>
      <c r="D1295" s="8"/>
      <c r="H1295" s="12"/>
      <c r="J1295" s="401"/>
      <c r="L1295" s="9"/>
    </row>
    <row r="1296" spans="1:12" x14ac:dyDescent="0.2">
      <c r="A1296" s="10"/>
      <c r="D1296" s="8"/>
      <c r="H1296" s="12"/>
      <c r="J1296" s="401"/>
      <c r="L1296" s="9"/>
    </row>
    <row r="1297" spans="1:12" x14ac:dyDescent="0.2">
      <c r="A1297" s="10"/>
      <c r="D1297" s="8"/>
      <c r="H1297" s="12"/>
      <c r="J1297" s="401"/>
      <c r="L1297" s="9"/>
    </row>
    <row r="1298" spans="1:12" x14ac:dyDescent="0.2">
      <c r="A1298" s="10"/>
      <c r="D1298" s="8"/>
      <c r="H1298" s="12"/>
      <c r="J1298" s="401"/>
      <c r="L1298" s="9"/>
    </row>
    <row r="1299" spans="1:12" x14ac:dyDescent="0.2">
      <c r="A1299" s="10"/>
      <c r="D1299" s="8"/>
      <c r="H1299" s="12"/>
      <c r="J1299" s="401"/>
      <c r="L1299" s="9"/>
    </row>
    <row r="1300" spans="1:12" x14ac:dyDescent="0.2">
      <c r="A1300" s="10"/>
      <c r="D1300" s="8"/>
      <c r="H1300" s="12"/>
      <c r="J1300" s="401"/>
      <c r="L1300" s="9"/>
    </row>
    <row r="1301" spans="1:12" x14ac:dyDescent="0.2">
      <c r="A1301" s="10"/>
      <c r="D1301" s="8"/>
      <c r="H1301" s="12"/>
      <c r="J1301" s="401"/>
      <c r="L1301" s="9"/>
    </row>
    <row r="1302" spans="1:12" x14ac:dyDescent="0.2">
      <c r="A1302" s="10"/>
      <c r="D1302" s="8"/>
      <c r="H1302" s="12"/>
      <c r="J1302" s="401"/>
      <c r="L1302" s="9"/>
    </row>
    <row r="1303" spans="1:12" x14ac:dyDescent="0.2">
      <c r="A1303" s="10"/>
      <c r="D1303" s="8"/>
      <c r="H1303" s="12"/>
      <c r="J1303" s="401"/>
      <c r="L1303" s="9"/>
    </row>
    <row r="1304" spans="1:12" x14ac:dyDescent="0.2">
      <c r="A1304" s="10"/>
      <c r="D1304" s="8"/>
      <c r="H1304" s="12"/>
      <c r="J1304" s="401"/>
      <c r="L1304" s="9"/>
    </row>
    <row r="1305" spans="1:12" x14ac:dyDescent="0.2">
      <c r="A1305" s="10"/>
      <c r="D1305" s="8"/>
      <c r="H1305" s="12"/>
      <c r="J1305" s="401"/>
      <c r="L1305" s="9"/>
    </row>
    <row r="1306" spans="1:12" x14ac:dyDescent="0.2">
      <c r="A1306" s="10"/>
      <c r="D1306" s="8"/>
      <c r="H1306" s="12"/>
      <c r="J1306" s="401"/>
      <c r="L1306" s="9"/>
    </row>
    <row r="1307" spans="1:12" x14ac:dyDescent="0.2">
      <c r="A1307" s="10"/>
      <c r="D1307" s="8"/>
      <c r="H1307" s="12"/>
      <c r="J1307" s="401"/>
      <c r="L1307" s="9"/>
    </row>
    <row r="1308" spans="1:12" x14ac:dyDescent="0.2">
      <c r="A1308" s="10"/>
      <c r="D1308" s="8"/>
      <c r="H1308" s="12"/>
      <c r="J1308" s="401"/>
      <c r="L1308" s="9"/>
    </row>
    <row r="1309" spans="1:12" x14ac:dyDescent="0.2">
      <c r="A1309" s="10"/>
      <c r="D1309" s="8"/>
      <c r="H1309" s="12"/>
      <c r="J1309" s="401"/>
      <c r="L1309" s="9"/>
    </row>
    <row r="1310" spans="1:12" x14ac:dyDescent="0.2">
      <c r="A1310" s="10"/>
      <c r="D1310" s="8"/>
      <c r="H1310" s="12"/>
      <c r="J1310" s="401"/>
      <c r="L1310" s="9"/>
    </row>
    <row r="1311" spans="1:12" x14ac:dyDescent="0.2">
      <c r="A1311" s="10"/>
      <c r="D1311" s="8"/>
      <c r="H1311" s="12"/>
      <c r="J1311" s="401"/>
      <c r="L1311" s="9"/>
    </row>
    <row r="1312" spans="1:12" x14ac:dyDescent="0.2">
      <c r="A1312" s="10"/>
      <c r="D1312" s="8"/>
      <c r="H1312" s="12"/>
      <c r="J1312" s="401"/>
      <c r="L1312" s="9"/>
    </row>
    <row r="1313" spans="1:12" x14ac:dyDescent="0.2">
      <c r="A1313" s="10"/>
      <c r="D1313" s="8"/>
      <c r="H1313" s="12"/>
      <c r="J1313" s="401"/>
      <c r="L1313" s="9"/>
    </row>
    <row r="1314" spans="1:12" x14ac:dyDescent="0.2">
      <c r="A1314" s="10"/>
      <c r="D1314" s="8"/>
      <c r="H1314" s="12"/>
      <c r="J1314" s="401"/>
      <c r="L1314" s="9"/>
    </row>
    <row r="1315" spans="1:12" x14ac:dyDescent="0.2">
      <c r="A1315" s="10"/>
      <c r="D1315" s="8"/>
      <c r="H1315" s="12"/>
      <c r="J1315" s="401"/>
      <c r="L1315" s="9"/>
    </row>
    <row r="1316" spans="1:12" x14ac:dyDescent="0.2">
      <c r="A1316" s="10"/>
      <c r="D1316" s="8"/>
      <c r="H1316" s="12"/>
      <c r="J1316" s="401"/>
      <c r="L1316" s="9"/>
    </row>
    <row r="1317" spans="1:12" x14ac:dyDescent="0.2">
      <c r="A1317" s="10"/>
      <c r="D1317" s="8"/>
      <c r="H1317" s="12"/>
      <c r="J1317" s="401"/>
      <c r="L1317" s="9"/>
    </row>
    <row r="1318" spans="1:12" x14ac:dyDescent="0.2">
      <c r="A1318" s="10"/>
      <c r="D1318" s="8"/>
      <c r="H1318" s="12"/>
      <c r="J1318" s="401"/>
      <c r="L1318" s="9"/>
    </row>
    <row r="1319" spans="1:12" x14ac:dyDescent="0.2">
      <c r="A1319" s="10"/>
      <c r="D1319" s="8"/>
      <c r="H1319" s="12"/>
      <c r="J1319" s="401"/>
      <c r="L1319" s="9"/>
    </row>
    <row r="1320" spans="1:12" x14ac:dyDescent="0.2">
      <c r="A1320" s="10"/>
      <c r="D1320" s="8"/>
      <c r="H1320" s="12"/>
      <c r="J1320" s="401"/>
      <c r="L1320" s="9"/>
    </row>
    <row r="1321" spans="1:12" x14ac:dyDescent="0.2">
      <c r="A1321" s="10"/>
      <c r="D1321" s="8"/>
      <c r="H1321" s="12"/>
      <c r="J1321" s="401"/>
      <c r="L1321" s="9"/>
    </row>
    <row r="1322" spans="1:12" x14ac:dyDescent="0.2">
      <c r="A1322" s="10"/>
      <c r="D1322" s="8"/>
      <c r="H1322" s="12"/>
      <c r="J1322" s="401"/>
      <c r="L1322" s="9"/>
    </row>
    <row r="1323" spans="1:12" x14ac:dyDescent="0.2">
      <c r="A1323" s="10"/>
      <c r="D1323" s="8"/>
      <c r="H1323" s="12"/>
      <c r="J1323" s="401"/>
      <c r="L1323" s="9"/>
    </row>
    <row r="1324" spans="1:12" x14ac:dyDescent="0.2">
      <c r="A1324" s="10"/>
      <c r="D1324" s="8"/>
      <c r="H1324" s="12"/>
      <c r="J1324" s="401"/>
      <c r="L1324" s="9"/>
    </row>
    <row r="1325" spans="1:12" x14ac:dyDescent="0.2">
      <c r="A1325" s="10"/>
      <c r="D1325" s="8"/>
      <c r="H1325" s="12"/>
      <c r="J1325" s="401"/>
      <c r="L1325" s="9"/>
    </row>
    <row r="1326" spans="1:12" x14ac:dyDescent="0.2">
      <c r="A1326" s="10"/>
      <c r="D1326" s="8"/>
      <c r="H1326" s="12"/>
      <c r="J1326" s="401"/>
      <c r="L1326" s="9"/>
    </row>
    <row r="1327" spans="1:12" x14ac:dyDescent="0.2">
      <c r="A1327" s="10"/>
      <c r="D1327" s="8"/>
      <c r="H1327" s="12"/>
      <c r="J1327" s="401"/>
      <c r="L1327" s="9"/>
    </row>
    <row r="1328" spans="1:12" x14ac:dyDescent="0.2">
      <c r="A1328" s="10"/>
      <c r="D1328" s="8"/>
      <c r="H1328" s="12"/>
      <c r="J1328" s="401"/>
      <c r="L1328" s="9"/>
    </row>
    <row r="1329" spans="1:12" x14ac:dyDescent="0.2">
      <c r="A1329" s="10"/>
      <c r="D1329" s="8"/>
      <c r="H1329" s="12"/>
      <c r="J1329" s="401"/>
      <c r="L1329" s="9"/>
    </row>
    <row r="1330" spans="1:12" x14ac:dyDescent="0.2">
      <c r="A1330" s="10"/>
      <c r="D1330" s="8"/>
      <c r="H1330" s="12"/>
      <c r="J1330" s="401"/>
      <c r="L1330" s="9"/>
    </row>
    <row r="1331" spans="1:12" x14ac:dyDescent="0.2">
      <c r="A1331" s="10"/>
      <c r="D1331" s="8"/>
      <c r="H1331" s="12"/>
      <c r="J1331" s="401"/>
      <c r="L1331" s="9"/>
    </row>
    <row r="1332" spans="1:12" x14ac:dyDescent="0.2">
      <c r="A1332" s="10"/>
      <c r="D1332" s="8"/>
      <c r="H1332" s="12"/>
      <c r="J1332" s="401"/>
      <c r="L1332" s="9"/>
    </row>
    <row r="1333" spans="1:12" x14ac:dyDescent="0.2">
      <c r="A1333" s="10"/>
      <c r="D1333" s="8"/>
      <c r="H1333" s="12"/>
      <c r="J1333" s="401"/>
      <c r="L1333" s="9"/>
    </row>
    <row r="1334" spans="1:12" x14ac:dyDescent="0.2">
      <c r="A1334" s="10"/>
      <c r="D1334" s="8"/>
      <c r="H1334" s="12"/>
      <c r="J1334" s="401"/>
      <c r="L1334" s="9"/>
    </row>
    <row r="1335" spans="1:12" x14ac:dyDescent="0.2">
      <c r="A1335" s="10"/>
      <c r="D1335" s="8"/>
      <c r="H1335" s="12"/>
      <c r="J1335" s="401"/>
      <c r="L1335" s="9"/>
    </row>
    <row r="1336" spans="1:12" x14ac:dyDescent="0.2">
      <c r="A1336" s="10"/>
      <c r="D1336" s="8"/>
      <c r="H1336" s="12"/>
      <c r="J1336" s="401"/>
      <c r="L1336" s="9"/>
    </row>
    <row r="1337" spans="1:12" x14ac:dyDescent="0.2">
      <c r="A1337" s="10"/>
      <c r="D1337" s="8"/>
      <c r="H1337" s="12"/>
      <c r="J1337" s="401"/>
      <c r="L1337" s="9"/>
    </row>
    <row r="1338" spans="1:12" x14ac:dyDescent="0.2">
      <c r="A1338" s="10"/>
      <c r="D1338" s="8"/>
      <c r="H1338" s="12"/>
      <c r="J1338" s="401"/>
      <c r="L1338" s="9"/>
    </row>
    <row r="1339" spans="1:12" x14ac:dyDescent="0.2">
      <c r="A1339" s="10"/>
      <c r="D1339" s="8"/>
      <c r="H1339" s="12"/>
      <c r="J1339" s="401"/>
      <c r="L1339" s="9"/>
    </row>
    <row r="1340" spans="1:12" x14ac:dyDescent="0.2">
      <c r="A1340" s="10"/>
      <c r="D1340" s="8"/>
      <c r="H1340" s="12"/>
      <c r="J1340" s="401"/>
      <c r="L1340" s="9"/>
    </row>
    <row r="1341" spans="1:12" x14ac:dyDescent="0.2">
      <c r="A1341" s="10"/>
      <c r="D1341" s="8"/>
      <c r="H1341" s="12"/>
      <c r="J1341" s="401"/>
      <c r="L1341" s="9"/>
    </row>
    <row r="1342" spans="1:12" x14ac:dyDescent="0.2">
      <c r="A1342" s="10"/>
      <c r="D1342" s="8"/>
      <c r="H1342" s="12"/>
      <c r="J1342" s="401"/>
      <c r="L1342" s="9"/>
    </row>
    <row r="1343" spans="1:12" x14ac:dyDescent="0.2">
      <c r="A1343" s="10"/>
      <c r="D1343" s="8"/>
      <c r="H1343" s="12"/>
      <c r="J1343" s="401"/>
      <c r="L1343" s="9"/>
    </row>
    <row r="1344" spans="1:12" x14ac:dyDescent="0.2">
      <c r="A1344" s="10"/>
      <c r="D1344" s="8"/>
      <c r="H1344" s="12"/>
      <c r="J1344" s="401"/>
      <c r="L1344" s="9"/>
    </row>
    <row r="1345" spans="1:12" x14ac:dyDescent="0.2">
      <c r="A1345" s="10"/>
      <c r="D1345" s="8"/>
      <c r="H1345" s="12"/>
      <c r="J1345" s="401"/>
      <c r="L1345" s="9"/>
    </row>
    <row r="1346" spans="1:12" x14ac:dyDescent="0.2">
      <c r="A1346" s="10"/>
      <c r="D1346" s="8"/>
      <c r="H1346" s="12"/>
      <c r="J1346" s="401"/>
      <c r="L1346" s="9"/>
    </row>
    <row r="1347" spans="1:12" x14ac:dyDescent="0.2">
      <c r="A1347" s="10"/>
      <c r="D1347" s="8"/>
      <c r="H1347" s="12"/>
      <c r="J1347" s="401"/>
      <c r="L1347" s="9"/>
    </row>
    <row r="1348" spans="1:12" x14ac:dyDescent="0.2">
      <c r="A1348" s="10"/>
      <c r="D1348" s="8"/>
      <c r="H1348" s="12"/>
      <c r="J1348" s="401"/>
      <c r="L1348" s="9"/>
    </row>
    <row r="1349" spans="1:12" x14ac:dyDescent="0.2">
      <c r="A1349" s="10"/>
      <c r="D1349" s="8"/>
      <c r="H1349" s="12"/>
      <c r="J1349" s="401"/>
      <c r="L1349" s="9"/>
    </row>
    <row r="1350" spans="1:12" x14ac:dyDescent="0.2">
      <c r="A1350" s="10"/>
      <c r="D1350" s="8"/>
      <c r="H1350" s="12"/>
      <c r="J1350" s="401"/>
      <c r="L1350" s="9"/>
    </row>
    <row r="1351" spans="1:12" x14ac:dyDescent="0.2">
      <c r="A1351" s="10"/>
      <c r="D1351" s="8"/>
      <c r="H1351" s="12"/>
      <c r="J1351" s="401"/>
      <c r="L1351" s="9"/>
    </row>
    <row r="1352" spans="1:12" x14ac:dyDescent="0.2">
      <c r="A1352" s="10"/>
      <c r="D1352" s="8"/>
      <c r="H1352" s="12"/>
      <c r="J1352" s="401"/>
      <c r="L1352" s="9"/>
    </row>
    <row r="1353" spans="1:12" x14ac:dyDescent="0.2">
      <c r="A1353" s="10"/>
      <c r="D1353" s="8"/>
      <c r="H1353" s="12"/>
      <c r="J1353" s="401"/>
      <c r="L1353" s="9"/>
    </row>
    <row r="1354" spans="1:12" x14ac:dyDescent="0.2">
      <c r="A1354" s="10"/>
      <c r="D1354" s="8"/>
      <c r="H1354" s="12"/>
      <c r="J1354" s="401"/>
      <c r="L1354" s="9"/>
    </row>
    <row r="1355" spans="1:12" x14ac:dyDescent="0.2">
      <c r="A1355" s="10"/>
      <c r="D1355" s="8"/>
      <c r="H1355" s="12"/>
      <c r="J1355" s="401"/>
      <c r="L1355" s="9"/>
    </row>
    <row r="1356" spans="1:12" x14ac:dyDescent="0.2">
      <c r="A1356" s="10"/>
      <c r="D1356" s="8"/>
      <c r="H1356" s="12"/>
      <c r="J1356" s="401"/>
      <c r="L1356" s="9"/>
    </row>
    <row r="1357" spans="1:12" x14ac:dyDescent="0.2">
      <c r="A1357" s="10"/>
      <c r="D1357" s="8"/>
      <c r="H1357" s="12"/>
      <c r="J1357" s="401"/>
      <c r="L1357" s="9"/>
    </row>
    <row r="1358" spans="1:12" x14ac:dyDescent="0.2">
      <c r="A1358" s="10"/>
      <c r="D1358" s="8"/>
      <c r="H1358" s="12"/>
      <c r="J1358" s="401"/>
      <c r="L1358" s="9"/>
    </row>
    <row r="1359" spans="1:12" x14ac:dyDescent="0.2">
      <c r="A1359" s="10"/>
      <c r="D1359" s="8"/>
      <c r="H1359" s="12"/>
      <c r="J1359" s="401"/>
      <c r="L1359" s="9"/>
    </row>
    <row r="1360" spans="1:12" x14ac:dyDescent="0.2">
      <c r="A1360" s="10"/>
      <c r="D1360" s="8"/>
      <c r="H1360" s="12"/>
      <c r="J1360" s="401"/>
      <c r="L1360" s="9"/>
    </row>
    <row r="1361" spans="1:12" x14ac:dyDescent="0.2">
      <c r="A1361" s="10"/>
      <c r="D1361" s="8"/>
      <c r="H1361" s="12"/>
      <c r="J1361" s="401"/>
      <c r="L1361" s="9"/>
    </row>
    <row r="1362" spans="1:12" x14ac:dyDescent="0.2">
      <c r="A1362" s="10"/>
      <c r="D1362" s="8"/>
      <c r="H1362" s="12"/>
      <c r="J1362" s="401"/>
      <c r="L1362" s="9"/>
    </row>
    <row r="1363" spans="1:12" x14ac:dyDescent="0.2">
      <c r="A1363" s="10"/>
      <c r="D1363" s="8"/>
      <c r="H1363" s="12"/>
      <c r="J1363" s="401"/>
      <c r="L1363" s="9"/>
    </row>
    <row r="1364" spans="1:12" x14ac:dyDescent="0.2">
      <c r="A1364" s="10"/>
      <c r="D1364" s="8"/>
      <c r="H1364" s="12"/>
      <c r="J1364" s="401"/>
      <c r="L1364" s="9"/>
    </row>
    <row r="1365" spans="1:12" x14ac:dyDescent="0.2">
      <c r="A1365" s="10"/>
      <c r="D1365" s="8"/>
      <c r="H1365" s="12"/>
      <c r="J1365" s="401"/>
      <c r="L1365" s="9"/>
    </row>
    <row r="1366" spans="1:12" x14ac:dyDescent="0.2">
      <c r="A1366" s="10"/>
      <c r="D1366" s="8"/>
      <c r="H1366" s="12"/>
      <c r="J1366" s="401"/>
      <c r="L1366" s="9"/>
    </row>
    <row r="1367" spans="1:12" x14ac:dyDescent="0.2">
      <c r="A1367" s="10"/>
      <c r="D1367" s="8"/>
      <c r="H1367" s="12"/>
      <c r="J1367" s="401"/>
      <c r="L1367" s="9"/>
    </row>
    <row r="1368" spans="1:12" x14ac:dyDescent="0.2">
      <c r="A1368" s="10"/>
      <c r="D1368" s="8"/>
      <c r="H1368" s="12"/>
      <c r="J1368" s="401"/>
      <c r="L1368" s="9"/>
    </row>
    <row r="1369" spans="1:12" x14ac:dyDescent="0.2">
      <c r="A1369" s="10"/>
      <c r="D1369" s="8"/>
      <c r="H1369" s="12"/>
      <c r="J1369" s="401"/>
      <c r="L1369" s="9"/>
    </row>
    <row r="1370" spans="1:12" x14ac:dyDescent="0.2">
      <c r="A1370" s="10"/>
      <c r="D1370" s="8"/>
      <c r="H1370" s="12"/>
      <c r="J1370" s="401"/>
      <c r="L1370" s="9"/>
    </row>
    <row r="1371" spans="1:12" x14ac:dyDescent="0.2">
      <c r="A1371" s="10"/>
      <c r="D1371" s="8"/>
      <c r="H1371" s="12"/>
      <c r="J1371" s="401"/>
      <c r="L1371" s="9"/>
    </row>
    <row r="1372" spans="1:12" x14ac:dyDescent="0.2">
      <c r="A1372" s="10"/>
      <c r="D1372" s="8"/>
      <c r="H1372" s="12"/>
      <c r="J1372" s="401"/>
      <c r="L1372" s="9"/>
    </row>
    <row r="1373" spans="1:12" x14ac:dyDescent="0.2">
      <c r="A1373" s="10"/>
      <c r="D1373" s="8"/>
      <c r="H1373" s="12"/>
      <c r="J1373" s="401"/>
      <c r="L1373" s="9"/>
    </row>
    <row r="1374" spans="1:12" x14ac:dyDescent="0.2">
      <c r="A1374" s="10"/>
      <c r="D1374" s="8"/>
      <c r="H1374" s="12"/>
      <c r="J1374" s="401"/>
      <c r="L1374" s="9"/>
    </row>
    <row r="1375" spans="1:12" x14ac:dyDescent="0.2">
      <c r="A1375" s="10"/>
      <c r="D1375" s="8"/>
      <c r="H1375" s="12"/>
      <c r="J1375" s="401"/>
      <c r="L1375" s="9"/>
    </row>
    <row r="1376" spans="1:12" x14ac:dyDescent="0.2">
      <c r="A1376" s="10"/>
      <c r="D1376" s="8"/>
      <c r="H1376" s="12"/>
      <c r="J1376" s="401"/>
      <c r="L1376" s="9"/>
    </row>
    <row r="1377" spans="1:12" x14ac:dyDescent="0.2">
      <c r="A1377" s="10"/>
      <c r="D1377" s="8"/>
      <c r="H1377" s="12"/>
      <c r="J1377" s="401"/>
      <c r="L1377" s="9"/>
    </row>
    <row r="1378" spans="1:12" x14ac:dyDescent="0.2">
      <c r="A1378" s="10"/>
      <c r="D1378" s="8"/>
      <c r="H1378" s="12"/>
      <c r="J1378" s="401"/>
      <c r="L1378" s="9"/>
    </row>
    <row r="1379" spans="1:12" x14ac:dyDescent="0.2">
      <c r="A1379" s="10"/>
      <c r="D1379" s="8"/>
      <c r="H1379" s="12"/>
      <c r="J1379" s="401"/>
      <c r="L1379" s="9"/>
    </row>
    <row r="1380" spans="1:12" x14ac:dyDescent="0.2">
      <c r="A1380" s="10"/>
      <c r="D1380" s="8"/>
      <c r="J1380" s="401"/>
      <c r="L1380" s="9"/>
    </row>
    <row r="1381" spans="1:12" x14ac:dyDescent="0.2">
      <c r="A1381" s="10"/>
      <c r="D1381" s="8"/>
      <c r="L1381" s="9"/>
    </row>
    <row r="1382" spans="1:12" x14ac:dyDescent="0.2">
      <c r="A1382" s="10"/>
      <c r="D1382" s="8"/>
      <c r="L1382" s="9"/>
    </row>
    <row r="1383" spans="1:12" x14ac:dyDescent="0.2">
      <c r="A1383" s="10"/>
      <c r="D1383" s="8"/>
      <c r="L1383" s="9"/>
    </row>
    <row r="1384" spans="1:12" x14ac:dyDescent="0.2">
      <c r="A1384" s="10"/>
      <c r="D1384" s="8"/>
      <c r="L1384" s="9"/>
    </row>
    <row r="1385" spans="1:12" x14ac:dyDescent="0.2">
      <c r="A1385" s="10"/>
      <c r="D1385" s="8"/>
      <c r="L1385" s="9"/>
    </row>
    <row r="1386" spans="1:12" x14ac:dyDescent="0.2">
      <c r="A1386" s="10"/>
      <c r="D1386" s="8"/>
      <c r="L1386" s="9"/>
    </row>
    <row r="1387" spans="1:12" x14ac:dyDescent="0.2">
      <c r="A1387" s="10"/>
      <c r="D1387" s="8"/>
      <c r="L1387" s="9"/>
    </row>
    <row r="1388" spans="1:12" x14ac:dyDescent="0.2">
      <c r="A1388" s="10"/>
      <c r="D1388" s="8"/>
      <c r="L1388" s="9"/>
    </row>
    <row r="1389" spans="1:12" x14ac:dyDescent="0.2">
      <c r="A1389" s="10"/>
      <c r="D1389" s="8"/>
      <c r="L1389" s="9"/>
    </row>
    <row r="1390" spans="1:12" x14ac:dyDescent="0.2">
      <c r="A1390" s="10"/>
      <c r="D1390" s="8"/>
      <c r="L1390" s="9"/>
    </row>
    <row r="1391" spans="1:12" x14ac:dyDescent="0.2">
      <c r="A1391" s="10"/>
      <c r="D1391" s="8"/>
      <c r="L1391" s="9"/>
    </row>
    <row r="1392" spans="1:12" x14ac:dyDescent="0.2">
      <c r="A1392" s="10"/>
      <c r="D1392" s="8"/>
      <c r="L1392" s="9"/>
    </row>
    <row r="1393" spans="1:12" x14ac:dyDescent="0.2">
      <c r="A1393" s="10"/>
      <c r="D1393" s="8"/>
      <c r="L1393" s="9"/>
    </row>
    <row r="1394" spans="1:12" x14ac:dyDescent="0.2">
      <c r="A1394" s="10"/>
      <c r="D1394" s="8"/>
      <c r="L1394" s="9"/>
    </row>
    <row r="1395" spans="1:12" x14ac:dyDescent="0.2">
      <c r="A1395" s="10"/>
      <c r="D1395" s="8"/>
      <c r="L1395" s="9"/>
    </row>
    <row r="1396" spans="1:12" x14ac:dyDescent="0.2">
      <c r="A1396" s="10"/>
      <c r="D1396" s="8"/>
      <c r="L1396" s="9"/>
    </row>
    <row r="1397" spans="1:12" x14ac:dyDescent="0.2">
      <c r="A1397" s="10"/>
      <c r="D1397" s="8"/>
      <c r="L1397" s="9"/>
    </row>
    <row r="1398" spans="1:12" x14ac:dyDescent="0.2">
      <c r="A1398" s="10"/>
      <c r="D1398" s="8"/>
      <c r="L1398" s="9"/>
    </row>
    <row r="1399" spans="1:12" x14ac:dyDescent="0.2">
      <c r="A1399" s="10"/>
      <c r="D1399" s="8"/>
      <c r="L1399" s="9"/>
    </row>
    <row r="1400" spans="1:12" x14ac:dyDescent="0.2">
      <c r="A1400" s="10"/>
      <c r="D1400" s="8"/>
      <c r="L1400" s="9"/>
    </row>
    <row r="1401" spans="1:12" x14ac:dyDescent="0.2">
      <c r="A1401" s="10"/>
      <c r="D1401" s="8"/>
      <c r="L1401" s="9"/>
    </row>
    <row r="1402" spans="1:12" x14ac:dyDescent="0.2">
      <c r="A1402" s="10"/>
      <c r="D1402" s="8"/>
      <c r="L1402" s="9"/>
    </row>
    <row r="1403" spans="1:12" x14ac:dyDescent="0.2">
      <c r="A1403" s="10"/>
      <c r="D1403" s="8"/>
      <c r="L1403" s="9"/>
    </row>
    <row r="1404" spans="1:12" x14ac:dyDescent="0.2">
      <c r="A1404" s="10"/>
      <c r="D1404" s="8"/>
      <c r="L1404" s="9"/>
    </row>
    <row r="1405" spans="1:12" x14ac:dyDescent="0.2">
      <c r="A1405" s="10"/>
      <c r="D1405" s="8"/>
      <c r="L1405" s="9"/>
    </row>
    <row r="1406" spans="1:12" x14ac:dyDescent="0.2">
      <c r="A1406" s="10"/>
      <c r="D1406" s="8"/>
      <c r="L1406" s="9"/>
    </row>
    <row r="1407" spans="1:12" x14ac:dyDescent="0.2">
      <c r="A1407" s="10"/>
      <c r="D1407" s="8"/>
      <c r="L1407" s="9"/>
    </row>
    <row r="1408" spans="1:12" x14ac:dyDescent="0.2">
      <c r="A1408" s="10"/>
      <c r="D1408" s="8"/>
      <c r="L1408" s="9"/>
    </row>
    <row r="1409" spans="1:12" x14ac:dyDescent="0.2">
      <c r="A1409" s="10"/>
      <c r="D1409" s="8"/>
      <c r="L1409" s="9"/>
    </row>
    <row r="1410" spans="1:12" x14ac:dyDescent="0.2">
      <c r="A1410" s="10"/>
      <c r="D1410" s="8"/>
      <c r="L1410" s="9"/>
    </row>
    <row r="1411" spans="1:12" x14ac:dyDescent="0.2">
      <c r="A1411" s="10"/>
      <c r="D1411" s="8"/>
      <c r="L1411" s="9"/>
    </row>
    <row r="1412" spans="1:12" x14ac:dyDescent="0.2">
      <c r="A1412" s="10"/>
      <c r="D1412" s="8"/>
      <c r="L1412" s="9"/>
    </row>
    <row r="1413" spans="1:12" x14ac:dyDescent="0.2">
      <c r="A1413" s="10"/>
      <c r="D1413" s="8"/>
      <c r="L1413" s="9"/>
    </row>
    <row r="1414" spans="1:12" x14ac:dyDescent="0.2">
      <c r="A1414" s="10"/>
      <c r="D1414" s="8"/>
      <c r="L1414" s="9"/>
    </row>
    <row r="1415" spans="1:12" x14ac:dyDescent="0.2">
      <c r="A1415" s="10"/>
      <c r="D1415" s="8"/>
      <c r="L1415" s="9"/>
    </row>
    <row r="1416" spans="1:12" x14ac:dyDescent="0.2">
      <c r="A1416" s="10"/>
      <c r="D1416" s="8"/>
      <c r="L1416" s="9"/>
    </row>
    <row r="1417" spans="1:12" x14ac:dyDescent="0.2">
      <c r="A1417" s="10"/>
      <c r="D1417" s="8"/>
      <c r="L1417" s="9"/>
    </row>
    <row r="1418" spans="1:12" x14ac:dyDescent="0.2">
      <c r="A1418" s="10"/>
      <c r="D1418" s="8"/>
      <c r="L1418" s="9"/>
    </row>
    <row r="1419" spans="1:12" x14ac:dyDescent="0.2">
      <c r="A1419" s="10"/>
      <c r="D1419" s="8"/>
      <c r="L1419" s="9"/>
    </row>
    <row r="1420" spans="1:12" x14ac:dyDescent="0.2">
      <c r="A1420" s="10"/>
      <c r="D1420" s="8"/>
      <c r="L1420" s="9"/>
    </row>
    <row r="1421" spans="1:12" x14ac:dyDescent="0.2">
      <c r="A1421" s="10"/>
      <c r="D1421" s="8"/>
      <c r="L1421" s="9"/>
    </row>
    <row r="1422" spans="1:12" x14ac:dyDescent="0.2">
      <c r="A1422" s="10"/>
      <c r="D1422" s="8"/>
      <c r="L1422" s="9"/>
    </row>
    <row r="1423" spans="1:12" x14ac:dyDescent="0.2">
      <c r="A1423" s="10"/>
      <c r="D1423" s="8"/>
      <c r="L1423" s="9"/>
    </row>
    <row r="1424" spans="1:12" x14ac:dyDescent="0.2">
      <c r="A1424" s="10"/>
      <c r="D1424" s="8"/>
      <c r="L1424" s="9"/>
    </row>
    <row r="1425" spans="1:12" x14ac:dyDescent="0.2">
      <c r="A1425" s="10"/>
      <c r="D1425" s="8"/>
      <c r="L1425" s="9"/>
    </row>
    <row r="1426" spans="1:12" x14ac:dyDescent="0.2">
      <c r="A1426" s="10"/>
      <c r="D1426" s="8"/>
      <c r="L1426" s="9"/>
    </row>
    <row r="1427" spans="1:12" x14ac:dyDescent="0.2">
      <c r="A1427" s="10"/>
      <c r="D1427" s="8"/>
      <c r="L1427" s="9"/>
    </row>
    <row r="1428" spans="1:12" x14ac:dyDescent="0.2">
      <c r="A1428" s="10"/>
      <c r="D1428" s="8"/>
      <c r="L1428" s="9"/>
    </row>
    <row r="1429" spans="1:12" x14ac:dyDescent="0.2">
      <c r="A1429" s="10"/>
      <c r="D1429" s="8"/>
      <c r="L1429" s="9"/>
    </row>
    <row r="1430" spans="1:12" x14ac:dyDescent="0.2">
      <c r="A1430" s="10"/>
      <c r="D1430" s="8"/>
      <c r="L1430" s="9"/>
    </row>
    <row r="1431" spans="1:12" x14ac:dyDescent="0.2">
      <c r="A1431" s="10"/>
      <c r="D1431" s="8"/>
      <c r="L1431" s="9"/>
    </row>
    <row r="1432" spans="1:12" x14ac:dyDescent="0.2">
      <c r="A1432" s="10"/>
      <c r="D1432" s="8"/>
      <c r="L1432" s="9"/>
    </row>
    <row r="1433" spans="1:12" x14ac:dyDescent="0.2">
      <c r="A1433" s="10"/>
      <c r="D1433" s="8"/>
      <c r="L1433" s="9"/>
    </row>
    <row r="1434" spans="1:12" x14ac:dyDescent="0.2">
      <c r="A1434" s="10"/>
      <c r="D1434" s="8"/>
      <c r="L1434" s="9"/>
    </row>
    <row r="1435" spans="1:12" x14ac:dyDescent="0.2">
      <c r="A1435" s="10"/>
      <c r="D1435" s="8"/>
      <c r="L1435" s="9"/>
    </row>
    <row r="1436" spans="1:12" x14ac:dyDescent="0.2">
      <c r="A1436" s="10"/>
      <c r="D1436" s="8"/>
      <c r="L1436" s="9"/>
    </row>
    <row r="1437" spans="1:12" x14ac:dyDescent="0.2">
      <c r="A1437" s="10"/>
      <c r="D1437" s="8"/>
      <c r="L1437" s="9"/>
    </row>
    <row r="1438" spans="1:12" x14ac:dyDescent="0.2">
      <c r="A1438" s="10"/>
      <c r="D1438" s="8"/>
      <c r="L1438" s="9"/>
    </row>
    <row r="1439" spans="1:12" x14ac:dyDescent="0.2">
      <c r="A1439" s="10"/>
      <c r="D1439" s="8"/>
      <c r="L1439" s="9"/>
    </row>
    <row r="1440" spans="1:12" x14ac:dyDescent="0.2">
      <c r="A1440" s="10"/>
      <c r="D1440" s="8"/>
      <c r="L1440" s="9"/>
    </row>
    <row r="1441" spans="1:12" x14ac:dyDescent="0.2">
      <c r="A1441" s="10"/>
      <c r="D1441" s="8"/>
      <c r="L1441" s="9"/>
    </row>
    <row r="1442" spans="1:12" x14ac:dyDescent="0.2">
      <c r="A1442" s="10"/>
      <c r="D1442" s="8"/>
      <c r="L1442" s="9"/>
    </row>
    <row r="1443" spans="1:12" x14ac:dyDescent="0.2">
      <c r="A1443" s="10"/>
      <c r="D1443" s="8"/>
      <c r="L1443" s="9"/>
    </row>
    <row r="1444" spans="1:12" x14ac:dyDescent="0.2">
      <c r="A1444" s="10"/>
      <c r="D1444" s="8"/>
      <c r="L1444" s="9"/>
    </row>
    <row r="1445" spans="1:12" x14ac:dyDescent="0.2">
      <c r="A1445" s="10"/>
      <c r="D1445" s="8"/>
      <c r="L1445" s="9"/>
    </row>
    <row r="1446" spans="1:12" x14ac:dyDescent="0.2">
      <c r="A1446" s="10"/>
      <c r="D1446" s="8"/>
      <c r="L1446" s="9"/>
    </row>
    <row r="1447" spans="1:12" x14ac:dyDescent="0.2">
      <c r="A1447" s="10"/>
      <c r="D1447" s="8"/>
      <c r="L1447" s="9"/>
    </row>
    <row r="1448" spans="1:12" x14ac:dyDescent="0.2">
      <c r="A1448" s="10"/>
      <c r="D1448" s="8"/>
      <c r="L1448" s="9"/>
    </row>
    <row r="1449" spans="1:12" x14ac:dyDescent="0.2">
      <c r="A1449" s="10"/>
      <c r="D1449" s="8"/>
      <c r="L1449" s="9"/>
    </row>
    <row r="1450" spans="1:12" x14ac:dyDescent="0.2">
      <c r="A1450" s="10"/>
      <c r="D1450" s="8"/>
      <c r="L1450" s="9"/>
    </row>
    <row r="1451" spans="1:12" x14ac:dyDescent="0.2">
      <c r="A1451" s="10"/>
      <c r="D1451" s="8"/>
      <c r="L1451" s="9"/>
    </row>
    <row r="1452" spans="1:12" x14ac:dyDescent="0.2">
      <c r="A1452" s="10"/>
      <c r="D1452" s="8"/>
      <c r="L1452" s="9"/>
    </row>
    <row r="1453" spans="1:12" x14ac:dyDescent="0.2">
      <c r="A1453" s="10"/>
      <c r="D1453" s="8"/>
      <c r="L1453" s="9"/>
    </row>
    <row r="1454" spans="1:12" x14ac:dyDescent="0.2">
      <c r="A1454" s="10"/>
      <c r="D1454" s="8"/>
      <c r="L1454" s="9"/>
    </row>
    <row r="1455" spans="1:12" x14ac:dyDescent="0.2">
      <c r="A1455" s="10"/>
      <c r="D1455" s="8"/>
      <c r="L1455" s="9"/>
    </row>
    <row r="1456" spans="1:12" x14ac:dyDescent="0.2">
      <c r="A1456" s="10"/>
      <c r="D1456" s="8"/>
      <c r="L1456" s="9"/>
    </row>
    <row r="1457" spans="1:12" x14ac:dyDescent="0.2">
      <c r="A1457" s="10"/>
      <c r="D1457" s="8"/>
      <c r="L1457" s="9"/>
    </row>
    <row r="1458" spans="1:12" x14ac:dyDescent="0.2">
      <c r="A1458" s="10"/>
      <c r="D1458" s="8"/>
      <c r="L1458" s="9"/>
    </row>
    <row r="1459" spans="1:12" x14ac:dyDescent="0.2">
      <c r="A1459" s="10"/>
      <c r="D1459" s="8"/>
      <c r="L1459" s="9"/>
    </row>
    <row r="1460" spans="1:12" x14ac:dyDescent="0.2">
      <c r="A1460" s="10"/>
      <c r="D1460" s="8"/>
      <c r="L1460" s="9"/>
    </row>
    <row r="1461" spans="1:12" x14ac:dyDescent="0.2">
      <c r="A1461" s="10"/>
      <c r="D1461" s="8"/>
      <c r="L1461" s="9"/>
    </row>
    <row r="1462" spans="1:12" x14ac:dyDescent="0.2">
      <c r="A1462" s="10"/>
      <c r="D1462" s="8"/>
      <c r="L1462" s="9"/>
    </row>
    <row r="1463" spans="1:12" x14ac:dyDescent="0.2">
      <c r="A1463" s="10"/>
      <c r="D1463" s="8"/>
      <c r="L1463" s="9"/>
    </row>
    <row r="1464" spans="1:12" x14ac:dyDescent="0.2">
      <c r="A1464" s="10"/>
      <c r="D1464" s="8"/>
      <c r="L1464" s="9"/>
    </row>
    <row r="1465" spans="1:12" x14ac:dyDescent="0.2">
      <c r="A1465" s="10"/>
      <c r="D1465" s="8"/>
      <c r="L1465" s="9"/>
    </row>
    <row r="1466" spans="1:12" x14ac:dyDescent="0.2">
      <c r="A1466" s="10"/>
      <c r="D1466" s="8"/>
      <c r="L1466" s="9"/>
    </row>
    <row r="1467" spans="1:12" x14ac:dyDescent="0.2">
      <c r="A1467" s="10"/>
      <c r="D1467" s="8"/>
      <c r="L1467" s="9"/>
    </row>
    <row r="1468" spans="1:12" x14ac:dyDescent="0.2">
      <c r="A1468" s="10"/>
      <c r="D1468" s="8"/>
      <c r="L1468" s="9"/>
    </row>
    <row r="1469" spans="1:12" x14ac:dyDescent="0.2">
      <c r="A1469" s="10"/>
      <c r="D1469" s="8"/>
      <c r="L1469" s="9"/>
    </row>
    <row r="1470" spans="1:12" x14ac:dyDescent="0.2">
      <c r="A1470" s="10"/>
      <c r="D1470" s="8"/>
      <c r="L1470" s="9"/>
    </row>
    <row r="1471" spans="1:12" x14ac:dyDescent="0.2">
      <c r="A1471" s="10"/>
      <c r="D1471" s="8"/>
      <c r="L1471" s="9"/>
    </row>
    <row r="1472" spans="1:12" x14ac:dyDescent="0.2">
      <c r="A1472" s="10"/>
      <c r="D1472" s="8"/>
      <c r="L1472" s="9"/>
    </row>
    <row r="1473" spans="1:12" x14ac:dyDescent="0.2">
      <c r="A1473" s="10"/>
      <c r="D1473" s="8"/>
      <c r="L1473" s="9"/>
    </row>
    <row r="1474" spans="1:12" x14ac:dyDescent="0.2">
      <c r="A1474" s="10"/>
      <c r="D1474" s="8"/>
      <c r="L1474" s="9"/>
    </row>
    <row r="1475" spans="1:12" x14ac:dyDescent="0.2">
      <c r="A1475" s="10"/>
      <c r="D1475" s="8"/>
      <c r="L1475" s="9"/>
    </row>
    <row r="1476" spans="1:12" x14ac:dyDescent="0.2">
      <c r="A1476" s="10"/>
      <c r="D1476" s="8"/>
      <c r="L1476" s="9"/>
    </row>
    <row r="1477" spans="1:12" x14ac:dyDescent="0.2">
      <c r="A1477" s="10"/>
      <c r="D1477" s="8"/>
      <c r="L1477" s="9"/>
    </row>
    <row r="1478" spans="1:12" x14ac:dyDescent="0.2">
      <c r="A1478" s="10"/>
      <c r="D1478" s="8"/>
      <c r="L1478" s="9"/>
    </row>
    <row r="1479" spans="1:12" x14ac:dyDescent="0.2">
      <c r="A1479" s="10"/>
      <c r="D1479" s="8"/>
      <c r="L1479" s="9"/>
    </row>
    <row r="1480" spans="1:12" x14ac:dyDescent="0.2">
      <c r="A1480" s="10"/>
      <c r="D1480" s="8"/>
      <c r="L1480" s="9"/>
    </row>
    <row r="1481" spans="1:12" x14ac:dyDescent="0.2">
      <c r="A1481" s="10"/>
      <c r="D1481" s="8"/>
      <c r="L1481" s="9"/>
    </row>
    <row r="1482" spans="1:12" x14ac:dyDescent="0.2">
      <c r="A1482" s="10"/>
      <c r="D1482" s="8"/>
      <c r="L1482" s="9"/>
    </row>
    <row r="1483" spans="1:12" x14ac:dyDescent="0.2">
      <c r="A1483" s="10"/>
      <c r="D1483" s="8"/>
      <c r="L1483" s="9"/>
    </row>
    <row r="1484" spans="1:12" x14ac:dyDescent="0.2">
      <c r="A1484" s="10"/>
      <c r="D1484" s="8"/>
      <c r="L1484" s="9"/>
    </row>
    <row r="1485" spans="1:12" x14ac:dyDescent="0.2">
      <c r="A1485" s="10"/>
      <c r="D1485" s="8"/>
      <c r="L1485" s="9"/>
    </row>
    <row r="1486" spans="1:12" x14ac:dyDescent="0.2">
      <c r="A1486" s="10"/>
      <c r="D1486" s="8"/>
      <c r="L1486" s="9"/>
    </row>
    <row r="1487" spans="1:12" x14ac:dyDescent="0.2">
      <c r="A1487" s="10"/>
      <c r="D1487" s="8"/>
      <c r="L1487" s="9"/>
    </row>
    <row r="1488" spans="1:12" x14ac:dyDescent="0.2">
      <c r="A1488" s="10"/>
      <c r="D1488" s="8"/>
      <c r="L1488" s="9"/>
    </row>
    <row r="1489" spans="1:12" x14ac:dyDescent="0.2">
      <c r="A1489" s="10"/>
      <c r="D1489" s="8"/>
      <c r="L1489" s="9"/>
    </row>
    <row r="1490" spans="1:12" x14ac:dyDescent="0.2">
      <c r="A1490" s="10"/>
      <c r="D1490" s="8"/>
      <c r="L1490" s="9"/>
    </row>
    <row r="1491" spans="1:12" x14ac:dyDescent="0.2">
      <c r="A1491" s="10"/>
      <c r="D1491" s="8"/>
      <c r="L1491" s="9"/>
    </row>
    <row r="1492" spans="1:12" x14ac:dyDescent="0.2">
      <c r="L1492" s="9"/>
    </row>
    <row r="1493" spans="1:12" x14ac:dyDescent="0.2">
      <c r="L1493" s="9"/>
    </row>
    <row r="1494" spans="1:12" x14ac:dyDescent="0.2">
      <c r="L1494" s="9"/>
    </row>
    <row r="1495" spans="1:12" x14ac:dyDescent="0.2">
      <c r="L1495" s="9"/>
    </row>
    <row r="1496" spans="1:12" x14ac:dyDescent="0.2">
      <c r="L1496" s="9"/>
    </row>
    <row r="1497" spans="1:12" x14ac:dyDescent="0.2">
      <c r="L1497" s="9"/>
    </row>
    <row r="1498" spans="1:12" x14ac:dyDescent="0.2">
      <c r="L1498" s="9"/>
    </row>
    <row r="1499" spans="1:12" x14ac:dyDescent="0.2">
      <c r="L1499" s="9"/>
    </row>
    <row r="1500" spans="1:12" x14ac:dyDescent="0.2">
      <c r="L1500" s="9"/>
    </row>
    <row r="1501" spans="1:12" x14ac:dyDescent="0.2">
      <c r="L1501" s="9"/>
    </row>
    <row r="1502" spans="1:12" x14ac:dyDescent="0.2">
      <c r="L1502" s="9"/>
    </row>
    <row r="1503" spans="1:12" x14ac:dyDescent="0.2">
      <c r="L1503" s="9"/>
    </row>
    <row r="1504" spans="1:12" x14ac:dyDescent="0.2">
      <c r="L1504" s="9"/>
    </row>
    <row r="1505" spans="12:12" x14ac:dyDescent="0.2">
      <c r="L1505" s="9"/>
    </row>
    <row r="1506" spans="12:12" x14ac:dyDescent="0.2">
      <c r="L1506" s="9"/>
    </row>
    <row r="1507" spans="12:12" x14ac:dyDescent="0.2">
      <c r="L1507" s="9"/>
    </row>
    <row r="1508" spans="12:12" x14ac:dyDescent="0.2">
      <c r="L1508" s="9"/>
    </row>
    <row r="1509" spans="12:12" x14ac:dyDescent="0.2">
      <c r="L1509" s="9"/>
    </row>
    <row r="1510" spans="12:12" x14ac:dyDescent="0.2">
      <c r="L1510" s="9"/>
    </row>
    <row r="1511" spans="12:12" x14ac:dyDescent="0.2">
      <c r="L1511" s="9"/>
    </row>
    <row r="1512" spans="12:12" x14ac:dyDescent="0.2">
      <c r="L1512" s="9"/>
    </row>
    <row r="1513" spans="12:12" x14ac:dyDescent="0.2">
      <c r="L1513" s="9"/>
    </row>
    <row r="1514" spans="12:12" x14ac:dyDescent="0.2">
      <c r="L1514" s="9"/>
    </row>
    <row r="1515" spans="12:12" x14ac:dyDescent="0.2">
      <c r="L1515" s="9"/>
    </row>
    <row r="1516" spans="12:12" x14ac:dyDescent="0.2">
      <c r="L1516" s="9"/>
    </row>
    <row r="1517" spans="12:12" x14ac:dyDescent="0.2">
      <c r="L1517" s="9"/>
    </row>
    <row r="1518" spans="12:12" x14ac:dyDescent="0.2">
      <c r="L1518" s="9"/>
    </row>
    <row r="1519" spans="12:12" x14ac:dyDescent="0.2">
      <c r="L1519" s="9"/>
    </row>
    <row r="1520" spans="12:12" x14ac:dyDescent="0.2">
      <c r="L1520" s="9"/>
    </row>
    <row r="1521" spans="12:12" x14ac:dyDescent="0.2">
      <c r="L1521" s="9"/>
    </row>
    <row r="1522" spans="12:12" x14ac:dyDescent="0.2">
      <c r="L1522" s="9"/>
    </row>
    <row r="1523" spans="12:12" x14ac:dyDescent="0.2">
      <c r="L1523" s="9"/>
    </row>
    <row r="1524" spans="12:12" x14ac:dyDescent="0.2">
      <c r="L1524" s="9"/>
    </row>
    <row r="1525" spans="12:12" x14ac:dyDescent="0.2">
      <c r="L1525" s="9"/>
    </row>
    <row r="1526" spans="12:12" x14ac:dyDescent="0.2">
      <c r="L1526" s="9"/>
    </row>
    <row r="1527" spans="12:12" x14ac:dyDescent="0.2">
      <c r="L1527" s="9"/>
    </row>
    <row r="1528" spans="12:12" x14ac:dyDescent="0.2">
      <c r="L1528" s="9"/>
    </row>
    <row r="1529" spans="12:12" x14ac:dyDescent="0.2">
      <c r="L1529" s="9"/>
    </row>
    <row r="1530" spans="12:12" x14ac:dyDescent="0.2">
      <c r="L1530" s="9"/>
    </row>
    <row r="1531" spans="12:12" x14ac:dyDescent="0.2">
      <c r="L1531" s="9"/>
    </row>
    <row r="1532" spans="12:12" x14ac:dyDescent="0.2">
      <c r="L1532" s="9"/>
    </row>
    <row r="1533" spans="12:12" x14ac:dyDescent="0.2">
      <c r="L1533" s="9"/>
    </row>
    <row r="1534" spans="12:12" x14ac:dyDescent="0.2">
      <c r="L1534" s="9"/>
    </row>
    <row r="1535" spans="12:12" x14ac:dyDescent="0.2">
      <c r="L1535" s="9"/>
    </row>
    <row r="1536" spans="12:12" x14ac:dyDescent="0.2">
      <c r="L1536" s="9"/>
    </row>
    <row r="1537" spans="12:12" x14ac:dyDescent="0.2">
      <c r="L1537" s="9"/>
    </row>
    <row r="1538" spans="12:12" x14ac:dyDescent="0.2">
      <c r="L1538" s="9"/>
    </row>
    <row r="1539" spans="12:12" x14ac:dyDescent="0.2">
      <c r="L1539" s="9"/>
    </row>
    <row r="1540" spans="12:12" x14ac:dyDescent="0.2">
      <c r="L1540" s="9"/>
    </row>
    <row r="1541" spans="12:12" x14ac:dyDescent="0.2">
      <c r="L1541" s="9"/>
    </row>
    <row r="1542" spans="12:12" x14ac:dyDescent="0.2">
      <c r="L1542" s="9"/>
    </row>
    <row r="1543" spans="12:12" x14ac:dyDescent="0.2">
      <c r="L1543" s="9"/>
    </row>
    <row r="1544" spans="12:12" x14ac:dyDescent="0.2">
      <c r="L1544" s="9"/>
    </row>
    <row r="1545" spans="12:12" x14ac:dyDescent="0.2">
      <c r="L1545" s="9"/>
    </row>
    <row r="1546" spans="12:12" x14ac:dyDescent="0.2">
      <c r="L1546" s="9"/>
    </row>
    <row r="1547" spans="12:12" x14ac:dyDescent="0.2">
      <c r="L1547" s="9"/>
    </row>
    <row r="1548" spans="12:12" x14ac:dyDescent="0.2">
      <c r="L1548" s="9"/>
    </row>
    <row r="1549" spans="12:12" x14ac:dyDescent="0.2">
      <c r="L1549" s="9"/>
    </row>
    <row r="1550" spans="12:12" x14ac:dyDescent="0.2">
      <c r="L1550" s="9"/>
    </row>
    <row r="1551" spans="12:12" x14ac:dyDescent="0.2">
      <c r="L1551" s="9"/>
    </row>
    <row r="1552" spans="12:12" x14ac:dyDescent="0.2">
      <c r="L1552" s="9"/>
    </row>
    <row r="1553" spans="12:12" x14ac:dyDescent="0.2">
      <c r="L1553" s="9"/>
    </row>
    <row r="1554" spans="12:12" x14ac:dyDescent="0.2">
      <c r="L1554" s="9"/>
    </row>
    <row r="1555" spans="12:12" x14ac:dyDescent="0.2">
      <c r="L1555" s="9"/>
    </row>
    <row r="1556" spans="12:12" x14ac:dyDescent="0.2">
      <c r="L1556" s="9"/>
    </row>
    <row r="1557" spans="12:12" x14ac:dyDescent="0.2">
      <c r="L1557" s="9"/>
    </row>
    <row r="1558" spans="12:12" x14ac:dyDescent="0.2">
      <c r="L1558" s="9"/>
    </row>
    <row r="1559" spans="12:12" x14ac:dyDescent="0.2">
      <c r="L1559" s="9"/>
    </row>
    <row r="1560" spans="12:12" x14ac:dyDescent="0.2">
      <c r="L1560" s="9"/>
    </row>
    <row r="1561" spans="12:12" x14ac:dyDescent="0.2">
      <c r="L1561" s="9"/>
    </row>
    <row r="1562" spans="12:12" x14ac:dyDescent="0.2">
      <c r="L1562" s="9"/>
    </row>
    <row r="1563" spans="12:12" x14ac:dyDescent="0.2">
      <c r="L1563" s="9"/>
    </row>
    <row r="1564" spans="12:12" x14ac:dyDescent="0.2">
      <c r="L1564" s="9"/>
    </row>
    <row r="1565" spans="12:12" x14ac:dyDescent="0.2">
      <c r="L1565" s="9"/>
    </row>
    <row r="1566" spans="12:12" x14ac:dyDescent="0.2">
      <c r="L1566" s="9"/>
    </row>
    <row r="1567" spans="12:12" x14ac:dyDescent="0.2">
      <c r="L1567" s="9"/>
    </row>
    <row r="1568" spans="12:12" x14ac:dyDescent="0.2">
      <c r="L1568" s="9"/>
    </row>
    <row r="1569" spans="12:12" x14ac:dyDescent="0.2">
      <c r="L1569" s="9"/>
    </row>
    <row r="1570" spans="12:12" x14ac:dyDescent="0.2">
      <c r="L1570" s="9"/>
    </row>
    <row r="1571" spans="12:12" x14ac:dyDescent="0.2">
      <c r="L1571" s="9"/>
    </row>
    <row r="1572" spans="12:12" x14ac:dyDescent="0.2">
      <c r="L1572" s="9"/>
    </row>
    <row r="1573" spans="12:12" x14ac:dyDescent="0.2">
      <c r="L1573" s="9"/>
    </row>
    <row r="1574" spans="12:12" x14ac:dyDescent="0.2">
      <c r="L1574" s="9"/>
    </row>
    <row r="1575" spans="12:12" x14ac:dyDescent="0.2">
      <c r="L1575" s="9"/>
    </row>
    <row r="1576" spans="12:12" x14ac:dyDescent="0.2">
      <c r="L1576" s="9"/>
    </row>
    <row r="1577" spans="12:12" x14ac:dyDescent="0.2">
      <c r="L1577" s="9"/>
    </row>
    <row r="1578" spans="12:12" x14ac:dyDescent="0.2">
      <c r="L1578" s="9"/>
    </row>
    <row r="1579" spans="12:12" x14ac:dyDescent="0.2">
      <c r="L1579" s="9"/>
    </row>
    <row r="1580" spans="12:12" x14ac:dyDescent="0.2">
      <c r="L1580" s="9"/>
    </row>
    <row r="1581" spans="12:12" x14ac:dyDescent="0.2">
      <c r="L1581" s="9"/>
    </row>
    <row r="1582" spans="12:12" x14ac:dyDescent="0.2">
      <c r="L1582" s="9"/>
    </row>
    <row r="1583" spans="12:12" x14ac:dyDescent="0.2">
      <c r="L1583" s="9"/>
    </row>
    <row r="1584" spans="12:12" x14ac:dyDescent="0.2">
      <c r="L1584" s="9"/>
    </row>
    <row r="1585" spans="12:12" x14ac:dyDescent="0.2">
      <c r="L1585" s="9"/>
    </row>
    <row r="1586" spans="12:12" x14ac:dyDescent="0.2">
      <c r="L1586" s="9"/>
    </row>
    <row r="1587" spans="12:12" x14ac:dyDescent="0.2">
      <c r="L1587" s="9"/>
    </row>
    <row r="1588" spans="12:12" x14ac:dyDescent="0.2">
      <c r="L1588" s="9"/>
    </row>
    <row r="1589" spans="12:12" x14ac:dyDescent="0.2">
      <c r="L1589" s="9"/>
    </row>
    <row r="1590" spans="12:12" x14ac:dyDescent="0.2">
      <c r="L1590" s="9"/>
    </row>
    <row r="1591" spans="12:12" x14ac:dyDescent="0.2">
      <c r="L1591" s="9"/>
    </row>
    <row r="1592" spans="12:12" x14ac:dyDescent="0.2">
      <c r="L1592" s="9"/>
    </row>
    <row r="1593" spans="12:12" x14ac:dyDescent="0.2">
      <c r="L1593" s="9"/>
    </row>
    <row r="1594" spans="12:12" x14ac:dyDescent="0.2">
      <c r="L1594" s="9"/>
    </row>
    <row r="1595" spans="12:12" x14ac:dyDescent="0.2">
      <c r="L1595" s="9"/>
    </row>
    <row r="1596" spans="12:12" x14ac:dyDescent="0.2">
      <c r="L1596" s="9"/>
    </row>
    <row r="1597" spans="12:12" x14ac:dyDescent="0.2">
      <c r="L1597" s="9"/>
    </row>
    <row r="1598" spans="12:12" x14ac:dyDescent="0.2">
      <c r="L1598" s="9"/>
    </row>
    <row r="1599" spans="12:12" x14ac:dyDescent="0.2">
      <c r="L1599" s="9"/>
    </row>
    <row r="1600" spans="12:12" x14ac:dyDescent="0.2">
      <c r="L1600" s="9"/>
    </row>
    <row r="1601" spans="12:12" x14ac:dyDescent="0.2">
      <c r="L1601" s="9"/>
    </row>
    <row r="1602" spans="12:12" x14ac:dyDescent="0.2">
      <c r="L1602" s="9"/>
    </row>
    <row r="1603" spans="12:12" x14ac:dyDescent="0.2">
      <c r="L1603" s="9"/>
    </row>
    <row r="1604" spans="12:12" x14ac:dyDescent="0.2">
      <c r="L1604" s="9"/>
    </row>
    <row r="1605" spans="12:12" x14ac:dyDescent="0.2">
      <c r="L1605" s="9"/>
    </row>
    <row r="1606" spans="12:12" x14ac:dyDescent="0.2">
      <c r="L1606" s="9"/>
    </row>
    <row r="1607" spans="12:12" x14ac:dyDescent="0.2">
      <c r="L1607" s="9"/>
    </row>
    <row r="1608" spans="12:12" x14ac:dyDescent="0.2">
      <c r="L1608" s="9"/>
    </row>
    <row r="1609" spans="12:12" x14ac:dyDescent="0.2">
      <c r="L1609" s="9"/>
    </row>
    <row r="1610" spans="12:12" x14ac:dyDescent="0.2">
      <c r="L1610" s="9"/>
    </row>
    <row r="1611" spans="12:12" x14ac:dyDescent="0.2">
      <c r="L1611" s="9"/>
    </row>
    <row r="1612" spans="12:12" x14ac:dyDescent="0.2">
      <c r="L1612" s="9"/>
    </row>
    <row r="1613" spans="12:12" x14ac:dyDescent="0.2">
      <c r="L1613" s="9"/>
    </row>
    <row r="1614" spans="12:12" x14ac:dyDescent="0.2">
      <c r="L1614" s="9"/>
    </row>
    <row r="1615" spans="12:12" x14ac:dyDescent="0.2">
      <c r="L1615" s="9"/>
    </row>
    <row r="1616" spans="12:12" x14ac:dyDescent="0.2">
      <c r="L1616" s="9"/>
    </row>
    <row r="1617" spans="12:12" x14ac:dyDescent="0.2">
      <c r="L1617" s="9"/>
    </row>
    <row r="1618" spans="12:12" x14ac:dyDescent="0.2">
      <c r="L1618" s="9"/>
    </row>
    <row r="1619" spans="12:12" x14ac:dyDescent="0.2">
      <c r="L1619" s="9"/>
    </row>
    <row r="1620" spans="12:12" x14ac:dyDescent="0.2">
      <c r="L1620" s="9"/>
    </row>
    <row r="1621" spans="12:12" x14ac:dyDescent="0.2">
      <c r="L1621" s="9"/>
    </row>
    <row r="1622" spans="12:12" x14ac:dyDescent="0.2">
      <c r="L1622" s="9"/>
    </row>
    <row r="1623" spans="12:12" x14ac:dyDescent="0.2">
      <c r="L1623" s="9"/>
    </row>
    <row r="1624" spans="12:12" x14ac:dyDescent="0.2">
      <c r="L1624" s="9"/>
    </row>
    <row r="1625" spans="12:12" x14ac:dyDescent="0.2">
      <c r="L1625" s="9"/>
    </row>
    <row r="1626" spans="12:12" x14ac:dyDescent="0.2">
      <c r="L1626" s="9"/>
    </row>
    <row r="1627" spans="12:12" x14ac:dyDescent="0.2">
      <c r="L1627" s="9"/>
    </row>
    <row r="1628" spans="12:12" x14ac:dyDescent="0.2">
      <c r="L1628" s="9"/>
    </row>
    <row r="1629" spans="12:12" x14ac:dyDescent="0.2">
      <c r="L1629" s="9"/>
    </row>
    <row r="1630" spans="12:12" x14ac:dyDescent="0.2">
      <c r="L1630" s="9"/>
    </row>
    <row r="1631" spans="12:12" x14ac:dyDescent="0.2">
      <c r="L1631" s="9"/>
    </row>
    <row r="1632" spans="12:12" x14ac:dyDescent="0.2">
      <c r="L1632" s="9"/>
    </row>
    <row r="1633" spans="12:12" x14ac:dyDescent="0.2">
      <c r="L1633" s="9"/>
    </row>
    <row r="1634" spans="12:12" x14ac:dyDescent="0.2">
      <c r="L1634" s="9"/>
    </row>
    <row r="1635" spans="12:12" x14ac:dyDescent="0.2">
      <c r="L1635" s="9"/>
    </row>
    <row r="1636" spans="12:12" x14ac:dyDescent="0.2">
      <c r="L1636" s="9"/>
    </row>
    <row r="1637" spans="12:12" x14ac:dyDescent="0.2">
      <c r="L1637" s="9"/>
    </row>
    <row r="1638" spans="12:12" x14ac:dyDescent="0.2">
      <c r="L1638" s="9"/>
    </row>
    <row r="1639" spans="12:12" x14ac:dyDescent="0.2">
      <c r="L1639" s="9"/>
    </row>
    <row r="1640" spans="12:12" x14ac:dyDescent="0.2">
      <c r="L1640" s="9"/>
    </row>
    <row r="1641" spans="12:12" x14ac:dyDescent="0.2">
      <c r="L1641" s="9"/>
    </row>
    <row r="1642" spans="12:12" x14ac:dyDescent="0.2">
      <c r="L1642" s="9"/>
    </row>
    <row r="1643" spans="12:12" x14ac:dyDescent="0.2">
      <c r="L1643" s="9"/>
    </row>
    <row r="1644" spans="12:12" x14ac:dyDescent="0.2">
      <c r="L1644" s="9"/>
    </row>
    <row r="1645" spans="12:12" x14ac:dyDescent="0.2">
      <c r="L1645" s="9"/>
    </row>
    <row r="1646" spans="12:12" x14ac:dyDescent="0.2">
      <c r="L1646" s="9"/>
    </row>
    <row r="1647" spans="12:12" x14ac:dyDescent="0.2">
      <c r="L1647" s="9"/>
    </row>
    <row r="1648" spans="12:12" x14ac:dyDescent="0.2">
      <c r="L1648" s="9"/>
    </row>
    <row r="1649" spans="12:12" x14ac:dyDescent="0.2">
      <c r="L1649" s="9"/>
    </row>
    <row r="1650" spans="12:12" x14ac:dyDescent="0.2">
      <c r="L1650" s="9"/>
    </row>
    <row r="1651" spans="12:12" x14ac:dyDescent="0.2">
      <c r="L1651" s="9"/>
    </row>
    <row r="1652" spans="12:12" x14ac:dyDescent="0.2">
      <c r="L1652" s="9"/>
    </row>
    <row r="1653" spans="12:12" x14ac:dyDescent="0.2">
      <c r="L1653" s="9"/>
    </row>
    <row r="1654" spans="12:12" x14ac:dyDescent="0.2">
      <c r="L1654" s="9"/>
    </row>
    <row r="1655" spans="12:12" x14ac:dyDescent="0.2">
      <c r="L1655" s="9"/>
    </row>
    <row r="1656" spans="12:12" x14ac:dyDescent="0.2">
      <c r="L1656" s="9"/>
    </row>
    <row r="1657" spans="12:12" x14ac:dyDescent="0.2">
      <c r="L1657" s="9"/>
    </row>
    <row r="1658" spans="12:12" x14ac:dyDescent="0.2">
      <c r="L1658" s="9"/>
    </row>
    <row r="1659" spans="12:12" x14ac:dyDescent="0.2">
      <c r="L1659" s="9"/>
    </row>
    <row r="1660" spans="12:12" x14ac:dyDescent="0.2">
      <c r="L1660" s="9"/>
    </row>
    <row r="1661" spans="12:12" x14ac:dyDescent="0.2">
      <c r="L1661" s="9"/>
    </row>
    <row r="1662" spans="12:12" x14ac:dyDescent="0.2">
      <c r="L1662" s="9"/>
    </row>
    <row r="1663" spans="12:12" x14ac:dyDescent="0.2">
      <c r="L1663" s="9"/>
    </row>
    <row r="1664" spans="12:12" x14ac:dyDescent="0.2">
      <c r="L1664" s="9"/>
    </row>
    <row r="1665" spans="12:12" x14ac:dyDescent="0.2">
      <c r="L1665" s="9"/>
    </row>
    <row r="1666" spans="12:12" x14ac:dyDescent="0.2">
      <c r="L1666" s="9"/>
    </row>
    <row r="1667" spans="12:12" x14ac:dyDescent="0.2">
      <c r="L1667" s="9"/>
    </row>
    <row r="1668" spans="12:12" x14ac:dyDescent="0.2">
      <c r="L1668" s="9"/>
    </row>
    <row r="1669" spans="12:12" x14ac:dyDescent="0.2">
      <c r="L1669" s="9"/>
    </row>
    <row r="1670" spans="12:12" x14ac:dyDescent="0.2">
      <c r="L1670" s="9"/>
    </row>
    <row r="1671" spans="12:12" x14ac:dyDescent="0.2">
      <c r="L1671" s="9"/>
    </row>
    <row r="1672" spans="12:12" x14ac:dyDescent="0.2">
      <c r="L1672" s="9"/>
    </row>
    <row r="1673" spans="12:12" x14ac:dyDescent="0.2">
      <c r="L1673" s="9"/>
    </row>
    <row r="1674" spans="12:12" x14ac:dyDescent="0.2">
      <c r="L1674" s="9"/>
    </row>
    <row r="1675" spans="12:12" x14ac:dyDescent="0.2">
      <c r="L1675" s="9"/>
    </row>
    <row r="1676" spans="12:12" x14ac:dyDescent="0.2">
      <c r="L1676" s="9"/>
    </row>
    <row r="1677" spans="12:12" x14ac:dyDescent="0.2">
      <c r="L1677" s="9"/>
    </row>
    <row r="1678" spans="12:12" x14ac:dyDescent="0.2">
      <c r="L1678" s="9"/>
    </row>
    <row r="1679" spans="12:12" x14ac:dyDescent="0.2">
      <c r="L1679" s="9"/>
    </row>
    <row r="1680" spans="12:12" x14ac:dyDescent="0.2">
      <c r="L1680" s="9"/>
    </row>
    <row r="1681" spans="12:12" x14ac:dyDescent="0.2">
      <c r="L1681" s="9"/>
    </row>
    <row r="1682" spans="12:12" x14ac:dyDescent="0.2">
      <c r="L1682" s="9"/>
    </row>
    <row r="1683" spans="12:12" x14ac:dyDescent="0.2">
      <c r="L1683" s="9"/>
    </row>
    <row r="1684" spans="12:12" x14ac:dyDescent="0.2">
      <c r="L1684" s="9"/>
    </row>
    <row r="1685" spans="12:12" x14ac:dyDescent="0.2">
      <c r="L1685" s="9"/>
    </row>
    <row r="1686" spans="12:12" x14ac:dyDescent="0.2">
      <c r="L1686" s="9"/>
    </row>
    <row r="1687" spans="12:12" x14ac:dyDescent="0.2">
      <c r="L1687" s="9"/>
    </row>
    <row r="1688" spans="12:12" x14ac:dyDescent="0.2">
      <c r="L1688" s="9"/>
    </row>
    <row r="1689" spans="12:12" x14ac:dyDescent="0.2">
      <c r="L1689" s="9"/>
    </row>
    <row r="1690" spans="12:12" x14ac:dyDescent="0.2">
      <c r="L1690" s="9"/>
    </row>
    <row r="1691" spans="12:12" x14ac:dyDescent="0.2">
      <c r="L1691" s="9"/>
    </row>
    <row r="1692" spans="12:12" x14ac:dyDescent="0.2">
      <c r="L1692" s="9"/>
    </row>
    <row r="1693" spans="12:12" x14ac:dyDescent="0.2">
      <c r="L1693" s="9"/>
    </row>
    <row r="1694" spans="12:12" x14ac:dyDescent="0.2">
      <c r="L1694" s="9"/>
    </row>
    <row r="1695" spans="12:12" x14ac:dyDescent="0.2">
      <c r="L1695" s="9"/>
    </row>
    <row r="1696" spans="12:12" x14ac:dyDescent="0.2">
      <c r="L1696" s="9"/>
    </row>
    <row r="1697" spans="12:12" x14ac:dyDescent="0.2">
      <c r="L1697" s="9"/>
    </row>
    <row r="1698" spans="12:12" x14ac:dyDescent="0.2">
      <c r="L1698" s="9"/>
    </row>
    <row r="1699" spans="12:12" x14ac:dyDescent="0.2">
      <c r="L1699" s="9"/>
    </row>
    <row r="1700" spans="12:12" x14ac:dyDescent="0.2">
      <c r="L1700" s="9"/>
    </row>
    <row r="1701" spans="12:12" x14ac:dyDescent="0.2">
      <c r="L1701" s="9"/>
    </row>
    <row r="1702" spans="12:12" x14ac:dyDescent="0.2">
      <c r="L1702" s="9"/>
    </row>
    <row r="1703" spans="12:12" x14ac:dyDescent="0.2">
      <c r="L1703" s="9"/>
    </row>
    <row r="1704" spans="12:12" x14ac:dyDescent="0.2">
      <c r="L1704" s="9"/>
    </row>
    <row r="1705" spans="12:12" x14ac:dyDescent="0.2">
      <c r="L1705" s="9"/>
    </row>
    <row r="1706" spans="12:12" x14ac:dyDescent="0.2">
      <c r="L1706" s="9"/>
    </row>
    <row r="1707" spans="12:12" x14ac:dyDescent="0.2">
      <c r="L1707" s="9"/>
    </row>
    <row r="1708" spans="12:12" x14ac:dyDescent="0.2">
      <c r="L1708" s="9"/>
    </row>
    <row r="1709" spans="12:12" x14ac:dyDescent="0.2">
      <c r="L1709" s="9"/>
    </row>
    <row r="1710" spans="12:12" x14ac:dyDescent="0.2">
      <c r="L1710" s="9"/>
    </row>
    <row r="1711" spans="12:12" x14ac:dyDescent="0.2">
      <c r="L1711" s="9"/>
    </row>
    <row r="1712" spans="12:12" x14ac:dyDescent="0.2">
      <c r="L1712" s="9"/>
    </row>
    <row r="1713" spans="12:12" x14ac:dyDescent="0.2">
      <c r="L1713" s="9"/>
    </row>
    <row r="1714" spans="12:12" x14ac:dyDescent="0.2">
      <c r="L1714" s="9"/>
    </row>
    <row r="1715" spans="12:12" x14ac:dyDescent="0.2">
      <c r="L1715" s="9"/>
    </row>
    <row r="1716" spans="12:12" x14ac:dyDescent="0.2">
      <c r="L1716" s="9"/>
    </row>
    <row r="1717" spans="12:12" x14ac:dyDescent="0.2">
      <c r="L1717" s="9"/>
    </row>
    <row r="1718" spans="12:12" x14ac:dyDescent="0.2">
      <c r="L1718" s="9"/>
    </row>
    <row r="1719" spans="12:12" x14ac:dyDescent="0.2">
      <c r="L1719" s="9"/>
    </row>
    <row r="1720" spans="12:12" x14ac:dyDescent="0.2">
      <c r="L1720" s="9"/>
    </row>
    <row r="1721" spans="12:12" x14ac:dyDescent="0.2">
      <c r="L1721" s="9"/>
    </row>
    <row r="1722" spans="12:12" x14ac:dyDescent="0.2">
      <c r="L1722" s="9"/>
    </row>
    <row r="1723" spans="12:12" x14ac:dyDescent="0.2">
      <c r="L1723" s="9"/>
    </row>
    <row r="1724" spans="12:12" x14ac:dyDescent="0.2">
      <c r="L1724" s="9"/>
    </row>
    <row r="1725" spans="12:12" x14ac:dyDescent="0.2">
      <c r="L1725" s="9"/>
    </row>
    <row r="1726" spans="12:12" x14ac:dyDescent="0.2">
      <c r="L1726" s="9"/>
    </row>
    <row r="1727" spans="12:12" x14ac:dyDescent="0.2">
      <c r="L1727" s="9"/>
    </row>
    <row r="1728" spans="12:12" x14ac:dyDescent="0.2">
      <c r="L1728" s="9"/>
    </row>
    <row r="1729" spans="12:12" x14ac:dyDescent="0.2">
      <c r="L1729" s="9"/>
    </row>
    <row r="1730" spans="12:12" x14ac:dyDescent="0.2">
      <c r="L1730" s="9"/>
    </row>
    <row r="1731" spans="12:12" x14ac:dyDescent="0.2">
      <c r="L1731" s="9"/>
    </row>
    <row r="1732" spans="12:12" x14ac:dyDescent="0.2">
      <c r="L1732" s="9"/>
    </row>
    <row r="1733" spans="12:12" x14ac:dyDescent="0.2">
      <c r="L1733" s="9"/>
    </row>
    <row r="1734" spans="12:12" x14ac:dyDescent="0.2">
      <c r="L1734" s="9"/>
    </row>
    <row r="1735" spans="12:12" x14ac:dyDescent="0.2">
      <c r="L1735" s="9"/>
    </row>
    <row r="1736" spans="12:12" x14ac:dyDescent="0.2">
      <c r="L1736" s="9"/>
    </row>
    <row r="1737" spans="12:12" x14ac:dyDescent="0.2">
      <c r="L1737" s="9"/>
    </row>
    <row r="1738" spans="12:12" x14ac:dyDescent="0.2">
      <c r="L1738" s="9"/>
    </row>
    <row r="1739" spans="12:12" x14ac:dyDescent="0.2">
      <c r="L1739" s="9"/>
    </row>
    <row r="1740" spans="12:12" x14ac:dyDescent="0.2">
      <c r="L1740" s="9"/>
    </row>
    <row r="1741" spans="12:12" x14ac:dyDescent="0.2">
      <c r="L1741" s="9"/>
    </row>
    <row r="1742" spans="12:12" x14ac:dyDescent="0.2">
      <c r="L1742" s="9"/>
    </row>
    <row r="1743" spans="12:12" x14ac:dyDescent="0.2">
      <c r="L1743" s="9"/>
    </row>
    <row r="1744" spans="12:12" x14ac:dyDescent="0.2">
      <c r="L1744" s="9"/>
    </row>
    <row r="1745" spans="12:12" x14ac:dyDescent="0.2">
      <c r="L1745" s="9"/>
    </row>
    <row r="1746" spans="12:12" x14ac:dyDescent="0.2">
      <c r="L1746" s="9"/>
    </row>
    <row r="1747" spans="12:12" x14ac:dyDescent="0.2">
      <c r="L1747" s="9"/>
    </row>
    <row r="1748" spans="12:12" x14ac:dyDescent="0.2">
      <c r="L1748" s="9"/>
    </row>
    <row r="1749" spans="12:12" x14ac:dyDescent="0.2">
      <c r="L1749" s="9"/>
    </row>
    <row r="1750" spans="12:12" x14ac:dyDescent="0.2">
      <c r="L1750" s="9"/>
    </row>
    <row r="1751" spans="12:12" x14ac:dyDescent="0.2">
      <c r="L1751" s="9"/>
    </row>
    <row r="1752" spans="12:12" x14ac:dyDescent="0.2">
      <c r="L1752" s="9"/>
    </row>
    <row r="1753" spans="12:12" x14ac:dyDescent="0.2">
      <c r="L1753" s="9"/>
    </row>
    <row r="1754" spans="12:12" x14ac:dyDescent="0.2">
      <c r="L1754" s="9"/>
    </row>
    <row r="1755" spans="12:12" x14ac:dyDescent="0.2">
      <c r="L1755" s="9"/>
    </row>
    <row r="1756" spans="12:12" x14ac:dyDescent="0.2">
      <c r="L1756" s="9"/>
    </row>
    <row r="1757" spans="12:12" x14ac:dyDescent="0.2">
      <c r="L1757" s="9"/>
    </row>
    <row r="1758" spans="12:12" x14ac:dyDescent="0.2">
      <c r="L1758" s="9"/>
    </row>
    <row r="1759" spans="12:12" x14ac:dyDescent="0.2">
      <c r="L1759" s="9"/>
    </row>
    <row r="1760" spans="12:12" x14ac:dyDescent="0.2">
      <c r="L1760" s="9"/>
    </row>
    <row r="1761" spans="12:12" x14ac:dyDescent="0.2">
      <c r="L1761" s="9"/>
    </row>
    <row r="1762" spans="12:12" x14ac:dyDescent="0.2">
      <c r="L1762" s="9"/>
    </row>
    <row r="1763" spans="12:12" x14ac:dyDescent="0.2">
      <c r="L1763" s="9"/>
    </row>
    <row r="1764" spans="12:12" x14ac:dyDescent="0.2">
      <c r="L1764" s="9"/>
    </row>
    <row r="1765" spans="12:12" x14ac:dyDescent="0.2">
      <c r="L1765" s="9"/>
    </row>
    <row r="1766" spans="12:12" x14ac:dyDescent="0.2">
      <c r="L1766" s="9"/>
    </row>
    <row r="1767" spans="12:12" x14ac:dyDescent="0.2">
      <c r="L1767" s="9"/>
    </row>
    <row r="1768" spans="12:12" x14ac:dyDescent="0.2">
      <c r="L1768" s="9"/>
    </row>
    <row r="1769" spans="12:12" x14ac:dyDescent="0.2">
      <c r="L1769" s="9"/>
    </row>
    <row r="1770" spans="12:12" x14ac:dyDescent="0.2">
      <c r="L1770" s="9"/>
    </row>
    <row r="1771" spans="12:12" x14ac:dyDescent="0.2">
      <c r="L1771" s="9"/>
    </row>
    <row r="1772" spans="12:12" x14ac:dyDescent="0.2">
      <c r="L1772" s="9"/>
    </row>
    <row r="1773" spans="12:12" x14ac:dyDescent="0.2">
      <c r="L1773" s="9"/>
    </row>
    <row r="1774" spans="12:12" x14ac:dyDescent="0.2">
      <c r="L1774" s="9"/>
    </row>
    <row r="1775" spans="12:12" x14ac:dyDescent="0.2">
      <c r="L1775" s="9"/>
    </row>
    <row r="1776" spans="12:12" x14ac:dyDescent="0.2">
      <c r="L1776" s="9"/>
    </row>
    <row r="1777" spans="12:12" x14ac:dyDescent="0.2">
      <c r="L1777" s="9"/>
    </row>
    <row r="1778" spans="12:12" x14ac:dyDescent="0.2">
      <c r="L1778" s="9"/>
    </row>
    <row r="1779" spans="12:12" x14ac:dyDescent="0.2">
      <c r="L1779" s="9"/>
    </row>
    <row r="1780" spans="12:12" x14ac:dyDescent="0.2">
      <c r="L1780" s="9"/>
    </row>
    <row r="1781" spans="12:12" x14ac:dyDescent="0.2">
      <c r="L1781" s="9"/>
    </row>
    <row r="1782" spans="12:12" x14ac:dyDescent="0.2">
      <c r="L1782" s="9"/>
    </row>
    <row r="1783" spans="12:12" x14ac:dyDescent="0.2">
      <c r="L1783" s="9"/>
    </row>
    <row r="1784" spans="12:12" x14ac:dyDescent="0.2">
      <c r="L1784" s="9"/>
    </row>
    <row r="1785" spans="12:12" x14ac:dyDescent="0.2">
      <c r="L1785" s="9"/>
    </row>
    <row r="1786" spans="12:12" x14ac:dyDescent="0.2">
      <c r="L1786" s="9"/>
    </row>
    <row r="1787" spans="12:12" x14ac:dyDescent="0.2">
      <c r="L1787" s="9"/>
    </row>
    <row r="1788" spans="12:12" x14ac:dyDescent="0.2">
      <c r="L1788" s="9"/>
    </row>
    <row r="1789" spans="12:12" x14ac:dyDescent="0.2">
      <c r="L1789" s="9"/>
    </row>
    <row r="1790" spans="12:12" x14ac:dyDescent="0.2">
      <c r="L1790" s="9"/>
    </row>
    <row r="1791" spans="12:12" x14ac:dyDescent="0.2">
      <c r="L1791" s="9"/>
    </row>
    <row r="1792" spans="12:12" x14ac:dyDescent="0.2">
      <c r="L1792" s="9"/>
    </row>
    <row r="1793" spans="12:12" x14ac:dyDescent="0.2">
      <c r="L1793" s="9"/>
    </row>
    <row r="1794" spans="12:12" x14ac:dyDescent="0.2">
      <c r="L1794" s="9"/>
    </row>
    <row r="1795" spans="12:12" x14ac:dyDescent="0.2">
      <c r="L1795" s="9"/>
    </row>
    <row r="1796" spans="12:12" x14ac:dyDescent="0.2">
      <c r="L1796" s="9"/>
    </row>
    <row r="1797" spans="12:12" x14ac:dyDescent="0.2">
      <c r="L1797" s="9"/>
    </row>
    <row r="1798" spans="12:12" x14ac:dyDescent="0.2">
      <c r="L1798" s="9"/>
    </row>
    <row r="1799" spans="12:12" x14ac:dyDescent="0.2">
      <c r="L1799" s="9"/>
    </row>
    <row r="1800" spans="12:12" x14ac:dyDescent="0.2">
      <c r="L1800" s="9"/>
    </row>
    <row r="1801" spans="12:12" x14ac:dyDescent="0.2">
      <c r="L1801" s="9"/>
    </row>
    <row r="1802" spans="12:12" x14ac:dyDescent="0.2">
      <c r="L1802" s="9"/>
    </row>
    <row r="1803" spans="12:12" x14ac:dyDescent="0.2">
      <c r="L1803" s="9"/>
    </row>
    <row r="1804" spans="12:12" x14ac:dyDescent="0.2">
      <c r="L1804" s="9"/>
    </row>
    <row r="1805" spans="12:12" x14ac:dyDescent="0.2">
      <c r="L1805" s="9"/>
    </row>
    <row r="1806" spans="12:12" x14ac:dyDescent="0.2">
      <c r="L1806" s="9"/>
    </row>
    <row r="1807" spans="12:12" x14ac:dyDescent="0.2">
      <c r="L1807" s="9"/>
    </row>
    <row r="1808" spans="12:12" x14ac:dyDescent="0.2">
      <c r="L1808" s="9"/>
    </row>
    <row r="1809" spans="12:12" x14ac:dyDescent="0.2">
      <c r="L1809" s="9"/>
    </row>
    <row r="1810" spans="12:12" x14ac:dyDescent="0.2">
      <c r="L1810" s="9"/>
    </row>
    <row r="1811" spans="12:12" x14ac:dyDescent="0.2">
      <c r="L1811" s="9"/>
    </row>
    <row r="1812" spans="12:12" x14ac:dyDescent="0.2">
      <c r="L1812" s="9"/>
    </row>
    <row r="1813" spans="12:12" x14ac:dyDescent="0.2">
      <c r="L1813" s="9"/>
    </row>
    <row r="1814" spans="12:12" x14ac:dyDescent="0.2">
      <c r="L1814" s="9"/>
    </row>
    <row r="1815" spans="12:12" x14ac:dyDescent="0.2">
      <c r="L1815" s="9"/>
    </row>
    <row r="1816" spans="12:12" x14ac:dyDescent="0.2">
      <c r="L1816" s="9"/>
    </row>
    <row r="1817" spans="12:12" x14ac:dyDescent="0.2">
      <c r="L1817" s="9"/>
    </row>
    <row r="1818" spans="12:12" x14ac:dyDescent="0.2">
      <c r="L1818" s="9"/>
    </row>
    <row r="1819" spans="12:12" x14ac:dyDescent="0.2">
      <c r="L1819" s="9"/>
    </row>
    <row r="1820" spans="12:12" x14ac:dyDescent="0.2">
      <c r="L1820" s="9"/>
    </row>
    <row r="1821" spans="12:12" x14ac:dyDescent="0.2">
      <c r="L1821" s="9"/>
    </row>
    <row r="1822" spans="12:12" x14ac:dyDescent="0.2">
      <c r="L1822" s="9"/>
    </row>
    <row r="1823" spans="12:12" x14ac:dyDescent="0.2">
      <c r="L1823" s="9"/>
    </row>
    <row r="1824" spans="12:12" x14ac:dyDescent="0.2">
      <c r="L1824" s="9"/>
    </row>
    <row r="1825" spans="12:12" x14ac:dyDescent="0.2">
      <c r="L1825" s="9"/>
    </row>
    <row r="1826" spans="12:12" x14ac:dyDescent="0.2">
      <c r="L1826" s="9"/>
    </row>
    <row r="1827" spans="12:12" x14ac:dyDescent="0.2">
      <c r="L1827" s="9"/>
    </row>
    <row r="1828" spans="12:12" x14ac:dyDescent="0.2">
      <c r="L1828" s="9"/>
    </row>
    <row r="1829" spans="12:12" x14ac:dyDescent="0.2">
      <c r="L1829" s="9"/>
    </row>
    <row r="1830" spans="12:12" x14ac:dyDescent="0.2">
      <c r="L1830" s="9"/>
    </row>
    <row r="1831" spans="12:12" x14ac:dyDescent="0.2">
      <c r="L1831" s="9"/>
    </row>
    <row r="1832" spans="12:12" x14ac:dyDescent="0.2">
      <c r="L1832" s="9"/>
    </row>
    <row r="1833" spans="12:12" x14ac:dyDescent="0.2">
      <c r="L1833" s="9"/>
    </row>
    <row r="1834" spans="12:12" x14ac:dyDescent="0.2">
      <c r="L1834" s="9"/>
    </row>
    <row r="1835" spans="12:12" x14ac:dyDescent="0.2">
      <c r="L1835" s="9"/>
    </row>
    <row r="1836" spans="12:12" x14ac:dyDescent="0.2">
      <c r="L1836" s="9"/>
    </row>
    <row r="1837" spans="12:12" x14ac:dyDescent="0.2">
      <c r="L1837" s="9"/>
    </row>
    <row r="1838" spans="12:12" x14ac:dyDescent="0.2">
      <c r="L1838" s="9"/>
    </row>
    <row r="1839" spans="12:12" x14ac:dyDescent="0.2">
      <c r="L1839" s="9"/>
    </row>
    <row r="1840" spans="12:12" x14ac:dyDescent="0.2">
      <c r="L1840" s="9"/>
    </row>
    <row r="1841" spans="12:12" x14ac:dyDescent="0.2">
      <c r="L1841" s="9"/>
    </row>
    <row r="1842" spans="12:12" x14ac:dyDescent="0.2">
      <c r="L1842" s="9"/>
    </row>
    <row r="1843" spans="12:12" x14ac:dyDescent="0.2">
      <c r="L1843" s="9"/>
    </row>
    <row r="1844" spans="12:12" x14ac:dyDescent="0.2">
      <c r="L1844" s="9"/>
    </row>
    <row r="1845" spans="12:12" x14ac:dyDescent="0.2">
      <c r="L1845" s="9"/>
    </row>
    <row r="1846" spans="12:12" x14ac:dyDescent="0.2">
      <c r="L1846" s="9"/>
    </row>
    <row r="1847" spans="12:12" x14ac:dyDescent="0.2">
      <c r="L1847" s="9"/>
    </row>
    <row r="1848" spans="12:12" x14ac:dyDescent="0.2">
      <c r="L1848" s="9"/>
    </row>
    <row r="1849" spans="12:12" x14ac:dyDescent="0.2">
      <c r="L1849" s="9"/>
    </row>
    <row r="1850" spans="12:12" x14ac:dyDescent="0.2">
      <c r="L1850" s="9"/>
    </row>
    <row r="1851" spans="12:12" x14ac:dyDescent="0.2">
      <c r="L1851" s="9"/>
    </row>
    <row r="1852" spans="12:12" x14ac:dyDescent="0.2">
      <c r="L1852" s="9"/>
    </row>
    <row r="1853" spans="12:12" x14ac:dyDescent="0.2">
      <c r="L1853" s="9"/>
    </row>
    <row r="1854" spans="12:12" x14ac:dyDescent="0.2">
      <c r="L1854" s="9"/>
    </row>
    <row r="1855" spans="12:12" x14ac:dyDescent="0.2">
      <c r="L1855" s="9"/>
    </row>
    <row r="1856" spans="12:12" x14ac:dyDescent="0.2">
      <c r="L1856" s="9"/>
    </row>
    <row r="1857" spans="12:12" x14ac:dyDescent="0.2">
      <c r="L1857" s="9"/>
    </row>
    <row r="1858" spans="12:12" x14ac:dyDescent="0.2">
      <c r="L1858" s="9"/>
    </row>
    <row r="1859" spans="12:12" x14ac:dyDescent="0.2">
      <c r="L1859" s="9"/>
    </row>
    <row r="1860" spans="12:12" x14ac:dyDescent="0.2">
      <c r="L1860" s="9"/>
    </row>
    <row r="1861" spans="12:12" x14ac:dyDescent="0.2">
      <c r="L1861" s="9"/>
    </row>
    <row r="1862" spans="12:12" x14ac:dyDescent="0.2">
      <c r="L1862" s="9"/>
    </row>
    <row r="1863" spans="12:12" x14ac:dyDescent="0.2">
      <c r="L1863" s="9"/>
    </row>
    <row r="1864" spans="12:12" x14ac:dyDescent="0.2">
      <c r="L1864" s="9"/>
    </row>
    <row r="1865" spans="12:12" x14ac:dyDescent="0.2">
      <c r="L1865" s="9"/>
    </row>
    <row r="1866" spans="12:12" x14ac:dyDescent="0.2">
      <c r="L1866" s="9"/>
    </row>
    <row r="1867" spans="12:12" x14ac:dyDescent="0.2">
      <c r="L1867" s="9"/>
    </row>
    <row r="1868" spans="12:12" x14ac:dyDescent="0.2">
      <c r="L1868" s="9"/>
    </row>
    <row r="1869" spans="12:12" x14ac:dyDescent="0.2">
      <c r="L1869" s="9"/>
    </row>
    <row r="1870" spans="12:12" x14ac:dyDescent="0.2">
      <c r="L1870" s="9"/>
    </row>
    <row r="1871" spans="12:12" x14ac:dyDescent="0.2">
      <c r="L1871" s="9"/>
    </row>
    <row r="1872" spans="12:12" x14ac:dyDescent="0.2">
      <c r="L1872" s="9"/>
    </row>
    <row r="1873" spans="12:12" x14ac:dyDescent="0.2">
      <c r="L1873" s="9"/>
    </row>
    <row r="1874" spans="12:12" x14ac:dyDescent="0.2">
      <c r="L1874" s="9"/>
    </row>
    <row r="1875" spans="12:12" x14ac:dyDescent="0.2">
      <c r="L1875" s="9"/>
    </row>
    <row r="1876" spans="12:12" x14ac:dyDescent="0.2">
      <c r="L1876" s="9"/>
    </row>
    <row r="1877" spans="12:12" x14ac:dyDescent="0.2">
      <c r="L1877" s="9"/>
    </row>
    <row r="1878" spans="12:12" x14ac:dyDescent="0.2">
      <c r="L1878" s="9"/>
    </row>
    <row r="1879" spans="12:12" x14ac:dyDescent="0.2">
      <c r="L1879" s="9"/>
    </row>
    <row r="1880" spans="12:12" x14ac:dyDescent="0.2">
      <c r="L1880" s="9"/>
    </row>
    <row r="1881" spans="12:12" x14ac:dyDescent="0.2">
      <c r="L1881" s="9"/>
    </row>
    <row r="1882" spans="12:12" x14ac:dyDescent="0.2">
      <c r="L1882" s="9"/>
    </row>
    <row r="1883" spans="12:12" x14ac:dyDescent="0.2">
      <c r="L1883" s="9"/>
    </row>
    <row r="1884" spans="12:12" x14ac:dyDescent="0.2">
      <c r="L1884" s="9"/>
    </row>
    <row r="1885" spans="12:12" x14ac:dyDescent="0.2">
      <c r="L1885" s="9"/>
    </row>
    <row r="1886" spans="12:12" x14ac:dyDescent="0.2">
      <c r="L1886" s="9"/>
    </row>
    <row r="1887" spans="12:12" x14ac:dyDescent="0.2">
      <c r="L1887" s="9"/>
    </row>
    <row r="1888" spans="12:12" x14ac:dyDescent="0.2">
      <c r="L1888" s="9"/>
    </row>
    <row r="1889" spans="12:12" x14ac:dyDescent="0.2">
      <c r="L1889" s="9"/>
    </row>
    <row r="1890" spans="12:12" x14ac:dyDescent="0.2">
      <c r="L1890" s="9"/>
    </row>
    <row r="1891" spans="12:12" x14ac:dyDescent="0.2">
      <c r="L1891" s="9"/>
    </row>
    <row r="1892" spans="12:12" x14ac:dyDescent="0.2">
      <c r="L1892" s="9"/>
    </row>
    <row r="1893" spans="12:12" x14ac:dyDescent="0.2">
      <c r="L1893" s="9"/>
    </row>
    <row r="1894" spans="12:12" x14ac:dyDescent="0.2">
      <c r="L1894" s="9"/>
    </row>
    <row r="1895" spans="12:12" x14ac:dyDescent="0.2">
      <c r="L1895" s="9"/>
    </row>
    <row r="1896" spans="12:12" x14ac:dyDescent="0.2">
      <c r="L1896" s="9"/>
    </row>
    <row r="1897" spans="12:12" x14ac:dyDescent="0.2">
      <c r="L1897" s="9"/>
    </row>
    <row r="1898" spans="12:12" x14ac:dyDescent="0.2">
      <c r="L1898" s="9"/>
    </row>
    <row r="1899" spans="12:12" x14ac:dyDescent="0.2">
      <c r="L1899" s="9"/>
    </row>
    <row r="1900" spans="12:12" x14ac:dyDescent="0.2">
      <c r="L1900" s="9"/>
    </row>
    <row r="1901" spans="12:12" x14ac:dyDescent="0.2">
      <c r="L1901" s="9"/>
    </row>
    <row r="1902" spans="12:12" x14ac:dyDescent="0.2">
      <c r="L1902" s="9"/>
    </row>
    <row r="1903" spans="12:12" x14ac:dyDescent="0.2">
      <c r="L1903" s="9"/>
    </row>
    <row r="1904" spans="12:12" x14ac:dyDescent="0.2">
      <c r="L1904" s="9"/>
    </row>
    <row r="1905" spans="12:12" x14ac:dyDescent="0.2">
      <c r="L1905" s="9"/>
    </row>
    <row r="1906" spans="12:12" x14ac:dyDescent="0.2">
      <c r="L1906" s="9"/>
    </row>
    <row r="1907" spans="12:12" x14ac:dyDescent="0.2">
      <c r="L1907" s="9"/>
    </row>
    <row r="1908" spans="12:12" x14ac:dyDescent="0.2">
      <c r="L1908" s="9"/>
    </row>
    <row r="1909" spans="12:12" x14ac:dyDescent="0.2">
      <c r="L1909" s="9"/>
    </row>
    <row r="1910" spans="12:12" x14ac:dyDescent="0.2">
      <c r="L1910" s="9"/>
    </row>
    <row r="1911" spans="12:12" x14ac:dyDescent="0.2">
      <c r="L1911" s="9"/>
    </row>
    <row r="1912" spans="12:12" x14ac:dyDescent="0.2">
      <c r="L1912" s="9"/>
    </row>
    <row r="1913" spans="12:12" x14ac:dyDescent="0.2">
      <c r="L1913" s="9"/>
    </row>
    <row r="1914" spans="12:12" x14ac:dyDescent="0.2">
      <c r="L1914" s="9"/>
    </row>
    <row r="1915" spans="12:12" x14ac:dyDescent="0.2">
      <c r="L1915" s="9"/>
    </row>
    <row r="1916" spans="12:12" x14ac:dyDescent="0.2">
      <c r="L1916" s="9"/>
    </row>
    <row r="1917" spans="12:12" x14ac:dyDescent="0.2">
      <c r="L1917" s="9"/>
    </row>
    <row r="1918" spans="12:12" x14ac:dyDescent="0.2">
      <c r="L1918" s="9"/>
    </row>
    <row r="1919" spans="12:12" x14ac:dyDescent="0.2">
      <c r="L1919" s="9"/>
    </row>
    <row r="1920" spans="12:12" x14ac:dyDescent="0.2">
      <c r="L1920" s="9"/>
    </row>
    <row r="1921" spans="12:12" x14ac:dyDescent="0.2">
      <c r="L1921" s="9"/>
    </row>
    <row r="1922" spans="12:12" x14ac:dyDescent="0.2">
      <c r="L1922" s="9"/>
    </row>
    <row r="1923" spans="12:12" x14ac:dyDescent="0.2">
      <c r="L1923" s="9"/>
    </row>
    <row r="1924" spans="12:12" x14ac:dyDescent="0.2">
      <c r="L1924" s="9"/>
    </row>
    <row r="1925" spans="12:12" x14ac:dyDescent="0.2">
      <c r="L1925" s="9"/>
    </row>
    <row r="1926" spans="12:12" x14ac:dyDescent="0.2">
      <c r="L1926" s="9"/>
    </row>
    <row r="1927" spans="12:12" x14ac:dyDescent="0.2">
      <c r="L1927" s="9"/>
    </row>
    <row r="1928" spans="12:12" x14ac:dyDescent="0.2">
      <c r="L1928" s="9"/>
    </row>
    <row r="1929" spans="12:12" x14ac:dyDescent="0.2">
      <c r="L1929" s="9"/>
    </row>
    <row r="1930" spans="12:12" x14ac:dyDescent="0.2">
      <c r="L1930" s="9"/>
    </row>
    <row r="1931" spans="12:12" x14ac:dyDescent="0.2">
      <c r="L1931" s="9"/>
    </row>
    <row r="1932" spans="12:12" x14ac:dyDescent="0.2">
      <c r="L1932" s="9"/>
    </row>
    <row r="1933" spans="12:12" x14ac:dyDescent="0.2">
      <c r="L1933" s="9"/>
    </row>
    <row r="1934" spans="12:12" x14ac:dyDescent="0.2">
      <c r="L1934" s="9"/>
    </row>
    <row r="1935" spans="12:12" x14ac:dyDescent="0.2">
      <c r="L1935" s="9"/>
    </row>
    <row r="1936" spans="12:12" x14ac:dyDescent="0.2">
      <c r="L1936" s="9"/>
    </row>
    <row r="1937" spans="12:12" x14ac:dyDescent="0.2">
      <c r="L1937" s="9"/>
    </row>
    <row r="1938" spans="12:12" x14ac:dyDescent="0.2">
      <c r="L1938" s="9"/>
    </row>
    <row r="1939" spans="12:12" x14ac:dyDescent="0.2">
      <c r="L1939" s="9"/>
    </row>
    <row r="1940" spans="12:12" x14ac:dyDescent="0.2">
      <c r="L1940" s="9"/>
    </row>
    <row r="1941" spans="12:12" x14ac:dyDescent="0.2">
      <c r="L1941" s="9"/>
    </row>
    <row r="1942" spans="12:12" x14ac:dyDescent="0.2">
      <c r="L1942" s="9"/>
    </row>
    <row r="1943" spans="12:12" x14ac:dyDescent="0.2">
      <c r="L1943" s="9"/>
    </row>
    <row r="1944" spans="12:12" x14ac:dyDescent="0.2">
      <c r="L1944" s="9"/>
    </row>
    <row r="1945" spans="12:12" x14ac:dyDescent="0.2">
      <c r="L1945" s="9"/>
    </row>
    <row r="1946" spans="12:12" x14ac:dyDescent="0.2">
      <c r="L1946" s="9"/>
    </row>
    <row r="1947" spans="12:12" x14ac:dyDescent="0.2">
      <c r="L1947" s="9"/>
    </row>
    <row r="1948" spans="12:12" x14ac:dyDescent="0.2">
      <c r="L1948" s="9"/>
    </row>
    <row r="1949" spans="12:12" x14ac:dyDescent="0.2">
      <c r="L1949" s="9"/>
    </row>
    <row r="1950" spans="12:12" x14ac:dyDescent="0.2">
      <c r="L1950" s="9"/>
    </row>
    <row r="1951" spans="12:12" x14ac:dyDescent="0.2">
      <c r="L1951" s="9"/>
    </row>
    <row r="1952" spans="12:12" x14ac:dyDescent="0.2">
      <c r="L1952" s="9"/>
    </row>
    <row r="1953" spans="12:12" x14ac:dyDescent="0.2">
      <c r="L1953" s="9"/>
    </row>
    <row r="1954" spans="12:12" x14ac:dyDescent="0.2">
      <c r="L1954" s="9"/>
    </row>
    <row r="1955" spans="12:12" x14ac:dyDescent="0.2">
      <c r="L1955" s="9"/>
    </row>
    <row r="1956" spans="12:12" x14ac:dyDescent="0.2">
      <c r="L1956" s="9"/>
    </row>
    <row r="1957" spans="12:12" x14ac:dyDescent="0.2">
      <c r="L1957" s="9"/>
    </row>
    <row r="1958" spans="12:12" x14ac:dyDescent="0.2">
      <c r="L1958" s="9"/>
    </row>
    <row r="1959" spans="12:12" x14ac:dyDescent="0.2">
      <c r="L1959" s="9"/>
    </row>
    <row r="1960" spans="12:12" x14ac:dyDescent="0.2">
      <c r="L1960" s="9"/>
    </row>
    <row r="1961" spans="12:12" x14ac:dyDescent="0.2">
      <c r="L1961" s="9"/>
    </row>
    <row r="1962" spans="12:12" x14ac:dyDescent="0.2">
      <c r="L1962" s="9"/>
    </row>
    <row r="1963" spans="12:12" x14ac:dyDescent="0.2">
      <c r="L1963" s="9"/>
    </row>
    <row r="1964" spans="12:12" x14ac:dyDescent="0.2">
      <c r="L1964" s="9"/>
    </row>
    <row r="1965" spans="12:12" x14ac:dyDescent="0.2">
      <c r="L1965" s="9"/>
    </row>
    <row r="1966" spans="12:12" x14ac:dyDescent="0.2">
      <c r="L1966" s="9"/>
    </row>
    <row r="1967" spans="12:12" x14ac:dyDescent="0.2">
      <c r="L1967" s="9"/>
    </row>
    <row r="1968" spans="12:12" x14ac:dyDescent="0.2">
      <c r="L1968" s="9"/>
    </row>
    <row r="1969" spans="12:12" x14ac:dyDescent="0.2">
      <c r="L1969" s="9"/>
    </row>
    <row r="1970" spans="12:12" x14ac:dyDescent="0.2">
      <c r="L1970" s="9"/>
    </row>
    <row r="1971" spans="12:12" x14ac:dyDescent="0.2">
      <c r="L1971" s="9"/>
    </row>
    <row r="1972" spans="12:12" x14ac:dyDescent="0.2">
      <c r="L1972" s="9"/>
    </row>
    <row r="1973" spans="12:12" x14ac:dyDescent="0.2">
      <c r="L1973" s="9"/>
    </row>
    <row r="1974" spans="12:12" x14ac:dyDescent="0.2">
      <c r="L1974" s="9"/>
    </row>
    <row r="1975" spans="12:12" x14ac:dyDescent="0.2">
      <c r="L1975" s="9"/>
    </row>
    <row r="1976" spans="12:12" x14ac:dyDescent="0.2">
      <c r="L1976" s="9"/>
    </row>
    <row r="1977" spans="12:12" x14ac:dyDescent="0.2">
      <c r="L1977" s="9"/>
    </row>
    <row r="1978" spans="12:12" x14ac:dyDescent="0.2">
      <c r="L1978" s="9"/>
    </row>
    <row r="1979" spans="12:12" x14ac:dyDescent="0.2">
      <c r="L1979" s="9"/>
    </row>
    <row r="1980" spans="12:12" x14ac:dyDescent="0.2">
      <c r="L1980" s="9"/>
    </row>
    <row r="1981" spans="12:12" x14ac:dyDescent="0.2">
      <c r="L1981" s="9"/>
    </row>
    <row r="1982" spans="12:12" x14ac:dyDescent="0.2">
      <c r="L1982" s="9"/>
    </row>
    <row r="1983" spans="12:12" x14ac:dyDescent="0.2">
      <c r="L1983" s="9"/>
    </row>
    <row r="1984" spans="12:12" x14ac:dyDescent="0.2">
      <c r="L1984" s="9"/>
    </row>
    <row r="1985" spans="12:12" x14ac:dyDescent="0.2">
      <c r="L1985" s="9"/>
    </row>
    <row r="1986" spans="12:12" x14ac:dyDescent="0.2">
      <c r="L1986" s="9"/>
    </row>
    <row r="1987" spans="12:12" x14ac:dyDescent="0.2">
      <c r="L1987" s="9"/>
    </row>
    <row r="1988" spans="12:12" x14ac:dyDescent="0.2">
      <c r="L1988" s="9"/>
    </row>
    <row r="1989" spans="12:12" x14ac:dyDescent="0.2">
      <c r="L1989" s="9"/>
    </row>
    <row r="1990" spans="12:12" x14ac:dyDescent="0.2">
      <c r="L1990" s="9"/>
    </row>
    <row r="1991" spans="12:12" x14ac:dyDescent="0.2">
      <c r="L1991" s="9"/>
    </row>
    <row r="1992" spans="12:12" x14ac:dyDescent="0.2">
      <c r="L1992" s="9"/>
    </row>
    <row r="1993" spans="12:12" x14ac:dyDescent="0.2">
      <c r="L1993" s="9"/>
    </row>
    <row r="1994" spans="12:12" x14ac:dyDescent="0.2">
      <c r="L1994" s="9"/>
    </row>
    <row r="1995" spans="12:12" x14ac:dyDescent="0.2">
      <c r="L1995" s="9"/>
    </row>
    <row r="1996" spans="12:12" x14ac:dyDescent="0.2">
      <c r="L1996" s="9"/>
    </row>
    <row r="1997" spans="12:12" x14ac:dyDescent="0.2">
      <c r="L1997" s="9"/>
    </row>
    <row r="1998" spans="12:12" x14ac:dyDescent="0.2">
      <c r="L1998" s="9"/>
    </row>
    <row r="1999" spans="12:12" x14ac:dyDescent="0.2">
      <c r="L1999" s="9"/>
    </row>
    <row r="2000" spans="12:12" x14ac:dyDescent="0.2">
      <c r="L2000" s="9"/>
    </row>
    <row r="2001" spans="12:12" x14ac:dyDescent="0.2">
      <c r="L2001" s="9"/>
    </row>
    <row r="2002" spans="12:12" x14ac:dyDescent="0.2">
      <c r="L2002" s="9"/>
    </row>
    <row r="2003" spans="12:12" x14ac:dyDescent="0.2">
      <c r="L2003" s="9"/>
    </row>
    <row r="2004" spans="12:12" x14ac:dyDescent="0.2">
      <c r="L2004" s="9"/>
    </row>
    <row r="2005" spans="12:12" x14ac:dyDescent="0.2">
      <c r="L2005" s="9"/>
    </row>
    <row r="2006" spans="12:12" x14ac:dyDescent="0.2">
      <c r="L2006" s="9"/>
    </row>
    <row r="2007" spans="12:12" x14ac:dyDescent="0.2">
      <c r="L2007" s="9"/>
    </row>
    <row r="2008" spans="12:12" x14ac:dyDescent="0.2">
      <c r="L2008" s="9"/>
    </row>
    <row r="2009" spans="12:12" x14ac:dyDescent="0.2">
      <c r="L2009" s="9"/>
    </row>
    <row r="2010" spans="12:12" x14ac:dyDescent="0.2">
      <c r="L2010" s="9"/>
    </row>
    <row r="2011" spans="12:12" x14ac:dyDescent="0.2">
      <c r="L2011" s="9"/>
    </row>
    <row r="2012" spans="12:12" x14ac:dyDescent="0.2">
      <c r="L2012" s="9"/>
    </row>
    <row r="2013" spans="12:12" x14ac:dyDescent="0.2">
      <c r="L2013" s="9"/>
    </row>
    <row r="2014" spans="12:12" x14ac:dyDescent="0.2">
      <c r="L2014" s="9"/>
    </row>
    <row r="2015" spans="12:12" x14ac:dyDescent="0.2">
      <c r="L2015" s="9"/>
    </row>
    <row r="2016" spans="12:12" x14ac:dyDescent="0.2">
      <c r="L2016" s="9"/>
    </row>
    <row r="2017" spans="12:12" x14ac:dyDescent="0.2">
      <c r="L2017" s="9"/>
    </row>
    <row r="2018" spans="12:12" x14ac:dyDescent="0.2">
      <c r="L2018" s="9"/>
    </row>
    <row r="2019" spans="12:12" x14ac:dyDescent="0.2">
      <c r="L2019" s="9"/>
    </row>
    <row r="2020" spans="12:12" x14ac:dyDescent="0.2">
      <c r="L2020" s="9"/>
    </row>
    <row r="2021" spans="12:12" x14ac:dyDescent="0.2">
      <c r="L2021" s="9"/>
    </row>
    <row r="2022" spans="12:12" x14ac:dyDescent="0.2">
      <c r="L2022" s="9"/>
    </row>
    <row r="2023" spans="12:12" x14ac:dyDescent="0.2">
      <c r="L2023" s="9"/>
    </row>
    <row r="2024" spans="12:12" x14ac:dyDescent="0.2">
      <c r="L2024" s="9"/>
    </row>
    <row r="2025" spans="12:12" x14ac:dyDescent="0.2">
      <c r="L2025" s="9"/>
    </row>
    <row r="2026" spans="12:12" x14ac:dyDescent="0.2">
      <c r="L2026" s="9"/>
    </row>
    <row r="2027" spans="12:12" x14ac:dyDescent="0.2">
      <c r="L2027" s="9"/>
    </row>
    <row r="2028" spans="12:12" x14ac:dyDescent="0.2">
      <c r="L2028" s="9"/>
    </row>
    <row r="2029" spans="12:12" x14ac:dyDescent="0.2">
      <c r="L2029" s="9"/>
    </row>
    <row r="2030" spans="12:12" x14ac:dyDescent="0.2">
      <c r="L2030" s="9"/>
    </row>
    <row r="2031" spans="12:12" x14ac:dyDescent="0.2">
      <c r="L2031" s="9"/>
    </row>
    <row r="2032" spans="12:12" x14ac:dyDescent="0.2">
      <c r="L2032" s="9"/>
    </row>
    <row r="2033" spans="12:12" x14ac:dyDescent="0.2">
      <c r="L2033" s="9"/>
    </row>
    <row r="2034" spans="12:12" x14ac:dyDescent="0.2">
      <c r="L2034" s="9"/>
    </row>
    <row r="2035" spans="12:12" x14ac:dyDescent="0.2">
      <c r="L2035" s="9"/>
    </row>
    <row r="2036" spans="12:12" x14ac:dyDescent="0.2">
      <c r="L2036" s="9"/>
    </row>
    <row r="2037" spans="12:12" x14ac:dyDescent="0.2">
      <c r="L2037" s="9"/>
    </row>
    <row r="2038" spans="12:12" x14ac:dyDescent="0.2">
      <c r="L2038" s="9"/>
    </row>
    <row r="2039" spans="12:12" x14ac:dyDescent="0.2">
      <c r="L2039" s="9"/>
    </row>
    <row r="2040" spans="12:12" x14ac:dyDescent="0.2">
      <c r="L2040" s="9"/>
    </row>
    <row r="2041" spans="12:12" x14ac:dyDescent="0.2">
      <c r="L2041" s="9"/>
    </row>
    <row r="2042" spans="12:12" x14ac:dyDescent="0.2">
      <c r="L2042" s="9"/>
    </row>
    <row r="2043" spans="12:12" x14ac:dyDescent="0.2">
      <c r="L2043" s="9"/>
    </row>
    <row r="2044" spans="12:12" x14ac:dyDescent="0.2">
      <c r="L2044" s="9"/>
    </row>
    <row r="2045" spans="12:12" x14ac:dyDescent="0.2">
      <c r="L2045" s="9"/>
    </row>
    <row r="2046" spans="12:12" x14ac:dyDescent="0.2">
      <c r="L2046" s="9"/>
    </row>
    <row r="2047" spans="12:12" x14ac:dyDescent="0.2">
      <c r="L2047" s="9"/>
    </row>
    <row r="2048" spans="12:12" x14ac:dyDescent="0.2">
      <c r="L2048" s="9"/>
    </row>
    <row r="2049" spans="12:12" x14ac:dyDescent="0.2">
      <c r="L2049" s="9"/>
    </row>
    <row r="2050" spans="12:12" x14ac:dyDescent="0.2">
      <c r="L2050" s="9"/>
    </row>
    <row r="2051" spans="12:12" x14ac:dyDescent="0.2">
      <c r="L2051" s="9"/>
    </row>
    <row r="2052" spans="12:12" x14ac:dyDescent="0.2">
      <c r="L2052" s="9"/>
    </row>
    <row r="2053" spans="12:12" x14ac:dyDescent="0.2">
      <c r="L2053" s="9"/>
    </row>
    <row r="2054" spans="12:12" x14ac:dyDescent="0.2">
      <c r="L2054" s="9"/>
    </row>
    <row r="2055" spans="12:12" x14ac:dyDescent="0.2">
      <c r="L2055" s="9"/>
    </row>
    <row r="2056" spans="12:12" x14ac:dyDescent="0.2">
      <c r="L2056" s="9"/>
    </row>
    <row r="2057" spans="12:12" x14ac:dyDescent="0.2">
      <c r="L2057" s="9"/>
    </row>
    <row r="2058" spans="12:12" x14ac:dyDescent="0.2">
      <c r="L2058" s="9"/>
    </row>
    <row r="2059" spans="12:12" x14ac:dyDescent="0.2">
      <c r="L2059" s="9"/>
    </row>
    <row r="2060" spans="12:12" x14ac:dyDescent="0.2">
      <c r="L2060" s="9"/>
    </row>
    <row r="2061" spans="12:12" x14ac:dyDescent="0.2">
      <c r="L2061" s="9"/>
    </row>
    <row r="2062" spans="12:12" x14ac:dyDescent="0.2">
      <c r="L2062" s="9"/>
    </row>
    <row r="2063" spans="12:12" x14ac:dyDescent="0.2">
      <c r="L2063" s="9"/>
    </row>
    <row r="2064" spans="12:12" x14ac:dyDescent="0.2">
      <c r="L2064" s="9"/>
    </row>
    <row r="2065" spans="12:12" x14ac:dyDescent="0.2">
      <c r="L2065" s="9"/>
    </row>
    <row r="2066" spans="12:12" x14ac:dyDescent="0.2">
      <c r="L2066" s="9"/>
    </row>
    <row r="2067" spans="12:12" x14ac:dyDescent="0.2">
      <c r="L2067" s="9"/>
    </row>
    <row r="2068" spans="12:12" x14ac:dyDescent="0.2">
      <c r="L2068" s="9"/>
    </row>
    <row r="2069" spans="12:12" x14ac:dyDescent="0.2">
      <c r="L2069" s="9"/>
    </row>
    <row r="2070" spans="12:12" x14ac:dyDescent="0.2">
      <c r="L2070" s="9"/>
    </row>
    <row r="2071" spans="12:12" x14ac:dyDescent="0.2">
      <c r="L2071" s="9"/>
    </row>
    <row r="2072" spans="12:12" x14ac:dyDescent="0.2">
      <c r="L2072" s="9"/>
    </row>
    <row r="2073" spans="12:12" x14ac:dyDescent="0.2">
      <c r="L2073" s="9"/>
    </row>
    <row r="2074" spans="12:12" x14ac:dyDescent="0.2">
      <c r="L2074" s="9"/>
    </row>
    <row r="2075" spans="12:12" x14ac:dyDescent="0.2">
      <c r="L2075" s="9"/>
    </row>
    <row r="2076" spans="12:12" x14ac:dyDescent="0.2">
      <c r="L2076" s="9"/>
    </row>
    <row r="2077" spans="12:12" x14ac:dyDescent="0.2">
      <c r="L2077" s="9"/>
    </row>
    <row r="2078" spans="12:12" x14ac:dyDescent="0.2">
      <c r="L2078" s="9"/>
    </row>
    <row r="2079" spans="12:12" x14ac:dyDescent="0.2">
      <c r="L2079" s="9"/>
    </row>
    <row r="2080" spans="12:12" x14ac:dyDescent="0.2">
      <c r="L2080" s="9"/>
    </row>
    <row r="2081" spans="12:12" x14ac:dyDescent="0.2">
      <c r="L2081" s="9"/>
    </row>
    <row r="2082" spans="12:12" x14ac:dyDescent="0.2">
      <c r="L2082" s="9"/>
    </row>
    <row r="2083" spans="12:12" x14ac:dyDescent="0.2">
      <c r="L2083" s="9"/>
    </row>
    <row r="2084" spans="12:12" x14ac:dyDescent="0.2">
      <c r="L2084" s="9"/>
    </row>
    <row r="2085" spans="12:12" x14ac:dyDescent="0.2">
      <c r="L2085" s="9"/>
    </row>
    <row r="2086" spans="12:12" x14ac:dyDescent="0.2">
      <c r="L2086" s="9"/>
    </row>
    <row r="2087" spans="12:12" x14ac:dyDescent="0.2">
      <c r="L2087" s="9"/>
    </row>
    <row r="2088" spans="12:12" x14ac:dyDescent="0.2">
      <c r="L2088" s="9"/>
    </row>
    <row r="2089" spans="12:12" x14ac:dyDescent="0.2">
      <c r="L2089" s="9"/>
    </row>
    <row r="2090" spans="12:12" x14ac:dyDescent="0.2">
      <c r="L2090" s="9"/>
    </row>
    <row r="2091" spans="12:12" x14ac:dyDescent="0.2">
      <c r="L2091" s="9"/>
    </row>
    <row r="2092" spans="12:12" x14ac:dyDescent="0.2">
      <c r="L2092" s="9"/>
    </row>
    <row r="2093" spans="12:12" x14ac:dyDescent="0.2">
      <c r="L2093" s="9"/>
    </row>
    <row r="2094" spans="12:12" x14ac:dyDescent="0.2">
      <c r="L2094" s="9"/>
    </row>
    <row r="2095" spans="12:12" x14ac:dyDescent="0.2">
      <c r="L2095" s="9"/>
    </row>
    <row r="2096" spans="12:12" x14ac:dyDescent="0.2">
      <c r="L2096" s="9"/>
    </row>
    <row r="2097" spans="12:12" x14ac:dyDescent="0.2">
      <c r="L2097" s="9"/>
    </row>
    <row r="2098" spans="12:12" x14ac:dyDescent="0.2">
      <c r="L2098" s="9"/>
    </row>
    <row r="2099" spans="12:12" x14ac:dyDescent="0.2">
      <c r="L2099" s="9"/>
    </row>
    <row r="2100" spans="12:12" x14ac:dyDescent="0.2">
      <c r="L2100" s="9"/>
    </row>
    <row r="2101" spans="12:12" x14ac:dyDescent="0.2">
      <c r="L2101" s="9"/>
    </row>
    <row r="2102" spans="12:12" x14ac:dyDescent="0.2">
      <c r="L2102" s="9"/>
    </row>
    <row r="2103" spans="12:12" x14ac:dyDescent="0.2">
      <c r="L2103" s="9"/>
    </row>
    <row r="2104" spans="12:12" x14ac:dyDescent="0.2">
      <c r="L2104" s="9"/>
    </row>
    <row r="2105" spans="12:12" x14ac:dyDescent="0.2">
      <c r="L2105" s="9"/>
    </row>
    <row r="2106" spans="12:12" x14ac:dyDescent="0.2">
      <c r="L2106" s="9"/>
    </row>
    <row r="2107" spans="12:12" x14ac:dyDescent="0.2">
      <c r="L2107" s="9"/>
    </row>
    <row r="2108" spans="12:12" x14ac:dyDescent="0.2">
      <c r="L2108" s="9"/>
    </row>
    <row r="2109" spans="12:12" x14ac:dyDescent="0.2">
      <c r="L2109" s="9"/>
    </row>
    <row r="2110" spans="12:12" x14ac:dyDescent="0.2">
      <c r="L2110" s="9"/>
    </row>
    <row r="2111" spans="12:12" x14ac:dyDescent="0.2">
      <c r="L2111" s="9"/>
    </row>
    <row r="2112" spans="12:12" x14ac:dyDescent="0.2">
      <c r="L2112" s="9"/>
    </row>
    <row r="2113" spans="12:12" x14ac:dyDescent="0.2">
      <c r="L2113" s="9"/>
    </row>
    <row r="2114" spans="12:12" x14ac:dyDescent="0.2">
      <c r="L2114" s="9"/>
    </row>
    <row r="2115" spans="12:12" x14ac:dyDescent="0.2">
      <c r="L2115" s="9"/>
    </row>
    <row r="2116" spans="12:12" x14ac:dyDescent="0.2">
      <c r="L2116" s="9"/>
    </row>
    <row r="2117" spans="12:12" x14ac:dyDescent="0.2">
      <c r="L2117" s="9"/>
    </row>
    <row r="2118" spans="12:12" x14ac:dyDescent="0.2">
      <c r="L2118" s="9"/>
    </row>
    <row r="2119" spans="12:12" x14ac:dyDescent="0.2">
      <c r="L2119" s="9"/>
    </row>
    <row r="2120" spans="12:12" x14ac:dyDescent="0.2">
      <c r="L2120" s="9"/>
    </row>
    <row r="2121" spans="12:12" x14ac:dyDescent="0.2">
      <c r="L2121" s="9"/>
    </row>
    <row r="2122" spans="12:12" x14ac:dyDescent="0.2">
      <c r="L2122" s="9"/>
    </row>
    <row r="2123" spans="12:12" x14ac:dyDescent="0.2">
      <c r="L2123" s="9"/>
    </row>
    <row r="2124" spans="12:12" x14ac:dyDescent="0.2">
      <c r="L2124" s="9"/>
    </row>
    <row r="2125" spans="12:12" x14ac:dyDescent="0.2">
      <c r="L2125" s="9"/>
    </row>
    <row r="2126" spans="12:12" x14ac:dyDescent="0.2">
      <c r="L2126" s="9"/>
    </row>
    <row r="2127" spans="12:12" x14ac:dyDescent="0.2">
      <c r="L2127" s="9"/>
    </row>
    <row r="2128" spans="12:12" x14ac:dyDescent="0.2">
      <c r="L2128" s="9"/>
    </row>
    <row r="2129" spans="12:12" x14ac:dyDescent="0.2">
      <c r="L2129" s="9"/>
    </row>
    <row r="2130" spans="12:12" x14ac:dyDescent="0.2">
      <c r="L2130" s="9"/>
    </row>
    <row r="2131" spans="12:12" x14ac:dyDescent="0.2">
      <c r="L2131" s="9"/>
    </row>
    <row r="2132" spans="12:12" x14ac:dyDescent="0.2">
      <c r="L2132" s="9"/>
    </row>
    <row r="2133" spans="12:12" x14ac:dyDescent="0.2">
      <c r="L2133" s="9"/>
    </row>
    <row r="2134" spans="12:12" x14ac:dyDescent="0.2">
      <c r="L2134" s="9"/>
    </row>
    <row r="2135" spans="12:12" x14ac:dyDescent="0.2">
      <c r="L2135" s="9"/>
    </row>
    <row r="2136" spans="12:12" x14ac:dyDescent="0.2">
      <c r="L2136" s="9"/>
    </row>
    <row r="2137" spans="12:12" x14ac:dyDescent="0.2">
      <c r="L2137" s="9"/>
    </row>
    <row r="2138" spans="12:12" x14ac:dyDescent="0.2">
      <c r="L2138" s="9"/>
    </row>
    <row r="2139" spans="12:12" x14ac:dyDescent="0.2">
      <c r="L2139" s="9"/>
    </row>
    <row r="2140" spans="12:12" x14ac:dyDescent="0.2">
      <c r="L2140" s="9"/>
    </row>
    <row r="2141" spans="12:12" x14ac:dyDescent="0.2">
      <c r="L2141" s="9"/>
    </row>
    <row r="2142" spans="12:12" x14ac:dyDescent="0.2">
      <c r="L2142" s="9"/>
    </row>
    <row r="2143" spans="12:12" x14ac:dyDescent="0.2">
      <c r="L2143" s="9"/>
    </row>
    <row r="2144" spans="12:12" x14ac:dyDescent="0.2">
      <c r="L2144" s="9"/>
    </row>
    <row r="2145" spans="12:12" x14ac:dyDescent="0.2">
      <c r="L2145" s="9"/>
    </row>
    <row r="2146" spans="12:12" x14ac:dyDescent="0.2">
      <c r="L2146" s="9"/>
    </row>
    <row r="2147" spans="12:12" x14ac:dyDescent="0.2">
      <c r="L2147" s="9"/>
    </row>
    <row r="2148" spans="12:12" x14ac:dyDescent="0.2">
      <c r="L2148" s="9"/>
    </row>
    <row r="2149" spans="12:12" x14ac:dyDescent="0.2">
      <c r="L2149" s="9"/>
    </row>
    <row r="2150" spans="12:12" x14ac:dyDescent="0.2">
      <c r="L2150" s="9"/>
    </row>
    <row r="2151" spans="12:12" x14ac:dyDescent="0.2">
      <c r="L2151" s="9"/>
    </row>
    <row r="2152" spans="12:12" x14ac:dyDescent="0.2">
      <c r="L2152" s="9"/>
    </row>
    <row r="2153" spans="12:12" x14ac:dyDescent="0.2">
      <c r="L2153" s="9"/>
    </row>
    <row r="2154" spans="12:12" x14ac:dyDescent="0.2">
      <c r="L2154" s="9"/>
    </row>
    <row r="2155" spans="12:12" x14ac:dyDescent="0.2">
      <c r="L2155" s="9"/>
    </row>
    <row r="2156" spans="12:12" x14ac:dyDescent="0.2">
      <c r="L2156" s="9"/>
    </row>
    <row r="2157" spans="12:12" x14ac:dyDescent="0.2">
      <c r="L2157" s="9"/>
    </row>
    <row r="2158" spans="12:12" x14ac:dyDescent="0.2">
      <c r="L2158" s="9"/>
    </row>
    <row r="2159" spans="12:12" x14ac:dyDescent="0.2">
      <c r="L2159" s="9"/>
    </row>
    <row r="2160" spans="12:12" x14ac:dyDescent="0.2">
      <c r="L2160" s="9"/>
    </row>
    <row r="2161" spans="12:12" x14ac:dyDescent="0.2">
      <c r="L2161" s="9"/>
    </row>
    <row r="2162" spans="12:12" x14ac:dyDescent="0.2">
      <c r="L2162" s="9"/>
    </row>
    <row r="2163" spans="12:12" x14ac:dyDescent="0.2">
      <c r="L2163" s="9"/>
    </row>
    <row r="2164" spans="12:12" x14ac:dyDescent="0.2">
      <c r="L2164" s="9"/>
    </row>
    <row r="2165" spans="12:12" x14ac:dyDescent="0.2">
      <c r="L2165" s="9"/>
    </row>
    <row r="2166" spans="12:12" x14ac:dyDescent="0.2">
      <c r="L2166" s="9"/>
    </row>
    <row r="2167" spans="12:12" x14ac:dyDescent="0.2">
      <c r="L2167" s="9"/>
    </row>
    <row r="2168" spans="12:12" x14ac:dyDescent="0.2">
      <c r="L2168" s="9"/>
    </row>
    <row r="2169" spans="12:12" x14ac:dyDescent="0.2">
      <c r="L2169" s="9"/>
    </row>
    <row r="2170" spans="12:12" x14ac:dyDescent="0.2">
      <c r="L2170" s="9"/>
    </row>
    <row r="2171" spans="12:12" x14ac:dyDescent="0.2">
      <c r="L2171" s="9"/>
    </row>
    <row r="2172" spans="12:12" x14ac:dyDescent="0.2">
      <c r="L2172" s="9"/>
    </row>
    <row r="2173" spans="12:12" x14ac:dyDescent="0.2">
      <c r="L2173" s="9"/>
    </row>
    <row r="2174" spans="12:12" x14ac:dyDescent="0.2">
      <c r="L2174" s="9"/>
    </row>
    <row r="2175" spans="12:12" x14ac:dyDescent="0.2">
      <c r="L2175" s="9"/>
    </row>
    <row r="2176" spans="12:12" x14ac:dyDescent="0.2">
      <c r="L2176" s="9"/>
    </row>
    <row r="2177" spans="12:12" x14ac:dyDescent="0.2">
      <c r="L2177" s="9"/>
    </row>
    <row r="2178" spans="12:12" x14ac:dyDescent="0.2">
      <c r="L2178" s="9"/>
    </row>
    <row r="2179" spans="12:12" x14ac:dyDescent="0.2">
      <c r="L2179" s="9"/>
    </row>
    <row r="2180" spans="12:12" x14ac:dyDescent="0.2">
      <c r="L2180" s="9"/>
    </row>
    <row r="2181" spans="12:12" x14ac:dyDescent="0.2">
      <c r="L2181" s="9"/>
    </row>
    <row r="2182" spans="12:12" x14ac:dyDescent="0.2">
      <c r="L2182" s="9"/>
    </row>
    <row r="2183" spans="12:12" x14ac:dyDescent="0.2">
      <c r="L2183" s="9"/>
    </row>
    <row r="2184" spans="12:12" x14ac:dyDescent="0.2">
      <c r="L2184" s="9"/>
    </row>
    <row r="2185" spans="12:12" x14ac:dyDescent="0.2">
      <c r="L2185" s="9"/>
    </row>
    <row r="2186" spans="12:12" x14ac:dyDescent="0.2">
      <c r="L2186" s="9"/>
    </row>
    <row r="2187" spans="12:12" x14ac:dyDescent="0.2">
      <c r="L2187" s="9"/>
    </row>
    <row r="2188" spans="12:12" x14ac:dyDescent="0.2">
      <c r="L2188" s="9"/>
    </row>
    <row r="2189" spans="12:12" x14ac:dyDescent="0.2">
      <c r="L2189" s="9"/>
    </row>
    <row r="2190" spans="12:12" x14ac:dyDescent="0.2">
      <c r="L2190" s="9"/>
    </row>
    <row r="2191" spans="12:12" x14ac:dyDescent="0.2">
      <c r="L2191" s="9"/>
    </row>
    <row r="2192" spans="12:12" x14ac:dyDescent="0.2">
      <c r="L2192" s="9"/>
    </row>
    <row r="2193" spans="12:12" x14ac:dyDescent="0.2">
      <c r="L2193" s="9"/>
    </row>
    <row r="2194" spans="12:12" x14ac:dyDescent="0.2">
      <c r="L2194" s="9"/>
    </row>
    <row r="2195" spans="12:12" x14ac:dyDescent="0.2">
      <c r="L2195" s="9"/>
    </row>
    <row r="2196" spans="12:12" x14ac:dyDescent="0.2">
      <c r="L2196" s="9"/>
    </row>
    <row r="2197" spans="12:12" x14ac:dyDescent="0.2">
      <c r="L2197" s="9"/>
    </row>
    <row r="2198" spans="12:12" x14ac:dyDescent="0.2">
      <c r="L2198" s="9"/>
    </row>
    <row r="2199" spans="12:12" x14ac:dyDescent="0.2">
      <c r="L2199" s="9"/>
    </row>
    <row r="2200" spans="12:12" x14ac:dyDescent="0.2">
      <c r="L2200" s="9"/>
    </row>
    <row r="2201" spans="12:12" x14ac:dyDescent="0.2">
      <c r="L2201" s="9"/>
    </row>
    <row r="2202" spans="12:12" x14ac:dyDescent="0.2">
      <c r="L2202" s="9"/>
    </row>
    <row r="2203" spans="12:12" x14ac:dyDescent="0.2">
      <c r="L2203" s="9"/>
    </row>
    <row r="2204" spans="12:12" x14ac:dyDescent="0.2">
      <c r="L2204" s="9"/>
    </row>
    <row r="2205" spans="12:12" x14ac:dyDescent="0.2">
      <c r="L2205" s="9"/>
    </row>
    <row r="2206" spans="12:12" x14ac:dyDescent="0.2">
      <c r="L2206" s="9"/>
    </row>
    <row r="2207" spans="12:12" x14ac:dyDescent="0.2">
      <c r="L2207" s="9"/>
    </row>
    <row r="2208" spans="12:12" x14ac:dyDescent="0.2">
      <c r="L2208" s="9"/>
    </row>
    <row r="2209" spans="12:12" x14ac:dyDescent="0.2">
      <c r="L2209" s="9"/>
    </row>
    <row r="2210" spans="12:12" x14ac:dyDescent="0.2">
      <c r="L2210" s="9"/>
    </row>
    <row r="2211" spans="12:12" x14ac:dyDescent="0.2">
      <c r="L2211" s="9"/>
    </row>
    <row r="2212" spans="12:12" x14ac:dyDescent="0.2">
      <c r="L2212" s="9"/>
    </row>
    <row r="2213" spans="12:12" x14ac:dyDescent="0.2">
      <c r="L2213" s="9"/>
    </row>
    <row r="2214" spans="12:12" x14ac:dyDescent="0.2">
      <c r="L2214" s="9"/>
    </row>
    <row r="2215" spans="12:12" x14ac:dyDescent="0.2">
      <c r="L2215" s="9"/>
    </row>
    <row r="2216" spans="12:12" x14ac:dyDescent="0.2">
      <c r="L2216" s="9"/>
    </row>
    <row r="2217" spans="12:12" x14ac:dyDescent="0.2">
      <c r="L2217" s="9"/>
    </row>
    <row r="2218" spans="12:12" x14ac:dyDescent="0.2">
      <c r="L2218" s="9"/>
    </row>
    <row r="2219" spans="12:12" x14ac:dyDescent="0.2">
      <c r="L2219" s="9"/>
    </row>
    <row r="2220" spans="12:12" x14ac:dyDescent="0.2">
      <c r="L2220" s="9"/>
    </row>
    <row r="2221" spans="12:12" x14ac:dyDescent="0.2">
      <c r="L2221" s="9"/>
    </row>
    <row r="2222" spans="12:12" x14ac:dyDescent="0.2">
      <c r="L2222" s="9"/>
    </row>
    <row r="2223" spans="12:12" x14ac:dyDescent="0.2">
      <c r="L2223" s="9"/>
    </row>
    <row r="2224" spans="12:12" x14ac:dyDescent="0.2">
      <c r="L2224" s="9"/>
    </row>
    <row r="2225" spans="12:12" x14ac:dyDescent="0.2">
      <c r="L2225" s="9"/>
    </row>
    <row r="2226" spans="12:12" x14ac:dyDescent="0.2">
      <c r="L2226" s="9"/>
    </row>
    <row r="2227" spans="12:12" x14ac:dyDescent="0.2">
      <c r="L2227" s="9"/>
    </row>
    <row r="2228" spans="12:12" x14ac:dyDescent="0.2">
      <c r="L2228" s="9"/>
    </row>
    <row r="2229" spans="12:12" x14ac:dyDescent="0.2">
      <c r="L2229" s="9"/>
    </row>
    <row r="2230" spans="12:12" x14ac:dyDescent="0.2">
      <c r="L2230" s="9"/>
    </row>
    <row r="2231" spans="12:12" x14ac:dyDescent="0.2">
      <c r="L2231" s="9"/>
    </row>
    <row r="2232" spans="12:12" x14ac:dyDescent="0.2">
      <c r="L2232" s="9"/>
    </row>
    <row r="2233" spans="12:12" x14ac:dyDescent="0.2">
      <c r="L2233" s="9"/>
    </row>
    <row r="2234" spans="12:12" x14ac:dyDescent="0.2">
      <c r="L2234" s="9"/>
    </row>
    <row r="2235" spans="12:12" x14ac:dyDescent="0.2">
      <c r="L2235" s="9"/>
    </row>
    <row r="2236" spans="12:12" x14ac:dyDescent="0.2">
      <c r="L2236" s="9"/>
    </row>
    <row r="2237" spans="12:12" x14ac:dyDescent="0.2">
      <c r="L2237" s="9"/>
    </row>
    <row r="2238" spans="12:12" x14ac:dyDescent="0.2">
      <c r="L2238" s="9"/>
    </row>
    <row r="2239" spans="12:12" x14ac:dyDescent="0.2">
      <c r="L2239" s="9"/>
    </row>
    <row r="2240" spans="12:12" x14ac:dyDescent="0.2">
      <c r="L2240" s="9"/>
    </row>
    <row r="2241" spans="12:12" x14ac:dyDescent="0.2">
      <c r="L2241" s="9"/>
    </row>
    <row r="2242" spans="12:12" x14ac:dyDescent="0.2">
      <c r="L2242" s="9"/>
    </row>
    <row r="2243" spans="12:12" x14ac:dyDescent="0.2">
      <c r="L2243" s="9"/>
    </row>
    <row r="2244" spans="12:12" x14ac:dyDescent="0.2">
      <c r="L2244" s="9"/>
    </row>
    <row r="2245" spans="12:12" x14ac:dyDescent="0.2">
      <c r="L2245" s="9"/>
    </row>
    <row r="2246" spans="12:12" x14ac:dyDescent="0.2">
      <c r="L2246" s="9"/>
    </row>
    <row r="2247" spans="12:12" x14ac:dyDescent="0.2">
      <c r="L2247" s="9"/>
    </row>
    <row r="2248" spans="12:12" x14ac:dyDescent="0.2">
      <c r="L2248" s="9"/>
    </row>
    <row r="2249" spans="12:12" x14ac:dyDescent="0.2">
      <c r="L2249" s="9"/>
    </row>
    <row r="2250" spans="12:12" x14ac:dyDescent="0.2">
      <c r="L2250" s="9"/>
    </row>
    <row r="2251" spans="12:12" x14ac:dyDescent="0.2">
      <c r="L2251" s="9"/>
    </row>
    <row r="2252" spans="12:12" x14ac:dyDescent="0.2">
      <c r="L2252" s="9"/>
    </row>
    <row r="2253" spans="12:12" x14ac:dyDescent="0.2">
      <c r="L2253" s="9"/>
    </row>
    <row r="2254" spans="12:12" x14ac:dyDescent="0.2">
      <c r="L2254" s="9"/>
    </row>
    <row r="2255" spans="12:12" x14ac:dyDescent="0.2">
      <c r="L2255" s="9"/>
    </row>
    <row r="2256" spans="12:12" x14ac:dyDescent="0.2">
      <c r="L2256" s="9"/>
    </row>
    <row r="2257" spans="12:12" x14ac:dyDescent="0.2">
      <c r="L2257" s="9"/>
    </row>
    <row r="2258" spans="12:12" x14ac:dyDescent="0.2">
      <c r="L2258" s="9"/>
    </row>
    <row r="2259" spans="12:12" x14ac:dyDescent="0.2">
      <c r="L2259" s="9"/>
    </row>
    <row r="2260" spans="12:12" x14ac:dyDescent="0.2">
      <c r="L2260" s="9"/>
    </row>
    <row r="2261" spans="12:12" x14ac:dyDescent="0.2">
      <c r="L2261" s="9"/>
    </row>
    <row r="2262" spans="12:12" x14ac:dyDescent="0.2">
      <c r="L2262" s="9"/>
    </row>
    <row r="2263" spans="12:12" x14ac:dyDescent="0.2">
      <c r="L2263" s="9"/>
    </row>
    <row r="2264" spans="12:12" x14ac:dyDescent="0.2">
      <c r="L2264" s="9"/>
    </row>
    <row r="2265" spans="12:12" x14ac:dyDescent="0.2">
      <c r="L2265" s="9"/>
    </row>
    <row r="2266" spans="12:12" x14ac:dyDescent="0.2">
      <c r="L2266" s="9"/>
    </row>
    <row r="2267" spans="12:12" x14ac:dyDescent="0.2">
      <c r="L2267" s="9"/>
    </row>
    <row r="2268" spans="12:12" x14ac:dyDescent="0.2">
      <c r="L2268" s="9"/>
    </row>
    <row r="2269" spans="12:12" x14ac:dyDescent="0.2">
      <c r="L2269" s="9"/>
    </row>
    <row r="2270" spans="12:12" x14ac:dyDescent="0.2">
      <c r="L2270" s="9"/>
    </row>
    <row r="2271" spans="12:12" x14ac:dyDescent="0.2">
      <c r="L2271" s="9"/>
    </row>
    <row r="2272" spans="12:12" x14ac:dyDescent="0.2">
      <c r="L2272" s="9"/>
    </row>
    <row r="2273" spans="12:12" x14ac:dyDescent="0.2">
      <c r="L2273" s="9"/>
    </row>
    <row r="2274" spans="12:12" x14ac:dyDescent="0.2">
      <c r="L2274" s="9"/>
    </row>
    <row r="2275" spans="12:12" x14ac:dyDescent="0.2">
      <c r="L2275" s="9"/>
    </row>
    <row r="2276" spans="12:12" x14ac:dyDescent="0.2">
      <c r="L2276" s="9"/>
    </row>
    <row r="2277" spans="12:12" x14ac:dyDescent="0.2">
      <c r="L2277" s="9"/>
    </row>
    <row r="2278" spans="12:12" x14ac:dyDescent="0.2">
      <c r="L2278" s="9"/>
    </row>
    <row r="2279" spans="12:12" x14ac:dyDescent="0.2">
      <c r="L2279" s="9"/>
    </row>
    <row r="2280" spans="12:12" x14ac:dyDescent="0.2">
      <c r="L2280" s="9"/>
    </row>
    <row r="2281" spans="12:12" x14ac:dyDescent="0.2">
      <c r="L2281" s="9"/>
    </row>
    <row r="2282" spans="12:12" x14ac:dyDescent="0.2">
      <c r="L2282" s="9"/>
    </row>
    <row r="2283" spans="12:12" x14ac:dyDescent="0.2">
      <c r="L2283" s="9"/>
    </row>
    <row r="2284" spans="12:12" x14ac:dyDescent="0.2">
      <c r="L2284" s="9"/>
    </row>
    <row r="2285" spans="12:12" x14ac:dyDescent="0.2">
      <c r="L2285" s="9"/>
    </row>
    <row r="2286" spans="12:12" x14ac:dyDescent="0.2">
      <c r="L2286" s="9"/>
    </row>
    <row r="2287" spans="12:12" x14ac:dyDescent="0.2">
      <c r="L2287" s="9"/>
    </row>
    <row r="2288" spans="12:12" x14ac:dyDescent="0.2">
      <c r="L2288" s="9"/>
    </row>
    <row r="2289" spans="12:12" x14ac:dyDescent="0.2">
      <c r="L2289" s="9"/>
    </row>
    <row r="2290" spans="12:12" x14ac:dyDescent="0.2">
      <c r="L2290" s="9"/>
    </row>
    <row r="2291" spans="12:12" x14ac:dyDescent="0.2">
      <c r="L2291" s="9"/>
    </row>
    <row r="2292" spans="12:12" x14ac:dyDescent="0.2">
      <c r="L2292" s="9"/>
    </row>
    <row r="2293" spans="12:12" x14ac:dyDescent="0.2">
      <c r="L2293" s="9"/>
    </row>
    <row r="2294" spans="12:12" x14ac:dyDescent="0.2">
      <c r="L2294" s="9"/>
    </row>
    <row r="2295" spans="12:12" x14ac:dyDescent="0.2">
      <c r="L2295" s="9"/>
    </row>
    <row r="2296" spans="12:12" x14ac:dyDescent="0.2">
      <c r="L2296" s="9"/>
    </row>
    <row r="2297" spans="12:12" x14ac:dyDescent="0.2">
      <c r="L2297" s="9"/>
    </row>
    <row r="2298" spans="12:12" x14ac:dyDescent="0.2">
      <c r="L2298" s="9"/>
    </row>
    <row r="2299" spans="12:12" x14ac:dyDescent="0.2">
      <c r="L2299" s="9"/>
    </row>
    <row r="2300" spans="12:12" x14ac:dyDescent="0.2">
      <c r="L2300" s="9"/>
    </row>
    <row r="2301" spans="12:12" x14ac:dyDescent="0.2">
      <c r="L2301" s="9"/>
    </row>
    <row r="2302" spans="12:12" x14ac:dyDescent="0.2">
      <c r="L2302" s="9"/>
    </row>
    <row r="2303" spans="12:12" x14ac:dyDescent="0.2">
      <c r="L2303" s="9"/>
    </row>
    <row r="2304" spans="12:12" x14ac:dyDescent="0.2">
      <c r="L2304" s="9"/>
    </row>
    <row r="2305" spans="12:12" x14ac:dyDescent="0.2">
      <c r="L2305" s="9"/>
    </row>
    <row r="2306" spans="12:12" x14ac:dyDescent="0.2">
      <c r="L2306" s="9"/>
    </row>
    <row r="2307" spans="12:12" x14ac:dyDescent="0.2">
      <c r="L2307" s="9"/>
    </row>
    <row r="2308" spans="12:12" x14ac:dyDescent="0.2">
      <c r="L2308" s="9"/>
    </row>
    <row r="2309" spans="12:12" x14ac:dyDescent="0.2">
      <c r="L2309" s="9"/>
    </row>
    <row r="2310" spans="12:12" x14ac:dyDescent="0.2">
      <c r="L2310" s="9"/>
    </row>
    <row r="2311" spans="12:12" x14ac:dyDescent="0.2">
      <c r="L2311" s="9"/>
    </row>
    <row r="2312" spans="12:12" x14ac:dyDescent="0.2">
      <c r="L2312" s="9"/>
    </row>
    <row r="2313" spans="12:12" x14ac:dyDescent="0.2">
      <c r="L2313" s="9"/>
    </row>
    <row r="2314" spans="12:12" x14ac:dyDescent="0.2">
      <c r="L2314" s="9"/>
    </row>
    <row r="2315" spans="12:12" x14ac:dyDescent="0.2">
      <c r="L2315" s="9"/>
    </row>
    <row r="2316" spans="12:12" x14ac:dyDescent="0.2">
      <c r="L2316" s="9"/>
    </row>
    <row r="2317" spans="12:12" x14ac:dyDescent="0.2">
      <c r="L2317" s="9"/>
    </row>
    <row r="2318" spans="12:12" x14ac:dyDescent="0.2">
      <c r="L2318" s="9"/>
    </row>
    <row r="2319" spans="12:12" x14ac:dyDescent="0.2">
      <c r="L2319" s="9"/>
    </row>
    <row r="2320" spans="12:12" x14ac:dyDescent="0.2">
      <c r="L2320" s="9"/>
    </row>
    <row r="2321" spans="12:12" x14ac:dyDescent="0.2">
      <c r="L2321" s="9"/>
    </row>
    <row r="2322" spans="12:12" x14ac:dyDescent="0.2">
      <c r="L2322" s="9"/>
    </row>
    <row r="2323" spans="12:12" x14ac:dyDescent="0.2">
      <c r="L2323" s="9"/>
    </row>
    <row r="2324" spans="12:12" x14ac:dyDescent="0.2">
      <c r="L2324" s="9"/>
    </row>
    <row r="2325" spans="12:12" x14ac:dyDescent="0.2">
      <c r="L2325" s="9"/>
    </row>
    <row r="2326" spans="12:12" x14ac:dyDescent="0.2">
      <c r="L2326" s="9"/>
    </row>
    <row r="2327" spans="12:12" x14ac:dyDescent="0.2">
      <c r="L2327" s="9"/>
    </row>
    <row r="2328" spans="12:12" x14ac:dyDescent="0.2">
      <c r="L2328" s="9"/>
    </row>
    <row r="2329" spans="12:12" x14ac:dyDescent="0.2">
      <c r="L2329" s="9"/>
    </row>
    <row r="2330" spans="12:12" x14ac:dyDescent="0.2">
      <c r="L2330" s="9"/>
    </row>
    <row r="2331" spans="12:12" x14ac:dyDescent="0.2">
      <c r="L2331" s="9"/>
    </row>
    <row r="2332" spans="12:12" x14ac:dyDescent="0.2">
      <c r="L2332" s="9"/>
    </row>
    <row r="2333" spans="12:12" x14ac:dyDescent="0.2">
      <c r="L2333" s="9"/>
    </row>
    <row r="2334" spans="12:12" x14ac:dyDescent="0.2">
      <c r="L2334" s="9"/>
    </row>
    <row r="2335" spans="12:12" x14ac:dyDescent="0.2">
      <c r="L2335" s="9"/>
    </row>
    <row r="2336" spans="12:12" x14ac:dyDescent="0.2">
      <c r="L2336" s="9"/>
    </row>
    <row r="2337" spans="12:12" x14ac:dyDescent="0.2">
      <c r="L2337" s="9"/>
    </row>
    <row r="2338" spans="12:12" x14ac:dyDescent="0.2">
      <c r="L2338" s="9"/>
    </row>
    <row r="2339" spans="12:12" x14ac:dyDescent="0.2">
      <c r="L2339" s="9"/>
    </row>
    <row r="2340" spans="12:12" x14ac:dyDescent="0.2">
      <c r="L2340" s="9"/>
    </row>
    <row r="2341" spans="12:12" x14ac:dyDescent="0.2">
      <c r="L2341" s="9"/>
    </row>
    <row r="2342" spans="12:12" x14ac:dyDescent="0.2">
      <c r="L2342" s="9"/>
    </row>
    <row r="2343" spans="12:12" x14ac:dyDescent="0.2">
      <c r="L2343" s="9"/>
    </row>
    <row r="2344" spans="12:12" x14ac:dyDescent="0.2">
      <c r="L2344" s="9"/>
    </row>
    <row r="2345" spans="12:12" x14ac:dyDescent="0.2">
      <c r="L2345" s="9"/>
    </row>
    <row r="2346" spans="12:12" x14ac:dyDescent="0.2">
      <c r="L2346" s="9"/>
    </row>
    <row r="2347" spans="12:12" x14ac:dyDescent="0.2">
      <c r="L2347" s="9"/>
    </row>
    <row r="2348" spans="12:12" x14ac:dyDescent="0.2">
      <c r="L2348" s="9"/>
    </row>
    <row r="2349" spans="12:12" x14ac:dyDescent="0.2">
      <c r="L2349" s="9"/>
    </row>
    <row r="2350" spans="12:12" x14ac:dyDescent="0.2">
      <c r="L2350" s="9"/>
    </row>
    <row r="2351" spans="12:12" x14ac:dyDescent="0.2">
      <c r="L2351" s="9"/>
    </row>
    <row r="2352" spans="12:12" x14ac:dyDescent="0.2">
      <c r="L2352" s="9"/>
    </row>
    <row r="2353" spans="12:12" x14ac:dyDescent="0.2">
      <c r="L2353" s="9"/>
    </row>
    <row r="2354" spans="12:12" x14ac:dyDescent="0.2">
      <c r="L2354" s="9"/>
    </row>
    <row r="2355" spans="12:12" x14ac:dyDescent="0.2">
      <c r="L2355" s="9"/>
    </row>
    <row r="2356" spans="12:12" x14ac:dyDescent="0.2">
      <c r="L2356" s="9"/>
    </row>
    <row r="2357" spans="12:12" x14ac:dyDescent="0.2">
      <c r="L2357" s="9"/>
    </row>
    <row r="2358" spans="12:12" x14ac:dyDescent="0.2">
      <c r="L2358" s="9"/>
    </row>
    <row r="2359" spans="12:12" x14ac:dyDescent="0.2">
      <c r="L2359" s="9"/>
    </row>
    <row r="2360" spans="12:12" x14ac:dyDescent="0.2">
      <c r="L2360" s="9"/>
    </row>
    <row r="2361" spans="12:12" x14ac:dyDescent="0.2">
      <c r="L2361" s="9"/>
    </row>
    <row r="2362" spans="12:12" x14ac:dyDescent="0.2">
      <c r="L2362" s="9"/>
    </row>
    <row r="2363" spans="12:12" x14ac:dyDescent="0.2">
      <c r="L2363" s="9"/>
    </row>
    <row r="2364" spans="12:12" x14ac:dyDescent="0.2">
      <c r="L2364" s="9"/>
    </row>
    <row r="2365" spans="12:12" x14ac:dyDescent="0.2">
      <c r="L2365" s="9"/>
    </row>
    <row r="2366" spans="12:12" x14ac:dyDescent="0.2">
      <c r="L2366" s="9"/>
    </row>
    <row r="2367" spans="12:12" x14ac:dyDescent="0.2">
      <c r="L2367" s="9"/>
    </row>
    <row r="2368" spans="12:12" x14ac:dyDescent="0.2">
      <c r="L2368" s="9"/>
    </row>
    <row r="2369" spans="12:12" x14ac:dyDescent="0.2">
      <c r="L2369" s="9"/>
    </row>
    <row r="2370" spans="12:12" x14ac:dyDescent="0.2">
      <c r="L2370" s="9"/>
    </row>
    <row r="2371" spans="12:12" x14ac:dyDescent="0.2">
      <c r="L2371" s="9"/>
    </row>
    <row r="2372" spans="12:12" x14ac:dyDescent="0.2">
      <c r="L2372" s="9"/>
    </row>
    <row r="2373" spans="12:12" x14ac:dyDescent="0.2">
      <c r="L2373" s="9"/>
    </row>
    <row r="2374" spans="12:12" x14ac:dyDescent="0.2">
      <c r="L2374" s="9"/>
    </row>
    <row r="2375" spans="12:12" x14ac:dyDescent="0.2">
      <c r="L2375" s="9"/>
    </row>
    <row r="2376" spans="12:12" x14ac:dyDescent="0.2">
      <c r="L2376" s="9"/>
    </row>
    <row r="2377" spans="12:12" x14ac:dyDescent="0.2">
      <c r="L2377" s="9"/>
    </row>
    <row r="2378" spans="12:12" x14ac:dyDescent="0.2">
      <c r="L2378" s="9"/>
    </row>
    <row r="2379" spans="12:12" x14ac:dyDescent="0.2">
      <c r="L2379" s="9"/>
    </row>
    <row r="2380" spans="12:12" x14ac:dyDescent="0.2">
      <c r="L2380" s="9"/>
    </row>
    <row r="2381" spans="12:12" x14ac:dyDescent="0.2">
      <c r="L2381" s="9"/>
    </row>
    <row r="2382" spans="12:12" x14ac:dyDescent="0.2">
      <c r="L2382" s="9"/>
    </row>
    <row r="2383" spans="12:12" x14ac:dyDescent="0.2">
      <c r="L2383" s="9"/>
    </row>
    <row r="2384" spans="12:12" x14ac:dyDescent="0.2">
      <c r="L2384" s="9"/>
    </row>
    <row r="2385" spans="12:12" x14ac:dyDescent="0.2">
      <c r="L2385" s="9"/>
    </row>
    <row r="2386" spans="12:12" x14ac:dyDescent="0.2">
      <c r="L2386" s="9"/>
    </row>
    <row r="2387" spans="12:12" x14ac:dyDescent="0.2">
      <c r="L2387" s="9"/>
    </row>
    <row r="2388" spans="12:12" x14ac:dyDescent="0.2">
      <c r="L2388" s="9"/>
    </row>
    <row r="2389" spans="12:12" x14ac:dyDescent="0.2">
      <c r="L2389" s="9"/>
    </row>
    <row r="2390" spans="12:12" x14ac:dyDescent="0.2">
      <c r="L2390" s="9"/>
    </row>
    <row r="2391" spans="12:12" x14ac:dyDescent="0.2">
      <c r="L2391" s="9"/>
    </row>
    <row r="2392" spans="12:12" x14ac:dyDescent="0.2">
      <c r="L2392" s="9"/>
    </row>
    <row r="2393" spans="12:12" x14ac:dyDescent="0.2">
      <c r="L2393" s="9"/>
    </row>
    <row r="2394" spans="12:12" x14ac:dyDescent="0.2">
      <c r="L2394" s="9"/>
    </row>
    <row r="2395" spans="12:12" x14ac:dyDescent="0.2">
      <c r="L2395" s="9"/>
    </row>
    <row r="2396" spans="12:12" x14ac:dyDescent="0.2">
      <c r="L2396" s="9"/>
    </row>
    <row r="2397" spans="12:12" x14ac:dyDescent="0.2">
      <c r="L2397" s="9"/>
    </row>
    <row r="2398" spans="12:12" x14ac:dyDescent="0.2">
      <c r="L2398" s="9"/>
    </row>
    <row r="2399" spans="12:12" x14ac:dyDescent="0.2">
      <c r="L2399" s="9"/>
    </row>
    <row r="2400" spans="12:12" x14ac:dyDescent="0.2">
      <c r="L2400" s="9"/>
    </row>
    <row r="2401" spans="12:12" x14ac:dyDescent="0.2">
      <c r="L2401" s="9"/>
    </row>
    <row r="2402" spans="12:12" x14ac:dyDescent="0.2">
      <c r="L2402" s="9"/>
    </row>
    <row r="2403" spans="12:12" x14ac:dyDescent="0.2">
      <c r="L2403" s="9"/>
    </row>
    <row r="2404" spans="12:12" x14ac:dyDescent="0.2">
      <c r="L2404" s="9"/>
    </row>
    <row r="2405" spans="12:12" x14ac:dyDescent="0.2">
      <c r="L2405" s="9"/>
    </row>
    <row r="2406" spans="12:12" x14ac:dyDescent="0.2">
      <c r="L2406" s="9"/>
    </row>
    <row r="2407" spans="12:12" x14ac:dyDescent="0.2">
      <c r="L2407" s="9"/>
    </row>
    <row r="2408" spans="12:12" x14ac:dyDescent="0.2">
      <c r="L2408" s="9"/>
    </row>
    <row r="2409" spans="12:12" x14ac:dyDescent="0.2">
      <c r="L2409" s="9"/>
    </row>
    <row r="2410" spans="12:12" x14ac:dyDescent="0.2">
      <c r="L2410" s="9"/>
    </row>
    <row r="2411" spans="12:12" x14ac:dyDescent="0.2">
      <c r="L2411" s="9"/>
    </row>
    <row r="2412" spans="12:12" x14ac:dyDescent="0.2">
      <c r="L2412" s="9"/>
    </row>
    <row r="2413" spans="12:12" x14ac:dyDescent="0.2">
      <c r="L2413" s="9"/>
    </row>
    <row r="2414" spans="12:12" x14ac:dyDescent="0.2">
      <c r="L2414" s="9"/>
    </row>
    <row r="2415" spans="12:12" x14ac:dyDescent="0.2">
      <c r="L2415" s="9"/>
    </row>
    <row r="2416" spans="12:12" x14ac:dyDescent="0.2">
      <c r="L2416" s="9"/>
    </row>
    <row r="2417" spans="12:12" x14ac:dyDescent="0.2">
      <c r="L2417" s="9"/>
    </row>
    <row r="2418" spans="12:12" x14ac:dyDescent="0.2">
      <c r="L2418" s="9"/>
    </row>
    <row r="2419" spans="12:12" x14ac:dyDescent="0.2">
      <c r="L2419" s="9"/>
    </row>
    <row r="2420" spans="12:12" x14ac:dyDescent="0.2">
      <c r="L2420" s="9"/>
    </row>
    <row r="2421" spans="12:12" x14ac:dyDescent="0.2">
      <c r="L2421" s="9"/>
    </row>
    <row r="2422" spans="12:12" x14ac:dyDescent="0.2">
      <c r="L2422" s="9"/>
    </row>
    <row r="2423" spans="12:12" x14ac:dyDescent="0.2">
      <c r="L2423" s="9"/>
    </row>
    <row r="2424" spans="12:12" x14ac:dyDescent="0.2">
      <c r="L2424" s="9"/>
    </row>
    <row r="2425" spans="12:12" x14ac:dyDescent="0.2">
      <c r="L2425" s="9"/>
    </row>
    <row r="2426" spans="12:12" x14ac:dyDescent="0.2">
      <c r="L2426" s="9"/>
    </row>
    <row r="2427" spans="12:12" x14ac:dyDescent="0.2">
      <c r="L2427" s="9"/>
    </row>
    <row r="2428" spans="12:12" x14ac:dyDescent="0.2">
      <c r="L2428" s="9"/>
    </row>
    <row r="2429" spans="12:12" x14ac:dyDescent="0.2">
      <c r="L2429" s="9"/>
    </row>
    <row r="2430" spans="12:12" x14ac:dyDescent="0.2">
      <c r="L2430" s="9"/>
    </row>
    <row r="2431" spans="12:12" x14ac:dyDescent="0.2">
      <c r="L2431" s="9"/>
    </row>
    <row r="2432" spans="12:12" x14ac:dyDescent="0.2">
      <c r="L2432" s="9"/>
    </row>
    <row r="2433" spans="12:12" x14ac:dyDescent="0.2">
      <c r="L2433" s="9"/>
    </row>
    <row r="2434" spans="12:12" x14ac:dyDescent="0.2">
      <c r="L2434" s="9"/>
    </row>
    <row r="2435" spans="12:12" x14ac:dyDescent="0.2">
      <c r="L2435" s="9"/>
    </row>
    <row r="2436" spans="12:12" x14ac:dyDescent="0.2">
      <c r="L2436" s="9"/>
    </row>
    <row r="2437" spans="12:12" x14ac:dyDescent="0.2">
      <c r="L2437" s="9"/>
    </row>
    <row r="2438" spans="12:12" x14ac:dyDescent="0.2">
      <c r="L2438" s="9"/>
    </row>
    <row r="2439" spans="12:12" x14ac:dyDescent="0.2">
      <c r="L2439" s="9"/>
    </row>
    <row r="2440" spans="12:12" x14ac:dyDescent="0.2">
      <c r="L2440" s="9"/>
    </row>
    <row r="2441" spans="12:12" x14ac:dyDescent="0.2">
      <c r="L2441" s="9"/>
    </row>
    <row r="2442" spans="12:12" x14ac:dyDescent="0.2">
      <c r="L2442" s="9"/>
    </row>
    <row r="2443" spans="12:12" x14ac:dyDescent="0.2">
      <c r="L2443" s="9"/>
    </row>
    <row r="2444" spans="12:12" x14ac:dyDescent="0.2">
      <c r="L2444" s="9"/>
    </row>
    <row r="2445" spans="12:12" x14ac:dyDescent="0.2">
      <c r="L2445" s="9"/>
    </row>
    <row r="2446" spans="12:12" x14ac:dyDescent="0.2">
      <c r="L2446" s="9"/>
    </row>
    <row r="2447" spans="12:12" x14ac:dyDescent="0.2">
      <c r="L2447" s="9"/>
    </row>
    <row r="2448" spans="12:12" x14ac:dyDescent="0.2">
      <c r="L2448" s="9"/>
    </row>
    <row r="2449" spans="12:12" x14ac:dyDescent="0.2">
      <c r="L2449" s="9"/>
    </row>
    <row r="2450" spans="12:12" x14ac:dyDescent="0.2">
      <c r="L2450" s="9"/>
    </row>
    <row r="2451" spans="12:12" x14ac:dyDescent="0.2">
      <c r="L2451" s="9"/>
    </row>
    <row r="2452" spans="12:12" x14ac:dyDescent="0.2">
      <c r="L2452" s="9"/>
    </row>
    <row r="2453" spans="12:12" x14ac:dyDescent="0.2">
      <c r="L2453" s="9"/>
    </row>
    <row r="2454" spans="12:12" x14ac:dyDescent="0.2">
      <c r="L2454" s="9"/>
    </row>
    <row r="2455" spans="12:12" x14ac:dyDescent="0.2">
      <c r="L2455" s="9"/>
    </row>
    <row r="2456" spans="12:12" x14ac:dyDescent="0.2">
      <c r="L2456" s="9"/>
    </row>
    <row r="2457" spans="12:12" x14ac:dyDescent="0.2">
      <c r="L2457" s="9"/>
    </row>
    <row r="2458" spans="12:12" x14ac:dyDescent="0.2">
      <c r="L2458" s="9"/>
    </row>
    <row r="2459" spans="12:12" x14ac:dyDescent="0.2">
      <c r="L2459" s="9"/>
    </row>
    <row r="2460" spans="12:12" x14ac:dyDescent="0.2">
      <c r="L2460" s="9"/>
    </row>
    <row r="2461" spans="12:12" x14ac:dyDescent="0.2">
      <c r="L2461" s="9"/>
    </row>
    <row r="2462" spans="12:12" x14ac:dyDescent="0.2">
      <c r="L2462" s="9"/>
    </row>
    <row r="2463" spans="12:12" x14ac:dyDescent="0.2">
      <c r="L2463" s="9"/>
    </row>
    <row r="2464" spans="12:12" x14ac:dyDescent="0.2">
      <c r="L2464" s="9"/>
    </row>
    <row r="2465" spans="12:12" x14ac:dyDescent="0.2">
      <c r="L2465" s="9"/>
    </row>
    <row r="2466" spans="12:12" x14ac:dyDescent="0.2">
      <c r="L2466" s="9"/>
    </row>
    <row r="2467" spans="12:12" x14ac:dyDescent="0.2">
      <c r="L2467" s="9"/>
    </row>
    <row r="2468" spans="12:12" x14ac:dyDescent="0.2">
      <c r="L2468" s="9"/>
    </row>
    <row r="2469" spans="12:12" x14ac:dyDescent="0.2">
      <c r="L2469" s="9"/>
    </row>
    <row r="2470" spans="12:12" x14ac:dyDescent="0.2">
      <c r="L2470" s="9"/>
    </row>
    <row r="2471" spans="12:12" x14ac:dyDescent="0.2">
      <c r="L2471" s="9"/>
    </row>
    <row r="2472" spans="12:12" x14ac:dyDescent="0.2">
      <c r="L2472" s="9"/>
    </row>
    <row r="2473" spans="12:12" x14ac:dyDescent="0.2">
      <c r="L2473" s="9"/>
    </row>
    <row r="2474" spans="12:12" x14ac:dyDescent="0.2">
      <c r="L2474" s="9"/>
    </row>
    <row r="2475" spans="12:12" x14ac:dyDescent="0.2">
      <c r="L2475" s="9"/>
    </row>
    <row r="2476" spans="12:12" x14ac:dyDescent="0.2">
      <c r="L2476" s="9"/>
    </row>
    <row r="2477" spans="12:12" x14ac:dyDescent="0.2">
      <c r="L2477" s="9"/>
    </row>
    <row r="2478" spans="12:12" x14ac:dyDescent="0.2">
      <c r="L2478" s="9"/>
    </row>
    <row r="2479" spans="12:12" x14ac:dyDescent="0.2">
      <c r="L2479" s="9"/>
    </row>
    <row r="2480" spans="12:12" x14ac:dyDescent="0.2">
      <c r="L2480" s="9"/>
    </row>
    <row r="2481" spans="12:12" x14ac:dyDescent="0.2">
      <c r="L2481" s="9"/>
    </row>
    <row r="2482" spans="12:12" x14ac:dyDescent="0.2">
      <c r="L2482" s="9"/>
    </row>
    <row r="2483" spans="12:12" x14ac:dyDescent="0.2">
      <c r="L2483" s="9"/>
    </row>
    <row r="2484" spans="12:12" x14ac:dyDescent="0.2">
      <c r="L2484" s="9"/>
    </row>
    <row r="2485" spans="12:12" x14ac:dyDescent="0.2">
      <c r="L2485" s="9"/>
    </row>
    <row r="2486" spans="12:12" x14ac:dyDescent="0.2">
      <c r="L2486" s="9"/>
    </row>
    <row r="2487" spans="12:12" x14ac:dyDescent="0.2">
      <c r="L2487" s="9"/>
    </row>
    <row r="2488" spans="12:12" x14ac:dyDescent="0.2">
      <c r="L2488" s="9"/>
    </row>
    <row r="2489" spans="12:12" x14ac:dyDescent="0.2">
      <c r="L2489" s="9"/>
    </row>
    <row r="2490" spans="12:12" x14ac:dyDescent="0.2">
      <c r="L2490" s="9"/>
    </row>
    <row r="2491" spans="12:12" x14ac:dyDescent="0.2">
      <c r="L2491" s="9"/>
    </row>
    <row r="2492" spans="12:12" x14ac:dyDescent="0.2">
      <c r="L2492" s="9"/>
    </row>
    <row r="2493" spans="12:12" x14ac:dyDescent="0.2">
      <c r="L2493" s="9"/>
    </row>
    <row r="2494" spans="12:12" x14ac:dyDescent="0.2">
      <c r="L2494" s="9"/>
    </row>
    <row r="2495" spans="12:12" x14ac:dyDescent="0.2">
      <c r="L2495" s="9"/>
    </row>
    <row r="2496" spans="12:12" x14ac:dyDescent="0.2">
      <c r="L2496" s="9"/>
    </row>
    <row r="2497" spans="12:12" x14ac:dyDescent="0.2">
      <c r="L2497" s="9"/>
    </row>
    <row r="2498" spans="12:12" x14ac:dyDescent="0.2">
      <c r="L2498" s="9"/>
    </row>
    <row r="2499" spans="12:12" x14ac:dyDescent="0.2">
      <c r="L2499" s="9"/>
    </row>
    <row r="2500" spans="12:12" x14ac:dyDescent="0.2">
      <c r="L2500" s="9"/>
    </row>
    <row r="2501" spans="12:12" x14ac:dyDescent="0.2">
      <c r="L2501" s="9"/>
    </row>
    <row r="2502" spans="12:12" x14ac:dyDescent="0.2">
      <c r="L2502" s="9"/>
    </row>
    <row r="2503" spans="12:12" x14ac:dyDescent="0.2">
      <c r="L2503" s="9"/>
    </row>
    <row r="2504" spans="12:12" x14ac:dyDescent="0.2">
      <c r="L2504" s="9"/>
    </row>
    <row r="2505" spans="12:12" x14ac:dyDescent="0.2">
      <c r="L2505" s="9"/>
    </row>
    <row r="2506" spans="12:12" x14ac:dyDescent="0.2">
      <c r="L2506" s="9"/>
    </row>
    <row r="2507" spans="12:12" x14ac:dyDescent="0.2">
      <c r="L2507" s="9"/>
    </row>
    <row r="2508" spans="12:12" x14ac:dyDescent="0.2">
      <c r="L2508" s="9"/>
    </row>
    <row r="2509" spans="12:12" x14ac:dyDescent="0.2">
      <c r="L2509" s="9"/>
    </row>
    <row r="2510" spans="12:12" x14ac:dyDescent="0.2">
      <c r="L2510" s="9"/>
    </row>
    <row r="2511" spans="12:12" x14ac:dyDescent="0.2">
      <c r="L2511" s="9"/>
    </row>
    <row r="2512" spans="12:12" x14ac:dyDescent="0.2">
      <c r="L2512" s="9"/>
    </row>
    <row r="2513" spans="12:12" x14ac:dyDescent="0.2">
      <c r="L2513" s="9"/>
    </row>
    <row r="2514" spans="12:12" x14ac:dyDescent="0.2">
      <c r="L2514" s="9"/>
    </row>
    <row r="2515" spans="12:12" x14ac:dyDescent="0.2">
      <c r="L2515" s="9"/>
    </row>
    <row r="2516" spans="12:12" x14ac:dyDescent="0.2">
      <c r="L2516" s="9"/>
    </row>
    <row r="2517" spans="12:12" x14ac:dyDescent="0.2">
      <c r="L2517" s="9"/>
    </row>
    <row r="2518" spans="12:12" x14ac:dyDescent="0.2">
      <c r="L2518" s="9"/>
    </row>
    <row r="2519" spans="12:12" x14ac:dyDescent="0.2">
      <c r="L2519" s="9"/>
    </row>
    <row r="2520" spans="12:12" x14ac:dyDescent="0.2">
      <c r="L2520" s="9"/>
    </row>
    <row r="2521" spans="12:12" x14ac:dyDescent="0.2">
      <c r="L2521" s="9"/>
    </row>
    <row r="2522" spans="12:12" x14ac:dyDescent="0.2">
      <c r="L2522" s="9"/>
    </row>
    <row r="2523" spans="12:12" x14ac:dyDescent="0.2">
      <c r="L2523" s="9"/>
    </row>
    <row r="2524" spans="12:12" x14ac:dyDescent="0.2">
      <c r="L2524" s="9"/>
    </row>
    <row r="2525" spans="12:12" x14ac:dyDescent="0.2">
      <c r="L2525" s="9"/>
    </row>
    <row r="2526" spans="12:12" x14ac:dyDescent="0.2">
      <c r="L2526" s="9"/>
    </row>
    <row r="2527" spans="12:12" x14ac:dyDescent="0.2">
      <c r="L2527" s="9"/>
    </row>
    <row r="2528" spans="12:12" x14ac:dyDescent="0.2">
      <c r="L2528" s="9"/>
    </row>
    <row r="2529" spans="12:12" x14ac:dyDescent="0.2">
      <c r="L2529" s="9"/>
    </row>
    <row r="2530" spans="12:12" x14ac:dyDescent="0.2">
      <c r="L2530" s="9"/>
    </row>
    <row r="2531" spans="12:12" x14ac:dyDescent="0.2">
      <c r="L2531" s="9"/>
    </row>
    <row r="2532" spans="12:12" x14ac:dyDescent="0.2">
      <c r="L2532" s="9"/>
    </row>
    <row r="2533" spans="12:12" x14ac:dyDescent="0.2">
      <c r="L2533" s="9"/>
    </row>
    <row r="2534" spans="12:12" x14ac:dyDescent="0.2">
      <c r="L2534" s="9"/>
    </row>
    <row r="2535" spans="12:12" x14ac:dyDescent="0.2">
      <c r="L2535" s="9"/>
    </row>
    <row r="2536" spans="12:12" x14ac:dyDescent="0.2">
      <c r="L2536" s="9"/>
    </row>
    <row r="2537" spans="12:12" x14ac:dyDescent="0.2">
      <c r="L2537" s="9"/>
    </row>
    <row r="2538" spans="12:12" x14ac:dyDescent="0.2">
      <c r="L2538" s="9"/>
    </row>
    <row r="2539" spans="12:12" x14ac:dyDescent="0.2">
      <c r="L2539" s="9"/>
    </row>
    <row r="2540" spans="12:12" x14ac:dyDescent="0.2">
      <c r="L2540" s="9"/>
    </row>
    <row r="2541" spans="12:12" x14ac:dyDescent="0.2">
      <c r="L2541" s="9"/>
    </row>
    <row r="2542" spans="12:12" x14ac:dyDescent="0.2">
      <c r="L2542" s="9"/>
    </row>
    <row r="2543" spans="12:12" x14ac:dyDescent="0.2">
      <c r="L2543" s="9"/>
    </row>
    <row r="2544" spans="12:12" x14ac:dyDescent="0.2">
      <c r="L2544" s="9"/>
    </row>
    <row r="2545" spans="12:12" x14ac:dyDescent="0.2">
      <c r="L2545" s="9"/>
    </row>
    <row r="2546" spans="12:12" x14ac:dyDescent="0.2">
      <c r="L2546" s="9"/>
    </row>
    <row r="2547" spans="12:12" x14ac:dyDescent="0.2">
      <c r="L2547" s="9"/>
    </row>
    <row r="2548" spans="12:12" x14ac:dyDescent="0.2">
      <c r="L2548" s="9"/>
    </row>
    <row r="2549" spans="12:12" x14ac:dyDescent="0.2">
      <c r="L2549" s="9"/>
    </row>
    <row r="2550" spans="12:12" x14ac:dyDescent="0.2">
      <c r="L2550" s="9"/>
    </row>
    <row r="2551" spans="12:12" x14ac:dyDescent="0.2">
      <c r="L2551" s="9"/>
    </row>
    <row r="2552" spans="12:12" x14ac:dyDescent="0.2">
      <c r="L2552" s="9"/>
    </row>
    <row r="2553" spans="12:12" x14ac:dyDescent="0.2">
      <c r="L2553" s="9"/>
    </row>
    <row r="2554" spans="12:12" x14ac:dyDescent="0.2">
      <c r="L2554" s="9"/>
    </row>
    <row r="2555" spans="12:12" x14ac:dyDescent="0.2">
      <c r="L2555" s="9"/>
    </row>
    <row r="2556" spans="12:12" x14ac:dyDescent="0.2">
      <c r="L2556" s="9"/>
    </row>
    <row r="2557" spans="12:12" x14ac:dyDescent="0.2">
      <c r="L2557" s="9"/>
    </row>
    <row r="2558" spans="12:12" x14ac:dyDescent="0.2">
      <c r="L2558" s="9"/>
    </row>
    <row r="2559" spans="12:12" x14ac:dyDescent="0.2">
      <c r="L2559" s="9"/>
    </row>
    <row r="2560" spans="12:12" x14ac:dyDescent="0.2">
      <c r="L2560" s="9"/>
    </row>
    <row r="2561" spans="12:12" x14ac:dyDescent="0.2">
      <c r="L2561" s="9"/>
    </row>
    <row r="2562" spans="12:12" x14ac:dyDescent="0.2">
      <c r="L2562" s="9"/>
    </row>
    <row r="2563" spans="12:12" x14ac:dyDescent="0.2">
      <c r="L2563" s="9"/>
    </row>
    <row r="2564" spans="12:12" x14ac:dyDescent="0.2">
      <c r="L2564" s="9"/>
    </row>
    <row r="2565" spans="12:12" x14ac:dyDescent="0.2">
      <c r="L2565" s="9"/>
    </row>
    <row r="2566" spans="12:12" x14ac:dyDescent="0.2">
      <c r="L2566" s="9"/>
    </row>
    <row r="2567" spans="12:12" x14ac:dyDescent="0.2">
      <c r="L2567" s="9"/>
    </row>
    <row r="2568" spans="12:12" x14ac:dyDescent="0.2">
      <c r="L2568" s="9"/>
    </row>
    <row r="2569" spans="12:12" x14ac:dyDescent="0.2">
      <c r="L2569" s="9"/>
    </row>
    <row r="2570" spans="12:12" x14ac:dyDescent="0.2">
      <c r="L2570" s="9"/>
    </row>
    <row r="2571" spans="12:12" x14ac:dyDescent="0.2">
      <c r="L2571" s="9"/>
    </row>
    <row r="2572" spans="12:12" x14ac:dyDescent="0.2">
      <c r="L2572" s="9"/>
    </row>
    <row r="2573" spans="12:12" x14ac:dyDescent="0.2">
      <c r="L2573" s="9"/>
    </row>
    <row r="2574" spans="12:12" x14ac:dyDescent="0.2">
      <c r="L2574" s="9"/>
    </row>
    <row r="2575" spans="12:12" x14ac:dyDescent="0.2">
      <c r="L2575" s="9"/>
    </row>
    <row r="2576" spans="12:12" x14ac:dyDescent="0.2">
      <c r="L2576" s="9"/>
    </row>
    <row r="2577" spans="12:12" x14ac:dyDescent="0.2">
      <c r="L2577" s="9"/>
    </row>
    <row r="2578" spans="12:12" x14ac:dyDescent="0.2">
      <c r="L2578" s="9"/>
    </row>
    <row r="2579" spans="12:12" x14ac:dyDescent="0.2">
      <c r="L2579" s="9"/>
    </row>
    <row r="2580" spans="12:12" x14ac:dyDescent="0.2">
      <c r="L2580" s="9"/>
    </row>
    <row r="2581" spans="12:12" x14ac:dyDescent="0.2">
      <c r="L2581" s="9"/>
    </row>
    <row r="2582" spans="12:12" x14ac:dyDescent="0.2">
      <c r="L2582" s="9"/>
    </row>
    <row r="2583" spans="12:12" x14ac:dyDescent="0.2">
      <c r="L2583" s="9"/>
    </row>
    <row r="2584" spans="12:12" x14ac:dyDescent="0.2">
      <c r="L2584" s="9"/>
    </row>
    <row r="2585" spans="12:12" x14ac:dyDescent="0.2">
      <c r="L2585" s="9"/>
    </row>
    <row r="2586" spans="12:12" x14ac:dyDescent="0.2">
      <c r="L2586" s="9"/>
    </row>
    <row r="2587" spans="12:12" x14ac:dyDescent="0.2">
      <c r="L2587" s="9"/>
    </row>
    <row r="2588" spans="12:12" x14ac:dyDescent="0.2">
      <c r="L2588" s="9"/>
    </row>
    <row r="2589" spans="12:12" x14ac:dyDescent="0.2">
      <c r="L2589" s="9"/>
    </row>
    <row r="2590" spans="12:12" x14ac:dyDescent="0.2">
      <c r="L2590" s="9"/>
    </row>
    <row r="2591" spans="12:12" x14ac:dyDescent="0.2">
      <c r="L2591" s="9"/>
    </row>
    <row r="2592" spans="12:12" x14ac:dyDescent="0.2">
      <c r="L2592" s="9"/>
    </row>
    <row r="2593" spans="12:12" x14ac:dyDescent="0.2">
      <c r="L2593" s="9"/>
    </row>
    <row r="2594" spans="12:12" x14ac:dyDescent="0.2">
      <c r="L2594" s="9"/>
    </row>
    <row r="2595" spans="12:12" x14ac:dyDescent="0.2">
      <c r="L2595" s="9"/>
    </row>
    <row r="2596" spans="12:12" x14ac:dyDescent="0.2">
      <c r="L2596" s="9"/>
    </row>
    <row r="2597" spans="12:12" x14ac:dyDescent="0.2">
      <c r="L2597" s="9"/>
    </row>
    <row r="2598" spans="12:12" x14ac:dyDescent="0.2">
      <c r="L2598" s="9"/>
    </row>
    <row r="2599" spans="12:12" x14ac:dyDescent="0.2">
      <c r="L2599" s="9"/>
    </row>
    <row r="2600" spans="12:12" x14ac:dyDescent="0.2">
      <c r="L2600" s="9"/>
    </row>
    <row r="2601" spans="12:12" x14ac:dyDescent="0.2">
      <c r="L2601" s="9"/>
    </row>
    <row r="2602" spans="12:12" x14ac:dyDescent="0.2">
      <c r="L2602" s="9"/>
    </row>
    <row r="2603" spans="12:12" x14ac:dyDescent="0.2">
      <c r="L2603" s="9"/>
    </row>
    <row r="2604" spans="12:12" x14ac:dyDescent="0.2">
      <c r="L2604" s="9"/>
    </row>
    <row r="2605" spans="12:12" x14ac:dyDescent="0.2">
      <c r="L2605" s="9"/>
    </row>
    <row r="2606" spans="12:12" x14ac:dyDescent="0.2">
      <c r="L2606" s="9"/>
    </row>
    <row r="2607" spans="12:12" x14ac:dyDescent="0.2">
      <c r="L2607" s="9"/>
    </row>
    <row r="2608" spans="12:12" x14ac:dyDescent="0.2">
      <c r="L2608" s="9"/>
    </row>
    <row r="2609" spans="12:12" x14ac:dyDescent="0.2">
      <c r="L2609" s="9"/>
    </row>
    <row r="2610" spans="12:12" x14ac:dyDescent="0.2">
      <c r="L2610" s="9"/>
    </row>
    <row r="2611" spans="12:12" x14ac:dyDescent="0.2">
      <c r="L2611" s="9"/>
    </row>
    <row r="2612" spans="12:12" x14ac:dyDescent="0.2">
      <c r="L2612" s="9"/>
    </row>
    <row r="2613" spans="12:12" x14ac:dyDescent="0.2">
      <c r="L2613" s="9"/>
    </row>
    <row r="2614" spans="12:12" x14ac:dyDescent="0.2">
      <c r="L2614" s="9"/>
    </row>
    <row r="2615" spans="12:12" x14ac:dyDescent="0.2">
      <c r="L2615" s="9"/>
    </row>
    <row r="2616" spans="12:12" x14ac:dyDescent="0.2">
      <c r="L2616" s="9"/>
    </row>
    <row r="2617" spans="12:12" x14ac:dyDescent="0.2">
      <c r="L2617" s="9"/>
    </row>
    <row r="2618" spans="12:12" x14ac:dyDescent="0.2">
      <c r="L2618" s="9"/>
    </row>
    <row r="2619" spans="12:12" x14ac:dyDescent="0.2">
      <c r="L2619" s="9"/>
    </row>
    <row r="2620" spans="12:12" x14ac:dyDescent="0.2">
      <c r="L2620" s="9"/>
    </row>
    <row r="2621" spans="12:12" x14ac:dyDescent="0.2">
      <c r="L2621" s="9"/>
    </row>
    <row r="2622" spans="12:12" x14ac:dyDescent="0.2">
      <c r="L2622" s="9"/>
    </row>
    <row r="2623" spans="12:12" x14ac:dyDescent="0.2">
      <c r="L2623" s="9"/>
    </row>
    <row r="2624" spans="12:12" x14ac:dyDescent="0.2">
      <c r="L2624" s="9"/>
    </row>
    <row r="2625" spans="12:12" x14ac:dyDescent="0.2">
      <c r="L2625" s="9"/>
    </row>
    <row r="2626" spans="12:12" x14ac:dyDescent="0.2">
      <c r="L2626" s="9"/>
    </row>
    <row r="2627" spans="12:12" x14ac:dyDescent="0.2">
      <c r="L2627" s="9"/>
    </row>
    <row r="2628" spans="12:12" x14ac:dyDescent="0.2">
      <c r="L2628" s="9"/>
    </row>
    <row r="2629" spans="12:12" x14ac:dyDescent="0.2">
      <c r="L2629" s="9"/>
    </row>
    <row r="2630" spans="12:12" x14ac:dyDescent="0.2">
      <c r="L2630" s="9"/>
    </row>
    <row r="2631" spans="12:12" x14ac:dyDescent="0.2">
      <c r="L2631" s="9"/>
    </row>
    <row r="2632" spans="12:12" x14ac:dyDescent="0.2">
      <c r="L2632" s="9"/>
    </row>
    <row r="2633" spans="12:12" x14ac:dyDescent="0.2">
      <c r="L2633" s="9"/>
    </row>
    <row r="2634" spans="12:12" x14ac:dyDescent="0.2">
      <c r="L2634" s="9"/>
    </row>
    <row r="2635" spans="12:12" x14ac:dyDescent="0.2">
      <c r="L2635" s="9"/>
    </row>
    <row r="2636" spans="12:12" x14ac:dyDescent="0.2">
      <c r="L2636" s="9"/>
    </row>
    <row r="2637" spans="12:12" x14ac:dyDescent="0.2">
      <c r="L2637" s="9"/>
    </row>
    <row r="2638" spans="12:12" x14ac:dyDescent="0.2">
      <c r="L2638" s="9"/>
    </row>
    <row r="2639" spans="12:12" x14ac:dyDescent="0.2">
      <c r="L2639" s="9"/>
    </row>
    <row r="2640" spans="12:12" x14ac:dyDescent="0.2">
      <c r="L2640" s="9"/>
    </row>
    <row r="2641" spans="12:12" x14ac:dyDescent="0.2">
      <c r="L2641" s="9"/>
    </row>
    <row r="2642" spans="12:12" x14ac:dyDescent="0.2">
      <c r="L2642" s="9"/>
    </row>
    <row r="2643" spans="12:12" x14ac:dyDescent="0.2">
      <c r="L2643" s="9"/>
    </row>
    <row r="2644" spans="12:12" x14ac:dyDescent="0.2">
      <c r="L2644" s="9"/>
    </row>
    <row r="2645" spans="12:12" x14ac:dyDescent="0.2">
      <c r="L2645" s="9"/>
    </row>
    <row r="2646" spans="12:12" x14ac:dyDescent="0.2">
      <c r="L2646" s="9"/>
    </row>
    <row r="2647" spans="12:12" x14ac:dyDescent="0.2">
      <c r="L2647" s="9"/>
    </row>
    <row r="2648" spans="12:12" x14ac:dyDescent="0.2">
      <c r="L2648" s="9"/>
    </row>
    <row r="2649" spans="12:12" x14ac:dyDescent="0.2">
      <c r="L2649" s="9"/>
    </row>
    <row r="2650" spans="12:12" x14ac:dyDescent="0.2">
      <c r="L2650" s="9"/>
    </row>
    <row r="2651" spans="12:12" x14ac:dyDescent="0.2">
      <c r="L2651" s="9"/>
    </row>
    <row r="2652" spans="12:12" x14ac:dyDescent="0.2">
      <c r="L2652" s="9"/>
    </row>
    <row r="2653" spans="12:12" x14ac:dyDescent="0.2">
      <c r="L2653" s="9"/>
    </row>
    <row r="2654" spans="12:12" x14ac:dyDescent="0.2">
      <c r="L2654" s="9"/>
    </row>
    <row r="2655" spans="12:12" x14ac:dyDescent="0.2">
      <c r="L2655" s="9"/>
    </row>
    <row r="2656" spans="12:12" x14ac:dyDescent="0.2">
      <c r="L2656" s="9"/>
    </row>
    <row r="2657" spans="12:12" x14ac:dyDescent="0.2">
      <c r="L2657" s="9"/>
    </row>
    <row r="2658" spans="12:12" x14ac:dyDescent="0.2">
      <c r="L2658" s="9"/>
    </row>
    <row r="2659" spans="12:12" x14ac:dyDescent="0.2">
      <c r="L2659" s="9"/>
    </row>
    <row r="2660" spans="12:12" x14ac:dyDescent="0.2">
      <c r="L2660" s="9"/>
    </row>
    <row r="2661" spans="12:12" x14ac:dyDescent="0.2">
      <c r="L2661" s="9"/>
    </row>
    <row r="2662" spans="12:12" x14ac:dyDescent="0.2">
      <c r="L2662" s="9"/>
    </row>
    <row r="2663" spans="12:12" x14ac:dyDescent="0.2">
      <c r="L2663" s="9"/>
    </row>
    <row r="2664" spans="12:12" x14ac:dyDescent="0.2">
      <c r="L2664" s="9"/>
    </row>
    <row r="2665" spans="12:12" x14ac:dyDescent="0.2">
      <c r="L2665" s="9"/>
    </row>
    <row r="2666" spans="12:12" x14ac:dyDescent="0.2">
      <c r="L2666" s="9"/>
    </row>
    <row r="2667" spans="12:12" x14ac:dyDescent="0.2">
      <c r="L2667" s="9"/>
    </row>
    <row r="2668" spans="12:12" x14ac:dyDescent="0.2">
      <c r="L2668" s="9"/>
    </row>
    <row r="2669" spans="12:12" x14ac:dyDescent="0.2">
      <c r="L2669" s="9"/>
    </row>
    <row r="2670" spans="12:12" x14ac:dyDescent="0.2">
      <c r="L2670" s="9"/>
    </row>
    <row r="2671" spans="12:12" x14ac:dyDescent="0.2">
      <c r="L2671" s="9"/>
    </row>
    <row r="2672" spans="12:12" x14ac:dyDescent="0.2">
      <c r="L2672" s="9"/>
    </row>
    <row r="2673" spans="12:12" x14ac:dyDescent="0.2">
      <c r="L2673" s="9"/>
    </row>
    <row r="2674" spans="12:12" x14ac:dyDescent="0.2">
      <c r="L2674" s="9"/>
    </row>
    <row r="2675" spans="12:12" x14ac:dyDescent="0.2">
      <c r="L2675" s="9"/>
    </row>
    <row r="2676" spans="12:12" x14ac:dyDescent="0.2">
      <c r="L2676" s="9"/>
    </row>
    <row r="2677" spans="12:12" x14ac:dyDescent="0.2">
      <c r="L2677" s="9"/>
    </row>
    <row r="2678" spans="12:12" x14ac:dyDescent="0.2">
      <c r="L2678" s="9"/>
    </row>
    <row r="2679" spans="12:12" x14ac:dyDescent="0.2">
      <c r="L2679" s="9"/>
    </row>
    <row r="2680" spans="12:12" x14ac:dyDescent="0.2">
      <c r="L2680" s="9"/>
    </row>
    <row r="2681" spans="12:12" x14ac:dyDescent="0.2">
      <c r="L2681" s="9"/>
    </row>
    <row r="2682" spans="12:12" x14ac:dyDescent="0.2">
      <c r="L2682" s="9"/>
    </row>
    <row r="2683" spans="12:12" x14ac:dyDescent="0.2">
      <c r="L2683" s="9"/>
    </row>
    <row r="2684" spans="12:12" x14ac:dyDescent="0.2">
      <c r="L2684" s="9"/>
    </row>
    <row r="2685" spans="12:12" x14ac:dyDescent="0.2">
      <c r="L2685" s="9"/>
    </row>
    <row r="2686" spans="12:12" x14ac:dyDescent="0.2">
      <c r="L2686" s="9"/>
    </row>
    <row r="2687" spans="12:12" x14ac:dyDescent="0.2">
      <c r="L2687" s="9"/>
    </row>
    <row r="2688" spans="12:12" x14ac:dyDescent="0.2">
      <c r="L2688" s="9"/>
    </row>
    <row r="2689" spans="12:12" x14ac:dyDescent="0.2">
      <c r="L2689" s="9"/>
    </row>
    <row r="2690" spans="12:12" x14ac:dyDescent="0.2">
      <c r="L2690" s="9"/>
    </row>
    <row r="2691" spans="12:12" x14ac:dyDescent="0.2">
      <c r="L2691" s="9"/>
    </row>
    <row r="2692" spans="12:12" x14ac:dyDescent="0.2">
      <c r="L2692" s="9"/>
    </row>
    <row r="2693" spans="12:12" x14ac:dyDescent="0.2">
      <c r="L2693" s="9"/>
    </row>
    <row r="2694" spans="12:12" x14ac:dyDescent="0.2">
      <c r="L2694" s="9"/>
    </row>
    <row r="2695" spans="12:12" x14ac:dyDescent="0.2">
      <c r="L2695" s="9"/>
    </row>
    <row r="2696" spans="12:12" x14ac:dyDescent="0.2">
      <c r="L2696" s="9"/>
    </row>
    <row r="2697" spans="12:12" x14ac:dyDescent="0.2">
      <c r="L2697" s="9"/>
    </row>
    <row r="2698" spans="12:12" x14ac:dyDescent="0.2">
      <c r="L2698" s="9"/>
    </row>
    <row r="2699" spans="12:12" x14ac:dyDescent="0.2">
      <c r="L2699" s="9"/>
    </row>
    <row r="2700" spans="12:12" x14ac:dyDescent="0.2">
      <c r="L2700" s="9"/>
    </row>
    <row r="2701" spans="12:12" x14ac:dyDescent="0.2">
      <c r="L2701" s="9"/>
    </row>
    <row r="2702" spans="12:12" x14ac:dyDescent="0.2">
      <c r="L2702" s="9"/>
    </row>
    <row r="2703" spans="12:12" x14ac:dyDescent="0.2">
      <c r="L2703" s="9"/>
    </row>
    <row r="2704" spans="12:12" x14ac:dyDescent="0.2">
      <c r="L2704" s="9"/>
    </row>
    <row r="2705" spans="12:12" x14ac:dyDescent="0.2">
      <c r="L2705" s="9"/>
    </row>
    <row r="2706" spans="12:12" x14ac:dyDescent="0.2">
      <c r="L2706" s="9"/>
    </row>
    <row r="2707" spans="12:12" x14ac:dyDescent="0.2">
      <c r="L2707" s="9"/>
    </row>
    <row r="2708" spans="12:12" x14ac:dyDescent="0.2">
      <c r="L2708" s="9"/>
    </row>
    <row r="2709" spans="12:12" x14ac:dyDescent="0.2">
      <c r="L2709" s="9"/>
    </row>
    <row r="2710" spans="12:12" x14ac:dyDescent="0.2">
      <c r="L2710" s="9"/>
    </row>
    <row r="2711" spans="12:12" x14ac:dyDescent="0.2">
      <c r="L2711" s="9"/>
    </row>
    <row r="2712" spans="12:12" x14ac:dyDescent="0.2">
      <c r="L2712" s="9"/>
    </row>
    <row r="2713" spans="12:12" x14ac:dyDescent="0.2">
      <c r="L2713" s="9"/>
    </row>
    <row r="2714" spans="12:12" x14ac:dyDescent="0.2">
      <c r="L2714" s="9"/>
    </row>
    <row r="2715" spans="12:12" x14ac:dyDescent="0.2">
      <c r="L2715" s="9"/>
    </row>
    <row r="2716" spans="12:12" x14ac:dyDescent="0.2">
      <c r="L2716" s="9"/>
    </row>
    <row r="2717" spans="12:12" x14ac:dyDescent="0.2">
      <c r="L2717" s="9"/>
    </row>
    <row r="2718" spans="12:12" x14ac:dyDescent="0.2">
      <c r="L2718" s="9"/>
    </row>
    <row r="2719" spans="12:12" x14ac:dyDescent="0.2">
      <c r="L2719" s="9"/>
    </row>
    <row r="2720" spans="12:12" x14ac:dyDescent="0.2">
      <c r="L2720" s="9"/>
    </row>
    <row r="2721" spans="12:12" x14ac:dyDescent="0.2">
      <c r="L2721" s="9"/>
    </row>
    <row r="2722" spans="12:12" x14ac:dyDescent="0.2">
      <c r="L2722" s="9"/>
    </row>
    <row r="2723" spans="12:12" x14ac:dyDescent="0.2">
      <c r="L2723" s="9"/>
    </row>
    <row r="2724" spans="12:12" x14ac:dyDescent="0.2">
      <c r="L2724" s="9"/>
    </row>
    <row r="2725" spans="12:12" x14ac:dyDescent="0.2">
      <c r="L2725" s="9"/>
    </row>
    <row r="2726" spans="12:12" x14ac:dyDescent="0.2">
      <c r="L2726" s="9"/>
    </row>
    <row r="2727" spans="12:12" x14ac:dyDescent="0.2">
      <c r="L2727" s="9"/>
    </row>
    <row r="2728" spans="12:12" x14ac:dyDescent="0.2">
      <c r="L2728" s="9"/>
    </row>
    <row r="2729" spans="12:12" x14ac:dyDescent="0.2">
      <c r="L2729" s="9"/>
    </row>
    <row r="2730" spans="12:12" x14ac:dyDescent="0.2">
      <c r="L2730" s="9"/>
    </row>
    <row r="2731" spans="12:12" x14ac:dyDescent="0.2">
      <c r="L2731" s="9"/>
    </row>
    <row r="2732" spans="12:12" x14ac:dyDescent="0.2">
      <c r="L2732" s="9"/>
    </row>
    <row r="2733" spans="12:12" x14ac:dyDescent="0.2">
      <c r="L2733" s="9"/>
    </row>
    <row r="2734" spans="12:12" x14ac:dyDescent="0.2">
      <c r="L2734" s="9"/>
    </row>
    <row r="2735" spans="12:12" x14ac:dyDescent="0.2">
      <c r="L2735" s="9"/>
    </row>
    <row r="2736" spans="12:12" x14ac:dyDescent="0.2">
      <c r="L2736" s="9"/>
    </row>
    <row r="2737" spans="12:12" x14ac:dyDescent="0.2">
      <c r="L2737" s="9"/>
    </row>
    <row r="2738" spans="12:12" x14ac:dyDescent="0.2">
      <c r="L2738" s="9"/>
    </row>
    <row r="2739" spans="12:12" x14ac:dyDescent="0.2">
      <c r="L2739" s="9"/>
    </row>
    <row r="2740" spans="12:12" x14ac:dyDescent="0.2">
      <c r="L2740" s="9"/>
    </row>
    <row r="2741" spans="12:12" x14ac:dyDescent="0.2">
      <c r="L2741" s="9"/>
    </row>
    <row r="2742" spans="12:12" x14ac:dyDescent="0.2">
      <c r="L2742" s="9"/>
    </row>
    <row r="2743" spans="12:12" x14ac:dyDescent="0.2">
      <c r="L2743" s="9"/>
    </row>
    <row r="2744" spans="12:12" x14ac:dyDescent="0.2">
      <c r="L2744" s="9"/>
    </row>
    <row r="2745" spans="12:12" x14ac:dyDescent="0.2">
      <c r="L2745" s="9"/>
    </row>
    <row r="2746" spans="12:12" x14ac:dyDescent="0.2">
      <c r="L2746" s="9"/>
    </row>
    <row r="2747" spans="12:12" x14ac:dyDescent="0.2">
      <c r="L2747" s="9"/>
    </row>
    <row r="2748" spans="12:12" x14ac:dyDescent="0.2">
      <c r="L2748" s="9"/>
    </row>
    <row r="2749" spans="12:12" x14ac:dyDescent="0.2">
      <c r="L2749" s="9"/>
    </row>
    <row r="2750" spans="12:12" x14ac:dyDescent="0.2">
      <c r="L2750" s="9"/>
    </row>
    <row r="2751" spans="12:12" x14ac:dyDescent="0.2">
      <c r="L2751" s="9"/>
    </row>
    <row r="2752" spans="12:12" x14ac:dyDescent="0.2">
      <c r="L2752" s="9"/>
    </row>
    <row r="2753" spans="12:12" x14ac:dyDescent="0.2">
      <c r="L2753" s="9"/>
    </row>
    <row r="2754" spans="12:12" x14ac:dyDescent="0.2">
      <c r="L2754" s="9"/>
    </row>
    <row r="2755" spans="12:12" x14ac:dyDescent="0.2">
      <c r="L2755" s="9"/>
    </row>
    <row r="2756" spans="12:12" x14ac:dyDescent="0.2">
      <c r="L2756" s="9"/>
    </row>
    <row r="2757" spans="12:12" x14ac:dyDescent="0.2">
      <c r="L2757" s="9"/>
    </row>
    <row r="2758" spans="12:12" x14ac:dyDescent="0.2">
      <c r="L2758" s="9"/>
    </row>
    <row r="2759" spans="12:12" x14ac:dyDescent="0.2">
      <c r="L2759" s="9"/>
    </row>
    <row r="2760" spans="12:12" x14ac:dyDescent="0.2">
      <c r="L2760" s="9"/>
    </row>
    <row r="2761" spans="12:12" x14ac:dyDescent="0.2">
      <c r="L2761" s="9"/>
    </row>
    <row r="2762" spans="12:12" x14ac:dyDescent="0.2">
      <c r="L2762" s="9"/>
    </row>
    <row r="2763" spans="12:12" x14ac:dyDescent="0.2">
      <c r="L2763" s="9"/>
    </row>
    <row r="2764" spans="12:12" x14ac:dyDescent="0.2">
      <c r="L2764" s="9"/>
    </row>
    <row r="2765" spans="12:12" x14ac:dyDescent="0.2">
      <c r="L2765" s="9"/>
    </row>
    <row r="2766" spans="12:12" x14ac:dyDescent="0.2">
      <c r="L2766" s="9"/>
    </row>
    <row r="2767" spans="12:12" x14ac:dyDescent="0.2">
      <c r="L2767" s="9"/>
    </row>
    <row r="2768" spans="12:12" x14ac:dyDescent="0.2">
      <c r="L2768" s="9"/>
    </row>
    <row r="2769" spans="12:12" x14ac:dyDescent="0.2">
      <c r="L2769" s="9"/>
    </row>
    <row r="2770" spans="12:12" x14ac:dyDescent="0.2">
      <c r="L2770" s="9"/>
    </row>
    <row r="2771" spans="12:12" x14ac:dyDescent="0.2">
      <c r="L2771" s="9"/>
    </row>
    <row r="2772" spans="12:12" x14ac:dyDescent="0.2">
      <c r="L2772" s="9"/>
    </row>
    <row r="2773" spans="12:12" x14ac:dyDescent="0.2">
      <c r="L2773" s="9"/>
    </row>
    <row r="2774" spans="12:12" x14ac:dyDescent="0.2">
      <c r="L2774" s="9"/>
    </row>
    <row r="2775" spans="12:12" x14ac:dyDescent="0.2">
      <c r="L2775" s="9"/>
    </row>
    <row r="2776" spans="12:12" x14ac:dyDescent="0.2">
      <c r="L2776" s="9"/>
    </row>
    <row r="2777" spans="12:12" x14ac:dyDescent="0.2">
      <c r="L2777" s="9"/>
    </row>
    <row r="2778" spans="12:12" x14ac:dyDescent="0.2">
      <c r="L2778" s="9"/>
    </row>
    <row r="2779" spans="12:12" x14ac:dyDescent="0.2">
      <c r="L2779" s="9"/>
    </row>
    <row r="2780" spans="12:12" x14ac:dyDescent="0.2">
      <c r="L2780" s="9"/>
    </row>
    <row r="2781" spans="12:12" x14ac:dyDescent="0.2">
      <c r="L2781" s="9"/>
    </row>
    <row r="2782" spans="12:12" x14ac:dyDescent="0.2">
      <c r="L2782" s="9"/>
    </row>
    <row r="2783" spans="12:12" x14ac:dyDescent="0.2">
      <c r="L2783" s="9"/>
    </row>
    <row r="2784" spans="12:12" x14ac:dyDescent="0.2">
      <c r="L2784" s="9"/>
    </row>
    <row r="2785" spans="12:12" x14ac:dyDescent="0.2">
      <c r="L2785" s="9"/>
    </row>
    <row r="2786" spans="12:12" x14ac:dyDescent="0.2">
      <c r="L2786" s="9"/>
    </row>
    <row r="2787" spans="12:12" x14ac:dyDescent="0.2">
      <c r="L2787" s="9"/>
    </row>
    <row r="2788" spans="12:12" x14ac:dyDescent="0.2">
      <c r="L2788" s="9"/>
    </row>
    <row r="2789" spans="12:12" x14ac:dyDescent="0.2">
      <c r="L2789" s="9"/>
    </row>
    <row r="2790" spans="12:12" x14ac:dyDescent="0.2">
      <c r="L2790" s="9"/>
    </row>
    <row r="2791" spans="12:12" x14ac:dyDescent="0.2">
      <c r="L2791" s="9"/>
    </row>
    <row r="2792" spans="12:12" x14ac:dyDescent="0.2">
      <c r="L2792" s="9"/>
    </row>
    <row r="2793" spans="12:12" x14ac:dyDescent="0.2">
      <c r="L2793" s="9"/>
    </row>
    <row r="2794" spans="12:12" x14ac:dyDescent="0.2">
      <c r="L2794" s="9"/>
    </row>
    <row r="2795" spans="12:12" x14ac:dyDescent="0.2">
      <c r="L2795" s="9"/>
    </row>
    <row r="2796" spans="12:12" x14ac:dyDescent="0.2">
      <c r="L2796" s="9"/>
    </row>
    <row r="2797" spans="12:12" x14ac:dyDescent="0.2">
      <c r="L2797" s="9"/>
    </row>
    <row r="2798" spans="12:12" x14ac:dyDescent="0.2">
      <c r="L2798" s="9"/>
    </row>
    <row r="2799" spans="12:12" x14ac:dyDescent="0.2">
      <c r="L2799" s="9"/>
    </row>
    <row r="2800" spans="12:12" x14ac:dyDescent="0.2">
      <c r="L2800" s="9"/>
    </row>
    <row r="2801" spans="12:12" x14ac:dyDescent="0.2">
      <c r="L2801" s="9"/>
    </row>
    <row r="2802" spans="12:12" x14ac:dyDescent="0.2">
      <c r="L2802" s="9"/>
    </row>
    <row r="2803" spans="12:12" x14ac:dyDescent="0.2">
      <c r="L2803" s="9"/>
    </row>
    <row r="2804" spans="12:12" x14ac:dyDescent="0.2">
      <c r="L2804" s="9"/>
    </row>
    <row r="2805" spans="12:12" x14ac:dyDescent="0.2">
      <c r="L2805" s="9"/>
    </row>
    <row r="2806" spans="12:12" x14ac:dyDescent="0.2">
      <c r="L2806" s="9"/>
    </row>
    <row r="2807" spans="12:12" x14ac:dyDescent="0.2">
      <c r="L2807" s="9"/>
    </row>
    <row r="2808" spans="12:12" x14ac:dyDescent="0.2">
      <c r="L2808" s="9"/>
    </row>
    <row r="2809" spans="12:12" x14ac:dyDescent="0.2">
      <c r="L2809" s="9"/>
    </row>
    <row r="2810" spans="12:12" x14ac:dyDescent="0.2">
      <c r="L2810" s="9"/>
    </row>
    <row r="2811" spans="12:12" x14ac:dyDescent="0.2">
      <c r="L2811" s="9"/>
    </row>
    <row r="2812" spans="12:12" x14ac:dyDescent="0.2">
      <c r="L2812" s="9"/>
    </row>
    <row r="2813" spans="12:12" x14ac:dyDescent="0.2">
      <c r="L2813" s="9"/>
    </row>
    <row r="2814" spans="12:12" x14ac:dyDescent="0.2">
      <c r="L2814" s="9"/>
    </row>
    <row r="2815" spans="12:12" x14ac:dyDescent="0.2">
      <c r="L2815" s="9"/>
    </row>
    <row r="2816" spans="12:12" x14ac:dyDescent="0.2">
      <c r="L2816" s="9"/>
    </row>
    <row r="2817" spans="12:12" x14ac:dyDescent="0.2">
      <c r="L2817" s="9"/>
    </row>
    <row r="2818" spans="12:12" x14ac:dyDescent="0.2">
      <c r="L2818" s="9"/>
    </row>
    <row r="2819" spans="12:12" x14ac:dyDescent="0.2">
      <c r="L2819" s="9"/>
    </row>
    <row r="2820" spans="12:12" x14ac:dyDescent="0.2">
      <c r="L2820" s="9"/>
    </row>
    <row r="2821" spans="12:12" x14ac:dyDescent="0.2">
      <c r="L2821" s="9"/>
    </row>
    <row r="2822" spans="12:12" x14ac:dyDescent="0.2">
      <c r="L2822" s="9"/>
    </row>
    <row r="2823" spans="12:12" x14ac:dyDescent="0.2">
      <c r="L2823" s="9"/>
    </row>
    <row r="2824" spans="12:12" x14ac:dyDescent="0.2">
      <c r="L2824" s="9"/>
    </row>
    <row r="2825" spans="12:12" x14ac:dyDescent="0.2">
      <c r="L2825" s="9"/>
    </row>
    <row r="2826" spans="12:12" x14ac:dyDescent="0.2">
      <c r="L2826" s="9"/>
    </row>
    <row r="2827" spans="12:12" x14ac:dyDescent="0.2">
      <c r="L2827" s="9"/>
    </row>
    <row r="2828" spans="12:12" x14ac:dyDescent="0.2">
      <c r="L2828" s="9"/>
    </row>
    <row r="2829" spans="12:12" x14ac:dyDescent="0.2">
      <c r="L2829" s="9"/>
    </row>
    <row r="2830" spans="12:12" x14ac:dyDescent="0.2">
      <c r="L2830" s="9"/>
    </row>
    <row r="2831" spans="12:12" x14ac:dyDescent="0.2">
      <c r="L2831" s="9"/>
    </row>
    <row r="2832" spans="12:12" x14ac:dyDescent="0.2">
      <c r="L2832" s="9"/>
    </row>
    <row r="2833" spans="12:12" x14ac:dyDescent="0.2">
      <c r="L2833" s="9"/>
    </row>
    <row r="2834" spans="12:12" x14ac:dyDescent="0.2">
      <c r="L2834" s="9"/>
    </row>
    <row r="2835" spans="12:12" x14ac:dyDescent="0.2">
      <c r="L2835" s="9"/>
    </row>
    <row r="2836" spans="12:12" x14ac:dyDescent="0.2">
      <c r="L2836" s="9"/>
    </row>
    <row r="2837" spans="12:12" x14ac:dyDescent="0.2">
      <c r="L2837" s="9"/>
    </row>
    <row r="2838" spans="12:12" x14ac:dyDescent="0.2">
      <c r="L2838" s="9"/>
    </row>
    <row r="2839" spans="12:12" x14ac:dyDescent="0.2">
      <c r="L2839" s="9"/>
    </row>
    <row r="2840" spans="12:12" x14ac:dyDescent="0.2">
      <c r="L2840" s="9"/>
    </row>
    <row r="2841" spans="12:12" x14ac:dyDescent="0.2">
      <c r="L2841" s="9"/>
    </row>
    <row r="2842" spans="12:12" x14ac:dyDescent="0.2">
      <c r="L2842" s="9"/>
    </row>
    <row r="2843" spans="12:12" x14ac:dyDescent="0.2">
      <c r="L2843" s="9"/>
    </row>
    <row r="2844" spans="12:12" x14ac:dyDescent="0.2">
      <c r="L2844" s="9"/>
    </row>
    <row r="2845" spans="12:12" x14ac:dyDescent="0.2">
      <c r="L2845" s="9"/>
    </row>
    <row r="2846" spans="12:12" x14ac:dyDescent="0.2">
      <c r="L2846" s="9"/>
    </row>
    <row r="2847" spans="12:12" x14ac:dyDescent="0.2">
      <c r="L2847" s="9"/>
    </row>
    <row r="2848" spans="12:12" x14ac:dyDescent="0.2">
      <c r="L2848" s="9"/>
    </row>
    <row r="2849" spans="12:12" x14ac:dyDescent="0.2">
      <c r="L2849" s="9"/>
    </row>
    <row r="2850" spans="12:12" x14ac:dyDescent="0.2">
      <c r="L2850" s="9"/>
    </row>
    <row r="2851" spans="12:12" x14ac:dyDescent="0.2">
      <c r="L2851" s="9"/>
    </row>
    <row r="2852" spans="12:12" x14ac:dyDescent="0.2">
      <c r="L2852" s="9"/>
    </row>
    <row r="2853" spans="12:12" x14ac:dyDescent="0.2">
      <c r="L2853" s="9"/>
    </row>
    <row r="2854" spans="12:12" x14ac:dyDescent="0.2">
      <c r="L2854" s="9"/>
    </row>
    <row r="2855" spans="12:12" x14ac:dyDescent="0.2">
      <c r="L2855" s="9"/>
    </row>
    <row r="2856" spans="12:12" x14ac:dyDescent="0.2">
      <c r="L2856" s="9"/>
    </row>
    <row r="2857" spans="12:12" x14ac:dyDescent="0.2">
      <c r="L2857" s="9"/>
    </row>
    <row r="2858" spans="12:12" x14ac:dyDescent="0.2">
      <c r="L2858" s="9"/>
    </row>
    <row r="2859" spans="12:12" x14ac:dyDescent="0.2">
      <c r="L2859" s="9"/>
    </row>
    <row r="2860" spans="12:12" x14ac:dyDescent="0.2">
      <c r="L2860" s="9"/>
    </row>
    <row r="2861" spans="12:12" x14ac:dyDescent="0.2">
      <c r="L2861" s="9"/>
    </row>
    <row r="2862" spans="12:12" x14ac:dyDescent="0.2">
      <c r="L2862" s="9"/>
    </row>
    <row r="2863" spans="12:12" x14ac:dyDescent="0.2">
      <c r="L2863" s="9"/>
    </row>
    <row r="2864" spans="12:12" x14ac:dyDescent="0.2">
      <c r="L2864" s="9"/>
    </row>
    <row r="2865" spans="12:12" x14ac:dyDescent="0.2">
      <c r="L2865" s="9"/>
    </row>
    <row r="2866" spans="12:12" x14ac:dyDescent="0.2">
      <c r="L2866" s="9"/>
    </row>
    <row r="2867" spans="12:12" x14ac:dyDescent="0.2">
      <c r="L2867" s="9"/>
    </row>
    <row r="2868" spans="12:12" x14ac:dyDescent="0.2">
      <c r="L2868" s="9"/>
    </row>
    <row r="2869" spans="12:12" x14ac:dyDescent="0.2">
      <c r="L2869" s="9"/>
    </row>
    <row r="2870" spans="12:12" x14ac:dyDescent="0.2">
      <c r="L2870" s="9"/>
    </row>
    <row r="2871" spans="12:12" x14ac:dyDescent="0.2">
      <c r="L2871" s="9"/>
    </row>
    <row r="2872" spans="12:12" x14ac:dyDescent="0.2">
      <c r="L2872" s="9"/>
    </row>
    <row r="2873" spans="12:12" x14ac:dyDescent="0.2">
      <c r="L2873" s="9"/>
    </row>
    <row r="2874" spans="12:12" x14ac:dyDescent="0.2">
      <c r="L2874" s="9"/>
    </row>
    <row r="2875" spans="12:12" x14ac:dyDescent="0.2">
      <c r="L2875" s="9"/>
    </row>
    <row r="2876" spans="12:12" x14ac:dyDescent="0.2">
      <c r="L2876" s="9"/>
    </row>
    <row r="2877" spans="12:12" x14ac:dyDescent="0.2">
      <c r="L2877" s="9"/>
    </row>
    <row r="2878" spans="12:12" x14ac:dyDescent="0.2">
      <c r="L2878" s="9"/>
    </row>
    <row r="2879" spans="12:12" x14ac:dyDescent="0.2">
      <c r="L2879" s="9"/>
    </row>
    <row r="2880" spans="12:12" x14ac:dyDescent="0.2">
      <c r="L2880" s="9"/>
    </row>
    <row r="2881" spans="12:12" x14ac:dyDescent="0.2">
      <c r="L2881" s="9"/>
    </row>
    <row r="2882" spans="12:12" x14ac:dyDescent="0.2">
      <c r="L2882" s="9"/>
    </row>
    <row r="2883" spans="12:12" x14ac:dyDescent="0.2">
      <c r="L2883" s="9"/>
    </row>
    <row r="2884" spans="12:12" x14ac:dyDescent="0.2">
      <c r="L2884" s="9"/>
    </row>
    <row r="2885" spans="12:12" x14ac:dyDescent="0.2">
      <c r="L2885" s="9"/>
    </row>
    <row r="2886" spans="12:12" x14ac:dyDescent="0.2">
      <c r="L2886" s="9"/>
    </row>
    <row r="2887" spans="12:12" x14ac:dyDescent="0.2">
      <c r="L2887" s="9"/>
    </row>
    <row r="2888" spans="12:12" x14ac:dyDescent="0.2">
      <c r="L2888" s="9"/>
    </row>
    <row r="2889" spans="12:12" x14ac:dyDescent="0.2">
      <c r="L2889" s="9"/>
    </row>
    <row r="2890" spans="12:12" x14ac:dyDescent="0.2">
      <c r="L2890" s="9"/>
    </row>
    <row r="2891" spans="12:12" x14ac:dyDescent="0.2">
      <c r="L2891" s="9"/>
    </row>
    <row r="2892" spans="12:12" x14ac:dyDescent="0.2">
      <c r="L2892" s="9"/>
    </row>
    <row r="2893" spans="12:12" x14ac:dyDescent="0.2">
      <c r="L2893" s="9"/>
    </row>
    <row r="2894" spans="12:12" x14ac:dyDescent="0.2">
      <c r="L2894" s="9"/>
    </row>
    <row r="2895" spans="12:12" x14ac:dyDescent="0.2">
      <c r="L2895" s="9"/>
    </row>
    <row r="2896" spans="12:12" x14ac:dyDescent="0.2">
      <c r="L2896" s="9"/>
    </row>
    <row r="2897" spans="12:12" x14ac:dyDescent="0.2">
      <c r="L2897" s="9"/>
    </row>
    <row r="2898" spans="12:12" x14ac:dyDescent="0.2">
      <c r="L2898" s="9"/>
    </row>
    <row r="2899" spans="12:12" x14ac:dyDescent="0.2">
      <c r="L2899" s="9"/>
    </row>
    <row r="2900" spans="12:12" x14ac:dyDescent="0.2">
      <c r="L2900" s="9"/>
    </row>
    <row r="2901" spans="12:12" x14ac:dyDescent="0.2">
      <c r="L2901" s="9"/>
    </row>
    <row r="2902" spans="12:12" x14ac:dyDescent="0.2">
      <c r="L2902" s="9"/>
    </row>
    <row r="2903" spans="12:12" x14ac:dyDescent="0.2">
      <c r="L2903" s="9"/>
    </row>
    <row r="2904" spans="12:12" x14ac:dyDescent="0.2">
      <c r="L2904" s="9"/>
    </row>
    <row r="2905" spans="12:12" x14ac:dyDescent="0.2">
      <c r="L2905" s="9"/>
    </row>
    <row r="2906" spans="12:12" x14ac:dyDescent="0.2">
      <c r="L2906" s="9"/>
    </row>
    <row r="2907" spans="12:12" x14ac:dyDescent="0.2">
      <c r="L2907" s="9"/>
    </row>
    <row r="2908" spans="12:12" x14ac:dyDescent="0.2">
      <c r="L2908" s="9"/>
    </row>
    <row r="2909" spans="12:12" x14ac:dyDescent="0.2">
      <c r="L2909" s="9"/>
    </row>
    <row r="2910" spans="12:12" x14ac:dyDescent="0.2">
      <c r="L2910" s="9"/>
    </row>
    <row r="2911" spans="12:12" x14ac:dyDescent="0.2">
      <c r="L2911" s="9"/>
    </row>
    <row r="2912" spans="12:12" x14ac:dyDescent="0.2">
      <c r="L2912" s="9"/>
    </row>
    <row r="2913" spans="12:12" x14ac:dyDescent="0.2">
      <c r="L2913" s="9"/>
    </row>
    <row r="2914" spans="12:12" x14ac:dyDescent="0.2">
      <c r="L2914" s="9"/>
    </row>
    <row r="2915" spans="12:12" x14ac:dyDescent="0.2">
      <c r="L2915" s="9"/>
    </row>
    <row r="2916" spans="12:12" x14ac:dyDescent="0.2">
      <c r="L2916" s="9"/>
    </row>
    <row r="2917" spans="12:12" x14ac:dyDescent="0.2">
      <c r="L2917" s="9"/>
    </row>
    <row r="2918" spans="12:12" x14ac:dyDescent="0.2">
      <c r="L2918" s="9"/>
    </row>
    <row r="2919" spans="12:12" x14ac:dyDescent="0.2">
      <c r="L2919" s="9"/>
    </row>
    <row r="2920" spans="12:12" x14ac:dyDescent="0.2">
      <c r="L2920" s="9"/>
    </row>
    <row r="2921" spans="12:12" x14ac:dyDescent="0.2">
      <c r="L2921" s="9"/>
    </row>
    <row r="2922" spans="12:12" x14ac:dyDescent="0.2">
      <c r="L2922" s="9"/>
    </row>
    <row r="2923" spans="12:12" x14ac:dyDescent="0.2">
      <c r="L2923" s="9"/>
    </row>
    <row r="2924" spans="12:12" x14ac:dyDescent="0.2">
      <c r="L2924" s="9"/>
    </row>
    <row r="2925" spans="12:12" x14ac:dyDescent="0.2">
      <c r="L2925" s="9"/>
    </row>
    <row r="2926" spans="12:12" x14ac:dyDescent="0.2">
      <c r="L2926" s="9"/>
    </row>
    <row r="2927" spans="12:12" x14ac:dyDescent="0.2">
      <c r="L2927" s="9"/>
    </row>
    <row r="2928" spans="12:12" x14ac:dyDescent="0.2">
      <c r="L2928" s="9"/>
    </row>
    <row r="2929" spans="12:12" x14ac:dyDescent="0.2">
      <c r="L2929" s="9"/>
    </row>
    <row r="2930" spans="12:12" x14ac:dyDescent="0.2">
      <c r="L2930" s="9"/>
    </row>
    <row r="2931" spans="12:12" x14ac:dyDescent="0.2">
      <c r="L2931" s="9"/>
    </row>
    <row r="2932" spans="12:12" x14ac:dyDescent="0.2">
      <c r="L2932" s="9"/>
    </row>
    <row r="2933" spans="12:12" x14ac:dyDescent="0.2">
      <c r="L2933" s="9"/>
    </row>
    <row r="2934" spans="12:12" x14ac:dyDescent="0.2">
      <c r="L2934" s="9"/>
    </row>
    <row r="2935" spans="12:12" x14ac:dyDescent="0.2">
      <c r="L2935" s="9"/>
    </row>
    <row r="2936" spans="12:12" x14ac:dyDescent="0.2">
      <c r="L2936" s="9"/>
    </row>
    <row r="2937" spans="12:12" x14ac:dyDescent="0.2">
      <c r="L2937" s="9"/>
    </row>
    <row r="2938" spans="12:12" x14ac:dyDescent="0.2">
      <c r="L2938" s="9"/>
    </row>
    <row r="2939" spans="12:12" x14ac:dyDescent="0.2">
      <c r="L2939" s="9"/>
    </row>
    <row r="2940" spans="12:12" x14ac:dyDescent="0.2">
      <c r="L2940" s="9"/>
    </row>
    <row r="2941" spans="12:12" x14ac:dyDescent="0.2">
      <c r="L2941" s="9"/>
    </row>
    <row r="2942" spans="12:12" x14ac:dyDescent="0.2">
      <c r="L2942" s="9"/>
    </row>
    <row r="2943" spans="12:12" x14ac:dyDescent="0.2">
      <c r="L2943" s="9"/>
    </row>
    <row r="2944" spans="12:12" x14ac:dyDescent="0.2">
      <c r="L2944" s="9"/>
    </row>
    <row r="2945" spans="5:12" x14ac:dyDescent="0.2">
      <c r="L2945" s="9"/>
    </row>
    <row r="2946" spans="5:12" x14ac:dyDescent="0.2">
      <c r="L2946" s="9"/>
    </row>
    <row r="2947" spans="5:12" x14ac:dyDescent="0.2">
      <c r="L2947" s="9"/>
    </row>
    <row r="2948" spans="5:12" x14ac:dyDescent="0.2">
      <c r="L2948" s="9"/>
    </row>
    <row r="2949" spans="5:12" x14ac:dyDescent="0.2">
      <c r="L2949" s="9"/>
    </row>
    <row r="2950" spans="5:12" x14ac:dyDescent="0.2">
      <c r="L2950" s="9"/>
    </row>
    <row r="2951" spans="5:12" x14ac:dyDescent="0.2">
      <c r="L2951" s="9"/>
    </row>
    <row r="2952" spans="5:12" x14ac:dyDescent="0.2">
      <c r="E2952" s="399" t="s">
        <v>0</v>
      </c>
      <c r="L2952" s="9"/>
    </row>
    <row r="2953" spans="5:12" x14ac:dyDescent="0.2">
      <c r="E2953" s="399" t="s">
        <v>0</v>
      </c>
      <c r="L2953" s="9"/>
    </row>
  </sheetData>
  <sheetProtection formatCells="0" formatColumns="0" formatRows="0" insertRows="0" deleteRows="0" selectLockedCells="1"/>
  <autoFilter ref="A10:P1025"/>
  <mergeCells count="12">
    <mergeCell ref="P6:P8"/>
    <mergeCell ref="M6:M8"/>
    <mergeCell ref="N6:N8"/>
    <mergeCell ref="H6:K6"/>
    <mergeCell ref="J7:K7"/>
    <mergeCell ref="O6:O8"/>
    <mergeCell ref="M5:O5"/>
    <mergeCell ref="W1:X1"/>
    <mergeCell ref="U1:V1"/>
    <mergeCell ref="Y1:Z1"/>
    <mergeCell ref="J3:K3"/>
    <mergeCell ref="I1:J1"/>
  </mergeCells>
  <pageMargins left="0.70866141732283472" right="0.70866141732283472" top="0.78740157480314965" bottom="0.78740157480314965" header="0.31496062992125984" footer="0.31496062992125984"/>
  <pageSetup paperSize="9" scale="76" fitToHeight="0" orientation="landscape" r:id="rId1"/>
  <rowBreaks count="2" manualBreakCount="2">
    <brk id="82" max="11" man="1"/>
    <brk id="10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Button 12">
              <controlPr defaultSize="0" print="0" autoFill="0" autoPict="0" macro="[0]!Makro4">
                <anchor moveWithCells="1" sizeWithCells="1">
                  <from>
                    <xdr:col>2</xdr:col>
                    <xdr:colOff>3028950</xdr:colOff>
                    <xdr:row>0</xdr:row>
                    <xdr:rowOff>38100</xdr:rowOff>
                  </from>
                  <to>
                    <xdr:col>2</xdr:col>
                    <xdr:colOff>3829050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07"/>
  <sheetViews>
    <sheetView tabSelected="1" view="pageBreakPreview" zoomScaleNormal="100" zoomScaleSheetLayoutView="100" workbookViewId="0">
      <pane ySplit="7" topLeftCell="A38" activePane="bottomLeft" state="frozen"/>
      <selection activeCell="O52" sqref="O52"/>
      <selection pane="bottomLeft" activeCell="O52" sqref="O52"/>
    </sheetView>
  </sheetViews>
  <sheetFormatPr defaultRowHeight="12.75" x14ac:dyDescent="0.2"/>
  <cols>
    <col min="1" max="1" width="2.5703125" style="310" customWidth="1"/>
    <col min="2" max="2" width="7.5703125" style="310" customWidth="1"/>
    <col min="3" max="3" width="10.42578125" style="310" customWidth="1"/>
    <col min="4" max="4" width="54.140625" style="310" customWidth="1"/>
    <col min="5" max="5" width="9.42578125" style="312" customWidth="1"/>
    <col min="6" max="6" width="9.140625" style="311"/>
    <col min="7" max="10" width="13.7109375" style="311" customWidth="1"/>
    <col min="11" max="11" width="14.7109375" style="311" customWidth="1"/>
    <col min="12" max="12" width="2.5703125" style="310" customWidth="1"/>
    <col min="13" max="16384" width="9.140625" style="310"/>
  </cols>
  <sheetData>
    <row r="1" spans="2:11" ht="15.75" x14ac:dyDescent="0.25">
      <c r="B1" s="365" t="s">
        <v>685</v>
      </c>
    </row>
    <row r="2" spans="2:11" s="351" customFormat="1" ht="15.75" x14ac:dyDescent="0.25">
      <c r="B2" s="353" t="s">
        <v>327</v>
      </c>
      <c r="C2" s="353"/>
      <c r="D2" s="364"/>
      <c r="E2" s="363" t="s">
        <v>684</v>
      </c>
      <c r="F2" s="362"/>
      <c r="G2" s="353"/>
      <c r="H2" s="353"/>
      <c r="I2" s="353"/>
      <c r="J2" s="361"/>
      <c r="K2" s="361"/>
    </row>
    <row r="3" spans="2:11" s="351" customFormat="1" ht="15.75" x14ac:dyDescent="0.25">
      <c r="B3" s="353" t="s">
        <v>683</v>
      </c>
      <c r="C3" s="353"/>
      <c r="D3" s="364"/>
      <c r="E3" s="363" t="s">
        <v>682</v>
      </c>
      <c r="F3" s="362"/>
      <c r="G3" s="353"/>
      <c r="H3" s="353"/>
      <c r="I3" s="353"/>
      <c r="J3" s="361"/>
      <c r="K3" s="361"/>
    </row>
    <row r="4" spans="2:11" s="351" customFormat="1" ht="12.75" customHeight="1" x14ac:dyDescent="0.25">
      <c r="B4" s="353" t="s">
        <v>681</v>
      </c>
      <c r="C4" s="353"/>
      <c r="D4" s="360"/>
      <c r="E4" s="359" t="s">
        <v>1756</v>
      </c>
      <c r="F4" s="358"/>
      <c r="G4" s="357"/>
      <c r="H4" s="357"/>
      <c r="I4" s="357"/>
      <c r="J4" s="356"/>
      <c r="K4" s="356"/>
    </row>
    <row r="5" spans="2:11" s="351" customFormat="1" ht="15.75" x14ac:dyDescent="0.25">
      <c r="B5" s="353" t="s">
        <v>680</v>
      </c>
      <c r="C5" s="353"/>
      <c r="D5" s="355" t="s">
        <v>1534</v>
      </c>
      <c r="E5" s="608"/>
      <c r="F5" s="608"/>
      <c r="G5" s="354"/>
      <c r="H5" s="353" t="s">
        <v>314</v>
      </c>
      <c r="I5" s="352"/>
      <c r="J5" s="608"/>
      <c r="K5" s="608"/>
    </row>
    <row r="6" spans="2:11" x14ac:dyDescent="0.2">
      <c r="G6" s="609" t="s">
        <v>678</v>
      </c>
      <c r="H6" s="609"/>
      <c r="I6" s="609"/>
      <c r="J6" s="609"/>
      <c r="K6" s="609"/>
    </row>
    <row r="7" spans="2:11" ht="51.75" customHeight="1" x14ac:dyDescent="0.2">
      <c r="B7" s="349" t="s">
        <v>677</v>
      </c>
      <c r="C7" s="349" t="s">
        <v>676</v>
      </c>
      <c r="D7" s="350" t="s">
        <v>675</v>
      </c>
      <c r="E7" s="349" t="s">
        <v>674</v>
      </c>
      <c r="F7" s="348" t="s">
        <v>436</v>
      </c>
      <c r="G7" s="348" t="s">
        <v>673</v>
      </c>
      <c r="H7" s="348" t="s">
        <v>672</v>
      </c>
      <c r="I7" s="348" t="s">
        <v>671</v>
      </c>
      <c r="J7" s="348" t="s">
        <v>670</v>
      </c>
      <c r="K7" s="348" t="s">
        <v>669</v>
      </c>
    </row>
    <row r="8" spans="2:11" x14ac:dyDescent="0.2">
      <c r="B8" s="610"/>
      <c r="C8" s="610"/>
      <c r="D8" s="610"/>
      <c r="E8" s="610"/>
      <c r="F8" s="610"/>
      <c r="G8" s="610"/>
      <c r="H8" s="610"/>
      <c r="I8" s="610"/>
      <c r="J8" s="610"/>
      <c r="K8" s="610"/>
    </row>
    <row r="9" spans="2:11" x14ac:dyDescent="0.2">
      <c r="B9" s="342"/>
      <c r="C9" s="341"/>
      <c r="D9" s="340" t="s">
        <v>1533</v>
      </c>
      <c r="E9" s="339"/>
      <c r="F9" s="347"/>
      <c r="G9" s="337"/>
      <c r="H9" s="337"/>
      <c r="I9" s="336">
        <f>SUM(I10:I53)</f>
        <v>0</v>
      </c>
      <c r="J9" s="336">
        <f>SUM(J10:J53)</f>
        <v>0</v>
      </c>
      <c r="K9" s="336">
        <f>SUM(K10:K53)</f>
        <v>0</v>
      </c>
    </row>
    <row r="10" spans="2:11" ht="102" x14ac:dyDescent="0.2">
      <c r="B10" s="346">
        <v>1</v>
      </c>
      <c r="C10" s="327"/>
      <c r="D10" s="326" t="s">
        <v>1532</v>
      </c>
      <c r="E10" s="343" t="s">
        <v>441</v>
      </c>
      <c r="F10" s="321">
        <v>1</v>
      </c>
      <c r="G10" s="320">
        <v>0</v>
      </c>
      <c r="H10" s="320">
        <v>0</v>
      </c>
      <c r="I10" s="319">
        <f t="shared" ref="I10:I53" si="0">G10*F10</f>
        <v>0</v>
      </c>
      <c r="J10" s="319">
        <f t="shared" ref="J10:J53" si="1">H10*F10</f>
        <v>0</v>
      </c>
      <c r="K10" s="319">
        <f t="shared" ref="K10:K53" si="2">I10+J10</f>
        <v>0</v>
      </c>
    </row>
    <row r="11" spans="2:11" x14ac:dyDescent="0.2">
      <c r="B11" s="346">
        <f t="shared" ref="B11:B53" si="3">B10+1</f>
        <v>2</v>
      </c>
      <c r="C11" s="327"/>
      <c r="D11" s="326" t="s">
        <v>1531</v>
      </c>
      <c r="E11" s="343" t="s">
        <v>441</v>
      </c>
      <c r="F11" s="321">
        <v>2</v>
      </c>
      <c r="G11" s="320">
        <v>0</v>
      </c>
      <c r="H11" s="320">
        <v>0</v>
      </c>
      <c r="I11" s="319">
        <f t="shared" si="0"/>
        <v>0</v>
      </c>
      <c r="J11" s="319">
        <f t="shared" si="1"/>
        <v>0</v>
      </c>
      <c r="K11" s="319">
        <f t="shared" si="2"/>
        <v>0</v>
      </c>
    </row>
    <row r="12" spans="2:11" ht="38.25" x14ac:dyDescent="0.2">
      <c r="B12" s="346">
        <f t="shared" si="3"/>
        <v>3</v>
      </c>
      <c r="C12" s="327"/>
      <c r="D12" s="326" t="s">
        <v>1530</v>
      </c>
      <c r="E12" s="343" t="s">
        <v>441</v>
      </c>
      <c r="F12" s="321">
        <v>1</v>
      </c>
      <c r="G12" s="320">
        <v>0</v>
      </c>
      <c r="H12" s="320">
        <v>0</v>
      </c>
      <c r="I12" s="319">
        <f t="shared" si="0"/>
        <v>0</v>
      </c>
      <c r="J12" s="319">
        <f t="shared" si="1"/>
        <v>0</v>
      </c>
      <c r="K12" s="319">
        <f t="shared" si="2"/>
        <v>0</v>
      </c>
    </row>
    <row r="13" spans="2:11" ht="25.5" x14ac:dyDescent="0.2">
      <c r="B13" s="346">
        <f t="shared" si="3"/>
        <v>4</v>
      </c>
      <c r="C13" s="327"/>
      <c r="D13" s="326" t="s">
        <v>1529</v>
      </c>
      <c r="E13" s="343" t="s">
        <v>441</v>
      </c>
      <c r="F13" s="321">
        <v>1</v>
      </c>
      <c r="G13" s="320">
        <v>0</v>
      </c>
      <c r="H13" s="320">
        <v>0</v>
      </c>
      <c r="I13" s="319">
        <f t="shared" si="0"/>
        <v>0</v>
      </c>
      <c r="J13" s="319">
        <f t="shared" si="1"/>
        <v>0</v>
      </c>
      <c r="K13" s="319">
        <f t="shared" si="2"/>
        <v>0</v>
      </c>
    </row>
    <row r="14" spans="2:11" ht="25.5" x14ac:dyDescent="0.2">
      <c r="B14" s="346">
        <f t="shared" si="3"/>
        <v>5</v>
      </c>
      <c r="C14" s="327"/>
      <c r="D14" s="326" t="s">
        <v>1528</v>
      </c>
      <c r="E14" s="343" t="s">
        <v>441</v>
      </c>
      <c r="F14" s="321">
        <v>1</v>
      </c>
      <c r="G14" s="320">
        <v>0</v>
      </c>
      <c r="H14" s="320">
        <v>0</v>
      </c>
      <c r="I14" s="319">
        <f t="shared" si="0"/>
        <v>0</v>
      </c>
      <c r="J14" s="319">
        <f t="shared" si="1"/>
        <v>0</v>
      </c>
      <c r="K14" s="319">
        <f t="shared" si="2"/>
        <v>0</v>
      </c>
    </row>
    <row r="15" spans="2:11" x14ac:dyDescent="0.2">
      <c r="B15" s="346">
        <f t="shared" si="3"/>
        <v>6</v>
      </c>
      <c r="C15" s="327"/>
      <c r="D15" s="326" t="s">
        <v>1527</v>
      </c>
      <c r="E15" s="343" t="s">
        <v>441</v>
      </c>
      <c r="F15" s="321">
        <v>2</v>
      </c>
      <c r="G15" s="320">
        <v>0</v>
      </c>
      <c r="H15" s="320">
        <v>0</v>
      </c>
      <c r="I15" s="319">
        <f t="shared" si="0"/>
        <v>0</v>
      </c>
      <c r="J15" s="319">
        <f t="shared" si="1"/>
        <v>0</v>
      </c>
      <c r="K15" s="319">
        <f t="shared" si="2"/>
        <v>0</v>
      </c>
    </row>
    <row r="16" spans="2:11" x14ac:dyDescent="0.2">
      <c r="B16" s="346">
        <f t="shared" si="3"/>
        <v>7</v>
      </c>
      <c r="C16" s="327"/>
      <c r="D16" s="326" t="s">
        <v>1526</v>
      </c>
      <c r="E16" s="343" t="s">
        <v>441</v>
      </c>
      <c r="F16" s="321">
        <v>15</v>
      </c>
      <c r="G16" s="320">
        <v>0</v>
      </c>
      <c r="H16" s="320">
        <v>0</v>
      </c>
      <c r="I16" s="319">
        <f t="shared" si="0"/>
        <v>0</v>
      </c>
      <c r="J16" s="319">
        <f t="shared" si="1"/>
        <v>0</v>
      </c>
      <c r="K16" s="319">
        <f t="shared" si="2"/>
        <v>0</v>
      </c>
    </row>
    <row r="17" spans="2:11" x14ac:dyDescent="0.2">
      <c r="B17" s="346">
        <f t="shared" si="3"/>
        <v>8</v>
      </c>
      <c r="C17" s="327"/>
      <c r="D17" s="326" t="s">
        <v>1525</v>
      </c>
      <c r="E17" s="343" t="s">
        <v>441</v>
      </c>
      <c r="F17" s="321">
        <v>1</v>
      </c>
      <c r="G17" s="320">
        <v>0</v>
      </c>
      <c r="H17" s="320">
        <v>0</v>
      </c>
      <c r="I17" s="319">
        <f t="shared" si="0"/>
        <v>0</v>
      </c>
      <c r="J17" s="319">
        <f t="shared" si="1"/>
        <v>0</v>
      </c>
      <c r="K17" s="319">
        <f t="shared" si="2"/>
        <v>0</v>
      </c>
    </row>
    <row r="18" spans="2:11" x14ac:dyDescent="0.2">
      <c r="B18" s="346">
        <f t="shared" si="3"/>
        <v>9</v>
      </c>
      <c r="C18" s="327"/>
      <c r="D18" s="326" t="s">
        <v>1524</v>
      </c>
      <c r="E18" s="343" t="s">
        <v>441</v>
      </c>
      <c r="F18" s="321">
        <v>3</v>
      </c>
      <c r="G18" s="320">
        <v>0</v>
      </c>
      <c r="H18" s="320">
        <v>0</v>
      </c>
      <c r="I18" s="319">
        <f t="shared" si="0"/>
        <v>0</v>
      </c>
      <c r="J18" s="319">
        <f t="shared" si="1"/>
        <v>0</v>
      </c>
      <c r="K18" s="319">
        <f t="shared" si="2"/>
        <v>0</v>
      </c>
    </row>
    <row r="19" spans="2:11" ht="38.25" x14ac:dyDescent="0.2">
      <c r="B19" s="346">
        <f t="shared" si="3"/>
        <v>10</v>
      </c>
      <c r="C19" s="327"/>
      <c r="D19" s="326" t="s">
        <v>1523</v>
      </c>
      <c r="E19" s="343" t="s">
        <v>441</v>
      </c>
      <c r="F19" s="321">
        <v>2</v>
      </c>
      <c r="G19" s="320">
        <v>0</v>
      </c>
      <c r="H19" s="320">
        <v>0</v>
      </c>
      <c r="I19" s="319">
        <f t="shared" si="0"/>
        <v>0</v>
      </c>
      <c r="J19" s="319">
        <f t="shared" si="1"/>
        <v>0</v>
      </c>
      <c r="K19" s="319">
        <f t="shared" si="2"/>
        <v>0</v>
      </c>
    </row>
    <row r="20" spans="2:11" x14ac:dyDescent="0.2">
      <c r="B20" s="346">
        <f t="shared" si="3"/>
        <v>11</v>
      </c>
      <c r="C20" s="327"/>
      <c r="D20" s="326" t="s">
        <v>1522</v>
      </c>
      <c r="E20" s="343" t="s">
        <v>441</v>
      </c>
      <c r="F20" s="321">
        <v>12</v>
      </c>
      <c r="G20" s="320">
        <v>0</v>
      </c>
      <c r="H20" s="320">
        <v>0</v>
      </c>
      <c r="I20" s="319">
        <f t="shared" si="0"/>
        <v>0</v>
      </c>
      <c r="J20" s="319">
        <f t="shared" si="1"/>
        <v>0</v>
      </c>
      <c r="K20" s="319">
        <f t="shared" si="2"/>
        <v>0</v>
      </c>
    </row>
    <row r="21" spans="2:11" x14ac:dyDescent="0.2">
      <c r="B21" s="346">
        <f t="shared" si="3"/>
        <v>12</v>
      </c>
      <c r="C21" s="327"/>
      <c r="D21" s="326" t="s">
        <v>1521</v>
      </c>
      <c r="E21" s="343" t="s">
        <v>441</v>
      </c>
      <c r="F21" s="321">
        <v>7</v>
      </c>
      <c r="G21" s="320">
        <v>0</v>
      </c>
      <c r="H21" s="320">
        <v>0</v>
      </c>
      <c r="I21" s="319">
        <f t="shared" si="0"/>
        <v>0</v>
      </c>
      <c r="J21" s="319">
        <f t="shared" si="1"/>
        <v>0</v>
      </c>
      <c r="K21" s="319">
        <f t="shared" si="2"/>
        <v>0</v>
      </c>
    </row>
    <row r="22" spans="2:11" ht="38.25" x14ac:dyDescent="0.2">
      <c r="B22" s="346">
        <f t="shared" si="3"/>
        <v>13</v>
      </c>
      <c r="C22" s="327"/>
      <c r="D22" s="326" t="s">
        <v>1520</v>
      </c>
      <c r="E22" s="343" t="s">
        <v>441</v>
      </c>
      <c r="F22" s="321">
        <v>58</v>
      </c>
      <c r="G22" s="320">
        <v>0</v>
      </c>
      <c r="H22" s="320">
        <v>0</v>
      </c>
      <c r="I22" s="319">
        <f t="shared" si="0"/>
        <v>0</v>
      </c>
      <c r="J22" s="319">
        <f t="shared" si="1"/>
        <v>0</v>
      </c>
      <c r="K22" s="319">
        <f t="shared" si="2"/>
        <v>0</v>
      </c>
    </row>
    <row r="23" spans="2:11" ht="25.5" x14ac:dyDescent="0.2">
      <c r="B23" s="346">
        <f t="shared" si="3"/>
        <v>14</v>
      </c>
      <c r="C23" s="327"/>
      <c r="D23" s="326" t="s">
        <v>1519</v>
      </c>
      <c r="E23" s="343" t="s">
        <v>441</v>
      </c>
      <c r="F23" s="321">
        <v>5</v>
      </c>
      <c r="G23" s="320">
        <v>0</v>
      </c>
      <c r="H23" s="320">
        <v>0</v>
      </c>
      <c r="I23" s="319">
        <f t="shared" si="0"/>
        <v>0</v>
      </c>
      <c r="J23" s="319">
        <f t="shared" si="1"/>
        <v>0</v>
      </c>
      <c r="K23" s="319">
        <f t="shared" si="2"/>
        <v>0</v>
      </c>
    </row>
    <row r="24" spans="2:11" ht="25.5" x14ac:dyDescent="0.2">
      <c r="B24" s="346">
        <f t="shared" si="3"/>
        <v>15</v>
      </c>
      <c r="C24" s="327"/>
      <c r="D24" s="326" t="s">
        <v>1518</v>
      </c>
      <c r="E24" s="343" t="s">
        <v>441</v>
      </c>
      <c r="F24" s="321">
        <v>1</v>
      </c>
      <c r="G24" s="320">
        <v>0</v>
      </c>
      <c r="H24" s="320">
        <v>0</v>
      </c>
      <c r="I24" s="319">
        <f t="shared" si="0"/>
        <v>0</v>
      </c>
      <c r="J24" s="319">
        <f t="shared" si="1"/>
        <v>0</v>
      </c>
      <c r="K24" s="319">
        <f t="shared" si="2"/>
        <v>0</v>
      </c>
    </row>
    <row r="25" spans="2:11" ht="25.5" x14ac:dyDescent="0.2">
      <c r="B25" s="346">
        <f t="shared" si="3"/>
        <v>16</v>
      </c>
      <c r="C25" s="327"/>
      <c r="D25" s="326" t="s">
        <v>1517</v>
      </c>
      <c r="E25" s="343" t="s">
        <v>441</v>
      </c>
      <c r="F25" s="321">
        <v>2</v>
      </c>
      <c r="G25" s="320">
        <v>0</v>
      </c>
      <c r="H25" s="320">
        <v>0</v>
      </c>
      <c r="I25" s="319">
        <f t="shared" si="0"/>
        <v>0</v>
      </c>
      <c r="J25" s="319">
        <f t="shared" si="1"/>
        <v>0</v>
      </c>
      <c r="K25" s="319">
        <f t="shared" si="2"/>
        <v>0</v>
      </c>
    </row>
    <row r="26" spans="2:11" x14ac:dyDescent="0.2">
      <c r="B26" s="346">
        <f t="shared" si="3"/>
        <v>17</v>
      </c>
      <c r="C26" s="327"/>
      <c r="D26" s="326" t="s">
        <v>1516</v>
      </c>
      <c r="E26" s="343" t="s">
        <v>441</v>
      </c>
      <c r="F26" s="321">
        <v>132</v>
      </c>
      <c r="G26" s="320">
        <v>0</v>
      </c>
      <c r="H26" s="320">
        <v>0</v>
      </c>
      <c r="I26" s="319">
        <f t="shared" si="0"/>
        <v>0</v>
      </c>
      <c r="J26" s="319">
        <f t="shared" si="1"/>
        <v>0</v>
      </c>
      <c r="K26" s="319">
        <f t="shared" si="2"/>
        <v>0</v>
      </c>
    </row>
    <row r="27" spans="2:11" x14ac:dyDescent="0.2">
      <c r="B27" s="346">
        <f t="shared" si="3"/>
        <v>18</v>
      </c>
      <c r="C27" s="327"/>
      <c r="D27" s="326" t="s">
        <v>1515</v>
      </c>
      <c r="E27" s="343" t="s">
        <v>441</v>
      </c>
      <c r="F27" s="321">
        <v>5</v>
      </c>
      <c r="G27" s="320">
        <v>0</v>
      </c>
      <c r="H27" s="320">
        <v>0</v>
      </c>
      <c r="I27" s="319">
        <f t="shared" si="0"/>
        <v>0</v>
      </c>
      <c r="J27" s="319">
        <f t="shared" si="1"/>
        <v>0</v>
      </c>
      <c r="K27" s="319">
        <f t="shared" si="2"/>
        <v>0</v>
      </c>
    </row>
    <row r="28" spans="2:11" x14ac:dyDescent="0.2">
      <c r="B28" s="346">
        <f t="shared" si="3"/>
        <v>19</v>
      </c>
      <c r="C28" s="327"/>
      <c r="D28" s="326" t="s">
        <v>1514</v>
      </c>
      <c r="E28" s="343" t="s">
        <v>441</v>
      </c>
      <c r="F28" s="321">
        <v>1</v>
      </c>
      <c r="G28" s="320">
        <v>0</v>
      </c>
      <c r="H28" s="320">
        <v>0</v>
      </c>
      <c r="I28" s="319">
        <f t="shared" si="0"/>
        <v>0</v>
      </c>
      <c r="J28" s="319">
        <f t="shared" si="1"/>
        <v>0</v>
      </c>
      <c r="K28" s="319">
        <f t="shared" si="2"/>
        <v>0</v>
      </c>
    </row>
    <row r="29" spans="2:11" x14ac:dyDescent="0.2">
      <c r="B29" s="346">
        <f t="shared" si="3"/>
        <v>20</v>
      </c>
      <c r="C29" s="327"/>
      <c r="D29" s="326" t="s">
        <v>1490</v>
      </c>
      <c r="E29" s="343" t="s">
        <v>441</v>
      </c>
      <c r="F29" s="321">
        <v>58</v>
      </c>
      <c r="G29" s="320">
        <v>0</v>
      </c>
      <c r="H29" s="320">
        <v>0</v>
      </c>
      <c r="I29" s="319">
        <f t="shared" si="0"/>
        <v>0</v>
      </c>
      <c r="J29" s="319">
        <f t="shared" si="1"/>
        <v>0</v>
      </c>
      <c r="K29" s="319">
        <f t="shared" si="2"/>
        <v>0</v>
      </c>
    </row>
    <row r="30" spans="2:11" ht="25.5" x14ac:dyDescent="0.2">
      <c r="B30" s="346">
        <f t="shared" si="3"/>
        <v>21</v>
      </c>
      <c r="C30" s="327"/>
      <c r="D30" s="326" t="s">
        <v>1513</v>
      </c>
      <c r="E30" s="343" t="s">
        <v>441</v>
      </c>
      <c r="F30" s="321">
        <v>15</v>
      </c>
      <c r="G30" s="320">
        <v>0</v>
      </c>
      <c r="H30" s="320">
        <v>0</v>
      </c>
      <c r="I30" s="319">
        <f t="shared" si="0"/>
        <v>0</v>
      </c>
      <c r="J30" s="319">
        <f t="shared" si="1"/>
        <v>0</v>
      </c>
      <c r="K30" s="319">
        <f t="shared" si="2"/>
        <v>0</v>
      </c>
    </row>
    <row r="31" spans="2:11" ht="63.75" x14ac:dyDescent="0.2">
      <c r="B31" s="346">
        <f t="shared" si="3"/>
        <v>22</v>
      </c>
      <c r="C31" s="327"/>
      <c r="D31" s="326" t="s">
        <v>1512</v>
      </c>
      <c r="E31" s="322" t="s">
        <v>36</v>
      </c>
      <c r="F31" s="321">
        <v>6615</v>
      </c>
      <c r="G31" s="320">
        <v>0</v>
      </c>
      <c r="H31" s="320">
        <v>0</v>
      </c>
      <c r="I31" s="319">
        <f t="shared" si="0"/>
        <v>0</v>
      </c>
      <c r="J31" s="319">
        <f t="shared" si="1"/>
        <v>0</v>
      </c>
      <c r="K31" s="319">
        <f t="shared" si="2"/>
        <v>0</v>
      </c>
    </row>
    <row r="32" spans="2:11" ht="38.25" x14ac:dyDescent="0.2">
      <c r="B32" s="346">
        <f t="shared" si="3"/>
        <v>23</v>
      </c>
      <c r="C32" s="327"/>
      <c r="D32" s="326" t="s">
        <v>1511</v>
      </c>
      <c r="E32" s="322" t="s">
        <v>36</v>
      </c>
      <c r="F32" s="321">
        <v>80</v>
      </c>
      <c r="G32" s="320">
        <v>0</v>
      </c>
      <c r="H32" s="320">
        <v>0</v>
      </c>
      <c r="I32" s="319">
        <f t="shared" si="0"/>
        <v>0</v>
      </c>
      <c r="J32" s="319">
        <f t="shared" si="1"/>
        <v>0</v>
      </c>
      <c r="K32" s="319">
        <f t="shared" si="2"/>
        <v>0</v>
      </c>
    </row>
    <row r="33" spans="2:11" x14ac:dyDescent="0.2">
      <c r="B33" s="346">
        <f t="shared" si="3"/>
        <v>24</v>
      </c>
      <c r="C33" s="327"/>
      <c r="D33" s="326" t="s">
        <v>1510</v>
      </c>
      <c r="E33" s="322" t="s">
        <v>36</v>
      </c>
      <c r="F33" s="321">
        <v>20</v>
      </c>
      <c r="G33" s="320">
        <v>0</v>
      </c>
      <c r="H33" s="320">
        <v>0</v>
      </c>
      <c r="I33" s="319">
        <f t="shared" si="0"/>
        <v>0</v>
      </c>
      <c r="J33" s="319">
        <f t="shared" si="1"/>
        <v>0</v>
      </c>
      <c r="K33" s="319">
        <f t="shared" si="2"/>
        <v>0</v>
      </c>
    </row>
    <row r="34" spans="2:11" x14ac:dyDescent="0.2">
      <c r="B34" s="346">
        <f t="shared" si="3"/>
        <v>25</v>
      </c>
      <c r="C34" s="327"/>
      <c r="D34" s="326" t="s">
        <v>1429</v>
      </c>
      <c r="E34" s="322" t="s">
        <v>545</v>
      </c>
      <c r="F34" s="321">
        <v>10</v>
      </c>
      <c r="G34" s="320">
        <v>0</v>
      </c>
      <c r="H34" s="320">
        <v>0</v>
      </c>
      <c r="I34" s="319">
        <f t="shared" si="0"/>
        <v>0</v>
      </c>
      <c r="J34" s="319">
        <f t="shared" si="1"/>
        <v>0</v>
      </c>
      <c r="K34" s="319">
        <f t="shared" si="2"/>
        <v>0</v>
      </c>
    </row>
    <row r="35" spans="2:11" x14ac:dyDescent="0.2">
      <c r="B35" s="346">
        <f t="shared" si="3"/>
        <v>26</v>
      </c>
      <c r="C35" s="327"/>
      <c r="D35" s="326" t="s">
        <v>1509</v>
      </c>
      <c r="E35" s="322" t="s">
        <v>441</v>
      </c>
      <c r="F35" s="321">
        <v>66</v>
      </c>
      <c r="G35" s="320">
        <v>0</v>
      </c>
      <c r="H35" s="320">
        <v>0</v>
      </c>
      <c r="I35" s="319">
        <f t="shared" si="0"/>
        <v>0</v>
      </c>
      <c r="J35" s="319">
        <f t="shared" si="1"/>
        <v>0</v>
      </c>
      <c r="K35" s="319">
        <f t="shared" si="2"/>
        <v>0</v>
      </c>
    </row>
    <row r="36" spans="2:11" x14ac:dyDescent="0.2">
      <c r="B36" s="346">
        <f t="shared" si="3"/>
        <v>27</v>
      </c>
      <c r="C36" s="327"/>
      <c r="D36" s="326" t="s">
        <v>1508</v>
      </c>
      <c r="E36" s="322" t="s">
        <v>441</v>
      </c>
      <c r="F36" s="321">
        <v>66</v>
      </c>
      <c r="G36" s="320">
        <v>0</v>
      </c>
      <c r="H36" s="320">
        <v>0</v>
      </c>
      <c r="I36" s="319">
        <f t="shared" si="0"/>
        <v>0</v>
      </c>
      <c r="J36" s="319">
        <f t="shared" si="1"/>
        <v>0</v>
      </c>
      <c r="K36" s="319">
        <f t="shared" si="2"/>
        <v>0</v>
      </c>
    </row>
    <row r="37" spans="2:11" x14ac:dyDescent="0.2">
      <c r="B37" s="346">
        <f t="shared" si="3"/>
        <v>28</v>
      </c>
      <c r="C37" s="327"/>
      <c r="D37" s="326" t="s">
        <v>1448</v>
      </c>
      <c r="E37" s="322" t="s">
        <v>441</v>
      </c>
      <c r="F37" s="321">
        <v>15</v>
      </c>
      <c r="G37" s="320">
        <v>0</v>
      </c>
      <c r="H37" s="320">
        <v>0</v>
      </c>
      <c r="I37" s="319">
        <f t="shared" si="0"/>
        <v>0</v>
      </c>
      <c r="J37" s="319">
        <f t="shared" si="1"/>
        <v>0</v>
      </c>
      <c r="K37" s="319">
        <f t="shared" si="2"/>
        <v>0</v>
      </c>
    </row>
    <row r="38" spans="2:11" ht="25.5" x14ac:dyDescent="0.2">
      <c r="B38" s="346">
        <f t="shared" si="3"/>
        <v>29</v>
      </c>
      <c r="C38" s="327"/>
      <c r="D38" s="326" t="s">
        <v>1507</v>
      </c>
      <c r="E38" s="322" t="s">
        <v>441</v>
      </c>
      <c r="F38" s="321">
        <v>8</v>
      </c>
      <c r="G38" s="320">
        <v>0</v>
      </c>
      <c r="H38" s="320">
        <v>0</v>
      </c>
      <c r="I38" s="319">
        <f t="shared" si="0"/>
        <v>0</v>
      </c>
      <c r="J38" s="319">
        <f t="shared" si="1"/>
        <v>0</v>
      </c>
      <c r="K38" s="319">
        <f t="shared" si="2"/>
        <v>0</v>
      </c>
    </row>
    <row r="39" spans="2:11" x14ac:dyDescent="0.2">
      <c r="B39" s="346">
        <f t="shared" si="3"/>
        <v>30</v>
      </c>
      <c r="C39" s="327"/>
      <c r="D39" s="326" t="s">
        <v>1427</v>
      </c>
      <c r="E39" s="322" t="s">
        <v>36</v>
      </c>
      <c r="F39" s="321">
        <v>165</v>
      </c>
      <c r="G39" s="320">
        <v>0</v>
      </c>
      <c r="H39" s="320">
        <v>0</v>
      </c>
      <c r="I39" s="319">
        <f t="shared" si="0"/>
        <v>0</v>
      </c>
      <c r="J39" s="319">
        <f t="shared" si="1"/>
        <v>0</v>
      </c>
      <c r="K39" s="319">
        <f t="shared" si="2"/>
        <v>0</v>
      </c>
    </row>
    <row r="40" spans="2:11" x14ac:dyDescent="0.2">
      <c r="B40" s="346">
        <f t="shared" si="3"/>
        <v>31</v>
      </c>
      <c r="C40" s="327"/>
      <c r="D40" s="326" t="s">
        <v>1447</v>
      </c>
      <c r="E40" s="322" t="s">
        <v>36</v>
      </c>
      <c r="F40" s="321">
        <v>40</v>
      </c>
      <c r="G40" s="320">
        <v>0</v>
      </c>
      <c r="H40" s="320">
        <v>0</v>
      </c>
      <c r="I40" s="319">
        <f t="shared" si="0"/>
        <v>0</v>
      </c>
      <c r="J40" s="319">
        <f t="shared" si="1"/>
        <v>0</v>
      </c>
      <c r="K40" s="319">
        <f t="shared" si="2"/>
        <v>0</v>
      </c>
    </row>
    <row r="41" spans="2:11" x14ac:dyDescent="0.2">
      <c r="B41" s="346">
        <f t="shared" si="3"/>
        <v>32</v>
      </c>
      <c r="C41" s="327"/>
      <c r="D41" s="326" t="s">
        <v>1506</v>
      </c>
      <c r="E41" s="322" t="s">
        <v>36</v>
      </c>
      <c r="F41" s="321">
        <v>25</v>
      </c>
      <c r="G41" s="320">
        <v>0</v>
      </c>
      <c r="H41" s="320">
        <v>0</v>
      </c>
      <c r="I41" s="319">
        <f t="shared" si="0"/>
        <v>0</v>
      </c>
      <c r="J41" s="319">
        <f t="shared" si="1"/>
        <v>0</v>
      </c>
      <c r="K41" s="319">
        <f t="shared" si="2"/>
        <v>0</v>
      </c>
    </row>
    <row r="42" spans="2:11" ht="25.5" x14ac:dyDescent="0.2">
      <c r="B42" s="346">
        <f t="shared" si="3"/>
        <v>33</v>
      </c>
      <c r="C42" s="327"/>
      <c r="D42" s="326" t="s">
        <v>1462</v>
      </c>
      <c r="E42" s="322" t="s">
        <v>441</v>
      </c>
      <c r="F42" s="321">
        <v>150</v>
      </c>
      <c r="G42" s="320">
        <v>0</v>
      </c>
      <c r="H42" s="320">
        <v>0</v>
      </c>
      <c r="I42" s="319">
        <f t="shared" si="0"/>
        <v>0</v>
      </c>
      <c r="J42" s="319">
        <f t="shared" si="1"/>
        <v>0</v>
      </c>
      <c r="K42" s="319">
        <f t="shared" si="2"/>
        <v>0</v>
      </c>
    </row>
    <row r="43" spans="2:11" x14ac:dyDescent="0.2">
      <c r="B43" s="346">
        <f t="shared" si="3"/>
        <v>34</v>
      </c>
      <c r="C43" s="327"/>
      <c r="D43" s="326" t="s">
        <v>1474</v>
      </c>
      <c r="E43" s="322" t="s">
        <v>441</v>
      </c>
      <c r="F43" s="321">
        <v>2</v>
      </c>
      <c r="G43" s="320">
        <v>0</v>
      </c>
      <c r="H43" s="320">
        <v>0</v>
      </c>
      <c r="I43" s="319">
        <f t="shared" si="0"/>
        <v>0</v>
      </c>
      <c r="J43" s="319">
        <f t="shared" si="1"/>
        <v>0</v>
      </c>
      <c r="K43" s="319">
        <f t="shared" si="2"/>
        <v>0</v>
      </c>
    </row>
    <row r="44" spans="2:11" ht="25.5" x14ac:dyDescent="0.2">
      <c r="B44" s="346">
        <f t="shared" si="3"/>
        <v>35</v>
      </c>
      <c r="C44" s="327"/>
      <c r="D44" s="326" t="s">
        <v>1445</v>
      </c>
      <c r="E44" s="322" t="s">
        <v>36</v>
      </c>
      <c r="F44" s="321">
        <v>20</v>
      </c>
      <c r="G44" s="320">
        <v>0</v>
      </c>
      <c r="H44" s="320">
        <v>0</v>
      </c>
      <c r="I44" s="319">
        <f t="shared" si="0"/>
        <v>0</v>
      </c>
      <c r="J44" s="319">
        <f t="shared" si="1"/>
        <v>0</v>
      </c>
      <c r="K44" s="319">
        <f t="shared" si="2"/>
        <v>0</v>
      </c>
    </row>
    <row r="45" spans="2:11" ht="9" customHeight="1" x14ac:dyDescent="0.2">
      <c r="B45" s="346">
        <f t="shared" si="3"/>
        <v>36</v>
      </c>
      <c r="C45" s="327"/>
      <c r="D45" s="326" t="s">
        <v>1505</v>
      </c>
      <c r="E45" s="322" t="s">
        <v>441</v>
      </c>
      <c r="F45" s="321">
        <v>6</v>
      </c>
      <c r="G45" s="320">
        <v>0</v>
      </c>
      <c r="H45" s="320">
        <v>0</v>
      </c>
      <c r="I45" s="319">
        <f t="shared" si="0"/>
        <v>0</v>
      </c>
      <c r="J45" s="319">
        <f t="shared" si="1"/>
        <v>0</v>
      </c>
      <c r="K45" s="319">
        <f t="shared" si="2"/>
        <v>0</v>
      </c>
    </row>
    <row r="46" spans="2:11" x14ac:dyDescent="0.2">
      <c r="B46" s="346">
        <f t="shared" si="3"/>
        <v>37</v>
      </c>
      <c r="C46" s="327"/>
      <c r="D46" s="326" t="s">
        <v>1394</v>
      </c>
      <c r="E46" s="322" t="s">
        <v>441</v>
      </c>
      <c r="F46" s="321">
        <v>6</v>
      </c>
      <c r="G46" s="320">
        <v>0</v>
      </c>
      <c r="H46" s="320">
        <v>0</v>
      </c>
      <c r="I46" s="319">
        <f t="shared" si="0"/>
        <v>0</v>
      </c>
      <c r="J46" s="319">
        <f t="shared" si="1"/>
        <v>0</v>
      </c>
      <c r="K46" s="319">
        <f t="shared" si="2"/>
        <v>0</v>
      </c>
    </row>
    <row r="47" spans="2:11" x14ac:dyDescent="0.2">
      <c r="B47" s="346">
        <f t="shared" si="3"/>
        <v>38</v>
      </c>
      <c r="C47" s="327"/>
      <c r="D47" s="326" t="s">
        <v>1426</v>
      </c>
      <c r="E47" s="322" t="s">
        <v>441</v>
      </c>
      <c r="F47" s="321">
        <v>1</v>
      </c>
      <c r="G47" s="320">
        <v>0</v>
      </c>
      <c r="H47" s="320">
        <v>0</v>
      </c>
      <c r="I47" s="319">
        <f t="shared" si="0"/>
        <v>0</v>
      </c>
      <c r="J47" s="319">
        <f t="shared" si="1"/>
        <v>0</v>
      </c>
      <c r="K47" s="319">
        <f t="shared" si="2"/>
        <v>0</v>
      </c>
    </row>
    <row r="48" spans="2:11" x14ac:dyDescent="0.2">
      <c r="B48" s="346">
        <f t="shared" si="3"/>
        <v>39</v>
      </c>
      <c r="C48" s="327"/>
      <c r="D48" s="326" t="s">
        <v>1504</v>
      </c>
      <c r="E48" s="322" t="s">
        <v>441</v>
      </c>
      <c r="F48" s="321">
        <v>147</v>
      </c>
      <c r="G48" s="320">
        <v>0</v>
      </c>
      <c r="H48" s="320">
        <v>0</v>
      </c>
      <c r="I48" s="319">
        <f t="shared" si="0"/>
        <v>0</v>
      </c>
      <c r="J48" s="319">
        <f t="shared" si="1"/>
        <v>0</v>
      </c>
      <c r="K48" s="319">
        <f t="shared" si="2"/>
        <v>0</v>
      </c>
    </row>
    <row r="49" spans="2:11" x14ac:dyDescent="0.2">
      <c r="B49" s="346">
        <f t="shared" si="3"/>
        <v>40</v>
      </c>
      <c r="C49" s="327"/>
      <c r="D49" s="326" t="s">
        <v>1503</v>
      </c>
      <c r="E49" s="322" t="s">
        <v>441</v>
      </c>
      <c r="F49" s="321">
        <v>1</v>
      </c>
      <c r="G49" s="320">
        <v>0</v>
      </c>
      <c r="H49" s="320">
        <v>0</v>
      </c>
      <c r="I49" s="319">
        <f t="shared" si="0"/>
        <v>0</v>
      </c>
      <c r="J49" s="319">
        <f t="shared" si="1"/>
        <v>0</v>
      </c>
      <c r="K49" s="319">
        <f t="shared" si="2"/>
        <v>0</v>
      </c>
    </row>
    <row r="50" spans="2:11" x14ac:dyDescent="0.2">
      <c r="B50" s="346">
        <f t="shared" si="3"/>
        <v>41</v>
      </c>
      <c r="C50" s="327"/>
      <c r="D50" s="326" t="s">
        <v>1424</v>
      </c>
      <c r="E50" s="322" t="s">
        <v>441</v>
      </c>
      <c r="F50" s="321">
        <v>1</v>
      </c>
      <c r="G50" s="320">
        <v>0</v>
      </c>
      <c r="H50" s="320">
        <v>0</v>
      </c>
      <c r="I50" s="319">
        <f t="shared" si="0"/>
        <v>0</v>
      </c>
      <c r="J50" s="319">
        <f t="shared" si="1"/>
        <v>0</v>
      </c>
      <c r="K50" s="319">
        <f t="shared" si="2"/>
        <v>0</v>
      </c>
    </row>
    <row r="51" spans="2:11" x14ac:dyDescent="0.2">
      <c r="B51" s="346">
        <f t="shared" si="3"/>
        <v>42</v>
      </c>
      <c r="C51" s="327"/>
      <c r="D51" s="326" t="s">
        <v>1423</v>
      </c>
      <c r="E51" s="322" t="s">
        <v>441</v>
      </c>
      <c r="F51" s="321">
        <v>1</v>
      </c>
      <c r="G51" s="320">
        <v>0</v>
      </c>
      <c r="H51" s="320">
        <v>0</v>
      </c>
      <c r="I51" s="319">
        <f t="shared" si="0"/>
        <v>0</v>
      </c>
      <c r="J51" s="319">
        <f t="shared" si="1"/>
        <v>0</v>
      </c>
      <c r="K51" s="319">
        <f t="shared" si="2"/>
        <v>0</v>
      </c>
    </row>
    <row r="52" spans="2:11" x14ac:dyDescent="0.2">
      <c r="B52" s="346">
        <f t="shared" si="3"/>
        <v>43</v>
      </c>
      <c r="C52" s="327"/>
      <c r="D52" s="326" t="s">
        <v>1422</v>
      </c>
      <c r="E52" s="322" t="s">
        <v>441</v>
      </c>
      <c r="F52" s="321">
        <v>1</v>
      </c>
      <c r="G52" s="320">
        <v>0</v>
      </c>
      <c r="H52" s="320">
        <v>0</v>
      </c>
      <c r="I52" s="319">
        <f t="shared" si="0"/>
        <v>0</v>
      </c>
      <c r="J52" s="319">
        <f t="shared" si="1"/>
        <v>0</v>
      </c>
      <c r="K52" s="319">
        <f t="shared" si="2"/>
        <v>0</v>
      </c>
    </row>
    <row r="53" spans="2:11" x14ac:dyDescent="0.2">
      <c r="B53" s="346">
        <f t="shared" si="3"/>
        <v>44</v>
      </c>
      <c r="C53" s="327"/>
      <c r="D53" s="344" t="s">
        <v>1421</v>
      </c>
      <c r="E53" s="343" t="s">
        <v>441</v>
      </c>
      <c r="F53" s="321">
        <v>1</v>
      </c>
      <c r="G53" s="320">
        <v>0</v>
      </c>
      <c r="H53" s="320">
        <v>0</v>
      </c>
      <c r="I53" s="319">
        <f t="shared" si="0"/>
        <v>0</v>
      </c>
      <c r="J53" s="319">
        <f t="shared" si="1"/>
        <v>0</v>
      </c>
      <c r="K53" s="319">
        <f t="shared" si="2"/>
        <v>0</v>
      </c>
    </row>
    <row r="54" spans="2:11" x14ac:dyDescent="0.2">
      <c r="B54" s="342"/>
      <c r="C54" s="341"/>
      <c r="D54" s="340" t="s">
        <v>1502</v>
      </c>
      <c r="E54" s="339"/>
      <c r="F54" s="338"/>
      <c r="G54" s="337"/>
      <c r="H54" s="337"/>
      <c r="I54" s="336">
        <f>SUM(I55:I82)</f>
        <v>0</v>
      </c>
      <c r="J54" s="336">
        <f>SUM(J55:J82)</f>
        <v>0</v>
      </c>
      <c r="K54" s="336">
        <f>SUM(K55:K82)</f>
        <v>0</v>
      </c>
    </row>
    <row r="55" spans="2:11" ht="25.5" x14ac:dyDescent="0.2">
      <c r="B55" s="328">
        <f t="shared" ref="B55:B82" si="4">MAX(B53,B54)+1</f>
        <v>45</v>
      </c>
      <c r="C55" s="327"/>
      <c r="D55" s="326" t="s">
        <v>1501</v>
      </c>
      <c r="E55" s="322" t="s">
        <v>441</v>
      </c>
      <c r="F55" s="321">
        <v>1</v>
      </c>
      <c r="G55" s="320">
        <v>0</v>
      </c>
      <c r="H55" s="320">
        <v>0</v>
      </c>
      <c r="I55" s="319">
        <f t="shared" ref="I55:I82" si="5">G55*F55</f>
        <v>0</v>
      </c>
      <c r="J55" s="319">
        <f t="shared" ref="J55:J82" si="6">H55*F55</f>
        <v>0</v>
      </c>
      <c r="K55" s="319">
        <f t="shared" ref="K55:K82" si="7">I55+J55</f>
        <v>0</v>
      </c>
    </row>
    <row r="56" spans="2:11" ht="25.5" x14ac:dyDescent="0.2">
      <c r="B56" s="328">
        <f t="shared" si="4"/>
        <v>46</v>
      </c>
      <c r="C56" s="327"/>
      <c r="D56" s="326" t="s">
        <v>1500</v>
      </c>
      <c r="E56" s="322" t="s">
        <v>441</v>
      </c>
      <c r="F56" s="321">
        <v>1</v>
      </c>
      <c r="G56" s="320">
        <v>0</v>
      </c>
      <c r="H56" s="320">
        <v>0</v>
      </c>
      <c r="I56" s="319">
        <f t="shared" si="5"/>
        <v>0</v>
      </c>
      <c r="J56" s="319">
        <f t="shared" si="6"/>
        <v>0</v>
      </c>
      <c r="K56" s="319">
        <f t="shared" si="7"/>
        <v>0</v>
      </c>
    </row>
    <row r="57" spans="2:11" ht="51" x14ac:dyDescent="0.2">
      <c r="B57" s="328">
        <f t="shared" si="4"/>
        <v>47</v>
      </c>
      <c r="C57" s="327"/>
      <c r="D57" s="326" t="s">
        <v>1499</v>
      </c>
      <c r="E57" s="322" t="s">
        <v>441</v>
      </c>
      <c r="F57" s="321">
        <v>2</v>
      </c>
      <c r="G57" s="320">
        <v>0</v>
      </c>
      <c r="H57" s="320">
        <v>0</v>
      </c>
      <c r="I57" s="319">
        <f t="shared" si="5"/>
        <v>0</v>
      </c>
      <c r="J57" s="319">
        <f t="shared" si="6"/>
        <v>0</v>
      </c>
      <c r="K57" s="319">
        <f t="shared" si="7"/>
        <v>0</v>
      </c>
    </row>
    <row r="58" spans="2:11" ht="51" x14ac:dyDescent="0.2">
      <c r="B58" s="328">
        <f t="shared" si="4"/>
        <v>48</v>
      </c>
      <c r="C58" s="327"/>
      <c r="D58" s="326" t="s">
        <v>1498</v>
      </c>
      <c r="E58" s="322" t="s">
        <v>441</v>
      </c>
      <c r="F58" s="321">
        <v>2</v>
      </c>
      <c r="G58" s="320">
        <v>0</v>
      </c>
      <c r="H58" s="320">
        <v>0</v>
      </c>
      <c r="I58" s="319">
        <f t="shared" si="5"/>
        <v>0</v>
      </c>
      <c r="J58" s="319">
        <f t="shared" si="6"/>
        <v>0</v>
      </c>
      <c r="K58" s="319">
        <f t="shared" si="7"/>
        <v>0</v>
      </c>
    </row>
    <row r="59" spans="2:11" x14ac:dyDescent="0.2">
      <c r="B59" s="328">
        <f t="shared" si="4"/>
        <v>49</v>
      </c>
      <c r="C59" s="327"/>
      <c r="D59" s="326" t="s">
        <v>1497</v>
      </c>
      <c r="E59" s="322" t="s">
        <v>1496</v>
      </c>
      <c r="F59" s="321">
        <v>1</v>
      </c>
      <c r="G59" s="320">
        <v>0</v>
      </c>
      <c r="H59" s="320">
        <v>0</v>
      </c>
      <c r="I59" s="319">
        <f t="shared" si="5"/>
        <v>0</v>
      </c>
      <c r="J59" s="319">
        <f t="shared" si="6"/>
        <v>0</v>
      </c>
      <c r="K59" s="319">
        <f t="shared" si="7"/>
        <v>0</v>
      </c>
    </row>
    <row r="60" spans="2:11" ht="89.25" x14ac:dyDescent="0.2">
      <c r="B60" s="328">
        <f t="shared" si="4"/>
        <v>50</v>
      </c>
      <c r="C60" s="327"/>
      <c r="D60" s="326" t="s">
        <v>1495</v>
      </c>
      <c r="E60" s="322" t="s">
        <v>441</v>
      </c>
      <c r="F60" s="321">
        <v>1</v>
      </c>
      <c r="G60" s="320">
        <v>0</v>
      </c>
      <c r="H60" s="320">
        <v>0</v>
      </c>
      <c r="I60" s="319">
        <f t="shared" si="5"/>
        <v>0</v>
      </c>
      <c r="J60" s="319">
        <f t="shared" si="6"/>
        <v>0</v>
      </c>
      <c r="K60" s="319">
        <f t="shared" si="7"/>
        <v>0</v>
      </c>
    </row>
    <row r="61" spans="2:11" ht="25.5" x14ac:dyDescent="0.2">
      <c r="B61" s="328">
        <f t="shared" si="4"/>
        <v>51</v>
      </c>
      <c r="C61" s="327"/>
      <c r="D61" s="326" t="s">
        <v>1494</v>
      </c>
      <c r="E61" s="322" t="s">
        <v>441</v>
      </c>
      <c r="F61" s="321">
        <v>1</v>
      </c>
      <c r="G61" s="320">
        <v>0</v>
      </c>
      <c r="H61" s="320">
        <v>0</v>
      </c>
      <c r="I61" s="319">
        <f t="shared" si="5"/>
        <v>0</v>
      </c>
      <c r="J61" s="319">
        <f t="shared" si="6"/>
        <v>0</v>
      </c>
      <c r="K61" s="319">
        <f t="shared" si="7"/>
        <v>0</v>
      </c>
    </row>
    <row r="62" spans="2:11" ht="25.5" x14ac:dyDescent="0.2">
      <c r="B62" s="328">
        <f t="shared" si="4"/>
        <v>52</v>
      </c>
      <c r="C62" s="327"/>
      <c r="D62" s="326" t="s">
        <v>1493</v>
      </c>
      <c r="E62" s="322" t="s">
        <v>441</v>
      </c>
      <c r="F62" s="321">
        <v>1</v>
      </c>
      <c r="G62" s="320">
        <v>0</v>
      </c>
      <c r="H62" s="320">
        <v>0</v>
      </c>
      <c r="I62" s="319">
        <f t="shared" si="5"/>
        <v>0</v>
      </c>
      <c r="J62" s="319">
        <f t="shared" si="6"/>
        <v>0</v>
      </c>
      <c r="K62" s="319">
        <f t="shared" si="7"/>
        <v>0</v>
      </c>
    </row>
    <row r="63" spans="2:11" x14ac:dyDescent="0.2">
      <c r="B63" s="328">
        <f t="shared" si="4"/>
        <v>53</v>
      </c>
      <c r="C63" s="327"/>
      <c r="D63" s="326" t="s">
        <v>1492</v>
      </c>
      <c r="E63" s="322" t="s">
        <v>441</v>
      </c>
      <c r="F63" s="321">
        <v>2</v>
      </c>
      <c r="G63" s="320">
        <v>0</v>
      </c>
      <c r="H63" s="320">
        <v>0</v>
      </c>
      <c r="I63" s="319">
        <f t="shared" si="5"/>
        <v>0</v>
      </c>
      <c r="J63" s="319">
        <f t="shared" si="6"/>
        <v>0</v>
      </c>
      <c r="K63" s="319">
        <f t="shared" si="7"/>
        <v>0</v>
      </c>
    </row>
    <row r="64" spans="2:11" ht="38.25" x14ac:dyDescent="0.2">
      <c r="B64" s="328">
        <f t="shared" si="4"/>
        <v>54</v>
      </c>
      <c r="C64" s="327"/>
      <c r="D64" s="326" t="s">
        <v>1491</v>
      </c>
      <c r="E64" s="322" t="s">
        <v>441</v>
      </c>
      <c r="F64" s="321">
        <v>4</v>
      </c>
      <c r="G64" s="320">
        <v>0</v>
      </c>
      <c r="H64" s="320">
        <v>0</v>
      </c>
      <c r="I64" s="319">
        <f t="shared" si="5"/>
        <v>0</v>
      </c>
      <c r="J64" s="319">
        <f t="shared" si="6"/>
        <v>0</v>
      </c>
      <c r="K64" s="319">
        <f t="shared" si="7"/>
        <v>0</v>
      </c>
    </row>
    <row r="65" spans="2:11" x14ac:dyDescent="0.2">
      <c r="B65" s="328">
        <f t="shared" si="4"/>
        <v>55</v>
      </c>
      <c r="C65" s="327"/>
      <c r="D65" s="326" t="s">
        <v>1490</v>
      </c>
      <c r="E65" s="343" t="s">
        <v>441</v>
      </c>
      <c r="F65" s="321">
        <v>4</v>
      </c>
      <c r="G65" s="320">
        <v>0</v>
      </c>
      <c r="H65" s="320">
        <v>0</v>
      </c>
      <c r="I65" s="319">
        <f t="shared" si="5"/>
        <v>0</v>
      </c>
      <c r="J65" s="319">
        <f t="shared" si="6"/>
        <v>0</v>
      </c>
      <c r="K65" s="319">
        <f t="shared" si="7"/>
        <v>0</v>
      </c>
    </row>
    <row r="66" spans="2:11" x14ac:dyDescent="0.2">
      <c r="B66" s="328">
        <f t="shared" si="4"/>
        <v>56</v>
      </c>
      <c r="C66" s="327"/>
      <c r="D66" s="326" t="s">
        <v>1489</v>
      </c>
      <c r="E66" s="322" t="s">
        <v>441</v>
      </c>
      <c r="F66" s="321">
        <v>20</v>
      </c>
      <c r="G66" s="320">
        <v>0</v>
      </c>
      <c r="H66" s="320">
        <v>0</v>
      </c>
      <c r="I66" s="319">
        <f t="shared" si="5"/>
        <v>0</v>
      </c>
      <c r="J66" s="319">
        <f t="shared" si="6"/>
        <v>0</v>
      </c>
      <c r="K66" s="319">
        <f t="shared" si="7"/>
        <v>0</v>
      </c>
    </row>
    <row r="67" spans="2:11" ht="25.5" x14ac:dyDescent="0.2">
      <c r="B67" s="328">
        <f t="shared" si="4"/>
        <v>57</v>
      </c>
      <c r="C67" s="327"/>
      <c r="D67" s="326" t="s">
        <v>1488</v>
      </c>
      <c r="E67" s="322" t="s">
        <v>441</v>
      </c>
      <c r="F67" s="321">
        <v>1</v>
      </c>
      <c r="G67" s="320">
        <v>0</v>
      </c>
      <c r="H67" s="320">
        <v>0</v>
      </c>
      <c r="I67" s="319">
        <f t="shared" si="5"/>
        <v>0</v>
      </c>
      <c r="J67" s="319">
        <f t="shared" si="6"/>
        <v>0</v>
      </c>
      <c r="K67" s="319">
        <f t="shared" si="7"/>
        <v>0</v>
      </c>
    </row>
    <row r="68" spans="2:11" ht="25.5" x14ac:dyDescent="0.2">
      <c r="B68" s="328">
        <f t="shared" si="4"/>
        <v>58</v>
      </c>
      <c r="C68" s="327"/>
      <c r="D68" s="326" t="s">
        <v>1487</v>
      </c>
      <c r="E68" s="322" t="s">
        <v>36</v>
      </c>
      <c r="F68" s="321">
        <v>100</v>
      </c>
      <c r="G68" s="320">
        <v>0</v>
      </c>
      <c r="H68" s="320">
        <v>0</v>
      </c>
      <c r="I68" s="319">
        <f t="shared" si="5"/>
        <v>0</v>
      </c>
      <c r="J68" s="319">
        <f t="shared" si="6"/>
        <v>0</v>
      </c>
      <c r="K68" s="319">
        <f t="shared" si="7"/>
        <v>0</v>
      </c>
    </row>
    <row r="69" spans="2:11" ht="25.5" x14ac:dyDescent="0.2">
      <c r="B69" s="328">
        <f t="shared" si="4"/>
        <v>59</v>
      </c>
      <c r="C69" s="327"/>
      <c r="D69" s="326" t="s">
        <v>1486</v>
      </c>
      <c r="E69" s="322" t="s">
        <v>36</v>
      </c>
      <c r="F69" s="321">
        <v>190</v>
      </c>
      <c r="G69" s="320">
        <v>0</v>
      </c>
      <c r="H69" s="320">
        <v>0</v>
      </c>
      <c r="I69" s="319">
        <f t="shared" si="5"/>
        <v>0</v>
      </c>
      <c r="J69" s="319">
        <f t="shared" si="6"/>
        <v>0</v>
      </c>
      <c r="K69" s="319">
        <f t="shared" si="7"/>
        <v>0</v>
      </c>
    </row>
    <row r="70" spans="2:11" ht="25.5" x14ac:dyDescent="0.2">
      <c r="B70" s="328">
        <f t="shared" si="4"/>
        <v>60</v>
      </c>
      <c r="C70" s="327"/>
      <c r="D70" s="326" t="s">
        <v>1485</v>
      </c>
      <c r="E70" s="322" t="s">
        <v>36</v>
      </c>
      <c r="F70" s="321">
        <v>80</v>
      </c>
      <c r="G70" s="320">
        <v>0</v>
      </c>
      <c r="H70" s="320">
        <v>0</v>
      </c>
      <c r="I70" s="319">
        <f t="shared" si="5"/>
        <v>0</v>
      </c>
      <c r="J70" s="319">
        <f t="shared" si="6"/>
        <v>0</v>
      </c>
      <c r="K70" s="319">
        <f t="shared" si="7"/>
        <v>0</v>
      </c>
    </row>
    <row r="71" spans="2:11" ht="25.5" x14ac:dyDescent="0.2">
      <c r="B71" s="328">
        <f t="shared" si="4"/>
        <v>61</v>
      </c>
      <c r="C71" s="327"/>
      <c r="D71" s="326" t="s">
        <v>1484</v>
      </c>
      <c r="E71" s="322" t="s">
        <v>441</v>
      </c>
      <c r="F71" s="321">
        <v>1</v>
      </c>
      <c r="G71" s="320">
        <v>0</v>
      </c>
      <c r="H71" s="320">
        <v>0</v>
      </c>
      <c r="I71" s="319">
        <f t="shared" si="5"/>
        <v>0</v>
      </c>
      <c r="J71" s="319">
        <f t="shared" si="6"/>
        <v>0</v>
      </c>
      <c r="K71" s="319">
        <f t="shared" si="7"/>
        <v>0</v>
      </c>
    </row>
    <row r="72" spans="2:11" ht="25.5" x14ac:dyDescent="0.2">
      <c r="B72" s="328">
        <f t="shared" si="4"/>
        <v>62</v>
      </c>
      <c r="C72" s="327"/>
      <c r="D72" s="326" t="s">
        <v>1483</v>
      </c>
      <c r="E72" s="322" t="s">
        <v>441</v>
      </c>
      <c r="F72" s="321">
        <v>1</v>
      </c>
      <c r="G72" s="320">
        <v>0</v>
      </c>
      <c r="H72" s="320">
        <v>0</v>
      </c>
      <c r="I72" s="319">
        <f t="shared" si="5"/>
        <v>0</v>
      </c>
      <c r="J72" s="319">
        <f t="shared" si="6"/>
        <v>0</v>
      </c>
      <c r="K72" s="319">
        <f t="shared" si="7"/>
        <v>0</v>
      </c>
    </row>
    <row r="73" spans="2:11" x14ac:dyDescent="0.2">
      <c r="B73" s="328">
        <f t="shared" si="4"/>
        <v>63</v>
      </c>
      <c r="C73" s="327"/>
      <c r="D73" s="326" t="s">
        <v>1429</v>
      </c>
      <c r="E73" s="322" t="s">
        <v>545</v>
      </c>
      <c r="F73" s="321">
        <v>1</v>
      </c>
      <c r="G73" s="320">
        <v>0</v>
      </c>
      <c r="H73" s="320">
        <v>0</v>
      </c>
      <c r="I73" s="319">
        <f t="shared" si="5"/>
        <v>0</v>
      </c>
      <c r="J73" s="319">
        <f t="shared" si="6"/>
        <v>0</v>
      </c>
      <c r="K73" s="319">
        <f t="shared" si="7"/>
        <v>0</v>
      </c>
    </row>
    <row r="74" spans="2:11" x14ac:dyDescent="0.2">
      <c r="B74" s="328">
        <f t="shared" si="4"/>
        <v>64</v>
      </c>
      <c r="C74" s="327"/>
      <c r="D74" s="326" t="s">
        <v>1427</v>
      </c>
      <c r="E74" s="322" t="s">
        <v>36</v>
      </c>
      <c r="F74" s="321">
        <v>50</v>
      </c>
      <c r="G74" s="320">
        <v>0</v>
      </c>
      <c r="H74" s="320">
        <v>0</v>
      </c>
      <c r="I74" s="319">
        <f t="shared" si="5"/>
        <v>0</v>
      </c>
      <c r="J74" s="319">
        <f t="shared" si="6"/>
        <v>0</v>
      </c>
      <c r="K74" s="319">
        <f t="shared" si="7"/>
        <v>0</v>
      </c>
    </row>
    <row r="75" spans="2:11" ht="23.25" customHeight="1" x14ac:dyDescent="0.2">
      <c r="B75" s="328">
        <f t="shared" si="4"/>
        <v>65</v>
      </c>
      <c r="C75" s="327"/>
      <c r="D75" s="326" t="s">
        <v>1462</v>
      </c>
      <c r="E75" s="322" t="s">
        <v>441</v>
      </c>
      <c r="F75" s="321">
        <v>50</v>
      </c>
      <c r="G75" s="320">
        <v>0</v>
      </c>
      <c r="H75" s="320">
        <v>0</v>
      </c>
      <c r="I75" s="319">
        <f t="shared" si="5"/>
        <v>0</v>
      </c>
      <c r="J75" s="319">
        <f t="shared" si="6"/>
        <v>0</v>
      </c>
      <c r="K75" s="319">
        <f t="shared" si="7"/>
        <v>0</v>
      </c>
    </row>
    <row r="76" spans="2:11" x14ac:dyDescent="0.2">
      <c r="B76" s="328">
        <f t="shared" si="4"/>
        <v>66</v>
      </c>
      <c r="C76" s="327"/>
      <c r="D76" s="326" t="s">
        <v>1426</v>
      </c>
      <c r="E76" s="322" t="s">
        <v>441</v>
      </c>
      <c r="F76" s="321">
        <v>1</v>
      </c>
      <c r="G76" s="320">
        <v>0</v>
      </c>
      <c r="H76" s="320">
        <v>0</v>
      </c>
      <c r="I76" s="319">
        <f t="shared" si="5"/>
        <v>0</v>
      </c>
      <c r="J76" s="319">
        <f t="shared" si="6"/>
        <v>0</v>
      </c>
      <c r="K76" s="319">
        <f t="shared" si="7"/>
        <v>0</v>
      </c>
    </row>
    <row r="77" spans="2:11" x14ac:dyDescent="0.2">
      <c r="B77" s="328">
        <f t="shared" si="4"/>
        <v>67</v>
      </c>
      <c r="C77" s="327"/>
      <c r="D77" s="326" t="s">
        <v>1482</v>
      </c>
      <c r="E77" s="322" t="s">
        <v>441</v>
      </c>
      <c r="F77" s="321">
        <v>1</v>
      </c>
      <c r="G77" s="320">
        <v>0</v>
      </c>
      <c r="H77" s="320">
        <v>0</v>
      </c>
      <c r="I77" s="319">
        <f t="shared" si="5"/>
        <v>0</v>
      </c>
      <c r="J77" s="319">
        <f t="shared" si="6"/>
        <v>0</v>
      </c>
      <c r="K77" s="319">
        <f t="shared" si="7"/>
        <v>0</v>
      </c>
    </row>
    <row r="78" spans="2:11" x14ac:dyDescent="0.2">
      <c r="B78" s="328">
        <f t="shared" si="4"/>
        <v>68</v>
      </c>
      <c r="C78" s="327"/>
      <c r="D78" s="326" t="s">
        <v>1425</v>
      </c>
      <c r="E78" s="322" t="s">
        <v>441</v>
      </c>
      <c r="F78" s="321">
        <v>1</v>
      </c>
      <c r="G78" s="320">
        <v>0</v>
      </c>
      <c r="H78" s="320">
        <v>0</v>
      </c>
      <c r="I78" s="319">
        <f t="shared" si="5"/>
        <v>0</v>
      </c>
      <c r="J78" s="319">
        <f t="shared" si="6"/>
        <v>0</v>
      </c>
      <c r="K78" s="319">
        <f t="shared" si="7"/>
        <v>0</v>
      </c>
    </row>
    <row r="79" spans="2:11" x14ac:dyDescent="0.2">
      <c r="B79" s="328">
        <f t="shared" si="4"/>
        <v>69</v>
      </c>
      <c r="C79" s="327"/>
      <c r="D79" s="326" t="s">
        <v>1424</v>
      </c>
      <c r="E79" s="322" t="s">
        <v>441</v>
      </c>
      <c r="F79" s="321">
        <v>1</v>
      </c>
      <c r="G79" s="320">
        <v>0</v>
      </c>
      <c r="H79" s="320">
        <v>0</v>
      </c>
      <c r="I79" s="319">
        <f t="shared" si="5"/>
        <v>0</v>
      </c>
      <c r="J79" s="319">
        <f t="shared" si="6"/>
        <v>0</v>
      </c>
      <c r="K79" s="319">
        <f t="shared" si="7"/>
        <v>0</v>
      </c>
    </row>
    <row r="80" spans="2:11" x14ac:dyDescent="0.2">
      <c r="B80" s="328">
        <f t="shared" si="4"/>
        <v>70</v>
      </c>
      <c r="C80" s="327"/>
      <c r="D80" s="326" t="s">
        <v>1423</v>
      </c>
      <c r="E80" s="322" t="s">
        <v>441</v>
      </c>
      <c r="F80" s="321">
        <v>1</v>
      </c>
      <c r="G80" s="320">
        <v>0</v>
      </c>
      <c r="H80" s="320">
        <v>0</v>
      </c>
      <c r="I80" s="319">
        <f t="shared" si="5"/>
        <v>0</v>
      </c>
      <c r="J80" s="319">
        <f t="shared" si="6"/>
        <v>0</v>
      </c>
      <c r="K80" s="319">
        <f t="shared" si="7"/>
        <v>0</v>
      </c>
    </row>
    <row r="81" spans="2:11" x14ac:dyDescent="0.2">
      <c r="B81" s="328">
        <f t="shared" si="4"/>
        <v>71</v>
      </c>
      <c r="C81" s="327"/>
      <c r="D81" s="326" t="s">
        <v>1422</v>
      </c>
      <c r="E81" s="322" t="s">
        <v>441</v>
      </c>
      <c r="F81" s="321">
        <v>1</v>
      </c>
      <c r="G81" s="320">
        <v>0</v>
      </c>
      <c r="H81" s="320">
        <v>0</v>
      </c>
      <c r="I81" s="319">
        <f t="shared" si="5"/>
        <v>0</v>
      </c>
      <c r="J81" s="319">
        <f t="shared" si="6"/>
        <v>0</v>
      </c>
      <c r="K81" s="319">
        <f t="shared" si="7"/>
        <v>0</v>
      </c>
    </row>
    <row r="82" spans="2:11" x14ac:dyDescent="0.2">
      <c r="B82" s="328">
        <f t="shared" si="4"/>
        <v>72</v>
      </c>
      <c r="C82" s="327"/>
      <c r="D82" s="344" t="s">
        <v>1421</v>
      </c>
      <c r="E82" s="343" t="s">
        <v>441</v>
      </c>
      <c r="F82" s="321">
        <v>1</v>
      </c>
      <c r="G82" s="320">
        <v>0</v>
      </c>
      <c r="H82" s="320">
        <v>0</v>
      </c>
      <c r="I82" s="319">
        <f t="shared" si="5"/>
        <v>0</v>
      </c>
      <c r="J82" s="319">
        <f t="shared" si="6"/>
        <v>0</v>
      </c>
      <c r="K82" s="319">
        <f t="shared" si="7"/>
        <v>0</v>
      </c>
    </row>
    <row r="83" spans="2:11" x14ac:dyDescent="0.2">
      <c r="B83" s="342"/>
      <c r="C83" s="341"/>
      <c r="D83" s="340" t="s">
        <v>1481</v>
      </c>
      <c r="E83" s="339"/>
      <c r="F83" s="338"/>
      <c r="G83" s="337"/>
      <c r="H83" s="337"/>
      <c r="I83" s="336">
        <f>SUM(I84:I99)</f>
        <v>0</v>
      </c>
      <c r="J83" s="336">
        <f>SUM(J84:J99)</f>
        <v>0</v>
      </c>
      <c r="K83" s="336">
        <f>SUM(K84:K99)</f>
        <v>0</v>
      </c>
    </row>
    <row r="84" spans="2:11" ht="25.5" x14ac:dyDescent="0.2">
      <c r="B84" s="328">
        <f t="shared" ref="B84:B99" si="8">MAX(B82,B83)+1</f>
        <v>73</v>
      </c>
      <c r="C84" s="327"/>
      <c r="D84" s="326" t="s">
        <v>1480</v>
      </c>
      <c r="E84" s="322" t="s">
        <v>441</v>
      </c>
      <c r="F84" s="321">
        <v>1</v>
      </c>
      <c r="G84" s="320">
        <v>0</v>
      </c>
      <c r="H84" s="320">
        <v>0</v>
      </c>
      <c r="I84" s="319">
        <f>G84*F84</f>
        <v>0</v>
      </c>
      <c r="J84" s="319">
        <f t="shared" ref="J84:J99" si="9">H84*F84</f>
        <v>0</v>
      </c>
      <c r="K84" s="319">
        <f t="shared" ref="K84:K99" si="10">I84+J84</f>
        <v>0</v>
      </c>
    </row>
    <row r="85" spans="2:11" ht="51" x14ac:dyDescent="0.2">
      <c r="B85" s="328">
        <f t="shared" si="8"/>
        <v>74</v>
      </c>
      <c r="C85" s="327"/>
      <c r="D85" s="326" t="s">
        <v>1479</v>
      </c>
      <c r="E85" s="322" t="s">
        <v>441</v>
      </c>
      <c r="F85" s="321">
        <v>1</v>
      </c>
      <c r="G85" s="320">
        <v>0</v>
      </c>
      <c r="H85" s="320">
        <v>0</v>
      </c>
      <c r="I85" s="319">
        <f>G85*F85</f>
        <v>0</v>
      </c>
      <c r="J85" s="319">
        <f t="shared" si="9"/>
        <v>0</v>
      </c>
      <c r="K85" s="319">
        <f t="shared" si="10"/>
        <v>0</v>
      </c>
    </row>
    <row r="86" spans="2:11" ht="38.25" x14ac:dyDescent="0.2">
      <c r="B86" s="328">
        <f t="shared" si="8"/>
        <v>75</v>
      </c>
      <c r="C86" s="327"/>
      <c r="D86" s="326" t="s">
        <v>1478</v>
      </c>
      <c r="E86" s="322" t="s">
        <v>441</v>
      </c>
      <c r="F86" s="321">
        <v>1</v>
      </c>
      <c r="G86" s="320">
        <v>0</v>
      </c>
      <c r="H86" s="320">
        <v>0</v>
      </c>
      <c r="I86" s="319">
        <f>F86*G86</f>
        <v>0</v>
      </c>
      <c r="J86" s="319">
        <f t="shared" si="9"/>
        <v>0</v>
      </c>
      <c r="K86" s="319">
        <f t="shared" si="10"/>
        <v>0</v>
      </c>
    </row>
    <row r="87" spans="2:11" ht="51" x14ac:dyDescent="0.2">
      <c r="B87" s="328">
        <f t="shared" si="8"/>
        <v>76</v>
      </c>
      <c r="C87" s="327"/>
      <c r="D87" s="326" t="s">
        <v>1477</v>
      </c>
      <c r="E87" s="322" t="s">
        <v>441</v>
      </c>
      <c r="F87" s="321">
        <v>1</v>
      </c>
      <c r="G87" s="320">
        <v>0</v>
      </c>
      <c r="H87" s="320">
        <v>0</v>
      </c>
      <c r="I87" s="319">
        <f t="shared" ref="I87:I99" si="11">G87*F87</f>
        <v>0</v>
      </c>
      <c r="J87" s="319">
        <f t="shared" si="9"/>
        <v>0</v>
      </c>
      <c r="K87" s="319">
        <f t="shared" si="10"/>
        <v>0</v>
      </c>
    </row>
    <row r="88" spans="2:11" ht="25.5" x14ac:dyDescent="0.2">
      <c r="B88" s="328">
        <f t="shared" si="8"/>
        <v>77</v>
      </c>
      <c r="C88" s="327"/>
      <c r="D88" s="326" t="s">
        <v>1476</v>
      </c>
      <c r="E88" s="322" t="s">
        <v>441</v>
      </c>
      <c r="F88" s="321">
        <v>1</v>
      </c>
      <c r="G88" s="320">
        <v>0</v>
      </c>
      <c r="H88" s="320">
        <v>0</v>
      </c>
      <c r="I88" s="319">
        <f t="shared" si="11"/>
        <v>0</v>
      </c>
      <c r="J88" s="319">
        <f t="shared" si="9"/>
        <v>0</v>
      </c>
      <c r="K88" s="319">
        <f t="shared" si="10"/>
        <v>0</v>
      </c>
    </row>
    <row r="89" spans="2:11" x14ac:dyDescent="0.2">
      <c r="B89" s="328">
        <f t="shared" si="8"/>
        <v>78</v>
      </c>
      <c r="C89" s="327"/>
      <c r="D89" s="326" t="s">
        <v>1475</v>
      </c>
      <c r="E89" s="322" t="s">
        <v>441</v>
      </c>
      <c r="F89" s="321">
        <v>4</v>
      </c>
      <c r="G89" s="320">
        <v>0</v>
      </c>
      <c r="H89" s="320">
        <v>0</v>
      </c>
      <c r="I89" s="319">
        <f t="shared" si="11"/>
        <v>0</v>
      </c>
      <c r="J89" s="319">
        <f t="shared" si="9"/>
        <v>0</v>
      </c>
      <c r="K89" s="319">
        <f t="shared" si="10"/>
        <v>0</v>
      </c>
    </row>
    <row r="90" spans="2:11" x14ac:dyDescent="0.2">
      <c r="B90" s="328">
        <f t="shared" si="8"/>
        <v>79</v>
      </c>
      <c r="C90" s="327"/>
      <c r="D90" s="326" t="s">
        <v>1474</v>
      </c>
      <c r="E90" s="322" t="s">
        <v>441</v>
      </c>
      <c r="F90" s="321">
        <v>2</v>
      </c>
      <c r="G90" s="320">
        <v>0</v>
      </c>
      <c r="H90" s="320">
        <v>0</v>
      </c>
      <c r="I90" s="319">
        <f t="shared" si="11"/>
        <v>0</v>
      </c>
      <c r="J90" s="319">
        <f t="shared" si="9"/>
        <v>0</v>
      </c>
      <c r="K90" s="319">
        <f t="shared" si="10"/>
        <v>0</v>
      </c>
    </row>
    <row r="91" spans="2:11" x14ac:dyDescent="0.2">
      <c r="B91" s="328">
        <f t="shared" si="8"/>
        <v>80</v>
      </c>
      <c r="C91" s="327"/>
      <c r="D91" s="326" t="s">
        <v>1473</v>
      </c>
      <c r="E91" s="322" t="s">
        <v>36</v>
      </c>
      <c r="F91" s="321">
        <v>50</v>
      </c>
      <c r="G91" s="320">
        <v>0</v>
      </c>
      <c r="H91" s="320">
        <v>0</v>
      </c>
      <c r="I91" s="319">
        <f t="shared" si="11"/>
        <v>0</v>
      </c>
      <c r="J91" s="319">
        <f t="shared" si="9"/>
        <v>0</v>
      </c>
      <c r="K91" s="319">
        <f t="shared" si="10"/>
        <v>0</v>
      </c>
    </row>
    <row r="92" spans="2:11" x14ac:dyDescent="0.2">
      <c r="B92" s="328">
        <f t="shared" si="8"/>
        <v>81</v>
      </c>
      <c r="C92" s="327"/>
      <c r="D92" s="326" t="s">
        <v>1427</v>
      </c>
      <c r="E92" s="322" t="s">
        <v>36</v>
      </c>
      <c r="F92" s="321">
        <v>50</v>
      </c>
      <c r="G92" s="320">
        <v>0</v>
      </c>
      <c r="H92" s="320">
        <v>0</v>
      </c>
      <c r="I92" s="319">
        <f t="shared" si="11"/>
        <v>0</v>
      </c>
      <c r="J92" s="319">
        <f t="shared" si="9"/>
        <v>0</v>
      </c>
      <c r="K92" s="319">
        <f t="shared" si="10"/>
        <v>0</v>
      </c>
    </row>
    <row r="93" spans="2:11" ht="25.5" x14ac:dyDescent="0.2">
      <c r="B93" s="328">
        <f t="shared" si="8"/>
        <v>82</v>
      </c>
      <c r="C93" s="327"/>
      <c r="D93" s="326" t="s">
        <v>1462</v>
      </c>
      <c r="E93" s="322" t="s">
        <v>441</v>
      </c>
      <c r="F93" s="321">
        <v>20</v>
      </c>
      <c r="G93" s="320">
        <v>0</v>
      </c>
      <c r="H93" s="320">
        <v>0</v>
      </c>
      <c r="I93" s="319">
        <f t="shared" si="11"/>
        <v>0</v>
      </c>
      <c r="J93" s="319">
        <f t="shared" si="9"/>
        <v>0</v>
      </c>
      <c r="K93" s="319">
        <f t="shared" si="10"/>
        <v>0</v>
      </c>
    </row>
    <row r="94" spans="2:11" x14ac:dyDescent="0.2">
      <c r="B94" s="328">
        <f t="shared" si="8"/>
        <v>83</v>
      </c>
      <c r="C94" s="327"/>
      <c r="D94" s="326" t="s">
        <v>1426</v>
      </c>
      <c r="E94" s="322" t="s">
        <v>441</v>
      </c>
      <c r="F94" s="321">
        <v>1</v>
      </c>
      <c r="G94" s="320">
        <v>0</v>
      </c>
      <c r="H94" s="320">
        <v>0</v>
      </c>
      <c r="I94" s="319">
        <f t="shared" si="11"/>
        <v>0</v>
      </c>
      <c r="J94" s="319">
        <f t="shared" si="9"/>
        <v>0</v>
      </c>
      <c r="K94" s="319">
        <f t="shared" si="10"/>
        <v>0</v>
      </c>
    </row>
    <row r="95" spans="2:11" x14ac:dyDescent="0.2">
      <c r="B95" s="328">
        <f t="shared" si="8"/>
        <v>84</v>
      </c>
      <c r="C95" s="327"/>
      <c r="D95" s="326" t="s">
        <v>1425</v>
      </c>
      <c r="E95" s="322" t="s">
        <v>441</v>
      </c>
      <c r="F95" s="321">
        <v>1</v>
      </c>
      <c r="G95" s="320">
        <v>0</v>
      </c>
      <c r="H95" s="320">
        <v>0</v>
      </c>
      <c r="I95" s="319">
        <f t="shared" si="11"/>
        <v>0</v>
      </c>
      <c r="J95" s="319">
        <f t="shared" si="9"/>
        <v>0</v>
      </c>
      <c r="K95" s="319">
        <f t="shared" si="10"/>
        <v>0</v>
      </c>
    </row>
    <row r="96" spans="2:11" x14ac:dyDescent="0.2">
      <c r="B96" s="328">
        <f t="shared" si="8"/>
        <v>85</v>
      </c>
      <c r="C96" s="327"/>
      <c r="D96" s="326" t="s">
        <v>1424</v>
      </c>
      <c r="E96" s="322" t="s">
        <v>441</v>
      </c>
      <c r="F96" s="321">
        <v>1</v>
      </c>
      <c r="G96" s="320">
        <v>0</v>
      </c>
      <c r="H96" s="320">
        <v>0</v>
      </c>
      <c r="I96" s="319">
        <f t="shared" si="11"/>
        <v>0</v>
      </c>
      <c r="J96" s="319">
        <f t="shared" si="9"/>
        <v>0</v>
      </c>
      <c r="K96" s="319">
        <f t="shared" si="10"/>
        <v>0</v>
      </c>
    </row>
    <row r="97" spans="2:11" x14ac:dyDescent="0.2">
      <c r="B97" s="328">
        <f t="shared" si="8"/>
        <v>86</v>
      </c>
      <c r="C97" s="327"/>
      <c r="D97" s="326" t="s">
        <v>1423</v>
      </c>
      <c r="E97" s="322" t="s">
        <v>441</v>
      </c>
      <c r="F97" s="321">
        <v>1</v>
      </c>
      <c r="G97" s="320">
        <v>0</v>
      </c>
      <c r="H97" s="320">
        <v>0</v>
      </c>
      <c r="I97" s="319">
        <f t="shared" si="11"/>
        <v>0</v>
      </c>
      <c r="J97" s="319">
        <f t="shared" si="9"/>
        <v>0</v>
      </c>
      <c r="K97" s="319">
        <f t="shared" si="10"/>
        <v>0</v>
      </c>
    </row>
    <row r="98" spans="2:11" x14ac:dyDescent="0.2">
      <c r="B98" s="328">
        <f t="shared" si="8"/>
        <v>87</v>
      </c>
      <c r="C98" s="327"/>
      <c r="D98" s="326" t="s">
        <v>1422</v>
      </c>
      <c r="E98" s="322" t="s">
        <v>441</v>
      </c>
      <c r="F98" s="321">
        <v>1</v>
      </c>
      <c r="G98" s="320">
        <v>0</v>
      </c>
      <c r="H98" s="320">
        <v>0</v>
      </c>
      <c r="I98" s="319">
        <f t="shared" si="11"/>
        <v>0</v>
      </c>
      <c r="J98" s="319">
        <f t="shared" si="9"/>
        <v>0</v>
      </c>
      <c r="K98" s="319">
        <f t="shared" si="10"/>
        <v>0</v>
      </c>
    </row>
    <row r="99" spans="2:11" x14ac:dyDescent="0.2">
      <c r="B99" s="328">
        <f t="shared" si="8"/>
        <v>88</v>
      </c>
      <c r="C99" s="327"/>
      <c r="D99" s="344" t="s">
        <v>1421</v>
      </c>
      <c r="E99" s="343" t="s">
        <v>441</v>
      </c>
      <c r="F99" s="321">
        <v>1</v>
      </c>
      <c r="G99" s="320">
        <v>0</v>
      </c>
      <c r="H99" s="320">
        <v>0</v>
      </c>
      <c r="I99" s="319">
        <f t="shared" si="11"/>
        <v>0</v>
      </c>
      <c r="J99" s="319">
        <f t="shared" si="9"/>
        <v>0</v>
      </c>
      <c r="K99" s="319">
        <f t="shared" si="10"/>
        <v>0</v>
      </c>
    </row>
    <row r="100" spans="2:11" x14ac:dyDescent="0.2">
      <c r="B100" s="342"/>
      <c r="C100" s="341"/>
      <c r="D100" s="340" t="s">
        <v>1472</v>
      </c>
      <c r="E100" s="339"/>
      <c r="F100" s="338"/>
      <c r="G100" s="337"/>
      <c r="H100" s="337"/>
      <c r="I100" s="449">
        <f>SUM(I101:I117)</f>
        <v>0</v>
      </c>
      <c r="J100" s="449">
        <f>SUM(J101:J117)</f>
        <v>0</v>
      </c>
      <c r="K100" s="449">
        <f>SUM(K101:K117)</f>
        <v>0</v>
      </c>
    </row>
    <row r="101" spans="2:11" s="318" customFormat="1" ht="51" x14ac:dyDescent="0.2">
      <c r="B101" s="328">
        <f t="shared" ref="B101:B117" si="12">MAX(B99,B100)+1</f>
        <v>89</v>
      </c>
      <c r="C101" s="327"/>
      <c r="D101" s="326" t="s">
        <v>1471</v>
      </c>
      <c r="E101" s="322" t="s">
        <v>441</v>
      </c>
      <c r="F101" s="321">
        <v>1</v>
      </c>
      <c r="G101" s="320">
        <v>0</v>
      </c>
      <c r="H101" s="320">
        <v>0</v>
      </c>
      <c r="I101" s="319">
        <f t="shared" ref="I101:I117" si="13">G101*F101</f>
        <v>0</v>
      </c>
      <c r="J101" s="319">
        <f t="shared" ref="J101:J117" si="14">H101*F101</f>
        <v>0</v>
      </c>
      <c r="K101" s="319">
        <f t="shared" ref="K101:K117" si="15">I101+J101</f>
        <v>0</v>
      </c>
    </row>
    <row r="102" spans="2:11" s="318" customFormat="1" ht="76.5" x14ac:dyDescent="0.2">
      <c r="B102" s="328">
        <f t="shared" si="12"/>
        <v>90</v>
      </c>
      <c r="C102" s="327"/>
      <c r="D102" s="326" t="s">
        <v>1470</v>
      </c>
      <c r="E102" s="322" t="s">
        <v>441</v>
      </c>
      <c r="F102" s="321">
        <v>2</v>
      </c>
      <c r="G102" s="320">
        <v>0</v>
      </c>
      <c r="H102" s="320">
        <v>0</v>
      </c>
      <c r="I102" s="319">
        <f t="shared" si="13"/>
        <v>0</v>
      </c>
      <c r="J102" s="319">
        <f t="shared" si="14"/>
        <v>0</v>
      </c>
      <c r="K102" s="319">
        <f t="shared" si="15"/>
        <v>0</v>
      </c>
    </row>
    <row r="103" spans="2:11" s="318" customFormat="1" ht="76.5" x14ac:dyDescent="0.2">
      <c r="B103" s="328">
        <f t="shared" si="12"/>
        <v>91</v>
      </c>
      <c r="C103" s="327"/>
      <c r="D103" s="326" t="s">
        <v>1469</v>
      </c>
      <c r="E103" s="322" t="s">
        <v>441</v>
      </c>
      <c r="F103" s="321">
        <v>1</v>
      </c>
      <c r="G103" s="320">
        <v>0</v>
      </c>
      <c r="H103" s="320">
        <v>0</v>
      </c>
      <c r="I103" s="319">
        <f t="shared" si="13"/>
        <v>0</v>
      </c>
      <c r="J103" s="319">
        <f t="shared" si="14"/>
        <v>0</v>
      </c>
      <c r="K103" s="319">
        <f t="shared" si="15"/>
        <v>0</v>
      </c>
    </row>
    <row r="104" spans="2:11" s="318" customFormat="1" x14ac:dyDescent="0.2">
      <c r="B104" s="328">
        <f t="shared" si="12"/>
        <v>92</v>
      </c>
      <c r="C104" s="327"/>
      <c r="D104" s="326" t="s">
        <v>1468</v>
      </c>
      <c r="E104" s="322" t="s">
        <v>441</v>
      </c>
      <c r="F104" s="321">
        <v>3</v>
      </c>
      <c r="G104" s="320">
        <v>0</v>
      </c>
      <c r="H104" s="320">
        <v>0</v>
      </c>
      <c r="I104" s="319">
        <f t="shared" si="13"/>
        <v>0</v>
      </c>
      <c r="J104" s="319">
        <f t="shared" si="14"/>
        <v>0</v>
      </c>
      <c r="K104" s="319">
        <f t="shared" si="15"/>
        <v>0</v>
      </c>
    </row>
    <row r="105" spans="2:11" s="318" customFormat="1" x14ac:dyDescent="0.2">
      <c r="B105" s="328">
        <f t="shared" si="12"/>
        <v>93</v>
      </c>
      <c r="C105" s="327"/>
      <c r="D105" s="326" t="s">
        <v>1467</v>
      </c>
      <c r="E105" s="322" t="s">
        <v>441</v>
      </c>
      <c r="F105" s="321">
        <v>4</v>
      </c>
      <c r="G105" s="320">
        <v>0</v>
      </c>
      <c r="H105" s="320">
        <v>0</v>
      </c>
      <c r="I105" s="319">
        <f t="shared" si="13"/>
        <v>0</v>
      </c>
      <c r="J105" s="319">
        <f t="shared" si="14"/>
        <v>0</v>
      </c>
      <c r="K105" s="319">
        <f t="shared" si="15"/>
        <v>0</v>
      </c>
    </row>
    <row r="106" spans="2:11" s="318" customFormat="1" ht="25.5" x14ac:dyDescent="0.2">
      <c r="B106" s="328">
        <f t="shared" si="12"/>
        <v>94</v>
      </c>
      <c r="C106" s="327"/>
      <c r="D106" s="326" t="s">
        <v>1466</v>
      </c>
      <c r="E106" s="343" t="s">
        <v>441</v>
      </c>
      <c r="F106" s="321">
        <v>4</v>
      </c>
      <c r="G106" s="320">
        <v>0</v>
      </c>
      <c r="H106" s="320">
        <v>0</v>
      </c>
      <c r="I106" s="319">
        <f t="shared" si="13"/>
        <v>0</v>
      </c>
      <c r="J106" s="319">
        <f t="shared" si="14"/>
        <v>0</v>
      </c>
      <c r="K106" s="319">
        <f t="shared" si="15"/>
        <v>0</v>
      </c>
    </row>
    <row r="107" spans="2:11" s="318" customFormat="1" x14ac:dyDescent="0.2">
      <c r="B107" s="328">
        <f t="shared" si="12"/>
        <v>95</v>
      </c>
      <c r="C107" s="327"/>
      <c r="D107" s="326" t="s">
        <v>1465</v>
      </c>
      <c r="E107" s="343" t="s">
        <v>36</v>
      </c>
      <c r="F107" s="321">
        <v>220</v>
      </c>
      <c r="G107" s="320">
        <v>0</v>
      </c>
      <c r="H107" s="320">
        <v>0</v>
      </c>
      <c r="I107" s="319">
        <f t="shared" si="13"/>
        <v>0</v>
      </c>
      <c r="J107" s="319">
        <f t="shared" si="14"/>
        <v>0</v>
      </c>
      <c r="K107" s="319">
        <f t="shared" si="15"/>
        <v>0</v>
      </c>
    </row>
    <row r="108" spans="2:11" s="318" customFormat="1" x14ac:dyDescent="0.2">
      <c r="B108" s="328">
        <f t="shared" si="12"/>
        <v>96</v>
      </c>
      <c r="C108" s="327"/>
      <c r="D108" s="326" t="s">
        <v>1464</v>
      </c>
      <c r="E108" s="343" t="s">
        <v>36</v>
      </c>
      <c r="F108" s="321">
        <v>30</v>
      </c>
      <c r="G108" s="320">
        <v>0</v>
      </c>
      <c r="H108" s="320">
        <v>0</v>
      </c>
      <c r="I108" s="319">
        <f t="shared" si="13"/>
        <v>0</v>
      </c>
      <c r="J108" s="319">
        <f t="shared" si="14"/>
        <v>0</v>
      </c>
      <c r="K108" s="319">
        <f t="shared" si="15"/>
        <v>0</v>
      </c>
    </row>
    <row r="109" spans="2:11" s="318" customFormat="1" x14ac:dyDescent="0.2">
      <c r="B109" s="328">
        <f t="shared" si="12"/>
        <v>97</v>
      </c>
      <c r="C109" s="327"/>
      <c r="D109" s="326" t="s">
        <v>1463</v>
      </c>
      <c r="E109" s="343" t="s">
        <v>441</v>
      </c>
      <c r="F109" s="321">
        <v>4</v>
      </c>
      <c r="G109" s="320">
        <v>0</v>
      </c>
      <c r="H109" s="320">
        <v>0</v>
      </c>
      <c r="I109" s="319">
        <f t="shared" si="13"/>
        <v>0</v>
      </c>
      <c r="J109" s="319">
        <f t="shared" si="14"/>
        <v>0</v>
      </c>
      <c r="K109" s="319">
        <f t="shared" si="15"/>
        <v>0</v>
      </c>
    </row>
    <row r="110" spans="2:11" s="318" customFormat="1" x14ac:dyDescent="0.2">
      <c r="B110" s="328">
        <f t="shared" si="12"/>
        <v>98</v>
      </c>
      <c r="C110" s="327"/>
      <c r="D110" s="326" t="s">
        <v>1427</v>
      </c>
      <c r="E110" s="322" t="s">
        <v>36</v>
      </c>
      <c r="F110" s="321">
        <v>120</v>
      </c>
      <c r="G110" s="320">
        <v>0</v>
      </c>
      <c r="H110" s="320">
        <v>0</v>
      </c>
      <c r="I110" s="319">
        <f t="shared" si="13"/>
        <v>0</v>
      </c>
      <c r="J110" s="319">
        <f t="shared" si="14"/>
        <v>0</v>
      </c>
      <c r="K110" s="319">
        <f t="shared" si="15"/>
        <v>0</v>
      </c>
    </row>
    <row r="111" spans="2:11" s="318" customFormat="1" ht="24.75" customHeight="1" x14ac:dyDescent="0.2">
      <c r="B111" s="328">
        <f t="shared" si="12"/>
        <v>99</v>
      </c>
      <c r="C111" s="327"/>
      <c r="D111" s="326" t="s">
        <v>1462</v>
      </c>
      <c r="E111" s="322" t="s">
        <v>441</v>
      </c>
      <c r="F111" s="321">
        <v>50</v>
      </c>
      <c r="G111" s="320">
        <v>0</v>
      </c>
      <c r="H111" s="320">
        <v>0</v>
      </c>
      <c r="I111" s="319">
        <f t="shared" si="13"/>
        <v>0</v>
      </c>
      <c r="J111" s="319">
        <f t="shared" si="14"/>
        <v>0</v>
      </c>
      <c r="K111" s="319">
        <f t="shared" si="15"/>
        <v>0</v>
      </c>
    </row>
    <row r="112" spans="2:11" s="318" customFormat="1" x14ac:dyDescent="0.2">
      <c r="B112" s="328">
        <f t="shared" si="12"/>
        <v>100</v>
      </c>
      <c r="C112" s="327"/>
      <c r="D112" s="326" t="s">
        <v>1426</v>
      </c>
      <c r="E112" s="322" t="s">
        <v>441</v>
      </c>
      <c r="F112" s="321">
        <v>1</v>
      </c>
      <c r="G112" s="320">
        <v>0</v>
      </c>
      <c r="H112" s="320">
        <v>0</v>
      </c>
      <c r="I112" s="319">
        <f t="shared" si="13"/>
        <v>0</v>
      </c>
      <c r="J112" s="319">
        <f t="shared" si="14"/>
        <v>0</v>
      </c>
      <c r="K112" s="319">
        <f t="shared" si="15"/>
        <v>0</v>
      </c>
    </row>
    <row r="113" spans="2:11" s="318" customFormat="1" x14ac:dyDescent="0.2">
      <c r="B113" s="328">
        <f t="shared" si="12"/>
        <v>101</v>
      </c>
      <c r="C113" s="327"/>
      <c r="D113" s="326" t="s">
        <v>1425</v>
      </c>
      <c r="E113" s="322" t="s">
        <v>441</v>
      </c>
      <c r="F113" s="321">
        <v>1</v>
      </c>
      <c r="G113" s="320">
        <v>0</v>
      </c>
      <c r="H113" s="320">
        <v>0</v>
      </c>
      <c r="I113" s="319">
        <f t="shared" si="13"/>
        <v>0</v>
      </c>
      <c r="J113" s="319">
        <f t="shared" si="14"/>
        <v>0</v>
      </c>
      <c r="K113" s="319">
        <f t="shared" si="15"/>
        <v>0</v>
      </c>
    </row>
    <row r="114" spans="2:11" s="318" customFormat="1" x14ac:dyDescent="0.2">
      <c r="B114" s="328">
        <f t="shared" si="12"/>
        <v>102</v>
      </c>
      <c r="C114" s="327"/>
      <c r="D114" s="326" t="s">
        <v>1424</v>
      </c>
      <c r="E114" s="322" t="s">
        <v>441</v>
      </c>
      <c r="F114" s="321">
        <v>1</v>
      </c>
      <c r="G114" s="320">
        <v>0</v>
      </c>
      <c r="H114" s="320">
        <v>0</v>
      </c>
      <c r="I114" s="319">
        <f t="shared" si="13"/>
        <v>0</v>
      </c>
      <c r="J114" s="319">
        <f t="shared" si="14"/>
        <v>0</v>
      </c>
      <c r="K114" s="319">
        <f t="shared" si="15"/>
        <v>0</v>
      </c>
    </row>
    <row r="115" spans="2:11" s="318" customFormat="1" x14ac:dyDescent="0.2">
      <c r="B115" s="328">
        <f t="shared" si="12"/>
        <v>103</v>
      </c>
      <c r="C115" s="327"/>
      <c r="D115" s="326" t="s">
        <v>1423</v>
      </c>
      <c r="E115" s="322" t="s">
        <v>441</v>
      </c>
      <c r="F115" s="321">
        <v>1</v>
      </c>
      <c r="G115" s="320">
        <v>0</v>
      </c>
      <c r="H115" s="320">
        <v>0</v>
      </c>
      <c r="I115" s="319">
        <f t="shared" si="13"/>
        <v>0</v>
      </c>
      <c r="J115" s="319">
        <f t="shared" si="14"/>
        <v>0</v>
      </c>
      <c r="K115" s="319">
        <f t="shared" si="15"/>
        <v>0</v>
      </c>
    </row>
    <row r="116" spans="2:11" s="318" customFormat="1" x14ac:dyDescent="0.2">
      <c r="B116" s="328">
        <f t="shared" si="12"/>
        <v>104</v>
      </c>
      <c r="C116" s="327"/>
      <c r="D116" s="326" t="s">
        <v>1422</v>
      </c>
      <c r="E116" s="322" t="s">
        <v>441</v>
      </c>
      <c r="F116" s="321">
        <v>1</v>
      </c>
      <c r="G116" s="320">
        <v>0</v>
      </c>
      <c r="H116" s="320">
        <v>0</v>
      </c>
      <c r="I116" s="319">
        <f t="shared" si="13"/>
        <v>0</v>
      </c>
      <c r="J116" s="319">
        <f t="shared" si="14"/>
        <v>0</v>
      </c>
      <c r="K116" s="319">
        <f t="shared" si="15"/>
        <v>0</v>
      </c>
    </row>
    <row r="117" spans="2:11" s="318" customFormat="1" x14ac:dyDescent="0.2">
      <c r="B117" s="328">
        <f t="shared" si="12"/>
        <v>105</v>
      </c>
      <c r="C117" s="327"/>
      <c r="D117" s="344" t="s">
        <v>1421</v>
      </c>
      <c r="E117" s="343" t="s">
        <v>441</v>
      </c>
      <c r="F117" s="321">
        <v>1</v>
      </c>
      <c r="G117" s="320">
        <v>0</v>
      </c>
      <c r="H117" s="320">
        <v>0</v>
      </c>
      <c r="I117" s="319">
        <f t="shared" si="13"/>
        <v>0</v>
      </c>
      <c r="J117" s="319">
        <f t="shared" si="14"/>
        <v>0</v>
      </c>
      <c r="K117" s="319">
        <f t="shared" si="15"/>
        <v>0</v>
      </c>
    </row>
    <row r="118" spans="2:11" x14ac:dyDescent="0.2">
      <c r="B118" s="342"/>
      <c r="C118" s="341"/>
      <c r="D118" s="340" t="s">
        <v>1461</v>
      </c>
      <c r="E118" s="339"/>
      <c r="F118" s="338"/>
      <c r="G118" s="337"/>
      <c r="H118" s="337"/>
      <c r="I118" s="336">
        <f>SUM(I119:I148)</f>
        <v>0</v>
      </c>
      <c r="J118" s="336">
        <f>SUM(J119:J148)</f>
        <v>0</v>
      </c>
      <c r="K118" s="336">
        <f>SUM(K119:K148)</f>
        <v>0</v>
      </c>
    </row>
    <row r="119" spans="2:11" ht="76.5" x14ac:dyDescent="0.2">
      <c r="B119" s="328">
        <f t="shared" ref="B119:B143" si="16">MAX(B117,B118)+1</f>
        <v>106</v>
      </c>
      <c r="C119" s="327"/>
      <c r="D119" s="326" t="s">
        <v>1460</v>
      </c>
      <c r="E119" s="322" t="s">
        <v>441</v>
      </c>
      <c r="F119" s="321">
        <v>1</v>
      </c>
      <c r="G119" s="320">
        <v>0</v>
      </c>
      <c r="H119" s="320">
        <v>0</v>
      </c>
      <c r="I119" s="319">
        <f t="shared" ref="I119:I148" si="17">G119*F119</f>
        <v>0</v>
      </c>
      <c r="J119" s="319">
        <f t="shared" ref="J119:J148" si="18">H119*F119</f>
        <v>0</v>
      </c>
      <c r="K119" s="319">
        <f t="shared" ref="K119:K148" si="19">I119+J119</f>
        <v>0</v>
      </c>
    </row>
    <row r="120" spans="2:11" x14ac:dyDescent="0.2">
      <c r="B120" s="328">
        <f t="shared" si="16"/>
        <v>107</v>
      </c>
      <c r="C120" s="327"/>
      <c r="D120" s="326" t="s">
        <v>1459</v>
      </c>
      <c r="E120" s="322" t="s">
        <v>441</v>
      </c>
      <c r="F120" s="321">
        <v>1</v>
      </c>
      <c r="G120" s="320">
        <v>0</v>
      </c>
      <c r="H120" s="320">
        <v>0</v>
      </c>
      <c r="I120" s="319">
        <f t="shared" si="17"/>
        <v>0</v>
      </c>
      <c r="J120" s="319">
        <f t="shared" si="18"/>
        <v>0</v>
      </c>
      <c r="K120" s="319">
        <f t="shared" si="19"/>
        <v>0</v>
      </c>
    </row>
    <row r="121" spans="2:11" x14ac:dyDescent="0.2">
      <c r="B121" s="328">
        <f t="shared" si="16"/>
        <v>108</v>
      </c>
      <c r="C121" s="327"/>
      <c r="D121" s="326" t="s">
        <v>1458</v>
      </c>
      <c r="E121" s="322" t="s">
        <v>441</v>
      </c>
      <c r="F121" s="321">
        <v>1</v>
      </c>
      <c r="G121" s="320">
        <v>0</v>
      </c>
      <c r="H121" s="320">
        <v>0</v>
      </c>
      <c r="I121" s="319">
        <f t="shared" si="17"/>
        <v>0</v>
      </c>
      <c r="J121" s="319">
        <f t="shared" si="18"/>
        <v>0</v>
      </c>
      <c r="K121" s="319">
        <f t="shared" si="19"/>
        <v>0</v>
      </c>
    </row>
    <row r="122" spans="2:11" ht="38.25" x14ac:dyDescent="0.2">
      <c r="B122" s="328">
        <f t="shared" si="16"/>
        <v>109</v>
      </c>
      <c r="C122" s="327"/>
      <c r="D122" s="326" t="s">
        <v>1457</v>
      </c>
      <c r="E122" s="322" t="s">
        <v>441</v>
      </c>
      <c r="F122" s="321">
        <v>2</v>
      </c>
      <c r="G122" s="320">
        <v>0</v>
      </c>
      <c r="H122" s="320">
        <v>0</v>
      </c>
      <c r="I122" s="319">
        <f t="shared" si="17"/>
        <v>0</v>
      </c>
      <c r="J122" s="319">
        <f t="shared" si="18"/>
        <v>0</v>
      </c>
      <c r="K122" s="319">
        <f t="shared" si="19"/>
        <v>0</v>
      </c>
    </row>
    <row r="123" spans="2:11" x14ac:dyDescent="0.2">
      <c r="B123" s="328">
        <f t="shared" si="16"/>
        <v>110</v>
      </c>
      <c r="C123" s="327"/>
      <c r="D123" s="326" t="s">
        <v>1456</v>
      </c>
      <c r="E123" s="322" t="s">
        <v>441</v>
      </c>
      <c r="F123" s="321">
        <v>2</v>
      </c>
      <c r="G123" s="320">
        <v>0</v>
      </c>
      <c r="H123" s="320">
        <v>0</v>
      </c>
      <c r="I123" s="319">
        <f t="shared" si="17"/>
        <v>0</v>
      </c>
      <c r="J123" s="319">
        <f t="shared" si="18"/>
        <v>0</v>
      </c>
      <c r="K123" s="319">
        <f t="shared" si="19"/>
        <v>0</v>
      </c>
    </row>
    <row r="124" spans="2:11" ht="38.25" x14ac:dyDescent="0.2">
      <c r="B124" s="328">
        <f t="shared" si="16"/>
        <v>111</v>
      </c>
      <c r="C124" s="327"/>
      <c r="D124" s="326" t="s">
        <v>1455</v>
      </c>
      <c r="E124" s="322" t="s">
        <v>441</v>
      </c>
      <c r="F124" s="321">
        <v>8</v>
      </c>
      <c r="G124" s="320">
        <v>0</v>
      </c>
      <c r="H124" s="320">
        <v>0</v>
      </c>
      <c r="I124" s="319">
        <f t="shared" si="17"/>
        <v>0</v>
      </c>
      <c r="J124" s="319">
        <f t="shared" si="18"/>
        <v>0</v>
      </c>
      <c r="K124" s="319">
        <f t="shared" si="19"/>
        <v>0</v>
      </c>
    </row>
    <row r="125" spans="2:11" ht="38.25" x14ac:dyDescent="0.2">
      <c r="B125" s="328">
        <f t="shared" si="16"/>
        <v>112</v>
      </c>
      <c r="C125" s="327"/>
      <c r="D125" s="326" t="s">
        <v>1454</v>
      </c>
      <c r="E125" s="322" t="s">
        <v>441</v>
      </c>
      <c r="F125" s="321">
        <v>18</v>
      </c>
      <c r="G125" s="320">
        <v>0</v>
      </c>
      <c r="H125" s="320">
        <v>0</v>
      </c>
      <c r="I125" s="319">
        <f t="shared" si="17"/>
        <v>0</v>
      </c>
      <c r="J125" s="319">
        <f t="shared" si="18"/>
        <v>0</v>
      </c>
      <c r="K125" s="319">
        <f t="shared" si="19"/>
        <v>0</v>
      </c>
    </row>
    <row r="126" spans="2:11" x14ac:dyDescent="0.2">
      <c r="B126" s="328">
        <f t="shared" si="16"/>
        <v>113</v>
      </c>
      <c r="C126" s="327"/>
      <c r="D126" s="326" t="s">
        <v>1453</v>
      </c>
      <c r="E126" s="322" t="s">
        <v>441</v>
      </c>
      <c r="F126" s="321">
        <v>1</v>
      </c>
      <c r="G126" s="320">
        <v>0</v>
      </c>
      <c r="H126" s="320">
        <v>0</v>
      </c>
      <c r="I126" s="319">
        <f t="shared" si="17"/>
        <v>0</v>
      </c>
      <c r="J126" s="319">
        <f t="shared" si="18"/>
        <v>0</v>
      </c>
      <c r="K126" s="319">
        <f t="shared" si="19"/>
        <v>0</v>
      </c>
    </row>
    <row r="127" spans="2:11" ht="38.25" x14ac:dyDescent="0.2">
      <c r="B127" s="328">
        <f t="shared" si="16"/>
        <v>114</v>
      </c>
      <c r="C127" s="327"/>
      <c r="D127" s="326" t="s">
        <v>1452</v>
      </c>
      <c r="E127" s="322" t="s">
        <v>441</v>
      </c>
      <c r="F127" s="321">
        <v>87</v>
      </c>
      <c r="G127" s="320">
        <v>0</v>
      </c>
      <c r="H127" s="320">
        <v>0</v>
      </c>
      <c r="I127" s="319">
        <f t="shared" si="17"/>
        <v>0</v>
      </c>
      <c r="J127" s="319">
        <f t="shared" si="18"/>
        <v>0</v>
      </c>
      <c r="K127" s="319">
        <f t="shared" si="19"/>
        <v>0</v>
      </c>
    </row>
    <row r="128" spans="2:11" x14ac:dyDescent="0.2">
      <c r="B128" s="328">
        <f t="shared" si="16"/>
        <v>115</v>
      </c>
      <c r="C128" s="327"/>
      <c r="D128" s="326" t="s">
        <v>1451</v>
      </c>
      <c r="E128" s="322" t="s">
        <v>441</v>
      </c>
      <c r="F128" s="321">
        <v>20</v>
      </c>
      <c r="G128" s="320">
        <v>0</v>
      </c>
      <c r="H128" s="320">
        <v>0</v>
      </c>
      <c r="I128" s="319">
        <f t="shared" si="17"/>
        <v>0</v>
      </c>
      <c r="J128" s="319">
        <f t="shared" si="18"/>
        <v>0</v>
      </c>
      <c r="K128" s="319">
        <f t="shared" si="19"/>
        <v>0</v>
      </c>
    </row>
    <row r="129" spans="2:11" x14ac:dyDescent="0.2">
      <c r="B129" s="328">
        <f t="shared" si="16"/>
        <v>116</v>
      </c>
      <c r="C129" s="327"/>
      <c r="D129" s="326" t="s">
        <v>1450</v>
      </c>
      <c r="E129" s="322" t="s">
        <v>441</v>
      </c>
      <c r="F129" s="321">
        <v>5</v>
      </c>
      <c r="G129" s="320">
        <v>0</v>
      </c>
      <c r="H129" s="320">
        <v>0</v>
      </c>
      <c r="I129" s="319">
        <f t="shared" si="17"/>
        <v>0</v>
      </c>
      <c r="J129" s="319">
        <f t="shared" si="18"/>
        <v>0</v>
      </c>
      <c r="K129" s="319">
        <f t="shared" si="19"/>
        <v>0</v>
      </c>
    </row>
    <row r="130" spans="2:11" ht="25.5" x14ac:dyDescent="0.2">
      <c r="B130" s="328">
        <f t="shared" si="16"/>
        <v>117</v>
      </c>
      <c r="C130" s="327"/>
      <c r="D130" s="326" t="s">
        <v>1449</v>
      </c>
      <c r="E130" s="322" t="s">
        <v>441</v>
      </c>
      <c r="F130" s="321">
        <v>3</v>
      </c>
      <c r="G130" s="320">
        <v>0</v>
      </c>
      <c r="H130" s="320">
        <v>0</v>
      </c>
      <c r="I130" s="319">
        <f t="shared" si="17"/>
        <v>0</v>
      </c>
      <c r="J130" s="319">
        <f t="shared" si="18"/>
        <v>0</v>
      </c>
      <c r="K130" s="319">
        <f t="shared" si="19"/>
        <v>0</v>
      </c>
    </row>
    <row r="131" spans="2:11" x14ac:dyDescent="0.2">
      <c r="B131" s="328">
        <f t="shared" si="16"/>
        <v>118</v>
      </c>
      <c r="C131" s="327"/>
      <c r="D131" s="326" t="s">
        <v>1430</v>
      </c>
      <c r="E131" s="322" t="s">
        <v>36</v>
      </c>
      <c r="F131" s="321">
        <v>230</v>
      </c>
      <c r="G131" s="320">
        <v>0</v>
      </c>
      <c r="H131" s="320">
        <v>0</v>
      </c>
      <c r="I131" s="319">
        <f t="shared" si="17"/>
        <v>0</v>
      </c>
      <c r="J131" s="319">
        <f t="shared" si="18"/>
        <v>0</v>
      </c>
      <c r="K131" s="319">
        <f t="shared" si="19"/>
        <v>0</v>
      </c>
    </row>
    <row r="132" spans="2:11" x14ac:dyDescent="0.2">
      <c r="B132" s="328">
        <f t="shared" si="16"/>
        <v>119</v>
      </c>
      <c r="C132" s="327"/>
      <c r="D132" s="326" t="s">
        <v>1448</v>
      </c>
      <c r="E132" s="322" t="s">
        <v>441</v>
      </c>
      <c r="F132" s="321">
        <v>1</v>
      </c>
      <c r="G132" s="320">
        <v>0</v>
      </c>
      <c r="H132" s="320">
        <v>0</v>
      </c>
      <c r="I132" s="319">
        <f t="shared" si="17"/>
        <v>0</v>
      </c>
      <c r="J132" s="319">
        <f t="shared" si="18"/>
        <v>0</v>
      </c>
      <c r="K132" s="319">
        <f t="shared" si="19"/>
        <v>0</v>
      </c>
    </row>
    <row r="133" spans="2:11" x14ac:dyDescent="0.2">
      <c r="B133" s="328">
        <f t="shared" si="16"/>
        <v>120</v>
      </c>
      <c r="C133" s="327"/>
      <c r="D133" s="326" t="s">
        <v>1432</v>
      </c>
      <c r="E133" s="322" t="s">
        <v>36</v>
      </c>
      <c r="F133" s="321">
        <v>180</v>
      </c>
      <c r="G133" s="320">
        <v>0</v>
      </c>
      <c r="H133" s="320">
        <v>0</v>
      </c>
      <c r="I133" s="319">
        <f t="shared" si="17"/>
        <v>0</v>
      </c>
      <c r="J133" s="319">
        <f t="shared" si="18"/>
        <v>0</v>
      </c>
      <c r="K133" s="319">
        <f t="shared" si="19"/>
        <v>0</v>
      </c>
    </row>
    <row r="134" spans="2:11" x14ac:dyDescent="0.2">
      <c r="B134" s="328">
        <f t="shared" si="16"/>
        <v>121</v>
      </c>
      <c r="C134" s="327"/>
      <c r="D134" s="326" t="s">
        <v>1431</v>
      </c>
      <c r="E134" s="322" t="s">
        <v>441</v>
      </c>
      <c r="F134" s="321">
        <v>15</v>
      </c>
      <c r="G134" s="320">
        <v>0</v>
      </c>
      <c r="H134" s="320">
        <v>0</v>
      </c>
      <c r="I134" s="319">
        <f t="shared" si="17"/>
        <v>0</v>
      </c>
      <c r="J134" s="319">
        <f t="shared" si="18"/>
        <v>0</v>
      </c>
      <c r="K134" s="319">
        <f t="shared" si="19"/>
        <v>0</v>
      </c>
    </row>
    <row r="135" spans="2:11" x14ac:dyDescent="0.2">
      <c r="B135" s="328">
        <f t="shared" si="16"/>
        <v>122</v>
      </c>
      <c r="C135" s="327"/>
      <c r="D135" s="326" t="s">
        <v>1429</v>
      </c>
      <c r="E135" s="322" t="s">
        <v>545</v>
      </c>
      <c r="F135" s="321">
        <v>3</v>
      </c>
      <c r="G135" s="320">
        <v>0</v>
      </c>
      <c r="H135" s="320">
        <v>0</v>
      </c>
      <c r="I135" s="319">
        <f t="shared" si="17"/>
        <v>0</v>
      </c>
      <c r="J135" s="319">
        <f t="shared" si="18"/>
        <v>0</v>
      </c>
      <c r="K135" s="319">
        <f t="shared" si="19"/>
        <v>0</v>
      </c>
    </row>
    <row r="136" spans="2:11" x14ac:dyDescent="0.2">
      <c r="B136" s="328">
        <f t="shared" si="16"/>
        <v>123</v>
      </c>
      <c r="C136" s="327"/>
      <c r="D136" s="326" t="s">
        <v>1428</v>
      </c>
      <c r="E136" s="322" t="s">
        <v>36</v>
      </c>
      <c r="F136" s="321">
        <v>50</v>
      </c>
      <c r="G136" s="320">
        <v>0</v>
      </c>
      <c r="H136" s="320">
        <v>0</v>
      </c>
      <c r="I136" s="319">
        <f t="shared" si="17"/>
        <v>0</v>
      </c>
      <c r="J136" s="319">
        <f t="shared" si="18"/>
        <v>0</v>
      </c>
      <c r="K136" s="319">
        <f t="shared" si="19"/>
        <v>0</v>
      </c>
    </row>
    <row r="137" spans="2:11" x14ac:dyDescent="0.2">
      <c r="B137" s="328">
        <f t="shared" si="16"/>
        <v>124</v>
      </c>
      <c r="C137" s="327"/>
      <c r="D137" s="326" t="s">
        <v>1427</v>
      </c>
      <c r="E137" s="322" t="s">
        <v>36</v>
      </c>
      <c r="F137" s="321">
        <v>25</v>
      </c>
      <c r="G137" s="320">
        <v>0</v>
      </c>
      <c r="H137" s="320">
        <v>0</v>
      </c>
      <c r="I137" s="319">
        <f t="shared" si="17"/>
        <v>0</v>
      </c>
      <c r="J137" s="319">
        <f t="shared" si="18"/>
        <v>0</v>
      </c>
      <c r="K137" s="319">
        <f t="shared" si="19"/>
        <v>0</v>
      </c>
    </row>
    <row r="138" spans="2:11" x14ac:dyDescent="0.2">
      <c r="B138" s="328">
        <f t="shared" si="16"/>
        <v>125</v>
      </c>
      <c r="C138" s="327"/>
      <c r="D138" s="326" t="s">
        <v>1447</v>
      </c>
      <c r="E138" s="322" t="s">
        <v>36</v>
      </c>
      <c r="F138" s="321">
        <v>20</v>
      </c>
      <c r="G138" s="320">
        <v>0</v>
      </c>
      <c r="H138" s="320">
        <v>0</v>
      </c>
      <c r="I138" s="319">
        <f t="shared" si="17"/>
        <v>0</v>
      </c>
      <c r="J138" s="319">
        <f t="shared" si="18"/>
        <v>0</v>
      </c>
      <c r="K138" s="319">
        <f t="shared" si="19"/>
        <v>0</v>
      </c>
    </row>
    <row r="139" spans="2:11" ht="25.5" x14ac:dyDescent="0.2">
      <c r="B139" s="328">
        <f t="shared" si="16"/>
        <v>126</v>
      </c>
      <c r="C139" s="327"/>
      <c r="D139" s="326" t="s">
        <v>1446</v>
      </c>
      <c r="E139" s="322" t="s">
        <v>36</v>
      </c>
      <c r="F139" s="321">
        <v>50</v>
      </c>
      <c r="G139" s="320">
        <v>0</v>
      </c>
      <c r="H139" s="320">
        <v>0</v>
      </c>
      <c r="I139" s="319">
        <f t="shared" si="17"/>
        <v>0</v>
      </c>
      <c r="J139" s="319">
        <f t="shared" si="18"/>
        <v>0</v>
      </c>
      <c r="K139" s="319">
        <f t="shared" si="19"/>
        <v>0</v>
      </c>
    </row>
    <row r="140" spans="2:11" ht="25.5" x14ac:dyDescent="0.2">
      <c r="B140" s="328">
        <f t="shared" si="16"/>
        <v>127</v>
      </c>
      <c r="C140" s="327"/>
      <c r="D140" s="326" t="s">
        <v>1445</v>
      </c>
      <c r="E140" s="322" t="s">
        <v>36</v>
      </c>
      <c r="F140" s="321">
        <v>100</v>
      </c>
      <c r="G140" s="320">
        <v>0</v>
      </c>
      <c r="H140" s="320">
        <v>0</v>
      </c>
      <c r="I140" s="319">
        <f t="shared" si="17"/>
        <v>0</v>
      </c>
      <c r="J140" s="319">
        <f t="shared" si="18"/>
        <v>0</v>
      </c>
      <c r="K140" s="319">
        <f t="shared" si="19"/>
        <v>0</v>
      </c>
    </row>
    <row r="141" spans="2:11" ht="25.5" x14ac:dyDescent="0.2">
      <c r="B141" s="328">
        <f t="shared" si="16"/>
        <v>128</v>
      </c>
      <c r="C141" s="327"/>
      <c r="D141" s="326" t="s">
        <v>1444</v>
      </c>
      <c r="E141" s="322" t="s">
        <v>36</v>
      </c>
      <c r="F141" s="321">
        <v>80</v>
      </c>
      <c r="G141" s="320">
        <v>0</v>
      </c>
      <c r="H141" s="320">
        <v>0</v>
      </c>
      <c r="I141" s="319">
        <f t="shared" si="17"/>
        <v>0</v>
      </c>
      <c r="J141" s="319">
        <f t="shared" si="18"/>
        <v>0</v>
      </c>
      <c r="K141" s="319">
        <f t="shared" si="19"/>
        <v>0</v>
      </c>
    </row>
    <row r="142" spans="2:11" x14ac:dyDescent="0.2">
      <c r="B142" s="328">
        <f t="shared" si="16"/>
        <v>129</v>
      </c>
      <c r="C142" s="327"/>
      <c r="D142" s="326" t="s">
        <v>1426</v>
      </c>
      <c r="E142" s="322" t="s">
        <v>441</v>
      </c>
      <c r="F142" s="321">
        <v>1</v>
      </c>
      <c r="G142" s="320">
        <v>0</v>
      </c>
      <c r="H142" s="320">
        <v>0</v>
      </c>
      <c r="I142" s="319">
        <f t="shared" si="17"/>
        <v>0</v>
      </c>
      <c r="J142" s="319">
        <f t="shared" si="18"/>
        <v>0</v>
      </c>
      <c r="K142" s="319">
        <f t="shared" si="19"/>
        <v>0</v>
      </c>
    </row>
    <row r="143" spans="2:11" x14ac:dyDescent="0.2">
      <c r="B143" s="328">
        <f t="shared" si="16"/>
        <v>130</v>
      </c>
      <c r="C143" s="327"/>
      <c r="D143" s="326" t="s">
        <v>1425</v>
      </c>
      <c r="E143" s="322" t="s">
        <v>441</v>
      </c>
      <c r="F143" s="321">
        <v>1</v>
      </c>
      <c r="G143" s="320">
        <v>0</v>
      </c>
      <c r="H143" s="320">
        <v>0</v>
      </c>
      <c r="I143" s="319">
        <f t="shared" si="17"/>
        <v>0</v>
      </c>
      <c r="J143" s="319">
        <f t="shared" si="18"/>
        <v>0</v>
      </c>
      <c r="K143" s="319">
        <f t="shared" si="19"/>
        <v>0</v>
      </c>
    </row>
    <row r="144" spans="2:11" x14ac:dyDescent="0.2">
      <c r="B144" s="328"/>
      <c r="C144" s="327"/>
      <c r="D144" s="326" t="s">
        <v>1443</v>
      </c>
      <c r="E144" s="322" t="s">
        <v>441</v>
      </c>
      <c r="F144" s="321">
        <v>1</v>
      </c>
      <c r="G144" s="320">
        <v>0</v>
      </c>
      <c r="H144" s="320">
        <v>0</v>
      </c>
      <c r="I144" s="319">
        <f t="shared" si="17"/>
        <v>0</v>
      </c>
      <c r="J144" s="319">
        <f t="shared" si="18"/>
        <v>0</v>
      </c>
      <c r="K144" s="319">
        <f t="shared" si="19"/>
        <v>0</v>
      </c>
    </row>
    <row r="145" spans="2:11" x14ac:dyDescent="0.2">
      <c r="B145" s="328">
        <f>MAX(B142,B143)+1</f>
        <v>131</v>
      </c>
      <c r="C145" s="327"/>
      <c r="D145" s="326" t="s">
        <v>1424</v>
      </c>
      <c r="E145" s="322" t="s">
        <v>441</v>
      </c>
      <c r="F145" s="321">
        <v>1</v>
      </c>
      <c r="G145" s="320">
        <v>0</v>
      </c>
      <c r="H145" s="320">
        <v>0</v>
      </c>
      <c r="I145" s="319">
        <f t="shared" si="17"/>
        <v>0</v>
      </c>
      <c r="J145" s="319">
        <f t="shared" si="18"/>
        <v>0</v>
      </c>
      <c r="K145" s="319">
        <f t="shared" si="19"/>
        <v>0</v>
      </c>
    </row>
    <row r="146" spans="2:11" s="318" customFormat="1" x14ac:dyDescent="0.2">
      <c r="B146" s="328">
        <f>MAX(B143,B145)+1</f>
        <v>132</v>
      </c>
      <c r="C146" s="327"/>
      <c r="D146" s="326" t="s">
        <v>1423</v>
      </c>
      <c r="E146" s="322" t="s">
        <v>441</v>
      </c>
      <c r="F146" s="321">
        <v>1</v>
      </c>
      <c r="G146" s="320">
        <v>0</v>
      </c>
      <c r="H146" s="320">
        <v>0</v>
      </c>
      <c r="I146" s="319">
        <f t="shared" si="17"/>
        <v>0</v>
      </c>
      <c r="J146" s="319">
        <f t="shared" si="18"/>
        <v>0</v>
      </c>
      <c r="K146" s="319">
        <f t="shared" si="19"/>
        <v>0</v>
      </c>
    </row>
    <row r="147" spans="2:11" s="318" customFormat="1" x14ac:dyDescent="0.2">
      <c r="B147" s="328">
        <f>MAX(B145,B146)+1</f>
        <v>133</v>
      </c>
      <c r="C147" s="327"/>
      <c r="D147" s="326" t="s">
        <v>1422</v>
      </c>
      <c r="E147" s="322" t="s">
        <v>441</v>
      </c>
      <c r="F147" s="321">
        <v>1</v>
      </c>
      <c r="G147" s="320">
        <v>0</v>
      </c>
      <c r="H147" s="320">
        <v>0</v>
      </c>
      <c r="I147" s="319">
        <f t="shared" si="17"/>
        <v>0</v>
      </c>
      <c r="J147" s="319">
        <f t="shared" si="18"/>
        <v>0</v>
      </c>
      <c r="K147" s="319">
        <f t="shared" si="19"/>
        <v>0</v>
      </c>
    </row>
    <row r="148" spans="2:11" s="318" customFormat="1" x14ac:dyDescent="0.2">
      <c r="B148" s="328">
        <f>MAX(B146,B147)+1</f>
        <v>134</v>
      </c>
      <c r="C148" s="327"/>
      <c r="D148" s="344" t="s">
        <v>1421</v>
      </c>
      <c r="E148" s="343" t="s">
        <v>441</v>
      </c>
      <c r="F148" s="321">
        <v>1</v>
      </c>
      <c r="G148" s="320">
        <v>0</v>
      </c>
      <c r="H148" s="320">
        <v>0</v>
      </c>
      <c r="I148" s="319">
        <f t="shared" si="17"/>
        <v>0</v>
      </c>
      <c r="J148" s="319">
        <f t="shared" si="18"/>
        <v>0</v>
      </c>
      <c r="K148" s="319">
        <f t="shared" si="19"/>
        <v>0</v>
      </c>
    </row>
    <row r="149" spans="2:11" x14ac:dyDescent="0.2">
      <c r="B149" s="448"/>
      <c r="C149" s="447"/>
      <c r="D149" s="446" t="s">
        <v>1442</v>
      </c>
      <c r="E149" s="445"/>
      <c r="F149" s="444"/>
      <c r="G149" s="443"/>
      <c r="H149" s="443"/>
      <c r="I149" s="442">
        <f>SUM(I150:I170)</f>
        <v>0</v>
      </c>
      <c r="J149" s="442">
        <f>SUM(J150:J170)</f>
        <v>0</v>
      </c>
      <c r="K149" s="442">
        <f>SUM(K150:K170)</f>
        <v>0</v>
      </c>
    </row>
    <row r="150" spans="2:11" ht="51" x14ac:dyDescent="0.2">
      <c r="B150" s="328">
        <f t="shared" ref="B150:B170" si="20">MAX(B148,B149)+1</f>
        <v>135</v>
      </c>
      <c r="C150" s="327"/>
      <c r="D150" s="326" t="s">
        <v>1441</v>
      </c>
      <c r="E150" s="322" t="s">
        <v>441</v>
      </c>
      <c r="F150" s="321">
        <v>2</v>
      </c>
      <c r="G150" s="320">
        <v>0</v>
      </c>
      <c r="H150" s="320">
        <v>0</v>
      </c>
      <c r="I150" s="319">
        <f t="shared" ref="I150:I170" si="21">G150*F150</f>
        <v>0</v>
      </c>
      <c r="J150" s="319">
        <f t="shared" ref="J150:J170" si="22">H150*F150</f>
        <v>0</v>
      </c>
      <c r="K150" s="319">
        <f t="shared" ref="K150:K170" si="23">I150+J150</f>
        <v>0</v>
      </c>
    </row>
    <row r="151" spans="2:11" ht="51" x14ac:dyDescent="0.2">
      <c r="B151" s="328">
        <f t="shared" si="20"/>
        <v>136</v>
      </c>
      <c r="C151" s="327"/>
      <c r="D151" s="326" t="s">
        <v>1440</v>
      </c>
      <c r="E151" s="322" t="s">
        <v>441</v>
      </c>
      <c r="F151" s="321">
        <v>4</v>
      </c>
      <c r="G151" s="320">
        <v>0</v>
      </c>
      <c r="H151" s="320">
        <v>0</v>
      </c>
      <c r="I151" s="319">
        <f t="shared" si="21"/>
        <v>0</v>
      </c>
      <c r="J151" s="319">
        <f t="shared" si="22"/>
        <v>0</v>
      </c>
      <c r="K151" s="319">
        <f t="shared" si="23"/>
        <v>0</v>
      </c>
    </row>
    <row r="152" spans="2:11" ht="51" x14ac:dyDescent="0.2">
      <c r="B152" s="328">
        <f t="shared" si="20"/>
        <v>137</v>
      </c>
      <c r="C152" s="327"/>
      <c r="D152" s="326" t="s">
        <v>1439</v>
      </c>
      <c r="E152" s="322" t="s">
        <v>441</v>
      </c>
      <c r="F152" s="321">
        <v>1</v>
      </c>
      <c r="G152" s="320">
        <v>0</v>
      </c>
      <c r="H152" s="320">
        <v>0</v>
      </c>
      <c r="I152" s="319">
        <f t="shared" si="21"/>
        <v>0</v>
      </c>
      <c r="J152" s="319">
        <f t="shared" si="22"/>
        <v>0</v>
      </c>
      <c r="K152" s="319">
        <f t="shared" si="23"/>
        <v>0</v>
      </c>
    </row>
    <row r="153" spans="2:11" ht="140.25" x14ac:dyDescent="0.2">
      <c r="B153" s="328">
        <f t="shared" si="20"/>
        <v>138</v>
      </c>
      <c r="C153" s="327"/>
      <c r="D153" s="326" t="s">
        <v>1438</v>
      </c>
      <c r="E153" s="322" t="s">
        <v>441</v>
      </c>
      <c r="F153" s="321">
        <v>2</v>
      </c>
      <c r="G153" s="320">
        <v>0</v>
      </c>
      <c r="H153" s="320">
        <v>0</v>
      </c>
      <c r="I153" s="319">
        <f t="shared" si="21"/>
        <v>0</v>
      </c>
      <c r="J153" s="319">
        <f t="shared" si="22"/>
        <v>0</v>
      </c>
      <c r="K153" s="319">
        <f t="shared" si="23"/>
        <v>0</v>
      </c>
    </row>
    <row r="154" spans="2:11" x14ac:dyDescent="0.2">
      <c r="B154" s="328">
        <f t="shared" si="20"/>
        <v>139</v>
      </c>
      <c r="C154" s="327"/>
      <c r="D154" s="326" t="s">
        <v>1437</v>
      </c>
      <c r="E154" s="322" t="s">
        <v>441</v>
      </c>
      <c r="F154" s="321">
        <v>2</v>
      </c>
      <c r="G154" s="320">
        <v>0</v>
      </c>
      <c r="H154" s="320">
        <v>0</v>
      </c>
      <c r="I154" s="319">
        <f t="shared" si="21"/>
        <v>0</v>
      </c>
      <c r="J154" s="319">
        <f t="shared" si="22"/>
        <v>0</v>
      </c>
      <c r="K154" s="319">
        <f t="shared" si="23"/>
        <v>0</v>
      </c>
    </row>
    <row r="155" spans="2:11" x14ac:dyDescent="0.2">
      <c r="B155" s="328">
        <f t="shared" si="20"/>
        <v>140</v>
      </c>
      <c r="C155" s="327"/>
      <c r="D155" s="326" t="s">
        <v>1436</v>
      </c>
      <c r="E155" s="322" t="s">
        <v>441</v>
      </c>
      <c r="F155" s="321">
        <v>2</v>
      </c>
      <c r="G155" s="320">
        <v>0</v>
      </c>
      <c r="H155" s="320">
        <v>0</v>
      </c>
      <c r="I155" s="319">
        <f t="shared" si="21"/>
        <v>0</v>
      </c>
      <c r="J155" s="319">
        <f t="shared" si="22"/>
        <v>0</v>
      </c>
      <c r="K155" s="319">
        <f t="shared" si="23"/>
        <v>0</v>
      </c>
    </row>
    <row r="156" spans="2:11" ht="25.5" x14ac:dyDescent="0.2">
      <c r="B156" s="328">
        <f t="shared" si="20"/>
        <v>141</v>
      </c>
      <c r="C156" s="327"/>
      <c r="D156" s="326" t="s">
        <v>1435</v>
      </c>
      <c r="E156" s="322" t="s">
        <v>441</v>
      </c>
      <c r="F156" s="321">
        <v>1</v>
      </c>
      <c r="G156" s="320">
        <v>0</v>
      </c>
      <c r="H156" s="320">
        <v>0</v>
      </c>
      <c r="I156" s="319">
        <f t="shared" si="21"/>
        <v>0</v>
      </c>
      <c r="J156" s="319">
        <f t="shared" si="22"/>
        <v>0</v>
      </c>
      <c r="K156" s="319">
        <f t="shared" si="23"/>
        <v>0</v>
      </c>
    </row>
    <row r="157" spans="2:11" x14ac:dyDescent="0.2">
      <c r="B157" s="328">
        <f t="shared" si="20"/>
        <v>142</v>
      </c>
      <c r="C157" s="327"/>
      <c r="D157" s="326" t="s">
        <v>1434</v>
      </c>
      <c r="E157" s="322" t="s">
        <v>441</v>
      </c>
      <c r="F157" s="321">
        <v>2</v>
      </c>
      <c r="G157" s="320">
        <v>0</v>
      </c>
      <c r="H157" s="320">
        <v>0</v>
      </c>
      <c r="I157" s="319">
        <f t="shared" si="21"/>
        <v>0</v>
      </c>
      <c r="J157" s="319">
        <f t="shared" si="22"/>
        <v>0</v>
      </c>
      <c r="K157" s="319">
        <f t="shared" si="23"/>
        <v>0</v>
      </c>
    </row>
    <row r="158" spans="2:11" ht="25.5" x14ac:dyDescent="0.2">
      <c r="B158" s="328">
        <f t="shared" si="20"/>
        <v>143</v>
      </c>
      <c r="C158" s="327"/>
      <c r="D158" s="326" t="s">
        <v>1433</v>
      </c>
      <c r="E158" s="343" t="s">
        <v>441</v>
      </c>
      <c r="F158" s="321">
        <v>4</v>
      </c>
      <c r="G158" s="320">
        <v>0</v>
      </c>
      <c r="H158" s="320">
        <v>0</v>
      </c>
      <c r="I158" s="319">
        <f t="shared" si="21"/>
        <v>0</v>
      </c>
      <c r="J158" s="319">
        <f t="shared" si="22"/>
        <v>0</v>
      </c>
      <c r="K158" s="319">
        <f t="shared" si="23"/>
        <v>0</v>
      </c>
    </row>
    <row r="159" spans="2:11" x14ac:dyDescent="0.2">
      <c r="B159" s="328">
        <f t="shared" si="20"/>
        <v>144</v>
      </c>
      <c r="C159" s="327"/>
      <c r="D159" s="326" t="s">
        <v>1432</v>
      </c>
      <c r="E159" s="322" t="s">
        <v>36</v>
      </c>
      <c r="F159" s="321">
        <v>130</v>
      </c>
      <c r="G159" s="320">
        <v>0</v>
      </c>
      <c r="H159" s="320">
        <v>0</v>
      </c>
      <c r="I159" s="319">
        <f t="shared" si="21"/>
        <v>0</v>
      </c>
      <c r="J159" s="319">
        <f t="shared" si="22"/>
        <v>0</v>
      </c>
      <c r="K159" s="319">
        <f t="shared" si="23"/>
        <v>0</v>
      </c>
    </row>
    <row r="160" spans="2:11" x14ac:dyDescent="0.2">
      <c r="B160" s="328">
        <f t="shared" si="20"/>
        <v>145</v>
      </c>
      <c r="C160" s="327"/>
      <c r="D160" s="326" t="s">
        <v>1431</v>
      </c>
      <c r="E160" s="322" t="s">
        <v>441</v>
      </c>
      <c r="F160" s="321">
        <v>10</v>
      </c>
      <c r="G160" s="320">
        <v>0</v>
      </c>
      <c r="H160" s="320">
        <v>0</v>
      </c>
      <c r="I160" s="319">
        <f t="shared" si="21"/>
        <v>0</v>
      </c>
      <c r="J160" s="319">
        <f t="shared" si="22"/>
        <v>0</v>
      </c>
      <c r="K160" s="319">
        <f t="shared" si="23"/>
        <v>0</v>
      </c>
    </row>
    <row r="161" spans="2:11" x14ac:dyDescent="0.2">
      <c r="B161" s="328">
        <f t="shared" si="20"/>
        <v>146</v>
      </c>
      <c r="C161" s="327"/>
      <c r="D161" s="326" t="s">
        <v>1430</v>
      </c>
      <c r="E161" s="322" t="s">
        <v>36</v>
      </c>
      <c r="F161" s="321">
        <v>50</v>
      </c>
      <c r="G161" s="320">
        <v>0</v>
      </c>
      <c r="H161" s="320">
        <v>0</v>
      </c>
      <c r="I161" s="319">
        <f t="shared" si="21"/>
        <v>0</v>
      </c>
      <c r="J161" s="319">
        <f t="shared" si="22"/>
        <v>0</v>
      </c>
      <c r="K161" s="319">
        <f t="shared" si="23"/>
        <v>0</v>
      </c>
    </row>
    <row r="162" spans="2:11" x14ac:dyDescent="0.2">
      <c r="B162" s="328">
        <f t="shared" si="20"/>
        <v>147</v>
      </c>
      <c r="C162" s="327"/>
      <c r="D162" s="326" t="s">
        <v>1429</v>
      </c>
      <c r="E162" s="322" t="s">
        <v>545</v>
      </c>
      <c r="F162" s="321">
        <v>1</v>
      </c>
      <c r="G162" s="320">
        <v>0</v>
      </c>
      <c r="H162" s="320">
        <v>0</v>
      </c>
      <c r="I162" s="319">
        <f t="shared" si="21"/>
        <v>0</v>
      </c>
      <c r="J162" s="319">
        <f t="shared" si="22"/>
        <v>0</v>
      </c>
      <c r="K162" s="319">
        <f t="shared" si="23"/>
        <v>0</v>
      </c>
    </row>
    <row r="163" spans="2:11" x14ac:dyDescent="0.2">
      <c r="B163" s="328">
        <f t="shared" si="20"/>
        <v>148</v>
      </c>
      <c r="C163" s="327"/>
      <c r="D163" s="326" t="s">
        <v>1428</v>
      </c>
      <c r="E163" s="322" t="s">
        <v>36</v>
      </c>
      <c r="F163" s="321">
        <v>20</v>
      </c>
      <c r="G163" s="320">
        <v>0</v>
      </c>
      <c r="H163" s="320">
        <v>0</v>
      </c>
      <c r="I163" s="319">
        <f t="shared" si="21"/>
        <v>0</v>
      </c>
      <c r="J163" s="319">
        <f t="shared" si="22"/>
        <v>0</v>
      </c>
      <c r="K163" s="319">
        <f t="shared" si="23"/>
        <v>0</v>
      </c>
    </row>
    <row r="164" spans="2:11" x14ac:dyDescent="0.2">
      <c r="B164" s="328">
        <f t="shared" si="20"/>
        <v>149</v>
      </c>
      <c r="C164" s="327"/>
      <c r="D164" s="326" t="s">
        <v>1427</v>
      </c>
      <c r="E164" s="322" t="s">
        <v>36</v>
      </c>
      <c r="F164" s="321">
        <v>50</v>
      </c>
      <c r="G164" s="320">
        <v>0</v>
      </c>
      <c r="H164" s="320">
        <v>0</v>
      </c>
      <c r="I164" s="319">
        <f t="shared" si="21"/>
        <v>0</v>
      </c>
      <c r="J164" s="319">
        <f t="shared" si="22"/>
        <v>0</v>
      </c>
      <c r="K164" s="319">
        <f t="shared" si="23"/>
        <v>0</v>
      </c>
    </row>
    <row r="165" spans="2:11" x14ac:dyDescent="0.2">
      <c r="B165" s="328">
        <f t="shared" si="20"/>
        <v>150</v>
      </c>
      <c r="C165" s="327"/>
      <c r="D165" s="326" t="s">
        <v>1426</v>
      </c>
      <c r="E165" s="322" t="s">
        <v>441</v>
      </c>
      <c r="F165" s="321">
        <v>1</v>
      </c>
      <c r="G165" s="320">
        <v>0</v>
      </c>
      <c r="H165" s="320">
        <v>0</v>
      </c>
      <c r="I165" s="319">
        <f t="shared" si="21"/>
        <v>0</v>
      </c>
      <c r="J165" s="319">
        <f t="shared" si="22"/>
        <v>0</v>
      </c>
      <c r="K165" s="319">
        <f t="shared" si="23"/>
        <v>0</v>
      </c>
    </row>
    <row r="166" spans="2:11" x14ac:dyDescent="0.2">
      <c r="B166" s="328">
        <f t="shared" si="20"/>
        <v>151</v>
      </c>
      <c r="C166" s="327"/>
      <c r="D166" s="326" t="s">
        <v>1425</v>
      </c>
      <c r="E166" s="322" t="s">
        <v>441</v>
      </c>
      <c r="F166" s="321">
        <v>1</v>
      </c>
      <c r="G166" s="320">
        <v>0</v>
      </c>
      <c r="H166" s="320">
        <v>0</v>
      </c>
      <c r="I166" s="319">
        <f t="shared" si="21"/>
        <v>0</v>
      </c>
      <c r="J166" s="319">
        <f t="shared" si="22"/>
        <v>0</v>
      </c>
      <c r="K166" s="319">
        <f t="shared" si="23"/>
        <v>0</v>
      </c>
    </row>
    <row r="167" spans="2:11" x14ac:dyDescent="0.2">
      <c r="B167" s="328">
        <f t="shared" si="20"/>
        <v>152</v>
      </c>
      <c r="C167" s="327"/>
      <c r="D167" s="326" t="s">
        <v>1424</v>
      </c>
      <c r="E167" s="322" t="s">
        <v>441</v>
      </c>
      <c r="F167" s="321">
        <v>1</v>
      </c>
      <c r="G167" s="320">
        <v>0</v>
      </c>
      <c r="H167" s="320">
        <v>0</v>
      </c>
      <c r="I167" s="319">
        <f t="shared" si="21"/>
        <v>0</v>
      </c>
      <c r="J167" s="319">
        <f t="shared" si="22"/>
        <v>0</v>
      </c>
      <c r="K167" s="319">
        <f t="shared" si="23"/>
        <v>0</v>
      </c>
    </row>
    <row r="168" spans="2:11" x14ac:dyDescent="0.2">
      <c r="B168" s="328">
        <f t="shared" si="20"/>
        <v>153</v>
      </c>
      <c r="C168" s="327"/>
      <c r="D168" s="326" t="s">
        <v>1423</v>
      </c>
      <c r="E168" s="322" t="s">
        <v>441</v>
      </c>
      <c r="F168" s="321">
        <v>1</v>
      </c>
      <c r="G168" s="320">
        <v>0</v>
      </c>
      <c r="H168" s="320">
        <v>0</v>
      </c>
      <c r="I168" s="319">
        <f t="shared" si="21"/>
        <v>0</v>
      </c>
      <c r="J168" s="319">
        <f t="shared" si="22"/>
        <v>0</v>
      </c>
      <c r="K168" s="319">
        <f t="shared" si="23"/>
        <v>0</v>
      </c>
    </row>
    <row r="169" spans="2:11" x14ac:dyDescent="0.2">
      <c r="B169" s="328">
        <f t="shared" si="20"/>
        <v>154</v>
      </c>
      <c r="C169" s="327"/>
      <c r="D169" s="326" t="s">
        <v>1422</v>
      </c>
      <c r="E169" s="322" t="s">
        <v>441</v>
      </c>
      <c r="F169" s="321">
        <v>1</v>
      </c>
      <c r="G169" s="320">
        <v>0</v>
      </c>
      <c r="H169" s="320">
        <v>0</v>
      </c>
      <c r="I169" s="319">
        <f t="shared" si="21"/>
        <v>0</v>
      </c>
      <c r="J169" s="319">
        <f t="shared" si="22"/>
        <v>0</v>
      </c>
      <c r="K169" s="319">
        <f t="shared" si="23"/>
        <v>0</v>
      </c>
    </row>
    <row r="170" spans="2:11" x14ac:dyDescent="0.2">
      <c r="B170" s="328">
        <f t="shared" si="20"/>
        <v>155</v>
      </c>
      <c r="C170" s="327"/>
      <c r="D170" s="344" t="s">
        <v>1421</v>
      </c>
      <c r="E170" s="343" t="s">
        <v>441</v>
      </c>
      <c r="F170" s="321">
        <v>1</v>
      </c>
      <c r="G170" s="320">
        <v>0</v>
      </c>
      <c r="H170" s="320">
        <v>0</v>
      </c>
      <c r="I170" s="319">
        <f t="shared" si="21"/>
        <v>0</v>
      </c>
      <c r="J170" s="319">
        <f t="shared" si="22"/>
        <v>0</v>
      </c>
      <c r="K170" s="319">
        <f t="shared" si="23"/>
        <v>0</v>
      </c>
    </row>
    <row r="171" spans="2:11" x14ac:dyDescent="0.2">
      <c r="B171" s="342"/>
      <c r="C171" s="341"/>
      <c r="D171" s="340" t="s">
        <v>1420</v>
      </c>
      <c r="E171" s="339"/>
      <c r="F171" s="338"/>
      <c r="G171" s="337"/>
      <c r="H171" s="337"/>
      <c r="I171" s="336">
        <f>SUM(I172:I206)</f>
        <v>0</v>
      </c>
      <c r="J171" s="336">
        <f>SUM(J172:J206)</f>
        <v>0</v>
      </c>
      <c r="K171" s="336">
        <f>SUM(K172:K206)</f>
        <v>0</v>
      </c>
    </row>
    <row r="172" spans="2:11" x14ac:dyDescent="0.2">
      <c r="B172" s="328">
        <f t="shared" ref="B172:B206" si="24">MAX(B170,B171)+1</f>
        <v>156</v>
      </c>
      <c r="C172" s="327"/>
      <c r="D172" s="326" t="s">
        <v>1419</v>
      </c>
      <c r="E172" s="322" t="s">
        <v>36</v>
      </c>
      <c r="F172" s="321">
        <v>10</v>
      </c>
      <c r="G172" s="320">
        <v>0</v>
      </c>
      <c r="H172" s="320">
        <v>0</v>
      </c>
      <c r="I172" s="319">
        <f t="shared" ref="I172:I206" si="25">G172*F172</f>
        <v>0</v>
      </c>
      <c r="J172" s="319">
        <f t="shared" ref="J172:J206" si="26">H172*F172</f>
        <v>0</v>
      </c>
      <c r="K172" s="319">
        <f t="shared" ref="K172:K206" si="27">I172+J172</f>
        <v>0</v>
      </c>
    </row>
    <row r="173" spans="2:11" x14ac:dyDescent="0.2">
      <c r="B173" s="328">
        <f t="shared" si="24"/>
        <v>157</v>
      </c>
      <c r="C173" s="327"/>
      <c r="D173" s="326" t="s">
        <v>1418</v>
      </c>
      <c r="E173" s="322" t="s">
        <v>36</v>
      </c>
      <c r="F173" s="321">
        <v>10</v>
      </c>
      <c r="G173" s="320">
        <v>0</v>
      </c>
      <c r="H173" s="320">
        <v>0</v>
      </c>
      <c r="I173" s="319">
        <f t="shared" si="25"/>
        <v>0</v>
      </c>
      <c r="J173" s="319">
        <f t="shared" si="26"/>
        <v>0</v>
      </c>
      <c r="K173" s="319">
        <f t="shared" si="27"/>
        <v>0</v>
      </c>
    </row>
    <row r="174" spans="2:11" x14ac:dyDescent="0.2">
      <c r="B174" s="328">
        <f t="shared" si="24"/>
        <v>158</v>
      </c>
      <c r="C174" s="327"/>
      <c r="D174" s="326" t="s">
        <v>1417</v>
      </c>
      <c r="E174" s="322" t="s">
        <v>441</v>
      </c>
      <c r="F174" s="321">
        <v>20</v>
      </c>
      <c r="G174" s="320">
        <v>0</v>
      </c>
      <c r="H174" s="320">
        <v>0</v>
      </c>
      <c r="I174" s="319">
        <f t="shared" si="25"/>
        <v>0</v>
      </c>
      <c r="J174" s="319">
        <f t="shared" si="26"/>
        <v>0</v>
      </c>
      <c r="K174" s="319">
        <f t="shared" si="27"/>
        <v>0</v>
      </c>
    </row>
    <row r="175" spans="2:11" ht="25.5" x14ac:dyDescent="0.2">
      <c r="B175" s="328">
        <f t="shared" si="24"/>
        <v>159</v>
      </c>
      <c r="C175" s="327"/>
      <c r="D175" s="326" t="s">
        <v>1416</v>
      </c>
      <c r="E175" s="322" t="s">
        <v>441</v>
      </c>
      <c r="F175" s="321">
        <v>10</v>
      </c>
      <c r="G175" s="320">
        <v>0</v>
      </c>
      <c r="H175" s="320">
        <v>0</v>
      </c>
      <c r="I175" s="319">
        <f t="shared" si="25"/>
        <v>0</v>
      </c>
      <c r="J175" s="319">
        <f t="shared" si="26"/>
        <v>0</v>
      </c>
      <c r="K175" s="319">
        <f t="shared" si="27"/>
        <v>0</v>
      </c>
    </row>
    <row r="176" spans="2:11" x14ac:dyDescent="0.2">
      <c r="B176" s="328">
        <f t="shared" si="24"/>
        <v>160</v>
      </c>
      <c r="C176" s="327"/>
      <c r="D176" s="326" t="s">
        <v>1407</v>
      </c>
      <c r="E176" s="322" t="s">
        <v>441</v>
      </c>
      <c r="F176" s="321">
        <v>12</v>
      </c>
      <c r="G176" s="320">
        <v>0</v>
      </c>
      <c r="H176" s="320">
        <v>0</v>
      </c>
      <c r="I176" s="319">
        <f t="shared" si="25"/>
        <v>0</v>
      </c>
      <c r="J176" s="319">
        <f t="shared" si="26"/>
        <v>0</v>
      </c>
      <c r="K176" s="319">
        <f t="shared" si="27"/>
        <v>0</v>
      </c>
    </row>
    <row r="177" spans="2:11" x14ac:dyDescent="0.2">
      <c r="B177" s="328">
        <f t="shared" si="24"/>
        <v>161</v>
      </c>
      <c r="C177" s="327"/>
      <c r="D177" s="326" t="s">
        <v>1406</v>
      </c>
      <c r="E177" s="322" t="s">
        <v>441</v>
      </c>
      <c r="F177" s="321">
        <v>20</v>
      </c>
      <c r="G177" s="320">
        <v>0</v>
      </c>
      <c r="H177" s="320">
        <v>0</v>
      </c>
      <c r="I177" s="319">
        <f t="shared" si="25"/>
        <v>0</v>
      </c>
      <c r="J177" s="319">
        <f t="shared" si="26"/>
        <v>0</v>
      </c>
      <c r="K177" s="319">
        <f t="shared" si="27"/>
        <v>0</v>
      </c>
    </row>
    <row r="178" spans="2:11" x14ac:dyDescent="0.2">
      <c r="B178" s="328">
        <f t="shared" si="24"/>
        <v>162</v>
      </c>
      <c r="C178" s="327"/>
      <c r="D178" s="326" t="s">
        <v>1405</v>
      </c>
      <c r="E178" s="322" t="s">
        <v>441</v>
      </c>
      <c r="F178" s="321">
        <v>20</v>
      </c>
      <c r="G178" s="320">
        <v>0</v>
      </c>
      <c r="H178" s="320">
        <v>0</v>
      </c>
      <c r="I178" s="319">
        <f t="shared" si="25"/>
        <v>0</v>
      </c>
      <c r="J178" s="319">
        <f t="shared" si="26"/>
        <v>0</v>
      </c>
      <c r="K178" s="319">
        <f t="shared" si="27"/>
        <v>0</v>
      </c>
    </row>
    <row r="179" spans="2:11" x14ac:dyDescent="0.2">
      <c r="B179" s="328">
        <f t="shared" si="24"/>
        <v>163</v>
      </c>
      <c r="C179" s="327"/>
      <c r="D179" s="326" t="s">
        <v>1415</v>
      </c>
      <c r="E179" s="322" t="s">
        <v>441</v>
      </c>
      <c r="F179" s="321">
        <v>20</v>
      </c>
      <c r="G179" s="320">
        <v>0</v>
      </c>
      <c r="H179" s="320">
        <v>0</v>
      </c>
      <c r="I179" s="319">
        <f t="shared" si="25"/>
        <v>0</v>
      </c>
      <c r="J179" s="319">
        <f t="shared" si="26"/>
        <v>0</v>
      </c>
      <c r="K179" s="319">
        <f t="shared" si="27"/>
        <v>0</v>
      </c>
    </row>
    <row r="180" spans="2:11" x14ac:dyDescent="0.2">
      <c r="B180" s="328">
        <f t="shared" si="24"/>
        <v>164</v>
      </c>
      <c r="C180" s="327"/>
      <c r="D180" s="326" t="s">
        <v>1414</v>
      </c>
      <c r="E180" s="322" t="s">
        <v>441</v>
      </c>
      <c r="F180" s="321">
        <v>8</v>
      </c>
      <c r="G180" s="320">
        <v>0</v>
      </c>
      <c r="H180" s="320">
        <v>0</v>
      </c>
      <c r="I180" s="319">
        <f t="shared" si="25"/>
        <v>0</v>
      </c>
      <c r="J180" s="319">
        <f t="shared" si="26"/>
        <v>0</v>
      </c>
      <c r="K180" s="319">
        <f t="shared" si="27"/>
        <v>0</v>
      </c>
    </row>
    <row r="181" spans="2:11" x14ac:dyDescent="0.2">
      <c r="B181" s="328">
        <f t="shared" si="24"/>
        <v>165</v>
      </c>
      <c r="C181" s="327"/>
      <c r="D181" s="326" t="s">
        <v>1413</v>
      </c>
      <c r="E181" s="322" t="s">
        <v>545</v>
      </c>
      <c r="F181" s="321">
        <v>1</v>
      </c>
      <c r="G181" s="320">
        <v>0</v>
      </c>
      <c r="H181" s="320">
        <v>0</v>
      </c>
      <c r="I181" s="319">
        <f t="shared" si="25"/>
        <v>0</v>
      </c>
      <c r="J181" s="319">
        <f t="shared" si="26"/>
        <v>0</v>
      </c>
      <c r="K181" s="319">
        <f t="shared" si="27"/>
        <v>0</v>
      </c>
    </row>
    <row r="182" spans="2:11" x14ac:dyDescent="0.2">
      <c r="B182" s="328">
        <f t="shared" si="24"/>
        <v>166</v>
      </c>
      <c r="C182" s="327"/>
      <c r="D182" s="326" t="s">
        <v>1412</v>
      </c>
      <c r="E182" s="322" t="s">
        <v>441</v>
      </c>
      <c r="F182" s="321">
        <v>2</v>
      </c>
      <c r="G182" s="320">
        <v>0</v>
      </c>
      <c r="H182" s="320">
        <v>0</v>
      </c>
      <c r="I182" s="319">
        <f t="shared" si="25"/>
        <v>0</v>
      </c>
      <c r="J182" s="319">
        <f t="shared" si="26"/>
        <v>0</v>
      </c>
      <c r="K182" s="319">
        <f t="shared" si="27"/>
        <v>0</v>
      </c>
    </row>
    <row r="183" spans="2:11" x14ac:dyDescent="0.2">
      <c r="B183" s="328">
        <f t="shared" si="24"/>
        <v>167</v>
      </c>
      <c r="C183" s="327"/>
      <c r="D183" s="326" t="s">
        <v>1411</v>
      </c>
      <c r="E183" s="322" t="s">
        <v>36</v>
      </c>
      <c r="F183" s="321">
        <v>30</v>
      </c>
      <c r="G183" s="320">
        <v>0</v>
      </c>
      <c r="H183" s="320">
        <v>0</v>
      </c>
      <c r="I183" s="319">
        <f t="shared" si="25"/>
        <v>0</v>
      </c>
      <c r="J183" s="319">
        <f t="shared" si="26"/>
        <v>0</v>
      </c>
      <c r="K183" s="319">
        <f t="shared" si="27"/>
        <v>0</v>
      </c>
    </row>
    <row r="184" spans="2:11" ht="25.5" x14ac:dyDescent="0.2">
      <c r="B184" s="328">
        <f t="shared" si="24"/>
        <v>168</v>
      </c>
      <c r="C184" s="327"/>
      <c r="D184" s="326" t="s">
        <v>1410</v>
      </c>
      <c r="E184" s="322" t="s">
        <v>441</v>
      </c>
      <c r="F184" s="321">
        <v>26</v>
      </c>
      <c r="G184" s="320">
        <v>0</v>
      </c>
      <c r="H184" s="320">
        <v>0</v>
      </c>
      <c r="I184" s="319">
        <f t="shared" si="25"/>
        <v>0</v>
      </c>
      <c r="J184" s="319">
        <f t="shared" si="26"/>
        <v>0</v>
      </c>
      <c r="K184" s="319">
        <f t="shared" si="27"/>
        <v>0</v>
      </c>
    </row>
    <row r="185" spans="2:11" x14ac:dyDescent="0.2">
      <c r="B185" s="328">
        <f t="shared" si="24"/>
        <v>169</v>
      </c>
      <c r="C185" s="327"/>
      <c r="D185" s="326" t="s">
        <v>1407</v>
      </c>
      <c r="E185" s="322" t="s">
        <v>441</v>
      </c>
      <c r="F185" s="321">
        <v>52</v>
      </c>
      <c r="G185" s="320">
        <v>0</v>
      </c>
      <c r="H185" s="320">
        <v>0</v>
      </c>
      <c r="I185" s="319">
        <f t="shared" si="25"/>
        <v>0</v>
      </c>
      <c r="J185" s="319">
        <f t="shared" si="26"/>
        <v>0</v>
      </c>
      <c r="K185" s="319">
        <f t="shared" si="27"/>
        <v>0</v>
      </c>
    </row>
    <row r="186" spans="2:11" x14ac:dyDescent="0.2">
      <c r="B186" s="328">
        <f t="shared" si="24"/>
        <v>170</v>
      </c>
      <c r="C186" s="327"/>
      <c r="D186" s="326" t="s">
        <v>1406</v>
      </c>
      <c r="E186" s="322" t="s">
        <v>441</v>
      </c>
      <c r="F186" s="321">
        <v>52</v>
      </c>
      <c r="G186" s="320">
        <v>0</v>
      </c>
      <c r="H186" s="320">
        <v>0</v>
      </c>
      <c r="I186" s="319">
        <f t="shared" si="25"/>
        <v>0</v>
      </c>
      <c r="J186" s="319">
        <f t="shared" si="26"/>
        <v>0</v>
      </c>
      <c r="K186" s="319">
        <f t="shared" si="27"/>
        <v>0</v>
      </c>
    </row>
    <row r="187" spans="2:11" x14ac:dyDescent="0.2">
      <c r="B187" s="328">
        <f t="shared" si="24"/>
        <v>171</v>
      </c>
      <c r="C187" s="327"/>
      <c r="D187" s="326" t="s">
        <v>1405</v>
      </c>
      <c r="E187" s="322" t="s">
        <v>441</v>
      </c>
      <c r="F187" s="321">
        <v>52</v>
      </c>
      <c r="G187" s="320">
        <v>0</v>
      </c>
      <c r="H187" s="320">
        <v>0</v>
      </c>
      <c r="I187" s="319">
        <f t="shared" si="25"/>
        <v>0</v>
      </c>
      <c r="J187" s="319">
        <f t="shared" si="26"/>
        <v>0</v>
      </c>
      <c r="K187" s="319">
        <f t="shared" si="27"/>
        <v>0</v>
      </c>
    </row>
    <row r="188" spans="2:11" x14ac:dyDescent="0.2">
      <c r="B188" s="328">
        <f t="shared" si="24"/>
        <v>172</v>
      </c>
      <c r="C188" s="327"/>
      <c r="D188" s="326" t="s">
        <v>1404</v>
      </c>
      <c r="E188" s="322" t="s">
        <v>441</v>
      </c>
      <c r="F188" s="321">
        <v>52</v>
      </c>
      <c r="G188" s="320">
        <v>0</v>
      </c>
      <c r="H188" s="320">
        <v>0</v>
      </c>
      <c r="I188" s="319">
        <f t="shared" si="25"/>
        <v>0</v>
      </c>
      <c r="J188" s="319">
        <f t="shared" si="26"/>
        <v>0</v>
      </c>
      <c r="K188" s="319">
        <f t="shared" si="27"/>
        <v>0</v>
      </c>
    </row>
    <row r="189" spans="2:11" x14ac:dyDescent="0.2">
      <c r="B189" s="328">
        <f t="shared" si="24"/>
        <v>173</v>
      </c>
      <c r="C189" s="327"/>
      <c r="D189" s="326" t="s">
        <v>1403</v>
      </c>
      <c r="E189" s="322" t="s">
        <v>441</v>
      </c>
      <c r="F189" s="321">
        <v>55</v>
      </c>
      <c r="G189" s="320">
        <v>0</v>
      </c>
      <c r="H189" s="320">
        <v>0</v>
      </c>
      <c r="I189" s="319">
        <f t="shared" si="25"/>
        <v>0</v>
      </c>
      <c r="J189" s="319">
        <f t="shared" si="26"/>
        <v>0</v>
      </c>
      <c r="K189" s="319">
        <f t="shared" si="27"/>
        <v>0</v>
      </c>
    </row>
    <row r="190" spans="2:11" x14ac:dyDescent="0.2">
      <c r="B190" s="328">
        <f t="shared" si="24"/>
        <v>174</v>
      </c>
      <c r="C190" s="327"/>
      <c r="D190" s="326" t="s">
        <v>1402</v>
      </c>
      <c r="E190" s="322" t="s">
        <v>36</v>
      </c>
      <c r="F190" s="321">
        <v>30</v>
      </c>
      <c r="G190" s="320">
        <v>0</v>
      </c>
      <c r="H190" s="320">
        <v>0</v>
      </c>
      <c r="I190" s="319">
        <f t="shared" si="25"/>
        <v>0</v>
      </c>
      <c r="J190" s="319">
        <f t="shared" si="26"/>
        <v>0</v>
      </c>
      <c r="K190" s="319">
        <f t="shared" si="27"/>
        <v>0</v>
      </c>
    </row>
    <row r="191" spans="2:11" x14ac:dyDescent="0.2">
      <c r="B191" s="328">
        <f t="shared" si="24"/>
        <v>175</v>
      </c>
      <c r="C191" s="327"/>
      <c r="D191" s="326" t="s">
        <v>1409</v>
      </c>
      <c r="E191" s="322" t="s">
        <v>36</v>
      </c>
      <c r="F191" s="321">
        <v>70</v>
      </c>
      <c r="G191" s="320">
        <v>0</v>
      </c>
      <c r="H191" s="320">
        <v>0</v>
      </c>
      <c r="I191" s="319">
        <f t="shared" si="25"/>
        <v>0</v>
      </c>
      <c r="J191" s="319">
        <f t="shared" si="26"/>
        <v>0</v>
      </c>
      <c r="K191" s="319">
        <f t="shared" si="27"/>
        <v>0</v>
      </c>
    </row>
    <row r="192" spans="2:11" ht="25.5" x14ac:dyDescent="0.2">
      <c r="B192" s="328">
        <f t="shared" si="24"/>
        <v>176</v>
      </c>
      <c r="C192" s="327"/>
      <c r="D192" s="326" t="s">
        <v>1408</v>
      </c>
      <c r="E192" s="322" t="s">
        <v>441</v>
      </c>
      <c r="F192" s="321">
        <v>60</v>
      </c>
      <c r="G192" s="320">
        <v>0</v>
      </c>
      <c r="H192" s="320">
        <v>0</v>
      </c>
      <c r="I192" s="319">
        <f t="shared" si="25"/>
        <v>0</v>
      </c>
      <c r="J192" s="319">
        <f t="shared" si="26"/>
        <v>0</v>
      </c>
      <c r="K192" s="319">
        <f t="shared" si="27"/>
        <v>0</v>
      </c>
    </row>
    <row r="193" spans="2:13" x14ac:dyDescent="0.2">
      <c r="B193" s="328">
        <f t="shared" si="24"/>
        <v>177</v>
      </c>
      <c r="C193" s="327"/>
      <c r="D193" s="326" t="s">
        <v>1407</v>
      </c>
      <c r="E193" s="322" t="s">
        <v>441</v>
      </c>
      <c r="F193" s="321">
        <v>120</v>
      </c>
      <c r="G193" s="320">
        <v>0</v>
      </c>
      <c r="H193" s="320">
        <v>0</v>
      </c>
      <c r="I193" s="319">
        <f t="shared" si="25"/>
        <v>0</v>
      </c>
      <c r="J193" s="319">
        <f t="shared" si="26"/>
        <v>0</v>
      </c>
      <c r="K193" s="319">
        <f t="shared" si="27"/>
        <v>0</v>
      </c>
    </row>
    <row r="194" spans="2:13" x14ac:dyDescent="0.2">
      <c r="B194" s="328">
        <f t="shared" si="24"/>
        <v>178</v>
      </c>
      <c r="C194" s="327"/>
      <c r="D194" s="326" t="s">
        <v>1406</v>
      </c>
      <c r="E194" s="322" t="s">
        <v>441</v>
      </c>
      <c r="F194" s="321">
        <v>120</v>
      </c>
      <c r="G194" s="320">
        <v>0</v>
      </c>
      <c r="H194" s="320">
        <v>0</v>
      </c>
      <c r="I194" s="319">
        <f t="shared" si="25"/>
        <v>0</v>
      </c>
      <c r="J194" s="319">
        <f t="shared" si="26"/>
        <v>0</v>
      </c>
      <c r="K194" s="319">
        <f t="shared" si="27"/>
        <v>0</v>
      </c>
    </row>
    <row r="195" spans="2:13" x14ac:dyDescent="0.2">
      <c r="B195" s="328">
        <f t="shared" si="24"/>
        <v>179</v>
      </c>
      <c r="C195" s="327"/>
      <c r="D195" s="326" t="s">
        <v>1405</v>
      </c>
      <c r="E195" s="322" t="s">
        <v>441</v>
      </c>
      <c r="F195" s="321">
        <v>120</v>
      </c>
      <c r="G195" s="320">
        <v>0</v>
      </c>
      <c r="H195" s="320">
        <v>0</v>
      </c>
      <c r="I195" s="319">
        <f t="shared" si="25"/>
        <v>0</v>
      </c>
      <c r="J195" s="319">
        <f t="shared" si="26"/>
        <v>0</v>
      </c>
      <c r="K195" s="319">
        <f t="shared" si="27"/>
        <v>0</v>
      </c>
    </row>
    <row r="196" spans="2:13" x14ac:dyDescent="0.2">
      <c r="B196" s="328">
        <f t="shared" si="24"/>
        <v>180</v>
      </c>
      <c r="C196" s="327"/>
      <c r="D196" s="326" t="s">
        <v>1404</v>
      </c>
      <c r="E196" s="322" t="s">
        <v>441</v>
      </c>
      <c r="F196" s="321">
        <v>120</v>
      </c>
      <c r="G196" s="320">
        <v>0</v>
      </c>
      <c r="H196" s="320">
        <v>0</v>
      </c>
      <c r="I196" s="319">
        <f t="shared" si="25"/>
        <v>0</v>
      </c>
      <c r="J196" s="319">
        <f t="shared" si="26"/>
        <v>0</v>
      </c>
      <c r="K196" s="319">
        <f t="shared" si="27"/>
        <v>0</v>
      </c>
    </row>
    <row r="197" spans="2:13" x14ac:dyDescent="0.2">
      <c r="B197" s="328">
        <f t="shared" si="24"/>
        <v>181</v>
      </c>
      <c r="C197" s="327"/>
      <c r="D197" s="326" t="s">
        <v>1403</v>
      </c>
      <c r="E197" s="322" t="s">
        <v>441</v>
      </c>
      <c r="F197" s="321">
        <v>81</v>
      </c>
      <c r="G197" s="320">
        <v>0</v>
      </c>
      <c r="H197" s="320">
        <v>0</v>
      </c>
      <c r="I197" s="319">
        <f t="shared" si="25"/>
        <v>0</v>
      </c>
      <c r="J197" s="319">
        <f t="shared" si="26"/>
        <v>0</v>
      </c>
      <c r="K197" s="319">
        <f t="shared" si="27"/>
        <v>0</v>
      </c>
    </row>
    <row r="198" spans="2:13" x14ac:dyDescent="0.2">
      <c r="B198" s="328">
        <f t="shared" si="24"/>
        <v>182</v>
      </c>
      <c r="C198" s="327"/>
      <c r="D198" s="326" t="s">
        <v>1402</v>
      </c>
      <c r="E198" s="322" t="s">
        <v>36</v>
      </c>
      <c r="F198" s="321">
        <v>70</v>
      </c>
      <c r="G198" s="320">
        <v>0</v>
      </c>
      <c r="H198" s="320">
        <v>0</v>
      </c>
      <c r="I198" s="319">
        <f t="shared" si="25"/>
        <v>0</v>
      </c>
      <c r="J198" s="319">
        <f t="shared" si="26"/>
        <v>0</v>
      </c>
      <c r="K198" s="319">
        <f t="shared" si="27"/>
        <v>0</v>
      </c>
    </row>
    <row r="199" spans="2:13" x14ac:dyDescent="0.2">
      <c r="B199" s="328">
        <f t="shared" si="24"/>
        <v>183</v>
      </c>
      <c r="C199" s="327"/>
      <c r="D199" s="326" t="s">
        <v>1401</v>
      </c>
      <c r="E199" s="322" t="s">
        <v>36</v>
      </c>
      <c r="F199" s="321">
        <v>6</v>
      </c>
      <c r="G199" s="320">
        <v>0</v>
      </c>
      <c r="H199" s="320">
        <v>0</v>
      </c>
      <c r="I199" s="319">
        <f t="shared" si="25"/>
        <v>0</v>
      </c>
      <c r="J199" s="319">
        <f t="shared" si="26"/>
        <v>0</v>
      </c>
      <c r="K199" s="319">
        <f t="shared" si="27"/>
        <v>0</v>
      </c>
      <c r="M199" s="441"/>
    </row>
    <row r="200" spans="2:13" x14ac:dyDescent="0.2">
      <c r="B200" s="328">
        <f t="shared" si="24"/>
        <v>184</v>
      </c>
      <c r="C200" s="327"/>
      <c r="D200" s="326" t="s">
        <v>1400</v>
      </c>
      <c r="E200" s="322" t="s">
        <v>441</v>
      </c>
      <c r="F200" s="321">
        <v>18</v>
      </c>
      <c r="G200" s="320">
        <v>0</v>
      </c>
      <c r="H200" s="320">
        <v>0</v>
      </c>
      <c r="I200" s="319">
        <f t="shared" si="25"/>
        <v>0</v>
      </c>
      <c r="J200" s="319">
        <f t="shared" si="26"/>
        <v>0</v>
      </c>
      <c r="K200" s="319">
        <f t="shared" si="27"/>
        <v>0</v>
      </c>
      <c r="M200" s="441"/>
    </row>
    <row r="201" spans="2:13" x14ac:dyDescent="0.2">
      <c r="B201" s="328">
        <f t="shared" si="24"/>
        <v>185</v>
      </c>
      <c r="C201" s="327"/>
      <c r="D201" s="326" t="s">
        <v>1399</v>
      </c>
      <c r="E201" s="322" t="s">
        <v>441</v>
      </c>
      <c r="F201" s="321">
        <v>2</v>
      </c>
      <c r="G201" s="320">
        <v>0</v>
      </c>
      <c r="H201" s="320">
        <v>0</v>
      </c>
      <c r="I201" s="319">
        <f t="shared" si="25"/>
        <v>0</v>
      </c>
      <c r="J201" s="319">
        <f t="shared" si="26"/>
        <v>0</v>
      </c>
      <c r="K201" s="319">
        <f t="shared" si="27"/>
        <v>0</v>
      </c>
      <c r="M201" s="441"/>
    </row>
    <row r="202" spans="2:13" x14ac:dyDescent="0.2">
      <c r="B202" s="328">
        <f t="shared" si="24"/>
        <v>186</v>
      </c>
      <c r="C202" s="327"/>
      <c r="D202" s="326" t="s">
        <v>1398</v>
      </c>
      <c r="E202" s="322" t="s">
        <v>545</v>
      </c>
      <c r="F202" s="321">
        <v>1</v>
      </c>
      <c r="G202" s="320">
        <v>0</v>
      </c>
      <c r="H202" s="320">
        <v>0</v>
      </c>
      <c r="I202" s="319">
        <f t="shared" si="25"/>
        <v>0</v>
      </c>
      <c r="J202" s="319">
        <f t="shared" si="26"/>
        <v>0</v>
      </c>
      <c r="K202" s="319">
        <f t="shared" si="27"/>
        <v>0</v>
      </c>
      <c r="M202" s="441"/>
    </row>
    <row r="203" spans="2:13" x14ac:dyDescent="0.2">
      <c r="B203" s="328">
        <f t="shared" si="24"/>
        <v>187</v>
      </c>
      <c r="C203" s="327"/>
      <c r="D203" s="326" t="s">
        <v>1397</v>
      </c>
      <c r="E203" s="322" t="s">
        <v>441</v>
      </c>
      <c r="F203" s="321">
        <v>1</v>
      </c>
      <c r="G203" s="320">
        <v>0</v>
      </c>
      <c r="H203" s="320">
        <v>0</v>
      </c>
      <c r="I203" s="319">
        <f t="shared" si="25"/>
        <v>0</v>
      </c>
      <c r="J203" s="319">
        <f t="shared" si="26"/>
        <v>0</v>
      </c>
      <c r="K203" s="319">
        <f t="shared" si="27"/>
        <v>0</v>
      </c>
      <c r="M203" s="441"/>
    </row>
    <row r="204" spans="2:13" ht="25.5" x14ac:dyDescent="0.2">
      <c r="B204" s="328">
        <f t="shared" si="24"/>
        <v>188</v>
      </c>
      <c r="C204" s="327"/>
      <c r="D204" s="326" t="s">
        <v>1396</v>
      </c>
      <c r="E204" s="322" t="s">
        <v>36</v>
      </c>
      <c r="F204" s="321">
        <v>15</v>
      </c>
      <c r="G204" s="320">
        <v>0</v>
      </c>
      <c r="H204" s="320">
        <v>0</v>
      </c>
      <c r="I204" s="319">
        <f t="shared" si="25"/>
        <v>0</v>
      </c>
      <c r="J204" s="319">
        <f t="shared" si="26"/>
        <v>0</v>
      </c>
      <c r="K204" s="319">
        <f t="shared" si="27"/>
        <v>0</v>
      </c>
    </row>
    <row r="205" spans="2:13" x14ac:dyDescent="0.2">
      <c r="B205" s="328">
        <f t="shared" si="24"/>
        <v>189</v>
      </c>
      <c r="C205" s="327"/>
      <c r="D205" s="326" t="s">
        <v>1395</v>
      </c>
      <c r="E205" s="322" t="s">
        <v>441</v>
      </c>
      <c r="F205" s="321">
        <v>1</v>
      </c>
      <c r="G205" s="320">
        <v>0</v>
      </c>
      <c r="H205" s="320">
        <v>0</v>
      </c>
      <c r="I205" s="319">
        <f t="shared" si="25"/>
        <v>0</v>
      </c>
      <c r="J205" s="319">
        <f t="shared" si="26"/>
        <v>0</v>
      </c>
      <c r="K205" s="319">
        <f t="shared" si="27"/>
        <v>0</v>
      </c>
    </row>
    <row r="206" spans="2:13" x14ac:dyDescent="0.2">
      <c r="B206" s="328">
        <f t="shared" si="24"/>
        <v>190</v>
      </c>
      <c r="C206" s="327"/>
      <c r="D206" s="326" t="s">
        <v>1394</v>
      </c>
      <c r="E206" s="322" t="s">
        <v>441</v>
      </c>
      <c r="F206" s="321">
        <v>1</v>
      </c>
      <c r="G206" s="320">
        <v>0</v>
      </c>
      <c r="H206" s="320">
        <v>0</v>
      </c>
      <c r="I206" s="319">
        <f t="shared" si="25"/>
        <v>0</v>
      </c>
      <c r="J206" s="319">
        <f t="shared" si="26"/>
        <v>0</v>
      </c>
      <c r="K206" s="319">
        <f t="shared" si="27"/>
        <v>0</v>
      </c>
    </row>
    <row r="207" spans="2:13" x14ac:dyDescent="0.2">
      <c r="B207" s="317"/>
      <c r="C207" s="317"/>
      <c r="D207" s="316" t="s">
        <v>575</v>
      </c>
      <c r="E207" s="315"/>
      <c r="F207" s="314"/>
      <c r="G207" s="314"/>
      <c r="H207" s="314"/>
      <c r="I207" s="313">
        <f>I9+I54+I83+I100+I118</f>
        <v>0</v>
      </c>
      <c r="J207" s="313">
        <f>J9+J54+J83+J100+J118</f>
        <v>0</v>
      </c>
      <c r="K207" s="313">
        <f>K9+K54+K83+K100+K118+K149+K171</f>
        <v>0</v>
      </c>
    </row>
  </sheetData>
  <sheetProtection selectLockedCells="1" selectUnlockedCells="1"/>
  <mergeCells count="4">
    <mergeCell ref="E5:F5"/>
    <mergeCell ref="J5:K5"/>
    <mergeCell ref="G6:K6"/>
    <mergeCell ref="B8:K8"/>
  </mergeCells>
  <pageMargins left="0.70866141732283472" right="0.70866141732283472" top="0.78740157480314965" bottom="0.78740157480314965" header="0.31496062992125984" footer="0.31496062992125984"/>
  <pageSetup paperSize="9" scale="80" firstPageNumber="0" fitToHeight="0" orientation="landscape" r:id="rId1"/>
  <rowBreaks count="6" manualBreakCount="6">
    <brk id="53" max="16383" man="1"/>
    <brk id="82" max="16383" man="1"/>
    <brk id="99" max="16383" man="1"/>
    <brk id="117" max="16383" man="1"/>
    <brk id="148" max="16383" man="1"/>
    <brk id="1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Normal="100" zoomScaleSheetLayoutView="100" workbookViewId="0">
      <pane ySplit="7" topLeftCell="A20" activePane="bottomLeft" state="frozen"/>
      <selection activeCell="O52" sqref="O52"/>
      <selection pane="bottomLeft" activeCell="O52" sqref="O52"/>
    </sheetView>
  </sheetViews>
  <sheetFormatPr defaultRowHeight="12.75" x14ac:dyDescent="0.2"/>
  <cols>
    <col min="1" max="1" width="2.5703125" style="310" customWidth="1"/>
    <col min="2" max="2" width="7.5703125" style="310" customWidth="1"/>
    <col min="3" max="3" width="10.42578125" style="310" customWidth="1"/>
    <col min="4" max="4" width="54.140625" style="310" customWidth="1"/>
    <col min="5" max="5" width="9.42578125" style="312" customWidth="1"/>
    <col min="6" max="6" width="9.140625" style="311"/>
    <col min="7" max="10" width="13.7109375" style="311" customWidth="1"/>
    <col min="11" max="11" width="14.7109375" style="311" customWidth="1"/>
    <col min="12" max="12" width="2.5703125" style="310" customWidth="1"/>
    <col min="13" max="16384" width="9.140625" style="310"/>
  </cols>
  <sheetData>
    <row r="1" spans="1:16" ht="15.75" x14ac:dyDescent="0.25">
      <c r="B1" s="365" t="s">
        <v>685</v>
      </c>
    </row>
    <row r="2" spans="1:16" s="351" customFormat="1" ht="15.75" x14ac:dyDescent="0.25">
      <c r="B2" s="353" t="s">
        <v>327</v>
      </c>
      <c r="C2" s="353"/>
      <c r="D2" s="364"/>
      <c r="E2" s="363" t="s">
        <v>684</v>
      </c>
      <c r="F2" s="362"/>
      <c r="G2" s="353"/>
      <c r="H2" s="353"/>
      <c r="I2" s="353"/>
      <c r="J2" s="361"/>
      <c r="K2" s="361"/>
    </row>
    <row r="3" spans="1:16" s="351" customFormat="1" ht="15.75" x14ac:dyDescent="0.25">
      <c r="B3" s="353" t="s">
        <v>683</v>
      </c>
      <c r="C3" s="353"/>
      <c r="D3" s="364"/>
      <c r="E3" s="363" t="s">
        <v>682</v>
      </c>
      <c r="F3" s="362"/>
      <c r="G3" s="353"/>
      <c r="H3" s="353"/>
      <c r="I3" s="353"/>
      <c r="J3" s="361"/>
      <c r="K3" s="361"/>
    </row>
    <row r="4" spans="1:16" s="351" customFormat="1" ht="12.75" customHeight="1" x14ac:dyDescent="0.25">
      <c r="B4" s="353" t="s">
        <v>681</v>
      </c>
      <c r="C4" s="353"/>
      <c r="D4" s="360"/>
      <c r="E4" s="359" t="s">
        <v>1785</v>
      </c>
      <c r="F4" s="358"/>
      <c r="G4" s="357"/>
      <c r="H4" s="357"/>
      <c r="I4" s="357"/>
      <c r="J4" s="356"/>
      <c r="K4" s="356"/>
    </row>
    <row r="5" spans="1:16" s="351" customFormat="1" ht="15.75" x14ac:dyDescent="0.25">
      <c r="B5" s="353" t="s">
        <v>680</v>
      </c>
      <c r="C5" s="353"/>
      <c r="D5" s="355" t="s">
        <v>1534</v>
      </c>
      <c r="E5" s="608"/>
      <c r="F5" s="608"/>
      <c r="G5" s="354"/>
      <c r="H5" s="353" t="s">
        <v>314</v>
      </c>
      <c r="I5" s="352"/>
      <c r="J5" s="608"/>
      <c r="K5" s="608"/>
    </row>
    <row r="6" spans="1:16" x14ac:dyDescent="0.2">
      <c r="G6" s="609" t="s">
        <v>678</v>
      </c>
      <c r="H6" s="609"/>
      <c r="I6" s="609"/>
      <c r="J6" s="609"/>
      <c r="K6" s="609"/>
    </row>
    <row r="7" spans="1:16" ht="51.75" customHeight="1" x14ac:dyDescent="0.2">
      <c r="B7" s="349" t="s">
        <v>677</v>
      </c>
      <c r="C7" s="349" t="s">
        <v>676</v>
      </c>
      <c r="D7" s="350" t="s">
        <v>675</v>
      </c>
      <c r="E7" s="349" t="s">
        <v>674</v>
      </c>
      <c r="F7" s="348" t="s">
        <v>436</v>
      </c>
      <c r="G7" s="348" t="s">
        <v>673</v>
      </c>
      <c r="H7" s="348" t="s">
        <v>672</v>
      </c>
      <c r="I7" s="348" t="s">
        <v>671</v>
      </c>
      <c r="J7" s="348" t="s">
        <v>670</v>
      </c>
      <c r="K7" s="348" t="s">
        <v>669</v>
      </c>
    </row>
    <row r="8" spans="1:16" x14ac:dyDescent="0.2">
      <c r="A8" s="501"/>
      <c r="B8" s="502"/>
      <c r="C8" s="503"/>
      <c r="D8" s="504" t="s">
        <v>1761</v>
      </c>
      <c r="E8" s="505"/>
      <c r="F8" s="506"/>
      <c r="G8" s="507"/>
      <c r="H8" s="507"/>
      <c r="I8" s="508">
        <f>SUM(I9:I13)</f>
        <v>0</v>
      </c>
      <c r="J8" s="508">
        <f>SUM(J9:J13)</f>
        <v>0</v>
      </c>
      <c r="K8" s="508">
        <f>SUM(K9:K13)</f>
        <v>0</v>
      </c>
      <c r="L8" s="501"/>
      <c r="M8" s="501"/>
      <c r="N8" s="501"/>
      <c r="O8" s="501"/>
      <c r="P8" s="501"/>
    </row>
    <row r="9" spans="1:16" x14ac:dyDescent="0.2">
      <c r="A9" s="501"/>
      <c r="B9" s="509">
        <v>1</v>
      </c>
      <c r="C9" s="510"/>
      <c r="D9" s="511" t="s">
        <v>1762</v>
      </c>
      <c r="E9" s="512" t="s">
        <v>36</v>
      </c>
      <c r="F9" s="513">
        <v>70</v>
      </c>
      <c r="G9" s="514">
        <v>0</v>
      </c>
      <c r="H9" s="514">
        <v>0</v>
      </c>
      <c r="I9" s="515">
        <f>G9*F9</f>
        <v>0</v>
      </c>
      <c r="J9" s="515">
        <f>H9*F9</f>
        <v>0</v>
      </c>
      <c r="K9" s="515">
        <f>I9+J9</f>
        <v>0</v>
      </c>
      <c r="L9" s="501"/>
      <c r="M9" s="501"/>
      <c r="N9" s="501"/>
      <c r="O9" s="501"/>
      <c r="P9" s="501"/>
    </row>
    <row r="10" spans="1:16" x14ac:dyDescent="0.2">
      <c r="A10" s="501"/>
      <c r="B10" s="509">
        <f>B9+1</f>
        <v>2</v>
      </c>
      <c r="C10" s="510"/>
      <c r="D10" s="511" t="s">
        <v>1763</v>
      </c>
      <c r="E10" s="512" t="s">
        <v>36</v>
      </c>
      <c r="F10" s="513">
        <v>150</v>
      </c>
      <c r="G10" s="514">
        <v>0</v>
      </c>
      <c r="H10" s="514">
        <v>0</v>
      </c>
      <c r="I10" s="515">
        <f t="shared" ref="I10:I31" si="0">G10*F10</f>
        <v>0</v>
      </c>
      <c r="J10" s="515">
        <f t="shared" ref="J10:J31" si="1">H10*F10</f>
        <v>0</v>
      </c>
      <c r="K10" s="515">
        <f t="shared" ref="K10:K31" si="2">I10+J10</f>
        <v>0</v>
      </c>
      <c r="L10" s="501"/>
      <c r="M10" s="501"/>
      <c r="N10" s="501"/>
      <c r="O10" s="501"/>
      <c r="P10" s="501"/>
    </row>
    <row r="11" spans="1:16" x14ac:dyDescent="0.2">
      <c r="A11" s="501"/>
      <c r="B11" s="509">
        <f t="shared" ref="B11:B31" si="3">B10+1</f>
        <v>3</v>
      </c>
      <c r="C11" s="510"/>
      <c r="D11" s="511" t="s">
        <v>1764</v>
      </c>
      <c r="E11" s="512" t="s">
        <v>36</v>
      </c>
      <c r="F11" s="513">
        <v>250</v>
      </c>
      <c r="G11" s="514">
        <v>0</v>
      </c>
      <c r="H11" s="514">
        <v>0</v>
      </c>
      <c r="I11" s="515">
        <f t="shared" si="0"/>
        <v>0</v>
      </c>
      <c r="J11" s="515">
        <f t="shared" si="1"/>
        <v>0</v>
      </c>
      <c r="K11" s="515">
        <f t="shared" si="2"/>
        <v>0</v>
      </c>
      <c r="L11" s="501"/>
      <c r="M11" s="501"/>
      <c r="N11" s="501"/>
      <c r="O11" s="501"/>
      <c r="P11" s="501"/>
    </row>
    <row r="12" spans="1:16" x14ac:dyDescent="0.2">
      <c r="A12" s="501"/>
      <c r="B12" s="509">
        <f t="shared" si="3"/>
        <v>4</v>
      </c>
      <c r="C12" s="510"/>
      <c r="D12" s="511" t="s">
        <v>1765</v>
      </c>
      <c r="E12" s="512" t="s">
        <v>36</v>
      </c>
      <c r="F12" s="513">
        <v>320</v>
      </c>
      <c r="G12" s="514">
        <v>0</v>
      </c>
      <c r="H12" s="514">
        <v>0</v>
      </c>
      <c r="I12" s="515">
        <f t="shared" si="0"/>
        <v>0</v>
      </c>
      <c r="J12" s="515">
        <f t="shared" si="1"/>
        <v>0</v>
      </c>
      <c r="K12" s="515">
        <f t="shared" si="2"/>
        <v>0</v>
      </c>
      <c r="L12" s="501"/>
      <c r="M12" s="501"/>
      <c r="N12" s="501"/>
      <c r="O12" s="501"/>
      <c r="P12" s="501"/>
    </row>
    <row r="13" spans="1:16" ht="153" customHeight="1" x14ac:dyDescent="0.2">
      <c r="A13" s="501"/>
      <c r="B13" s="509">
        <f t="shared" si="3"/>
        <v>5</v>
      </c>
      <c r="C13" s="510"/>
      <c r="D13" s="511" t="s">
        <v>1766</v>
      </c>
      <c r="E13" s="512" t="s">
        <v>373</v>
      </c>
      <c r="F13" s="513">
        <v>1</v>
      </c>
      <c r="G13" s="514">
        <v>0</v>
      </c>
      <c r="H13" s="514">
        <v>0</v>
      </c>
      <c r="I13" s="515">
        <f t="shared" si="0"/>
        <v>0</v>
      </c>
      <c r="J13" s="515">
        <f t="shared" si="1"/>
        <v>0</v>
      </c>
      <c r="K13" s="515">
        <f t="shared" si="2"/>
        <v>0</v>
      </c>
      <c r="L13" s="501"/>
      <c r="M13" s="616" t="s">
        <v>1767</v>
      </c>
      <c r="N13" s="616"/>
      <c r="O13" s="616"/>
      <c r="P13" s="616"/>
    </row>
    <row r="14" spans="1:16" x14ac:dyDescent="0.2">
      <c r="A14" s="501"/>
      <c r="B14" s="509"/>
      <c r="C14" s="510"/>
      <c r="D14" s="511"/>
      <c r="E14" s="512"/>
      <c r="F14" s="513"/>
      <c r="G14" s="514"/>
      <c r="H14" s="514"/>
      <c r="I14" s="515"/>
      <c r="J14" s="515"/>
      <c r="K14" s="515"/>
      <c r="L14" s="501"/>
      <c r="M14" s="501"/>
      <c r="N14" s="501"/>
      <c r="O14" s="501"/>
      <c r="P14" s="501"/>
    </row>
    <row r="15" spans="1:16" x14ac:dyDescent="0.2">
      <c r="A15" s="501"/>
      <c r="B15" s="502"/>
      <c r="C15" s="503"/>
      <c r="D15" s="504" t="s">
        <v>1768</v>
      </c>
      <c r="E15" s="505"/>
      <c r="F15" s="506"/>
      <c r="G15" s="507"/>
      <c r="H15" s="507"/>
      <c r="I15" s="508">
        <f>SUM(I16:I21)</f>
        <v>0</v>
      </c>
      <c r="J15" s="508">
        <f>SUM(J16:J21)</f>
        <v>0</v>
      </c>
      <c r="K15" s="508">
        <f>SUM(K16:K21)</f>
        <v>0</v>
      </c>
      <c r="L15" s="501"/>
      <c r="M15" s="501"/>
      <c r="N15" s="501"/>
      <c r="O15" s="501"/>
      <c r="P15" s="501"/>
    </row>
    <row r="16" spans="1:16" ht="25.5" x14ac:dyDescent="0.2">
      <c r="A16" s="501"/>
      <c r="B16" s="509">
        <f>B13+1</f>
        <v>6</v>
      </c>
      <c r="C16" s="510"/>
      <c r="D16" s="511" t="s">
        <v>1769</v>
      </c>
      <c r="E16" s="512" t="s">
        <v>441</v>
      </c>
      <c r="F16" s="513">
        <v>4</v>
      </c>
      <c r="G16" s="514">
        <v>0</v>
      </c>
      <c r="H16" s="514">
        <v>0</v>
      </c>
      <c r="I16" s="515">
        <f t="shared" si="0"/>
        <v>0</v>
      </c>
      <c r="J16" s="515">
        <f t="shared" si="1"/>
        <v>0</v>
      </c>
      <c r="K16" s="515">
        <f t="shared" si="2"/>
        <v>0</v>
      </c>
      <c r="L16" s="501"/>
      <c r="M16" s="501"/>
      <c r="N16" s="501"/>
      <c r="O16" s="501"/>
      <c r="P16" s="501"/>
    </row>
    <row r="17" spans="1:16" x14ac:dyDescent="0.2">
      <c r="A17" s="501"/>
      <c r="B17" s="509">
        <f t="shared" si="3"/>
        <v>7</v>
      </c>
      <c r="C17" s="510"/>
      <c r="D17" s="511" t="s">
        <v>1770</v>
      </c>
      <c r="E17" s="512" t="s">
        <v>441</v>
      </c>
      <c r="F17" s="513">
        <v>4</v>
      </c>
      <c r="G17" s="514">
        <v>0</v>
      </c>
      <c r="H17" s="514">
        <v>0</v>
      </c>
      <c r="I17" s="515">
        <f t="shared" si="0"/>
        <v>0</v>
      </c>
      <c r="J17" s="515">
        <f t="shared" si="1"/>
        <v>0</v>
      </c>
      <c r="K17" s="515">
        <f t="shared" si="2"/>
        <v>0</v>
      </c>
      <c r="L17" s="501"/>
      <c r="M17" s="501"/>
      <c r="N17" s="501"/>
      <c r="O17" s="501"/>
      <c r="P17" s="501"/>
    </row>
    <row r="18" spans="1:16" ht="13.5" x14ac:dyDescent="0.2">
      <c r="A18" s="501"/>
      <c r="B18" s="509">
        <f t="shared" si="3"/>
        <v>8</v>
      </c>
      <c r="C18" s="510"/>
      <c r="D18" s="511" t="s">
        <v>1771</v>
      </c>
      <c r="E18" s="512" t="s">
        <v>441</v>
      </c>
      <c r="F18" s="513">
        <v>1</v>
      </c>
      <c r="G18" s="514">
        <v>0</v>
      </c>
      <c r="H18" s="514">
        <v>0</v>
      </c>
      <c r="I18" s="515">
        <f t="shared" si="0"/>
        <v>0</v>
      </c>
      <c r="J18" s="515">
        <f t="shared" si="1"/>
        <v>0</v>
      </c>
      <c r="K18" s="515">
        <f t="shared" si="2"/>
        <v>0</v>
      </c>
      <c r="L18" s="501"/>
      <c r="M18" s="516" t="s">
        <v>1772</v>
      </c>
      <c r="N18" s="501"/>
      <c r="O18" s="501"/>
      <c r="P18" s="501"/>
    </row>
    <row r="19" spans="1:16" ht="38.25" x14ac:dyDescent="0.2">
      <c r="A19" s="501"/>
      <c r="B19" s="509">
        <f t="shared" si="3"/>
        <v>9</v>
      </c>
      <c r="C19" s="510"/>
      <c r="D19" s="511" t="s">
        <v>1773</v>
      </c>
      <c r="E19" s="512" t="s">
        <v>441</v>
      </c>
      <c r="F19" s="513">
        <v>1</v>
      </c>
      <c r="G19" s="514">
        <v>0</v>
      </c>
      <c r="H19" s="514">
        <v>0</v>
      </c>
      <c r="I19" s="515">
        <f t="shared" si="0"/>
        <v>0</v>
      </c>
      <c r="J19" s="515">
        <f t="shared" si="1"/>
        <v>0</v>
      </c>
      <c r="K19" s="515">
        <f t="shared" si="2"/>
        <v>0</v>
      </c>
      <c r="L19" s="501"/>
      <c r="M19" s="516" t="s">
        <v>1774</v>
      </c>
      <c r="N19" s="501"/>
      <c r="O19" s="501"/>
      <c r="P19" s="501"/>
    </row>
    <row r="20" spans="1:16" ht="25.5" x14ac:dyDescent="0.2">
      <c r="A20" s="501"/>
      <c r="B20" s="509">
        <f t="shared" si="3"/>
        <v>10</v>
      </c>
      <c r="C20" s="510"/>
      <c r="D20" s="511" t="s">
        <v>1775</v>
      </c>
      <c r="E20" s="512" t="s">
        <v>441</v>
      </c>
      <c r="F20" s="513">
        <v>1</v>
      </c>
      <c r="G20" s="514">
        <v>0</v>
      </c>
      <c r="H20" s="514">
        <v>0</v>
      </c>
      <c r="I20" s="515">
        <f t="shared" si="0"/>
        <v>0</v>
      </c>
      <c r="J20" s="515">
        <f t="shared" si="1"/>
        <v>0</v>
      </c>
      <c r="K20" s="515">
        <f t="shared" si="2"/>
        <v>0</v>
      </c>
      <c r="L20" s="501"/>
      <c r="M20" s="501"/>
      <c r="N20" s="501"/>
      <c r="O20" s="501"/>
      <c r="P20" s="501"/>
    </row>
    <row r="21" spans="1:16" x14ac:dyDescent="0.2">
      <c r="A21" s="501"/>
      <c r="B21" s="509">
        <f t="shared" si="3"/>
        <v>11</v>
      </c>
      <c r="C21" s="510"/>
      <c r="D21" s="511" t="s">
        <v>1776</v>
      </c>
      <c r="E21" s="512" t="s">
        <v>373</v>
      </c>
      <c r="F21" s="513">
        <v>1</v>
      </c>
      <c r="G21" s="514">
        <v>0</v>
      </c>
      <c r="H21" s="514">
        <v>0</v>
      </c>
      <c r="I21" s="515">
        <f t="shared" si="0"/>
        <v>0</v>
      </c>
      <c r="J21" s="515">
        <f t="shared" si="1"/>
        <v>0</v>
      </c>
      <c r="K21" s="515">
        <f t="shared" si="2"/>
        <v>0</v>
      </c>
      <c r="L21" s="501"/>
      <c r="M21" s="501"/>
      <c r="N21" s="501"/>
      <c r="O21" s="501"/>
      <c r="P21" s="501"/>
    </row>
    <row r="22" spans="1:16" x14ac:dyDescent="0.2">
      <c r="A22" s="501"/>
      <c r="B22" s="509"/>
      <c r="C22" s="510"/>
      <c r="D22" s="511"/>
      <c r="E22" s="512"/>
      <c r="F22" s="513"/>
      <c r="G22" s="514"/>
      <c r="H22" s="514"/>
      <c r="I22" s="515"/>
      <c r="J22" s="515"/>
      <c r="K22" s="515"/>
      <c r="L22" s="501"/>
      <c r="M22" s="501"/>
      <c r="N22" s="501"/>
      <c r="O22" s="501"/>
      <c r="P22" s="501"/>
    </row>
    <row r="23" spans="1:16" x14ac:dyDescent="0.2">
      <c r="A23" s="501"/>
      <c r="B23" s="502"/>
      <c r="C23" s="503"/>
      <c r="D23" s="504" t="s">
        <v>1777</v>
      </c>
      <c r="E23" s="505"/>
      <c r="F23" s="506"/>
      <c r="G23" s="507"/>
      <c r="H23" s="508"/>
      <c r="I23" s="508">
        <f>I24</f>
        <v>0</v>
      </c>
      <c r="J23" s="508">
        <f>J24</f>
        <v>0</v>
      </c>
      <c r="K23" s="508">
        <f>K24</f>
        <v>0</v>
      </c>
      <c r="L23" s="501"/>
      <c r="M23" s="501"/>
      <c r="N23" s="501"/>
      <c r="O23" s="501"/>
      <c r="P23" s="501"/>
    </row>
    <row r="24" spans="1:16" ht="38.25" x14ac:dyDescent="0.2">
      <c r="A24" s="501"/>
      <c r="B24" s="509">
        <f>B21+1</f>
        <v>12</v>
      </c>
      <c r="C24" s="510"/>
      <c r="D24" s="511" t="s">
        <v>1778</v>
      </c>
      <c r="E24" s="512" t="s">
        <v>441</v>
      </c>
      <c r="F24" s="513">
        <v>1</v>
      </c>
      <c r="G24" s="514">
        <v>0</v>
      </c>
      <c r="H24" s="514">
        <v>0</v>
      </c>
      <c r="I24" s="515">
        <f t="shared" si="0"/>
        <v>0</v>
      </c>
      <c r="J24" s="515">
        <f t="shared" si="1"/>
        <v>0</v>
      </c>
      <c r="K24" s="515">
        <f t="shared" si="2"/>
        <v>0</v>
      </c>
      <c r="L24" s="501"/>
      <c r="M24" s="501"/>
      <c r="N24" s="501"/>
      <c r="O24" s="501"/>
      <c r="P24" s="501"/>
    </row>
    <row r="25" spans="1:16" x14ac:dyDescent="0.2">
      <c r="A25" s="501"/>
      <c r="B25" s="509"/>
      <c r="C25" s="510"/>
      <c r="D25" s="511"/>
      <c r="E25" s="512"/>
      <c r="F25" s="513"/>
      <c r="G25" s="514"/>
      <c r="H25" s="514"/>
      <c r="I25" s="515"/>
      <c r="J25" s="515"/>
      <c r="K25" s="515"/>
      <c r="L25" s="501"/>
      <c r="M25" s="501"/>
      <c r="N25" s="501"/>
      <c r="O25" s="501"/>
      <c r="P25" s="501"/>
    </row>
    <row r="26" spans="1:16" x14ac:dyDescent="0.2">
      <c r="A26" s="501"/>
      <c r="B26" s="502"/>
      <c r="C26" s="503"/>
      <c r="D26" s="504" t="s">
        <v>1779</v>
      </c>
      <c r="E26" s="505"/>
      <c r="F26" s="506"/>
      <c r="G26" s="507"/>
      <c r="H26" s="508"/>
      <c r="I26" s="508">
        <f>SUM(I27:I31)</f>
        <v>0</v>
      </c>
      <c r="J26" s="508">
        <f>SUM(J27:J31)</f>
        <v>0</v>
      </c>
      <c r="K26" s="508">
        <f>SUM(K27:K31)</f>
        <v>0</v>
      </c>
      <c r="L26" s="501"/>
      <c r="M26" s="501"/>
      <c r="N26" s="501"/>
      <c r="O26" s="501"/>
      <c r="P26" s="501"/>
    </row>
    <row r="27" spans="1:16" x14ac:dyDescent="0.2">
      <c r="A27" s="501"/>
      <c r="B27" s="509">
        <f>B24+1</f>
        <v>13</v>
      </c>
      <c r="C27" s="510"/>
      <c r="D27" s="511" t="s">
        <v>1780</v>
      </c>
      <c r="E27" s="512" t="s">
        <v>373</v>
      </c>
      <c r="F27" s="513">
        <v>1</v>
      </c>
      <c r="G27" s="514">
        <v>0</v>
      </c>
      <c r="H27" s="515">
        <v>0</v>
      </c>
      <c r="I27" s="515">
        <f t="shared" si="0"/>
        <v>0</v>
      </c>
      <c r="J27" s="515">
        <f t="shared" si="1"/>
        <v>0</v>
      </c>
      <c r="K27" s="515">
        <f t="shared" si="2"/>
        <v>0</v>
      </c>
      <c r="L27" s="501"/>
      <c r="M27" s="501"/>
      <c r="N27" s="501"/>
      <c r="O27" s="501"/>
      <c r="P27" s="501"/>
    </row>
    <row r="28" spans="1:16" x14ac:dyDescent="0.2">
      <c r="A28" s="501"/>
      <c r="B28" s="509">
        <f t="shared" si="3"/>
        <v>14</v>
      </c>
      <c r="C28" s="510"/>
      <c r="D28" s="511" t="s">
        <v>1781</v>
      </c>
      <c r="E28" s="512" t="s">
        <v>373</v>
      </c>
      <c r="F28" s="513">
        <v>1</v>
      </c>
      <c r="G28" s="514">
        <v>0</v>
      </c>
      <c r="H28" s="515">
        <v>0</v>
      </c>
      <c r="I28" s="515">
        <f t="shared" si="0"/>
        <v>0</v>
      </c>
      <c r="J28" s="515">
        <f t="shared" si="1"/>
        <v>0</v>
      </c>
      <c r="K28" s="515">
        <f t="shared" si="2"/>
        <v>0</v>
      </c>
      <c r="L28" s="501"/>
      <c r="M28" s="501"/>
      <c r="N28" s="501"/>
      <c r="O28" s="501"/>
      <c r="P28" s="501"/>
    </row>
    <row r="29" spans="1:16" x14ac:dyDescent="0.2">
      <c r="A29" s="501"/>
      <c r="B29" s="509">
        <f t="shared" si="3"/>
        <v>15</v>
      </c>
      <c r="C29" s="510"/>
      <c r="D29" s="511" t="s">
        <v>1782</v>
      </c>
      <c r="E29" s="512" t="s">
        <v>373</v>
      </c>
      <c r="F29" s="513">
        <v>1</v>
      </c>
      <c r="G29" s="514">
        <v>0</v>
      </c>
      <c r="H29" s="515">
        <v>0</v>
      </c>
      <c r="I29" s="515">
        <f t="shared" si="0"/>
        <v>0</v>
      </c>
      <c r="J29" s="515">
        <f t="shared" si="1"/>
        <v>0</v>
      </c>
      <c r="K29" s="515">
        <f t="shared" si="2"/>
        <v>0</v>
      </c>
      <c r="L29" s="501"/>
      <c r="M29" s="501"/>
      <c r="N29" s="501"/>
      <c r="O29" s="501"/>
      <c r="P29" s="501"/>
    </row>
    <row r="30" spans="1:16" x14ac:dyDescent="0.2">
      <c r="A30" s="501"/>
      <c r="B30" s="509">
        <f t="shared" si="3"/>
        <v>16</v>
      </c>
      <c r="C30" s="510"/>
      <c r="D30" s="511" t="s">
        <v>1783</v>
      </c>
      <c r="E30" s="512" t="s">
        <v>373</v>
      </c>
      <c r="F30" s="513">
        <v>1</v>
      </c>
      <c r="G30" s="514">
        <v>0</v>
      </c>
      <c r="H30" s="515">
        <v>0</v>
      </c>
      <c r="I30" s="515">
        <f t="shared" si="0"/>
        <v>0</v>
      </c>
      <c r="J30" s="515">
        <f t="shared" si="1"/>
        <v>0</v>
      </c>
      <c r="K30" s="515">
        <f t="shared" si="2"/>
        <v>0</v>
      </c>
      <c r="L30" s="501"/>
      <c r="M30" s="501"/>
      <c r="N30" s="501"/>
      <c r="O30" s="501"/>
      <c r="P30" s="501"/>
    </row>
    <row r="31" spans="1:16" ht="25.5" x14ac:dyDescent="0.2">
      <c r="A31" s="501"/>
      <c r="B31" s="509">
        <f t="shared" si="3"/>
        <v>17</v>
      </c>
      <c r="C31" s="510"/>
      <c r="D31" s="511" t="s">
        <v>1784</v>
      </c>
      <c r="E31" s="512" t="s">
        <v>373</v>
      </c>
      <c r="F31" s="513">
        <v>1</v>
      </c>
      <c r="G31" s="514">
        <v>0</v>
      </c>
      <c r="H31" s="515">
        <v>0</v>
      </c>
      <c r="I31" s="515">
        <f t="shared" si="0"/>
        <v>0</v>
      </c>
      <c r="J31" s="515">
        <f t="shared" si="1"/>
        <v>0</v>
      </c>
      <c r="K31" s="515">
        <f t="shared" si="2"/>
        <v>0</v>
      </c>
      <c r="L31" s="501"/>
      <c r="M31" s="501"/>
      <c r="N31" s="501"/>
      <c r="O31" s="501"/>
      <c r="P31" s="501"/>
    </row>
    <row r="32" spans="1:16" x14ac:dyDescent="0.2">
      <c r="A32" s="501"/>
      <c r="B32" s="517"/>
      <c r="C32" s="517"/>
      <c r="D32" s="518" t="s">
        <v>575</v>
      </c>
      <c r="E32" s="519"/>
      <c r="F32" s="520"/>
      <c r="G32" s="520"/>
      <c r="H32" s="520"/>
      <c r="I32" s="521">
        <f>I26+I23+I15+I8</f>
        <v>0</v>
      </c>
      <c r="J32" s="521">
        <f>J26+J23+J15+J8</f>
        <v>0</v>
      </c>
      <c r="K32" s="521">
        <f>K26+K23+K15+K8</f>
        <v>0</v>
      </c>
      <c r="L32" s="501"/>
      <c r="M32" s="501"/>
      <c r="N32" s="501"/>
      <c r="O32" s="501"/>
      <c r="P32" s="501"/>
    </row>
  </sheetData>
  <sheetProtection selectLockedCells="1" selectUnlockedCells="1"/>
  <mergeCells count="4">
    <mergeCell ref="E5:F5"/>
    <mergeCell ref="J5:K5"/>
    <mergeCell ref="G6:K6"/>
    <mergeCell ref="M13:P13"/>
  </mergeCells>
  <pageMargins left="0.70866141732283472" right="0.70866141732283472" top="0.78740157480314965" bottom="0.78740157480314965" header="0.31496062992125984" footer="0.31496062992125984"/>
  <pageSetup paperSize="9" scale="47" firstPageNumber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pageSetUpPr fitToPage="1"/>
  </sheetPr>
  <dimension ref="A1:Z2860"/>
  <sheetViews>
    <sheetView showGridLines="0" tabSelected="1" view="pageBreakPreview" zoomScale="145" zoomScaleNormal="100" zoomScaleSheetLayoutView="145" workbookViewId="0">
      <pane xSplit="2" ySplit="10" topLeftCell="C62" activePane="bottomRight" state="frozen"/>
      <selection activeCell="O52" sqref="O52"/>
      <selection pane="topRight" activeCell="O52" sqref="O52"/>
      <selection pane="bottomLeft" activeCell="O52" sqref="O52"/>
      <selection pane="bottomRight" activeCell="O52" sqref="O52"/>
    </sheetView>
  </sheetViews>
  <sheetFormatPr defaultRowHeight="12.75" x14ac:dyDescent="0.2"/>
  <cols>
    <col min="1" max="1" width="4.28515625" style="1" customWidth="1"/>
    <col min="2" max="2" width="16.140625" style="8" customWidth="1"/>
    <col min="3" max="3" width="57.7109375" style="8" customWidth="1"/>
    <col min="4" max="4" width="7.85546875" style="1" customWidth="1"/>
    <col min="5" max="5" width="11.7109375" style="7" customWidth="1"/>
    <col min="6" max="6" width="9.5703125" style="6" customWidth="1"/>
    <col min="7" max="7" width="8.5703125" style="1" customWidth="1"/>
    <col min="8" max="8" width="9.7109375" style="1" customWidth="1"/>
    <col min="9" max="9" width="11.85546875" style="1" customWidth="1"/>
    <col min="10" max="10" width="11.5703125" style="5" customWidth="1"/>
    <col min="11" max="11" width="18.7109375" style="5" customWidth="1"/>
    <col min="12" max="12" width="4.140625" style="4" customWidth="1"/>
    <col min="13" max="13" width="5.85546875" style="3" customWidth="1"/>
    <col min="14" max="14" width="8.85546875" style="1" customWidth="1"/>
    <col min="15" max="15" width="20.28515625" style="157" customWidth="1"/>
    <col min="16" max="16" width="40.5703125" style="1" customWidth="1"/>
    <col min="17" max="17" width="4.5703125" style="1" customWidth="1"/>
    <col min="18" max="18" width="3.7109375" style="1" customWidth="1"/>
    <col min="19" max="19" width="3.42578125" style="1" customWidth="1"/>
    <col min="20" max="20" width="7.85546875" style="1" customWidth="1"/>
    <col min="21" max="21" width="8.42578125" style="1" customWidth="1"/>
    <col min="22" max="16384" width="9.140625" style="1"/>
  </cols>
  <sheetData>
    <row r="1" spans="1:26" ht="30" customHeight="1" thickTop="1" thickBot="1" x14ac:dyDescent="0.4">
      <c r="A1" s="156" t="s">
        <v>338</v>
      </c>
      <c r="B1" s="132"/>
      <c r="C1" s="132"/>
      <c r="D1" s="155"/>
      <c r="H1" s="199" t="s">
        <v>337</v>
      </c>
      <c r="I1" s="589" t="s">
        <v>335</v>
      </c>
      <c r="J1" s="590"/>
      <c r="K1" s="198">
        <f>ROUND(SUM(I11:I927,K11:K927)/2,2)</f>
        <v>0</v>
      </c>
      <c r="L1" s="397"/>
      <c r="M1" s="197"/>
      <c r="N1" s="196" t="s">
        <v>36</v>
      </c>
      <c r="O1" s="195">
        <v>1</v>
      </c>
      <c r="P1" s="194">
        <f>K1/O1</f>
        <v>0</v>
      </c>
      <c r="Q1" s="75" t="s">
        <v>336</v>
      </c>
      <c r="U1" s="589" t="s">
        <v>335</v>
      </c>
      <c r="V1" s="590"/>
      <c r="W1" s="589" t="s">
        <v>334</v>
      </c>
      <c r="X1" s="590"/>
      <c r="Y1" s="589" t="s">
        <v>333</v>
      </c>
      <c r="Z1" s="590"/>
    </row>
    <row r="2" spans="1:26" ht="25.5" customHeight="1" thickTop="1" thickBot="1" x14ac:dyDescent="0.25">
      <c r="A2" s="147"/>
      <c r="B2" s="146"/>
      <c r="C2" s="145" t="s">
        <v>332</v>
      </c>
      <c r="D2" s="144"/>
      <c r="E2" s="143"/>
      <c r="F2" s="142"/>
      <c r="G2" s="141"/>
      <c r="H2" s="141"/>
      <c r="I2" s="141"/>
      <c r="J2" s="140"/>
      <c r="K2" s="139" t="s">
        <v>331</v>
      </c>
      <c r="L2" s="138"/>
      <c r="M2" s="137"/>
      <c r="N2" s="136" t="s">
        <v>330</v>
      </c>
      <c r="O2" s="192" t="s">
        <v>329</v>
      </c>
      <c r="P2" s="134" t="s">
        <v>328</v>
      </c>
      <c r="Q2" s="74"/>
    </row>
    <row r="3" spans="1:26" ht="26.25" thickTop="1" x14ac:dyDescent="0.2">
      <c r="A3" s="133" t="s">
        <v>327</v>
      </c>
      <c r="B3" s="132"/>
      <c r="C3" s="391" t="s">
        <v>1665</v>
      </c>
      <c r="D3" s="130"/>
      <c r="I3" s="129" t="s">
        <v>325</v>
      </c>
      <c r="J3" s="569"/>
      <c r="K3" s="569"/>
      <c r="N3" s="60"/>
      <c r="Q3" s="104" t="s">
        <v>323</v>
      </c>
      <c r="R3" s="60"/>
      <c r="S3" s="60"/>
    </row>
    <row r="4" spans="1:26" ht="45.95" customHeight="1" x14ac:dyDescent="0.2">
      <c r="A4" s="128" t="s">
        <v>322</v>
      </c>
      <c r="B4" s="127"/>
      <c r="C4" s="126" t="s">
        <v>1664</v>
      </c>
      <c r="D4" s="125" t="s">
        <v>320</v>
      </c>
      <c r="E4" s="124" t="str">
        <f>RIGHT(AA4,7)</f>
        <v/>
      </c>
      <c r="F4" s="123"/>
      <c r="G4" s="74"/>
      <c r="H4" s="74"/>
      <c r="I4" s="122" t="s">
        <v>319</v>
      </c>
      <c r="J4" s="121" t="s">
        <v>1663</v>
      </c>
      <c r="K4" s="119"/>
      <c r="L4" s="120"/>
      <c r="M4" s="119"/>
      <c r="N4" s="74"/>
      <c r="O4" s="189"/>
      <c r="P4" s="74"/>
      <c r="Q4" s="104" t="s">
        <v>317</v>
      </c>
      <c r="R4" s="60"/>
      <c r="S4" s="60"/>
      <c r="U4" s="117"/>
    </row>
    <row r="5" spans="1:26" ht="13.5" thickBot="1" x14ac:dyDescent="0.25">
      <c r="A5" s="116" t="s">
        <v>315</v>
      </c>
      <c r="B5" s="115"/>
      <c r="C5" s="112">
        <v>43058</v>
      </c>
      <c r="I5" s="114" t="s">
        <v>314</v>
      </c>
      <c r="J5" s="113"/>
      <c r="K5" s="112">
        <v>43179</v>
      </c>
      <c r="L5" s="111"/>
      <c r="M5" s="583"/>
      <c r="N5" s="583"/>
      <c r="O5" s="583"/>
      <c r="Q5" s="104" t="s">
        <v>313</v>
      </c>
      <c r="R5" s="60"/>
      <c r="S5" s="60"/>
    </row>
    <row r="6" spans="1:26" ht="32.25" customHeight="1" x14ac:dyDescent="0.2">
      <c r="A6" s="110" t="s">
        <v>312</v>
      </c>
      <c r="B6" s="109"/>
      <c r="C6" s="109"/>
      <c r="D6" s="106"/>
      <c r="E6" s="108"/>
      <c r="F6" s="107"/>
      <c r="G6" s="106"/>
      <c r="H6" s="575" t="s">
        <v>311</v>
      </c>
      <c r="I6" s="576"/>
      <c r="J6" s="576"/>
      <c r="K6" s="577"/>
      <c r="L6" s="105"/>
      <c r="M6" s="573" t="s">
        <v>310</v>
      </c>
      <c r="N6" s="573" t="s">
        <v>309</v>
      </c>
      <c r="O6" s="570" t="s">
        <v>308</v>
      </c>
      <c r="P6" s="570" t="s">
        <v>307</v>
      </c>
      <c r="Q6" s="104" t="s">
        <v>292</v>
      </c>
      <c r="R6" s="103"/>
      <c r="S6" s="60"/>
    </row>
    <row r="7" spans="1:26" x14ac:dyDescent="0.2">
      <c r="A7" s="102" t="s">
        <v>306</v>
      </c>
      <c r="B7" s="101" t="s">
        <v>305</v>
      </c>
      <c r="C7" s="100"/>
      <c r="D7" s="97" t="s">
        <v>304</v>
      </c>
      <c r="E7" s="99"/>
      <c r="F7" s="98" t="s">
        <v>294</v>
      </c>
      <c r="G7" s="97" t="s">
        <v>303</v>
      </c>
      <c r="H7" s="96" t="s">
        <v>302</v>
      </c>
      <c r="I7" s="95"/>
      <c r="J7" s="578" t="s">
        <v>301</v>
      </c>
      <c r="K7" s="579"/>
      <c r="L7" s="94"/>
      <c r="M7" s="586"/>
      <c r="N7" s="586"/>
      <c r="O7" s="587"/>
      <c r="P7" s="584"/>
      <c r="Q7" s="75" t="s">
        <v>292</v>
      </c>
      <c r="R7" s="74"/>
    </row>
    <row r="8" spans="1:26" ht="13.5" customHeight="1" x14ac:dyDescent="0.2">
      <c r="A8" s="93" t="s">
        <v>300</v>
      </c>
      <c r="B8" s="92" t="s">
        <v>299</v>
      </c>
      <c r="C8" s="92" t="s">
        <v>298</v>
      </c>
      <c r="D8" s="89" t="s">
        <v>297</v>
      </c>
      <c r="E8" s="91" t="s">
        <v>296</v>
      </c>
      <c r="F8" s="90" t="s">
        <v>295</v>
      </c>
      <c r="G8" s="89" t="s">
        <v>295</v>
      </c>
      <c r="H8" s="88" t="s">
        <v>294</v>
      </c>
      <c r="I8" s="89" t="s">
        <v>293</v>
      </c>
      <c r="J8" s="88" t="s">
        <v>294</v>
      </c>
      <c r="K8" s="87" t="s">
        <v>293</v>
      </c>
      <c r="L8" s="86"/>
      <c r="M8" s="586"/>
      <c r="N8" s="586"/>
      <c r="O8" s="588"/>
      <c r="P8" s="585"/>
      <c r="Q8" s="75" t="s">
        <v>292</v>
      </c>
      <c r="R8" s="74"/>
    </row>
    <row r="9" spans="1:26" x14ac:dyDescent="0.2">
      <c r="A9" s="85"/>
      <c r="B9" s="84">
        <v>1</v>
      </c>
      <c r="C9" s="84">
        <v>2</v>
      </c>
      <c r="D9" s="82">
        <v>3</v>
      </c>
      <c r="E9" s="83">
        <v>4</v>
      </c>
      <c r="F9" s="81">
        <v>5</v>
      </c>
      <c r="G9" s="82">
        <v>6</v>
      </c>
      <c r="H9" s="82">
        <v>7</v>
      </c>
      <c r="I9" s="82">
        <v>8</v>
      </c>
      <c r="J9" s="81">
        <v>9</v>
      </c>
      <c r="K9" s="80">
        <v>10</v>
      </c>
      <c r="L9" s="79"/>
      <c r="M9" s="78">
        <v>12</v>
      </c>
      <c r="N9" s="78">
        <v>13</v>
      </c>
      <c r="O9" s="76">
        <v>14</v>
      </c>
      <c r="P9" s="76">
        <v>15</v>
      </c>
      <c r="Q9" s="75" t="s">
        <v>292</v>
      </c>
      <c r="R9" s="74"/>
    </row>
    <row r="10" spans="1:26" x14ac:dyDescent="0.2">
      <c r="A10" s="73"/>
      <c r="B10" s="72"/>
      <c r="C10" s="72"/>
      <c r="D10" s="70"/>
      <c r="E10" s="71"/>
      <c r="F10" s="69"/>
      <c r="G10" s="70"/>
      <c r="H10" s="70"/>
      <c r="I10" s="70"/>
      <c r="J10" s="69"/>
      <c r="K10" s="68"/>
      <c r="L10" s="67"/>
      <c r="M10" s="66"/>
      <c r="N10" s="65"/>
      <c r="O10" s="63"/>
      <c r="P10" s="63"/>
      <c r="Q10" s="62" t="s">
        <v>291</v>
      </c>
      <c r="R10" s="61"/>
      <c r="S10" s="61"/>
      <c r="T10" s="60"/>
    </row>
    <row r="11" spans="1:26" x14ac:dyDescent="0.2">
      <c r="A11" s="58" t="s">
        <v>17</v>
      </c>
      <c r="B11" s="56" t="s">
        <v>1662</v>
      </c>
      <c r="C11" s="56"/>
      <c r="D11" s="55"/>
      <c r="E11" s="54"/>
      <c r="F11" s="54"/>
      <c r="G11" s="53"/>
      <c r="H11" s="52"/>
      <c r="I11" s="51"/>
      <c r="J11" s="50"/>
      <c r="K11" s="49"/>
      <c r="L11" s="20"/>
      <c r="M11" s="19"/>
      <c r="N11" s="18"/>
      <c r="O11" s="159"/>
      <c r="P11" s="16"/>
      <c r="Q11" s="15"/>
      <c r="R11" s="61"/>
      <c r="S11" s="60"/>
    </row>
    <row r="12" spans="1:26" x14ac:dyDescent="0.2">
      <c r="A12" s="46">
        <v>1</v>
      </c>
      <c r="B12" s="44" t="s">
        <v>1661</v>
      </c>
      <c r="C12" s="44" t="s">
        <v>1660</v>
      </c>
      <c r="D12" s="43" t="s">
        <v>441</v>
      </c>
      <c r="E12" s="42">
        <v>1</v>
      </c>
      <c r="F12" s="42"/>
      <c r="G12" s="41">
        <f t="shared" ref="G12:G48" si="0">ROUND(E12*F12,4)</f>
        <v>0</v>
      </c>
      <c r="H12" s="40"/>
      <c r="I12" s="39">
        <f t="shared" ref="I12:I48" si="1">ROUND(E12*H12,2)</f>
        <v>0</v>
      </c>
      <c r="J12" s="38"/>
      <c r="K12" s="37">
        <f t="shared" ref="K12:K48" si="2">ROUND(E12*J12,2)</f>
        <v>0</v>
      </c>
      <c r="L12" s="20"/>
      <c r="M12" s="19"/>
      <c r="N12" s="18"/>
      <c r="O12" s="159"/>
      <c r="P12" s="16"/>
      <c r="Q12" s="15"/>
      <c r="R12" s="61"/>
      <c r="S12" s="60"/>
    </row>
    <row r="13" spans="1:26" x14ac:dyDescent="0.2">
      <c r="A13" s="46">
        <v>2</v>
      </c>
      <c r="B13" s="44" t="s">
        <v>1659</v>
      </c>
      <c r="C13" s="44" t="s">
        <v>1658</v>
      </c>
      <c r="D13" s="43" t="s">
        <v>441</v>
      </c>
      <c r="E13" s="42">
        <v>3</v>
      </c>
      <c r="F13" s="42"/>
      <c r="G13" s="41">
        <f t="shared" si="0"/>
        <v>0</v>
      </c>
      <c r="H13" s="40"/>
      <c r="I13" s="39">
        <f t="shared" si="1"/>
        <v>0</v>
      </c>
      <c r="J13" s="38"/>
      <c r="K13" s="37">
        <f t="shared" si="2"/>
        <v>0</v>
      </c>
      <c r="L13" s="20"/>
      <c r="M13" s="19"/>
      <c r="N13" s="18"/>
      <c r="O13" s="159"/>
      <c r="P13" s="16"/>
      <c r="Q13" s="15"/>
      <c r="R13" s="61"/>
      <c r="S13" s="60"/>
    </row>
    <row r="14" spans="1:26" x14ac:dyDescent="0.2">
      <c r="A14" s="46">
        <v>3</v>
      </c>
      <c r="B14" s="44" t="s">
        <v>1657</v>
      </c>
      <c r="C14" s="44" t="s">
        <v>1656</v>
      </c>
      <c r="D14" s="43" t="s">
        <v>441</v>
      </c>
      <c r="E14" s="42">
        <v>1</v>
      </c>
      <c r="F14" s="42"/>
      <c r="G14" s="41">
        <f t="shared" si="0"/>
        <v>0</v>
      </c>
      <c r="H14" s="40"/>
      <c r="I14" s="39">
        <f t="shared" si="1"/>
        <v>0</v>
      </c>
      <c r="J14" s="38"/>
      <c r="K14" s="37">
        <f t="shared" si="2"/>
        <v>0</v>
      </c>
      <c r="L14" s="20"/>
      <c r="M14" s="19"/>
      <c r="N14" s="18"/>
      <c r="O14" s="159"/>
      <c r="P14" s="16"/>
      <c r="Q14" s="15"/>
      <c r="R14" s="61"/>
      <c r="S14" s="60"/>
    </row>
    <row r="15" spans="1:26" x14ac:dyDescent="0.2">
      <c r="A15" s="46">
        <v>4</v>
      </c>
      <c r="B15" s="44" t="s">
        <v>1655</v>
      </c>
      <c r="C15" s="44" t="s">
        <v>1654</v>
      </c>
      <c r="D15" s="43" t="s">
        <v>441</v>
      </c>
      <c r="E15" s="42">
        <v>8</v>
      </c>
      <c r="F15" s="42"/>
      <c r="G15" s="41">
        <f t="shared" si="0"/>
        <v>0</v>
      </c>
      <c r="H15" s="40"/>
      <c r="I15" s="39">
        <f t="shared" si="1"/>
        <v>0</v>
      </c>
      <c r="J15" s="38"/>
      <c r="K15" s="37">
        <f t="shared" si="2"/>
        <v>0</v>
      </c>
      <c r="L15" s="20"/>
      <c r="M15" s="19"/>
      <c r="N15" s="18"/>
      <c r="O15" s="159"/>
      <c r="P15" s="16"/>
      <c r="Q15" s="15"/>
      <c r="R15" s="61"/>
      <c r="S15" s="60"/>
    </row>
    <row r="16" spans="1:26" x14ac:dyDescent="0.2">
      <c r="A16" s="46">
        <v>5</v>
      </c>
      <c r="B16" s="44" t="s">
        <v>1653</v>
      </c>
      <c r="C16" s="44" t="s">
        <v>1652</v>
      </c>
      <c r="D16" s="43" t="s">
        <v>441</v>
      </c>
      <c r="E16" s="42">
        <v>3</v>
      </c>
      <c r="F16" s="42"/>
      <c r="G16" s="41">
        <f t="shared" si="0"/>
        <v>0</v>
      </c>
      <c r="H16" s="40"/>
      <c r="I16" s="39">
        <f t="shared" si="1"/>
        <v>0</v>
      </c>
      <c r="J16" s="38"/>
      <c r="K16" s="37">
        <f t="shared" si="2"/>
        <v>0</v>
      </c>
      <c r="L16" s="20"/>
      <c r="M16" s="19"/>
      <c r="N16" s="18"/>
      <c r="O16" s="159"/>
      <c r="P16" s="16"/>
      <c r="Q16" s="15"/>
      <c r="R16" s="61"/>
      <c r="S16" s="60"/>
    </row>
    <row r="17" spans="1:19" x14ac:dyDescent="0.2">
      <c r="A17" s="46">
        <v>6</v>
      </c>
      <c r="B17" s="44" t="s">
        <v>1651</v>
      </c>
      <c r="C17" s="44" t="s">
        <v>1650</v>
      </c>
      <c r="D17" s="43" t="s">
        <v>441</v>
      </c>
      <c r="E17" s="42">
        <v>1</v>
      </c>
      <c r="F17" s="42"/>
      <c r="G17" s="41">
        <f t="shared" si="0"/>
        <v>0</v>
      </c>
      <c r="H17" s="40"/>
      <c r="I17" s="39">
        <f t="shared" si="1"/>
        <v>0</v>
      </c>
      <c r="J17" s="38"/>
      <c r="K17" s="37">
        <f t="shared" si="2"/>
        <v>0</v>
      </c>
      <c r="L17" s="20"/>
      <c r="M17" s="19"/>
      <c r="N17" s="18"/>
      <c r="O17" s="159"/>
      <c r="P17" s="16"/>
      <c r="Q17" s="15"/>
      <c r="R17" s="61"/>
      <c r="S17" s="60"/>
    </row>
    <row r="18" spans="1:19" x14ac:dyDescent="0.2">
      <c r="A18" s="46">
        <v>7</v>
      </c>
      <c r="B18" s="44" t="s">
        <v>1649</v>
      </c>
      <c r="C18" s="44" t="s">
        <v>1648</v>
      </c>
      <c r="D18" s="43" t="s">
        <v>441</v>
      </c>
      <c r="E18" s="42">
        <v>5</v>
      </c>
      <c r="F18" s="42"/>
      <c r="G18" s="41">
        <f t="shared" si="0"/>
        <v>0</v>
      </c>
      <c r="H18" s="40"/>
      <c r="I18" s="39">
        <f t="shared" si="1"/>
        <v>0</v>
      </c>
      <c r="J18" s="38"/>
      <c r="K18" s="37">
        <f t="shared" si="2"/>
        <v>0</v>
      </c>
      <c r="L18" s="20"/>
      <c r="M18" s="19"/>
      <c r="N18" s="18"/>
      <c r="O18" s="159"/>
      <c r="P18" s="16"/>
      <c r="Q18" s="15"/>
      <c r="R18" s="61"/>
      <c r="S18" s="60"/>
    </row>
    <row r="19" spans="1:19" x14ac:dyDescent="0.2">
      <c r="A19" s="46">
        <v>8</v>
      </c>
      <c r="B19" s="44" t="s">
        <v>1647</v>
      </c>
      <c r="C19" s="44" t="s">
        <v>1646</v>
      </c>
      <c r="D19" s="43" t="s">
        <v>441</v>
      </c>
      <c r="E19" s="42">
        <v>1</v>
      </c>
      <c r="F19" s="42"/>
      <c r="G19" s="41">
        <f t="shared" si="0"/>
        <v>0</v>
      </c>
      <c r="H19" s="40"/>
      <c r="I19" s="39">
        <f t="shared" si="1"/>
        <v>0</v>
      </c>
      <c r="J19" s="38"/>
      <c r="K19" s="37">
        <f t="shared" si="2"/>
        <v>0</v>
      </c>
      <c r="L19" s="20"/>
      <c r="M19" s="19"/>
      <c r="N19" s="18"/>
      <c r="O19" s="159"/>
      <c r="P19" s="16"/>
      <c r="Q19" s="15"/>
      <c r="R19" s="61"/>
      <c r="S19" s="60"/>
    </row>
    <row r="20" spans="1:19" x14ac:dyDescent="0.2">
      <c r="A20" s="46">
        <v>9</v>
      </c>
      <c r="B20" s="44" t="s">
        <v>1645</v>
      </c>
      <c r="C20" s="44" t="s">
        <v>1644</v>
      </c>
      <c r="D20" s="43" t="s">
        <v>441</v>
      </c>
      <c r="E20" s="42">
        <v>5</v>
      </c>
      <c r="F20" s="42"/>
      <c r="G20" s="41">
        <f t="shared" si="0"/>
        <v>0</v>
      </c>
      <c r="H20" s="40"/>
      <c r="I20" s="39">
        <f t="shared" si="1"/>
        <v>0</v>
      </c>
      <c r="J20" s="38"/>
      <c r="K20" s="37">
        <f t="shared" si="2"/>
        <v>0</v>
      </c>
      <c r="L20" s="20"/>
      <c r="M20" s="19"/>
      <c r="N20" s="18"/>
      <c r="O20" s="159"/>
      <c r="P20" s="16"/>
      <c r="Q20" s="15"/>
      <c r="R20" s="61"/>
      <c r="S20" s="60"/>
    </row>
    <row r="21" spans="1:19" x14ac:dyDescent="0.2">
      <c r="A21" s="46">
        <v>10</v>
      </c>
      <c r="B21" s="44" t="s">
        <v>1643</v>
      </c>
      <c r="C21" s="44" t="s">
        <v>1642</v>
      </c>
      <c r="D21" s="43" t="s">
        <v>441</v>
      </c>
      <c r="E21" s="42">
        <v>5</v>
      </c>
      <c r="F21" s="42"/>
      <c r="G21" s="41">
        <f t="shared" si="0"/>
        <v>0</v>
      </c>
      <c r="H21" s="40"/>
      <c r="I21" s="39">
        <f t="shared" si="1"/>
        <v>0</v>
      </c>
      <c r="J21" s="38"/>
      <c r="K21" s="37">
        <f t="shared" si="2"/>
        <v>0</v>
      </c>
      <c r="L21" s="20"/>
      <c r="M21" s="19"/>
      <c r="N21" s="18"/>
      <c r="O21" s="159"/>
      <c r="P21" s="16"/>
      <c r="Q21" s="15"/>
      <c r="R21" s="61"/>
      <c r="S21" s="60"/>
    </row>
    <row r="22" spans="1:19" x14ac:dyDescent="0.2">
      <c r="A22" s="46">
        <v>11</v>
      </c>
      <c r="B22" s="44" t="s">
        <v>1641</v>
      </c>
      <c r="C22" s="44" t="s">
        <v>1640</v>
      </c>
      <c r="D22" s="43" t="s">
        <v>441</v>
      </c>
      <c r="E22" s="42">
        <v>52</v>
      </c>
      <c r="F22" s="42"/>
      <c r="G22" s="41">
        <f t="shared" si="0"/>
        <v>0</v>
      </c>
      <c r="H22" s="40"/>
      <c r="I22" s="39">
        <f t="shared" si="1"/>
        <v>0</v>
      </c>
      <c r="J22" s="38"/>
      <c r="K22" s="37">
        <f t="shared" si="2"/>
        <v>0</v>
      </c>
      <c r="L22" s="20"/>
      <c r="M22" s="19"/>
      <c r="N22" s="18"/>
      <c r="O22" s="159"/>
      <c r="P22" s="16"/>
      <c r="Q22" s="15"/>
      <c r="R22" s="61"/>
      <c r="S22" s="60"/>
    </row>
    <row r="23" spans="1:19" x14ac:dyDescent="0.2">
      <c r="A23" s="46">
        <v>12</v>
      </c>
      <c r="B23" s="44" t="s">
        <v>1639</v>
      </c>
      <c r="C23" s="44" t="s">
        <v>1638</v>
      </c>
      <c r="D23" s="43" t="s">
        <v>441</v>
      </c>
      <c r="E23" s="42">
        <v>2</v>
      </c>
      <c r="F23" s="42"/>
      <c r="G23" s="41">
        <f t="shared" si="0"/>
        <v>0</v>
      </c>
      <c r="H23" s="40"/>
      <c r="I23" s="39">
        <f t="shared" si="1"/>
        <v>0</v>
      </c>
      <c r="J23" s="38"/>
      <c r="K23" s="37">
        <f t="shared" si="2"/>
        <v>0</v>
      </c>
      <c r="L23" s="20"/>
      <c r="M23" s="19"/>
      <c r="N23" s="18"/>
      <c r="O23" s="159"/>
      <c r="P23" s="16"/>
      <c r="Q23" s="15"/>
      <c r="R23" s="61"/>
      <c r="S23" s="60"/>
    </row>
    <row r="24" spans="1:19" x14ac:dyDescent="0.2">
      <c r="A24" s="46">
        <v>13</v>
      </c>
      <c r="B24" s="44" t="s">
        <v>1637</v>
      </c>
      <c r="C24" s="44" t="s">
        <v>1636</v>
      </c>
      <c r="D24" s="43" t="s">
        <v>441</v>
      </c>
      <c r="E24" s="42">
        <v>25</v>
      </c>
      <c r="F24" s="42"/>
      <c r="G24" s="41">
        <f t="shared" si="0"/>
        <v>0</v>
      </c>
      <c r="H24" s="40"/>
      <c r="I24" s="39">
        <f t="shared" si="1"/>
        <v>0</v>
      </c>
      <c r="J24" s="38"/>
      <c r="K24" s="37">
        <f t="shared" si="2"/>
        <v>0</v>
      </c>
      <c r="L24" s="20"/>
      <c r="M24" s="19"/>
      <c r="N24" s="18"/>
      <c r="O24" s="159"/>
      <c r="P24" s="16"/>
      <c r="Q24" s="15"/>
      <c r="R24" s="61"/>
      <c r="S24" s="60"/>
    </row>
    <row r="25" spans="1:19" x14ac:dyDescent="0.2">
      <c r="A25" s="46">
        <v>14</v>
      </c>
      <c r="B25" s="44" t="s">
        <v>1635</v>
      </c>
      <c r="C25" s="44" t="s">
        <v>1634</v>
      </c>
      <c r="D25" s="43" t="s">
        <v>441</v>
      </c>
      <c r="E25" s="42">
        <v>1</v>
      </c>
      <c r="F25" s="42"/>
      <c r="G25" s="41">
        <f t="shared" si="0"/>
        <v>0</v>
      </c>
      <c r="H25" s="40"/>
      <c r="I25" s="39">
        <f t="shared" si="1"/>
        <v>0</v>
      </c>
      <c r="J25" s="38"/>
      <c r="K25" s="37">
        <f t="shared" si="2"/>
        <v>0</v>
      </c>
      <c r="L25" s="20"/>
      <c r="M25" s="19"/>
      <c r="N25" s="18"/>
      <c r="O25" s="159"/>
      <c r="P25" s="16"/>
      <c r="Q25" s="15"/>
      <c r="R25" s="61"/>
      <c r="S25" s="60"/>
    </row>
    <row r="26" spans="1:19" x14ac:dyDescent="0.2">
      <c r="A26" s="46">
        <v>15</v>
      </c>
      <c r="B26" s="44" t="s">
        <v>1633</v>
      </c>
      <c r="C26" s="44" t="s">
        <v>1632</v>
      </c>
      <c r="D26" s="43" t="s">
        <v>36</v>
      </c>
      <c r="E26" s="42">
        <v>2765</v>
      </c>
      <c r="F26" s="42"/>
      <c r="G26" s="41">
        <f t="shared" si="0"/>
        <v>0</v>
      </c>
      <c r="H26" s="40"/>
      <c r="I26" s="39">
        <f t="shared" si="1"/>
        <v>0</v>
      </c>
      <c r="J26" s="38"/>
      <c r="K26" s="37">
        <f t="shared" si="2"/>
        <v>0</v>
      </c>
      <c r="L26" s="20"/>
      <c r="M26" s="19"/>
      <c r="N26" s="18"/>
      <c r="O26" s="159"/>
      <c r="P26" s="16"/>
      <c r="Q26" s="15"/>
      <c r="R26" s="61"/>
      <c r="S26" s="60"/>
    </row>
    <row r="27" spans="1:19" x14ac:dyDescent="0.2">
      <c r="A27" s="46">
        <v>16</v>
      </c>
      <c r="B27" s="44" t="s">
        <v>1631</v>
      </c>
      <c r="C27" s="44" t="s">
        <v>1630</v>
      </c>
      <c r="D27" s="43" t="s">
        <v>36</v>
      </c>
      <c r="E27" s="42">
        <v>150</v>
      </c>
      <c r="F27" s="42"/>
      <c r="G27" s="41">
        <f t="shared" si="0"/>
        <v>0</v>
      </c>
      <c r="H27" s="40"/>
      <c r="I27" s="39">
        <f t="shared" si="1"/>
        <v>0</v>
      </c>
      <c r="J27" s="38"/>
      <c r="K27" s="37">
        <f t="shared" si="2"/>
        <v>0</v>
      </c>
      <c r="L27" s="20"/>
      <c r="M27" s="19"/>
      <c r="N27" s="18"/>
      <c r="O27" s="159"/>
      <c r="P27" s="16"/>
      <c r="Q27" s="15"/>
      <c r="R27" s="61"/>
      <c r="S27" s="60"/>
    </row>
    <row r="28" spans="1:19" x14ac:dyDescent="0.2">
      <c r="A28" s="46">
        <v>17</v>
      </c>
      <c r="B28" s="44" t="s">
        <v>1629</v>
      </c>
      <c r="C28" s="44" t="s">
        <v>1628</v>
      </c>
      <c r="D28" s="43" t="s">
        <v>441</v>
      </c>
      <c r="E28" s="42">
        <v>1</v>
      </c>
      <c r="F28" s="42"/>
      <c r="G28" s="41">
        <f t="shared" si="0"/>
        <v>0</v>
      </c>
      <c r="H28" s="40"/>
      <c r="I28" s="39">
        <f t="shared" si="1"/>
        <v>0</v>
      </c>
      <c r="J28" s="38"/>
      <c r="K28" s="37">
        <f t="shared" si="2"/>
        <v>0</v>
      </c>
      <c r="L28" s="20"/>
      <c r="M28" s="19"/>
      <c r="N28" s="18"/>
      <c r="O28" s="159"/>
      <c r="P28" s="16"/>
      <c r="Q28" s="15"/>
      <c r="R28" s="61"/>
      <c r="S28" s="60"/>
    </row>
    <row r="29" spans="1:19" x14ac:dyDescent="0.2">
      <c r="A29" s="46">
        <v>18</v>
      </c>
      <c r="B29" s="44" t="s">
        <v>1627</v>
      </c>
      <c r="C29" s="44" t="s">
        <v>1626</v>
      </c>
      <c r="D29" s="43" t="s">
        <v>441</v>
      </c>
      <c r="E29" s="42">
        <v>24</v>
      </c>
      <c r="F29" s="42"/>
      <c r="G29" s="41">
        <f t="shared" si="0"/>
        <v>0</v>
      </c>
      <c r="H29" s="40"/>
      <c r="I29" s="39">
        <f t="shared" si="1"/>
        <v>0</v>
      </c>
      <c r="J29" s="38"/>
      <c r="K29" s="37">
        <f t="shared" si="2"/>
        <v>0</v>
      </c>
      <c r="L29" s="20"/>
      <c r="M29" s="19"/>
      <c r="N29" s="18"/>
      <c r="O29" s="159"/>
      <c r="P29" s="16"/>
      <c r="Q29" s="15"/>
      <c r="R29" s="61"/>
      <c r="S29" s="60"/>
    </row>
    <row r="30" spans="1:19" x14ac:dyDescent="0.2">
      <c r="A30" s="46">
        <v>19</v>
      </c>
      <c r="B30" s="44" t="s">
        <v>1625</v>
      </c>
      <c r="C30" s="44" t="s">
        <v>1624</v>
      </c>
      <c r="D30" s="43" t="s">
        <v>441</v>
      </c>
      <c r="E30" s="42">
        <v>6</v>
      </c>
      <c r="F30" s="42"/>
      <c r="G30" s="41">
        <f t="shared" si="0"/>
        <v>0</v>
      </c>
      <c r="H30" s="40"/>
      <c r="I30" s="39">
        <f t="shared" si="1"/>
        <v>0</v>
      </c>
      <c r="J30" s="38"/>
      <c r="K30" s="37">
        <f t="shared" si="2"/>
        <v>0</v>
      </c>
      <c r="L30" s="20"/>
      <c r="M30" s="19"/>
      <c r="N30" s="18"/>
      <c r="O30" s="159"/>
      <c r="P30" s="16"/>
      <c r="Q30" s="15"/>
      <c r="R30" s="61"/>
      <c r="S30" s="60"/>
    </row>
    <row r="31" spans="1:19" x14ac:dyDescent="0.2">
      <c r="A31" s="46">
        <v>20</v>
      </c>
      <c r="B31" s="44" t="s">
        <v>1623</v>
      </c>
      <c r="C31" s="44" t="s">
        <v>1622</v>
      </c>
      <c r="D31" s="43" t="s">
        <v>441</v>
      </c>
      <c r="E31" s="42">
        <v>48</v>
      </c>
      <c r="F31" s="42"/>
      <c r="G31" s="41">
        <f t="shared" si="0"/>
        <v>0</v>
      </c>
      <c r="H31" s="40"/>
      <c r="I31" s="39">
        <f t="shared" si="1"/>
        <v>0</v>
      </c>
      <c r="J31" s="38"/>
      <c r="K31" s="37">
        <f t="shared" si="2"/>
        <v>0</v>
      </c>
      <c r="L31" s="20"/>
      <c r="M31" s="19"/>
      <c r="N31" s="18"/>
      <c r="O31" s="159"/>
      <c r="P31" s="16"/>
      <c r="Q31" s="15"/>
      <c r="R31" s="61"/>
      <c r="S31" s="60"/>
    </row>
    <row r="32" spans="1:19" x14ac:dyDescent="0.2">
      <c r="A32" s="46">
        <v>21</v>
      </c>
      <c r="B32" s="44" t="s">
        <v>1621</v>
      </c>
      <c r="C32" s="44" t="s">
        <v>1620</v>
      </c>
      <c r="D32" s="43" t="s">
        <v>441</v>
      </c>
      <c r="E32" s="42">
        <v>1</v>
      </c>
      <c r="F32" s="42"/>
      <c r="G32" s="41">
        <f t="shared" si="0"/>
        <v>0</v>
      </c>
      <c r="H32" s="40"/>
      <c r="I32" s="39">
        <f t="shared" si="1"/>
        <v>0</v>
      </c>
      <c r="J32" s="38"/>
      <c r="K32" s="37">
        <f t="shared" si="2"/>
        <v>0</v>
      </c>
      <c r="L32" s="20"/>
      <c r="M32" s="19"/>
      <c r="N32" s="18"/>
      <c r="O32" s="159"/>
      <c r="P32" s="16"/>
      <c r="Q32" s="15"/>
      <c r="R32" s="61"/>
      <c r="S32" s="60"/>
    </row>
    <row r="33" spans="1:19" x14ac:dyDescent="0.2">
      <c r="A33" s="46">
        <v>22</v>
      </c>
      <c r="B33" s="44" t="s">
        <v>1619</v>
      </c>
      <c r="C33" s="44" t="s">
        <v>1618</v>
      </c>
      <c r="D33" s="43" t="s">
        <v>441</v>
      </c>
      <c r="E33" s="42">
        <v>3</v>
      </c>
      <c r="F33" s="42"/>
      <c r="G33" s="41">
        <f t="shared" si="0"/>
        <v>0</v>
      </c>
      <c r="H33" s="40"/>
      <c r="I33" s="39">
        <f t="shared" si="1"/>
        <v>0</v>
      </c>
      <c r="J33" s="38"/>
      <c r="K33" s="37">
        <f t="shared" si="2"/>
        <v>0</v>
      </c>
      <c r="L33" s="20"/>
      <c r="M33" s="19"/>
      <c r="N33" s="18"/>
      <c r="O33" s="159"/>
      <c r="P33" s="16"/>
      <c r="Q33" s="15"/>
      <c r="R33" s="61"/>
      <c r="S33" s="60"/>
    </row>
    <row r="34" spans="1:19" x14ac:dyDescent="0.2">
      <c r="A34" s="46">
        <v>23</v>
      </c>
      <c r="B34" s="44" t="s">
        <v>1617</v>
      </c>
      <c r="C34" s="44" t="s">
        <v>1616</v>
      </c>
      <c r="D34" s="43" t="s">
        <v>441</v>
      </c>
      <c r="E34" s="42">
        <v>24</v>
      </c>
      <c r="F34" s="42"/>
      <c r="G34" s="41">
        <f t="shared" si="0"/>
        <v>0</v>
      </c>
      <c r="H34" s="40"/>
      <c r="I34" s="39">
        <f t="shared" si="1"/>
        <v>0</v>
      </c>
      <c r="J34" s="38"/>
      <c r="K34" s="37">
        <f t="shared" si="2"/>
        <v>0</v>
      </c>
      <c r="L34" s="20"/>
      <c r="M34" s="19"/>
      <c r="N34" s="18"/>
      <c r="O34" s="159"/>
      <c r="P34" s="16"/>
      <c r="Q34" s="15"/>
      <c r="R34" s="61"/>
      <c r="S34" s="60"/>
    </row>
    <row r="35" spans="1:19" x14ac:dyDescent="0.2">
      <c r="A35" s="46">
        <v>24</v>
      </c>
      <c r="B35" s="44" t="s">
        <v>1615</v>
      </c>
      <c r="C35" s="44" t="s">
        <v>1614</v>
      </c>
      <c r="D35" s="43" t="s">
        <v>36</v>
      </c>
      <c r="E35" s="42">
        <v>114</v>
      </c>
      <c r="F35" s="42"/>
      <c r="G35" s="41">
        <f t="shared" si="0"/>
        <v>0</v>
      </c>
      <c r="H35" s="40"/>
      <c r="I35" s="39">
        <f t="shared" si="1"/>
        <v>0</v>
      </c>
      <c r="J35" s="38"/>
      <c r="K35" s="37">
        <f t="shared" si="2"/>
        <v>0</v>
      </c>
      <c r="L35" s="20"/>
      <c r="M35" s="19"/>
      <c r="N35" s="18"/>
      <c r="O35" s="159"/>
      <c r="P35" s="16"/>
      <c r="Q35" s="15"/>
    </row>
    <row r="36" spans="1:19" x14ac:dyDescent="0.2">
      <c r="A36" s="46">
        <v>25</v>
      </c>
      <c r="B36" s="44" t="s">
        <v>1613</v>
      </c>
      <c r="C36" s="44" t="s">
        <v>1612</v>
      </c>
      <c r="D36" s="43" t="s">
        <v>441</v>
      </c>
      <c r="E36" s="42">
        <v>4</v>
      </c>
      <c r="F36" s="42"/>
      <c r="G36" s="41">
        <f t="shared" si="0"/>
        <v>0</v>
      </c>
      <c r="H36" s="40"/>
      <c r="I36" s="39">
        <f t="shared" si="1"/>
        <v>0</v>
      </c>
      <c r="J36" s="38"/>
      <c r="K36" s="37">
        <f t="shared" si="2"/>
        <v>0</v>
      </c>
      <c r="L36" s="20"/>
      <c r="M36" s="19"/>
      <c r="N36" s="18"/>
      <c r="O36" s="159"/>
      <c r="P36" s="16"/>
      <c r="Q36" s="15"/>
    </row>
    <row r="37" spans="1:19" x14ac:dyDescent="0.2">
      <c r="A37" s="46">
        <v>26</v>
      </c>
      <c r="B37" s="44" t="s">
        <v>1611</v>
      </c>
      <c r="C37" s="44" t="s">
        <v>1610</v>
      </c>
      <c r="D37" s="43" t="s">
        <v>441</v>
      </c>
      <c r="E37" s="42">
        <v>3</v>
      </c>
      <c r="F37" s="42"/>
      <c r="G37" s="41">
        <f t="shared" si="0"/>
        <v>0</v>
      </c>
      <c r="H37" s="40"/>
      <c r="I37" s="39">
        <f t="shared" si="1"/>
        <v>0</v>
      </c>
      <c r="J37" s="38"/>
      <c r="K37" s="37">
        <f t="shared" si="2"/>
        <v>0</v>
      </c>
      <c r="L37" s="20"/>
      <c r="M37" s="19"/>
      <c r="N37" s="18"/>
      <c r="O37" s="159"/>
      <c r="P37" s="16"/>
      <c r="Q37" s="15"/>
    </row>
    <row r="38" spans="1:19" x14ac:dyDescent="0.2">
      <c r="A38" s="46">
        <v>27</v>
      </c>
      <c r="B38" s="44" t="s">
        <v>1609</v>
      </c>
      <c r="C38" s="44" t="s">
        <v>1608</v>
      </c>
      <c r="D38" s="43" t="s">
        <v>441</v>
      </c>
      <c r="E38" s="42">
        <v>3</v>
      </c>
      <c r="F38" s="42"/>
      <c r="G38" s="41">
        <f t="shared" si="0"/>
        <v>0</v>
      </c>
      <c r="H38" s="40"/>
      <c r="I38" s="39">
        <f t="shared" si="1"/>
        <v>0</v>
      </c>
      <c r="J38" s="38"/>
      <c r="K38" s="37">
        <f t="shared" si="2"/>
        <v>0</v>
      </c>
      <c r="L38" s="20"/>
      <c r="M38" s="19"/>
      <c r="N38" s="18"/>
      <c r="O38" s="159"/>
      <c r="P38" s="16"/>
      <c r="Q38" s="15"/>
    </row>
    <row r="39" spans="1:19" x14ac:dyDescent="0.2">
      <c r="A39" s="46">
        <v>28</v>
      </c>
      <c r="B39" s="44" t="s">
        <v>1607</v>
      </c>
      <c r="C39" s="44" t="s">
        <v>1606</v>
      </c>
      <c r="D39" s="43" t="s">
        <v>441</v>
      </c>
      <c r="E39" s="42">
        <v>3</v>
      </c>
      <c r="F39" s="42"/>
      <c r="G39" s="41">
        <f t="shared" si="0"/>
        <v>0</v>
      </c>
      <c r="H39" s="40"/>
      <c r="I39" s="39">
        <f t="shared" si="1"/>
        <v>0</v>
      </c>
      <c r="J39" s="38"/>
      <c r="K39" s="37">
        <f t="shared" si="2"/>
        <v>0</v>
      </c>
      <c r="L39" s="20"/>
      <c r="M39" s="19"/>
      <c r="N39" s="18"/>
      <c r="O39" s="159"/>
      <c r="P39" s="16"/>
      <c r="Q39" s="15"/>
    </row>
    <row r="40" spans="1:19" x14ac:dyDescent="0.2">
      <c r="A40" s="46">
        <v>29</v>
      </c>
      <c r="B40" s="44" t="s">
        <v>1605</v>
      </c>
      <c r="C40" s="44" t="s">
        <v>1604</v>
      </c>
      <c r="D40" s="43" t="s">
        <v>1603</v>
      </c>
      <c r="E40" s="42">
        <v>8</v>
      </c>
      <c r="F40" s="42"/>
      <c r="G40" s="41">
        <f t="shared" si="0"/>
        <v>0</v>
      </c>
      <c r="H40" s="40"/>
      <c r="I40" s="39">
        <f t="shared" si="1"/>
        <v>0</v>
      </c>
      <c r="J40" s="38"/>
      <c r="K40" s="37">
        <f t="shared" si="2"/>
        <v>0</v>
      </c>
      <c r="L40" s="20"/>
      <c r="M40" s="19"/>
      <c r="N40" s="18"/>
      <c r="O40" s="159"/>
      <c r="P40" s="16"/>
      <c r="Q40" s="15"/>
    </row>
    <row r="41" spans="1:19" x14ac:dyDescent="0.2">
      <c r="A41" s="46">
        <v>30</v>
      </c>
      <c r="B41" s="44" t="s">
        <v>1602</v>
      </c>
      <c r="C41" s="44" t="s">
        <v>1601</v>
      </c>
      <c r="D41" s="43" t="s">
        <v>441</v>
      </c>
      <c r="E41" s="42">
        <v>330</v>
      </c>
      <c r="F41" s="42"/>
      <c r="G41" s="41">
        <f t="shared" si="0"/>
        <v>0</v>
      </c>
      <c r="H41" s="40"/>
      <c r="I41" s="39">
        <f t="shared" si="1"/>
        <v>0</v>
      </c>
      <c r="J41" s="38"/>
      <c r="K41" s="37">
        <f t="shared" si="2"/>
        <v>0</v>
      </c>
      <c r="L41" s="20"/>
      <c r="M41" s="19"/>
      <c r="N41" s="18"/>
      <c r="O41" s="159"/>
      <c r="P41" s="16"/>
      <c r="Q41" s="15"/>
    </row>
    <row r="42" spans="1:19" x14ac:dyDescent="0.2">
      <c r="A42" s="46">
        <v>31</v>
      </c>
      <c r="B42" s="44"/>
      <c r="C42" s="44" t="s">
        <v>638</v>
      </c>
      <c r="D42" s="43" t="s">
        <v>1544</v>
      </c>
      <c r="E42" s="42">
        <v>4</v>
      </c>
      <c r="F42" s="42"/>
      <c r="G42" s="41">
        <f t="shared" si="0"/>
        <v>0</v>
      </c>
      <c r="H42" s="40"/>
      <c r="I42" s="39">
        <f t="shared" si="1"/>
        <v>0</v>
      </c>
      <c r="J42" s="38"/>
      <c r="K42" s="37">
        <f t="shared" si="2"/>
        <v>0</v>
      </c>
      <c r="L42" s="20"/>
      <c r="M42" s="19"/>
      <c r="N42" s="18"/>
      <c r="O42" s="159"/>
      <c r="P42" s="16"/>
      <c r="Q42" s="15"/>
    </row>
    <row r="43" spans="1:19" x14ac:dyDescent="0.2">
      <c r="A43" s="46">
        <v>32</v>
      </c>
      <c r="B43" s="44" t="s">
        <v>1600</v>
      </c>
      <c r="C43" s="44" t="s">
        <v>1599</v>
      </c>
      <c r="D43" s="43" t="s">
        <v>441</v>
      </c>
      <c r="E43" s="42">
        <v>1</v>
      </c>
      <c r="F43" s="42"/>
      <c r="G43" s="41">
        <f t="shared" si="0"/>
        <v>0</v>
      </c>
      <c r="H43" s="40"/>
      <c r="I43" s="39">
        <f t="shared" si="1"/>
        <v>0</v>
      </c>
      <c r="J43" s="38"/>
      <c r="K43" s="37">
        <f t="shared" si="2"/>
        <v>0</v>
      </c>
      <c r="L43" s="20"/>
      <c r="M43" s="19"/>
      <c r="N43" s="18"/>
      <c r="O43" s="159"/>
      <c r="P43" s="16"/>
      <c r="Q43" s="15"/>
    </row>
    <row r="44" spans="1:19" x14ac:dyDescent="0.2">
      <c r="A44" s="46">
        <v>33</v>
      </c>
      <c r="B44" s="44" t="s">
        <v>1598</v>
      </c>
      <c r="C44" s="44" t="s">
        <v>1597</v>
      </c>
      <c r="D44" s="43" t="s">
        <v>441</v>
      </c>
      <c r="E44" s="42">
        <v>1</v>
      </c>
      <c r="F44" s="42"/>
      <c r="G44" s="41">
        <f t="shared" si="0"/>
        <v>0</v>
      </c>
      <c r="H44" s="40"/>
      <c r="I44" s="39">
        <f t="shared" si="1"/>
        <v>0</v>
      </c>
      <c r="J44" s="38"/>
      <c r="K44" s="37">
        <f t="shared" si="2"/>
        <v>0</v>
      </c>
      <c r="L44" s="20"/>
      <c r="M44" s="19"/>
      <c r="N44" s="18"/>
      <c r="O44" s="159"/>
      <c r="P44" s="16"/>
      <c r="Q44" s="15"/>
    </row>
    <row r="45" spans="1:19" x14ac:dyDescent="0.2">
      <c r="A45" s="46">
        <v>34</v>
      </c>
      <c r="B45" s="44" t="s">
        <v>1596</v>
      </c>
      <c r="C45" s="44" t="s">
        <v>1595</v>
      </c>
      <c r="D45" s="43" t="s">
        <v>36</v>
      </c>
      <c r="E45" s="42">
        <v>20</v>
      </c>
      <c r="F45" s="42"/>
      <c r="G45" s="41">
        <f t="shared" si="0"/>
        <v>0</v>
      </c>
      <c r="H45" s="40"/>
      <c r="I45" s="39">
        <f t="shared" si="1"/>
        <v>0</v>
      </c>
      <c r="J45" s="38"/>
      <c r="K45" s="37">
        <f t="shared" si="2"/>
        <v>0</v>
      </c>
      <c r="L45" s="20"/>
      <c r="M45" s="19"/>
      <c r="N45" s="18"/>
      <c r="O45" s="159"/>
      <c r="P45" s="16"/>
      <c r="Q45" s="15"/>
    </row>
    <row r="46" spans="1:19" x14ac:dyDescent="0.2">
      <c r="A46" s="46">
        <v>35</v>
      </c>
      <c r="B46" s="44" t="s">
        <v>1594</v>
      </c>
      <c r="C46" s="44" t="s">
        <v>1593</v>
      </c>
      <c r="D46" s="43" t="s">
        <v>36</v>
      </c>
      <c r="E46" s="42">
        <v>20</v>
      </c>
      <c r="F46" s="42"/>
      <c r="G46" s="41">
        <f t="shared" si="0"/>
        <v>0</v>
      </c>
      <c r="H46" s="40"/>
      <c r="I46" s="39">
        <f t="shared" si="1"/>
        <v>0</v>
      </c>
      <c r="J46" s="38"/>
      <c r="K46" s="37">
        <f t="shared" si="2"/>
        <v>0</v>
      </c>
      <c r="L46" s="20"/>
      <c r="M46" s="19"/>
      <c r="N46" s="18"/>
      <c r="O46" s="159"/>
      <c r="P46" s="16"/>
      <c r="Q46" s="15"/>
    </row>
    <row r="47" spans="1:19" x14ac:dyDescent="0.2">
      <c r="A47" s="46">
        <v>36</v>
      </c>
      <c r="B47" s="44" t="s">
        <v>1592</v>
      </c>
      <c r="C47" s="44" t="s">
        <v>1591</v>
      </c>
      <c r="D47" s="43" t="s">
        <v>441</v>
      </c>
      <c r="E47" s="42">
        <v>2</v>
      </c>
      <c r="F47" s="42"/>
      <c r="G47" s="41">
        <f t="shared" si="0"/>
        <v>0</v>
      </c>
      <c r="H47" s="40"/>
      <c r="I47" s="39">
        <f t="shared" si="1"/>
        <v>0</v>
      </c>
      <c r="J47" s="38"/>
      <c r="K47" s="37">
        <f t="shared" si="2"/>
        <v>0</v>
      </c>
      <c r="L47" s="20"/>
      <c r="M47" s="19"/>
      <c r="N47" s="18"/>
      <c r="O47" s="159"/>
      <c r="P47" s="16"/>
      <c r="Q47" s="15"/>
    </row>
    <row r="48" spans="1:19" x14ac:dyDescent="0.2">
      <c r="A48" s="46"/>
      <c r="B48" s="44"/>
      <c r="C48" s="44"/>
      <c r="D48" s="43"/>
      <c r="E48" s="42"/>
      <c r="F48" s="42"/>
      <c r="G48" s="41">
        <f t="shared" si="0"/>
        <v>0</v>
      </c>
      <c r="H48" s="40"/>
      <c r="I48" s="39">
        <f t="shared" si="1"/>
        <v>0</v>
      </c>
      <c r="J48" s="38"/>
      <c r="K48" s="37">
        <f t="shared" si="2"/>
        <v>0</v>
      </c>
      <c r="L48" s="20"/>
      <c r="M48" s="19"/>
      <c r="N48" s="18"/>
      <c r="O48" s="159"/>
      <c r="P48" s="16"/>
      <c r="Q48" s="15"/>
    </row>
    <row r="49" spans="1:17" x14ac:dyDescent="0.2">
      <c r="A49" s="36" t="s">
        <v>3</v>
      </c>
      <c r="B49" s="35" t="s">
        <v>1590</v>
      </c>
      <c r="C49" s="35"/>
      <c r="D49" s="34"/>
      <c r="E49" s="33"/>
      <c r="F49" s="33"/>
      <c r="G49" s="32">
        <f>SUM(G12:G48)</f>
        <v>0</v>
      </c>
      <c r="H49" s="31"/>
      <c r="I49" s="31">
        <f>SUM(I12:I48)</f>
        <v>0</v>
      </c>
      <c r="J49" s="30"/>
      <c r="K49" s="29">
        <f>SUM(K12:K48)</f>
        <v>0</v>
      </c>
      <c r="L49" s="20"/>
      <c r="M49" s="19"/>
      <c r="N49" s="18"/>
      <c r="O49" s="159"/>
      <c r="P49" s="16"/>
      <c r="Q49" s="15"/>
    </row>
    <row r="50" spans="1:17" x14ac:dyDescent="0.2">
      <c r="A50" s="28"/>
      <c r="B50" s="27"/>
      <c r="C50" s="27"/>
      <c r="D50" s="26"/>
      <c r="E50" s="25"/>
      <c r="F50" s="24"/>
      <c r="G50" s="23"/>
      <c r="H50" s="22"/>
      <c r="I50" s="22"/>
      <c r="J50" s="21"/>
      <c r="K50" s="21"/>
      <c r="L50" s="20"/>
      <c r="M50" s="19"/>
      <c r="N50" s="18"/>
      <c r="O50" s="159"/>
      <c r="P50" s="16"/>
      <c r="Q50" s="15"/>
    </row>
    <row r="51" spans="1:17" x14ac:dyDescent="0.2">
      <c r="A51" s="58" t="s">
        <v>17</v>
      </c>
      <c r="B51" s="56" t="s">
        <v>1589</v>
      </c>
      <c r="C51" s="56"/>
      <c r="D51" s="55"/>
      <c r="E51" s="54"/>
      <c r="F51" s="54"/>
      <c r="G51" s="53"/>
      <c r="H51" s="52"/>
      <c r="I51" s="51"/>
      <c r="J51" s="50"/>
      <c r="K51" s="49"/>
      <c r="L51" s="20"/>
      <c r="M51" s="19"/>
      <c r="N51" s="18"/>
      <c r="O51" s="159"/>
      <c r="P51" s="16"/>
      <c r="Q51" s="15"/>
    </row>
    <row r="52" spans="1:17" x14ac:dyDescent="0.2">
      <c r="A52" s="46">
        <v>37</v>
      </c>
      <c r="B52" s="44" t="s">
        <v>1588</v>
      </c>
      <c r="C52" s="44" t="s">
        <v>1587</v>
      </c>
      <c r="D52" s="43" t="s">
        <v>441</v>
      </c>
      <c r="E52" s="42">
        <v>6</v>
      </c>
      <c r="F52" s="42"/>
      <c r="G52" s="41">
        <f t="shared" ref="G52:G96" si="3">ROUND(E52*F52,4)</f>
        <v>0</v>
      </c>
      <c r="H52" s="40"/>
      <c r="I52" s="39">
        <f t="shared" ref="I52:I96" si="4">ROUND(E52*H52,2)</f>
        <v>0</v>
      </c>
      <c r="J52" s="38"/>
      <c r="K52" s="37">
        <f t="shared" ref="K52:K96" si="5">ROUND(E52*J52,2)</f>
        <v>0</v>
      </c>
      <c r="L52" s="20"/>
      <c r="M52" s="19"/>
      <c r="N52" s="18"/>
      <c r="O52" s="159"/>
      <c r="P52" s="16"/>
      <c r="Q52" s="15"/>
    </row>
    <row r="53" spans="1:17" x14ac:dyDescent="0.2">
      <c r="A53" s="46">
        <v>38</v>
      </c>
      <c r="B53" s="44" t="s">
        <v>1586</v>
      </c>
      <c r="C53" s="44" t="s">
        <v>1585</v>
      </c>
      <c r="D53" s="43" t="s">
        <v>36</v>
      </c>
      <c r="E53" s="42">
        <v>114</v>
      </c>
      <c r="F53" s="42"/>
      <c r="G53" s="41">
        <f t="shared" si="3"/>
        <v>0</v>
      </c>
      <c r="H53" s="40"/>
      <c r="I53" s="39">
        <f t="shared" si="4"/>
        <v>0</v>
      </c>
      <c r="J53" s="38"/>
      <c r="K53" s="37">
        <f t="shared" si="5"/>
        <v>0</v>
      </c>
      <c r="L53" s="20"/>
      <c r="M53" s="19"/>
      <c r="N53" s="18"/>
      <c r="O53" s="159"/>
      <c r="P53" s="16"/>
      <c r="Q53" s="15"/>
    </row>
    <row r="54" spans="1:17" x14ac:dyDescent="0.2">
      <c r="A54" s="46">
        <v>39</v>
      </c>
      <c r="B54" s="44" t="s">
        <v>1584</v>
      </c>
      <c r="C54" s="44" t="s">
        <v>1583</v>
      </c>
      <c r="D54" s="43" t="s">
        <v>12</v>
      </c>
      <c r="E54" s="42">
        <v>6</v>
      </c>
      <c r="F54" s="42"/>
      <c r="G54" s="41">
        <f t="shared" si="3"/>
        <v>0</v>
      </c>
      <c r="H54" s="40"/>
      <c r="I54" s="39">
        <f t="shared" si="4"/>
        <v>0</v>
      </c>
      <c r="J54" s="38"/>
      <c r="K54" s="37">
        <f t="shared" si="5"/>
        <v>0</v>
      </c>
      <c r="L54" s="20"/>
      <c r="M54" s="19"/>
      <c r="N54" s="18"/>
      <c r="O54" s="159"/>
      <c r="P54" s="16"/>
      <c r="Q54" s="15"/>
    </row>
    <row r="55" spans="1:17" x14ac:dyDescent="0.2">
      <c r="A55" s="46">
        <v>40</v>
      </c>
      <c r="B55" s="44"/>
      <c r="C55" s="44" t="s">
        <v>1582</v>
      </c>
      <c r="D55" s="43" t="s">
        <v>1544</v>
      </c>
      <c r="E55" s="42">
        <v>1</v>
      </c>
      <c r="F55" s="42"/>
      <c r="G55" s="41">
        <f t="shared" si="3"/>
        <v>0</v>
      </c>
      <c r="H55" s="40"/>
      <c r="I55" s="39">
        <f t="shared" si="4"/>
        <v>0</v>
      </c>
      <c r="J55" s="38"/>
      <c r="K55" s="37">
        <f t="shared" si="5"/>
        <v>0</v>
      </c>
      <c r="L55" s="20"/>
      <c r="M55" s="19"/>
      <c r="N55" s="18"/>
      <c r="O55" s="159"/>
      <c r="P55" s="16"/>
      <c r="Q55" s="15"/>
    </row>
    <row r="56" spans="1:17" x14ac:dyDescent="0.2">
      <c r="A56" s="46">
        <v>41</v>
      </c>
      <c r="B56" s="44"/>
      <c r="C56" s="44" t="s">
        <v>1581</v>
      </c>
      <c r="D56" s="43" t="s">
        <v>12</v>
      </c>
      <c r="E56" s="42">
        <v>10</v>
      </c>
      <c r="F56" s="42"/>
      <c r="G56" s="41">
        <f t="shared" si="3"/>
        <v>0</v>
      </c>
      <c r="H56" s="40"/>
      <c r="I56" s="39">
        <f t="shared" si="4"/>
        <v>0</v>
      </c>
      <c r="J56" s="38"/>
      <c r="K56" s="37">
        <f t="shared" si="5"/>
        <v>0</v>
      </c>
      <c r="L56" s="20"/>
      <c r="M56" s="19"/>
      <c r="N56" s="18"/>
      <c r="O56" s="159"/>
      <c r="P56" s="16"/>
      <c r="Q56" s="15"/>
    </row>
    <row r="57" spans="1:17" x14ac:dyDescent="0.2">
      <c r="A57" s="46">
        <v>42</v>
      </c>
      <c r="B57" s="44"/>
      <c r="C57" s="44" t="s">
        <v>1580</v>
      </c>
      <c r="D57" s="43" t="s">
        <v>441</v>
      </c>
      <c r="E57" s="42">
        <v>1</v>
      </c>
      <c r="F57" s="42"/>
      <c r="G57" s="41">
        <f t="shared" si="3"/>
        <v>0</v>
      </c>
      <c r="H57" s="40"/>
      <c r="I57" s="39">
        <f t="shared" si="4"/>
        <v>0</v>
      </c>
      <c r="J57" s="38"/>
      <c r="K57" s="37">
        <f t="shared" si="5"/>
        <v>0</v>
      </c>
      <c r="L57" s="20"/>
      <c r="M57" s="19"/>
      <c r="N57" s="18"/>
      <c r="O57" s="159"/>
      <c r="P57" s="16"/>
      <c r="Q57" s="15"/>
    </row>
    <row r="58" spans="1:17" x14ac:dyDescent="0.2">
      <c r="A58" s="46">
        <v>43</v>
      </c>
      <c r="B58" s="44"/>
      <c r="C58" s="44" t="s">
        <v>1579</v>
      </c>
      <c r="D58" s="43" t="s">
        <v>1578</v>
      </c>
      <c r="E58" s="42">
        <v>19</v>
      </c>
      <c r="F58" s="42"/>
      <c r="G58" s="41">
        <f t="shared" si="3"/>
        <v>0</v>
      </c>
      <c r="H58" s="40"/>
      <c r="I58" s="39">
        <f t="shared" si="4"/>
        <v>0</v>
      </c>
      <c r="J58" s="38"/>
      <c r="K58" s="37">
        <f t="shared" si="5"/>
        <v>0</v>
      </c>
      <c r="L58" s="20"/>
      <c r="M58" s="19"/>
      <c r="N58" s="18"/>
      <c r="O58" s="159"/>
      <c r="P58" s="16"/>
      <c r="Q58" s="15"/>
    </row>
    <row r="59" spans="1:17" x14ac:dyDescent="0.2">
      <c r="A59" s="46">
        <v>44</v>
      </c>
      <c r="B59" s="44"/>
      <c r="C59" s="44" t="s">
        <v>1577</v>
      </c>
      <c r="D59" s="43" t="s">
        <v>36</v>
      </c>
      <c r="E59" s="42">
        <v>2750</v>
      </c>
      <c r="F59" s="42"/>
      <c r="G59" s="41">
        <f t="shared" si="3"/>
        <v>0</v>
      </c>
      <c r="H59" s="40"/>
      <c r="I59" s="39">
        <f t="shared" si="4"/>
        <v>0</v>
      </c>
      <c r="J59" s="38"/>
      <c r="K59" s="37">
        <f t="shared" si="5"/>
        <v>0</v>
      </c>
      <c r="L59" s="20"/>
      <c r="M59" s="19"/>
      <c r="N59" s="18"/>
      <c r="O59" s="159"/>
      <c r="P59" s="16"/>
      <c r="Q59" s="15"/>
    </row>
    <row r="60" spans="1:17" x14ac:dyDescent="0.2">
      <c r="A60" s="46">
        <v>45</v>
      </c>
      <c r="B60" s="44"/>
      <c r="C60" s="44" t="s">
        <v>1576</v>
      </c>
      <c r="D60" s="43" t="s">
        <v>36</v>
      </c>
      <c r="E60" s="42">
        <v>120</v>
      </c>
      <c r="F60" s="42"/>
      <c r="G60" s="41">
        <f t="shared" si="3"/>
        <v>0</v>
      </c>
      <c r="H60" s="40"/>
      <c r="I60" s="39">
        <f t="shared" si="4"/>
        <v>0</v>
      </c>
      <c r="J60" s="38"/>
      <c r="K60" s="37">
        <f t="shared" si="5"/>
        <v>0</v>
      </c>
      <c r="L60" s="20"/>
      <c r="M60" s="19"/>
      <c r="N60" s="18"/>
      <c r="O60" s="159"/>
      <c r="P60" s="16"/>
      <c r="Q60" s="15"/>
    </row>
    <row r="61" spans="1:17" x14ac:dyDescent="0.2">
      <c r="A61" s="46">
        <v>46</v>
      </c>
      <c r="B61" s="44"/>
      <c r="C61" s="44" t="s">
        <v>1575</v>
      </c>
      <c r="D61" s="43" t="s">
        <v>441</v>
      </c>
      <c r="E61" s="42">
        <v>23</v>
      </c>
      <c r="F61" s="42"/>
      <c r="G61" s="41">
        <f t="shared" si="3"/>
        <v>0</v>
      </c>
      <c r="H61" s="40"/>
      <c r="I61" s="39">
        <f t="shared" si="4"/>
        <v>0</v>
      </c>
      <c r="J61" s="38"/>
      <c r="K61" s="37">
        <f t="shared" si="5"/>
        <v>0</v>
      </c>
      <c r="L61" s="20"/>
      <c r="M61" s="19"/>
      <c r="N61" s="18"/>
      <c r="O61" s="159"/>
      <c r="P61" s="16"/>
      <c r="Q61" s="15"/>
    </row>
    <row r="62" spans="1:17" x14ac:dyDescent="0.2">
      <c r="A62" s="46">
        <v>47</v>
      </c>
      <c r="B62" s="44"/>
      <c r="C62" s="44" t="s">
        <v>1574</v>
      </c>
      <c r="D62" s="43" t="s">
        <v>441</v>
      </c>
      <c r="E62" s="42">
        <v>100</v>
      </c>
      <c r="F62" s="42"/>
      <c r="G62" s="41">
        <f t="shared" si="3"/>
        <v>0</v>
      </c>
      <c r="H62" s="40"/>
      <c r="I62" s="39">
        <f t="shared" si="4"/>
        <v>0</v>
      </c>
      <c r="J62" s="38"/>
      <c r="K62" s="37">
        <f t="shared" si="5"/>
        <v>0</v>
      </c>
      <c r="L62" s="20"/>
      <c r="M62" s="19"/>
      <c r="N62" s="18"/>
      <c r="O62" s="159"/>
      <c r="P62" s="16"/>
      <c r="Q62" s="15"/>
    </row>
    <row r="63" spans="1:17" x14ac:dyDescent="0.2">
      <c r="A63" s="46">
        <v>48</v>
      </c>
      <c r="B63" s="44"/>
      <c r="C63" s="44" t="s">
        <v>1573</v>
      </c>
      <c r="D63" s="43" t="s">
        <v>441</v>
      </c>
      <c r="E63" s="42">
        <v>55</v>
      </c>
      <c r="F63" s="42"/>
      <c r="G63" s="41">
        <f t="shared" si="3"/>
        <v>0</v>
      </c>
      <c r="H63" s="40"/>
      <c r="I63" s="39">
        <f t="shared" si="4"/>
        <v>0</v>
      </c>
      <c r="J63" s="38"/>
      <c r="K63" s="37">
        <f t="shared" si="5"/>
        <v>0</v>
      </c>
      <c r="L63" s="20"/>
      <c r="M63" s="19"/>
      <c r="N63" s="18"/>
      <c r="O63" s="159"/>
      <c r="P63" s="16"/>
      <c r="Q63" s="15"/>
    </row>
    <row r="64" spans="1:17" x14ac:dyDescent="0.2">
      <c r="A64" s="46">
        <v>49</v>
      </c>
      <c r="B64" s="44"/>
      <c r="C64" s="44" t="s">
        <v>1572</v>
      </c>
      <c r="D64" s="43" t="s">
        <v>441</v>
      </c>
      <c r="E64" s="42">
        <v>1</v>
      </c>
      <c r="F64" s="42"/>
      <c r="G64" s="41">
        <f t="shared" si="3"/>
        <v>0</v>
      </c>
      <c r="H64" s="40"/>
      <c r="I64" s="39">
        <f t="shared" si="4"/>
        <v>0</v>
      </c>
      <c r="J64" s="38"/>
      <c r="K64" s="37">
        <f t="shared" si="5"/>
        <v>0</v>
      </c>
      <c r="L64" s="20"/>
      <c r="M64" s="19"/>
      <c r="N64" s="18"/>
      <c r="O64" s="159"/>
      <c r="P64" s="16"/>
      <c r="Q64" s="15"/>
    </row>
    <row r="65" spans="1:17" x14ac:dyDescent="0.2">
      <c r="A65" s="46">
        <v>50</v>
      </c>
      <c r="B65" s="44"/>
      <c r="C65" s="44" t="s">
        <v>1571</v>
      </c>
      <c r="D65" s="43" t="s">
        <v>441</v>
      </c>
      <c r="E65" s="42">
        <v>4</v>
      </c>
      <c r="F65" s="42"/>
      <c r="G65" s="41">
        <f t="shared" si="3"/>
        <v>0</v>
      </c>
      <c r="H65" s="40"/>
      <c r="I65" s="39">
        <f t="shared" si="4"/>
        <v>0</v>
      </c>
      <c r="J65" s="38"/>
      <c r="K65" s="37">
        <f t="shared" si="5"/>
        <v>0</v>
      </c>
      <c r="L65" s="20"/>
      <c r="M65" s="19"/>
      <c r="N65" s="18"/>
      <c r="O65" s="159"/>
      <c r="P65" s="16"/>
      <c r="Q65" s="15"/>
    </row>
    <row r="66" spans="1:17" x14ac:dyDescent="0.2">
      <c r="A66" s="46">
        <v>51</v>
      </c>
      <c r="B66" s="44"/>
      <c r="C66" s="44" t="s">
        <v>1570</v>
      </c>
      <c r="D66" s="43" t="s">
        <v>441</v>
      </c>
      <c r="E66" s="42">
        <v>4</v>
      </c>
      <c r="F66" s="42"/>
      <c r="G66" s="41">
        <f t="shared" si="3"/>
        <v>0</v>
      </c>
      <c r="H66" s="40"/>
      <c r="I66" s="39">
        <f t="shared" si="4"/>
        <v>0</v>
      </c>
      <c r="J66" s="38"/>
      <c r="K66" s="37">
        <f t="shared" si="5"/>
        <v>0</v>
      </c>
      <c r="L66" s="20"/>
      <c r="M66" s="19"/>
      <c r="N66" s="18"/>
      <c r="O66" s="159"/>
      <c r="P66" s="16"/>
      <c r="Q66" s="15"/>
    </row>
    <row r="67" spans="1:17" x14ac:dyDescent="0.2">
      <c r="A67" s="46">
        <v>52</v>
      </c>
      <c r="B67" s="44"/>
      <c r="C67" s="44" t="s">
        <v>1569</v>
      </c>
      <c r="D67" s="43" t="s">
        <v>441</v>
      </c>
      <c r="E67" s="42">
        <v>1</v>
      </c>
      <c r="F67" s="42"/>
      <c r="G67" s="41">
        <f t="shared" si="3"/>
        <v>0</v>
      </c>
      <c r="H67" s="40"/>
      <c r="I67" s="39">
        <f t="shared" si="4"/>
        <v>0</v>
      </c>
      <c r="J67" s="38"/>
      <c r="K67" s="37">
        <f t="shared" si="5"/>
        <v>0</v>
      </c>
      <c r="L67" s="20"/>
      <c r="M67" s="19"/>
      <c r="N67" s="18"/>
      <c r="O67" s="159"/>
      <c r="P67" s="16"/>
      <c r="Q67" s="15"/>
    </row>
    <row r="68" spans="1:17" x14ac:dyDescent="0.2">
      <c r="A68" s="46">
        <v>53</v>
      </c>
      <c r="B68" s="44"/>
      <c r="C68" s="44" t="s">
        <v>1568</v>
      </c>
      <c r="D68" s="43" t="s">
        <v>1567</v>
      </c>
      <c r="E68" s="42">
        <v>4</v>
      </c>
      <c r="F68" s="42"/>
      <c r="G68" s="41">
        <f t="shared" si="3"/>
        <v>0</v>
      </c>
      <c r="H68" s="40"/>
      <c r="I68" s="39">
        <f t="shared" si="4"/>
        <v>0</v>
      </c>
      <c r="J68" s="38"/>
      <c r="K68" s="37">
        <f t="shared" si="5"/>
        <v>0</v>
      </c>
      <c r="L68" s="20"/>
      <c r="M68" s="19"/>
      <c r="N68" s="18"/>
      <c r="O68" s="159"/>
      <c r="P68" s="16"/>
      <c r="Q68" s="15"/>
    </row>
    <row r="69" spans="1:17" x14ac:dyDescent="0.2">
      <c r="A69" s="46">
        <v>54</v>
      </c>
      <c r="B69" s="44"/>
      <c r="C69" s="44" t="s">
        <v>1566</v>
      </c>
      <c r="D69" s="43" t="s">
        <v>1536</v>
      </c>
      <c r="E69" s="42">
        <v>4</v>
      </c>
      <c r="F69" s="42"/>
      <c r="G69" s="41">
        <f t="shared" si="3"/>
        <v>0</v>
      </c>
      <c r="H69" s="40"/>
      <c r="I69" s="39">
        <f t="shared" si="4"/>
        <v>0</v>
      </c>
      <c r="J69" s="38"/>
      <c r="K69" s="37">
        <f t="shared" si="5"/>
        <v>0</v>
      </c>
      <c r="L69" s="20"/>
      <c r="M69" s="19"/>
      <c r="N69" s="18"/>
      <c r="O69" s="159"/>
      <c r="P69" s="16"/>
      <c r="Q69" s="15"/>
    </row>
    <row r="70" spans="1:17" x14ac:dyDescent="0.2">
      <c r="A70" s="46">
        <v>55</v>
      </c>
      <c r="B70" s="44"/>
      <c r="C70" s="44" t="s">
        <v>1565</v>
      </c>
      <c r="D70" s="43" t="s">
        <v>36</v>
      </c>
      <c r="E70" s="42">
        <v>150</v>
      </c>
      <c r="F70" s="42"/>
      <c r="G70" s="41">
        <f t="shared" si="3"/>
        <v>0</v>
      </c>
      <c r="H70" s="40"/>
      <c r="I70" s="39">
        <f t="shared" si="4"/>
        <v>0</v>
      </c>
      <c r="J70" s="38"/>
      <c r="K70" s="37">
        <f t="shared" si="5"/>
        <v>0</v>
      </c>
      <c r="L70" s="20"/>
      <c r="M70" s="19"/>
      <c r="N70" s="18"/>
      <c r="O70" s="159"/>
      <c r="P70" s="16"/>
      <c r="Q70" s="15"/>
    </row>
    <row r="71" spans="1:17" x14ac:dyDescent="0.2">
      <c r="A71" s="46">
        <v>56</v>
      </c>
      <c r="B71" s="44"/>
      <c r="C71" s="44" t="s">
        <v>1564</v>
      </c>
      <c r="D71" s="43" t="s">
        <v>441</v>
      </c>
      <c r="E71" s="42">
        <v>1</v>
      </c>
      <c r="F71" s="42"/>
      <c r="G71" s="41">
        <f t="shared" si="3"/>
        <v>0</v>
      </c>
      <c r="H71" s="40"/>
      <c r="I71" s="39">
        <f t="shared" si="4"/>
        <v>0</v>
      </c>
      <c r="J71" s="38"/>
      <c r="K71" s="37">
        <f t="shared" si="5"/>
        <v>0</v>
      </c>
      <c r="L71" s="20"/>
      <c r="M71" s="19"/>
      <c r="N71" s="18"/>
      <c r="O71" s="159"/>
      <c r="P71" s="16"/>
      <c r="Q71" s="15"/>
    </row>
    <row r="72" spans="1:17" x14ac:dyDescent="0.2">
      <c r="A72" s="46">
        <v>57</v>
      </c>
      <c r="B72" s="44"/>
      <c r="C72" s="44" t="s">
        <v>1563</v>
      </c>
      <c r="D72" s="43" t="s">
        <v>441</v>
      </c>
      <c r="E72" s="42">
        <v>1</v>
      </c>
      <c r="F72" s="42"/>
      <c r="G72" s="41">
        <f t="shared" si="3"/>
        <v>0</v>
      </c>
      <c r="H72" s="40"/>
      <c r="I72" s="39">
        <f t="shared" si="4"/>
        <v>0</v>
      </c>
      <c r="J72" s="38"/>
      <c r="K72" s="37">
        <f t="shared" si="5"/>
        <v>0</v>
      </c>
      <c r="L72" s="20"/>
      <c r="M72" s="19"/>
      <c r="N72" s="18"/>
      <c r="O72" s="159"/>
      <c r="P72" s="16"/>
      <c r="Q72" s="15"/>
    </row>
    <row r="73" spans="1:17" x14ac:dyDescent="0.2">
      <c r="A73" s="46">
        <v>58</v>
      </c>
      <c r="B73" s="44"/>
      <c r="C73" s="44" t="s">
        <v>1562</v>
      </c>
      <c r="D73" s="43" t="s">
        <v>441</v>
      </c>
      <c r="E73" s="42">
        <v>1</v>
      </c>
      <c r="F73" s="42"/>
      <c r="G73" s="41">
        <f t="shared" si="3"/>
        <v>0</v>
      </c>
      <c r="H73" s="40"/>
      <c r="I73" s="39">
        <f t="shared" si="4"/>
        <v>0</v>
      </c>
      <c r="J73" s="38"/>
      <c r="K73" s="37">
        <f t="shared" si="5"/>
        <v>0</v>
      </c>
      <c r="L73" s="20"/>
      <c r="M73" s="19"/>
      <c r="N73" s="18"/>
      <c r="O73" s="159"/>
      <c r="P73" s="16"/>
      <c r="Q73" s="15"/>
    </row>
    <row r="74" spans="1:17" x14ac:dyDescent="0.2">
      <c r="A74" s="46">
        <v>59</v>
      </c>
      <c r="B74" s="44"/>
      <c r="C74" s="44" t="s">
        <v>1561</v>
      </c>
      <c r="D74" s="43" t="s">
        <v>441</v>
      </c>
      <c r="E74" s="42">
        <v>3</v>
      </c>
      <c r="F74" s="42"/>
      <c r="G74" s="41">
        <f t="shared" si="3"/>
        <v>0</v>
      </c>
      <c r="H74" s="40"/>
      <c r="I74" s="39">
        <f t="shared" si="4"/>
        <v>0</v>
      </c>
      <c r="J74" s="38"/>
      <c r="K74" s="37">
        <f t="shared" si="5"/>
        <v>0</v>
      </c>
      <c r="L74" s="20"/>
      <c r="M74" s="19"/>
      <c r="N74" s="18"/>
      <c r="O74" s="159"/>
      <c r="P74" s="16"/>
      <c r="Q74" s="15"/>
    </row>
    <row r="75" spans="1:17" x14ac:dyDescent="0.2">
      <c r="A75" s="46">
        <v>60</v>
      </c>
      <c r="B75" s="44"/>
      <c r="C75" s="44" t="s">
        <v>1560</v>
      </c>
      <c r="D75" s="43" t="s">
        <v>1557</v>
      </c>
      <c r="E75" s="42">
        <v>48</v>
      </c>
      <c r="F75" s="42"/>
      <c r="G75" s="41">
        <f t="shared" si="3"/>
        <v>0</v>
      </c>
      <c r="H75" s="40"/>
      <c r="I75" s="39">
        <f t="shared" si="4"/>
        <v>0</v>
      </c>
      <c r="J75" s="38"/>
      <c r="K75" s="37">
        <f t="shared" si="5"/>
        <v>0</v>
      </c>
      <c r="L75" s="20"/>
      <c r="M75" s="19"/>
      <c r="N75" s="18"/>
      <c r="O75" s="159"/>
      <c r="P75" s="16"/>
      <c r="Q75" s="15"/>
    </row>
    <row r="76" spans="1:17" x14ac:dyDescent="0.2">
      <c r="A76" s="46">
        <v>61</v>
      </c>
      <c r="B76" s="44"/>
      <c r="C76" s="44" t="s">
        <v>1559</v>
      </c>
      <c r="D76" s="43" t="s">
        <v>1557</v>
      </c>
      <c r="E76" s="42">
        <v>48</v>
      </c>
      <c r="F76" s="42"/>
      <c r="G76" s="41">
        <f t="shared" si="3"/>
        <v>0</v>
      </c>
      <c r="H76" s="40"/>
      <c r="I76" s="39">
        <f t="shared" si="4"/>
        <v>0</v>
      </c>
      <c r="J76" s="38"/>
      <c r="K76" s="37">
        <f t="shared" si="5"/>
        <v>0</v>
      </c>
      <c r="L76" s="20"/>
      <c r="M76" s="19"/>
      <c r="N76" s="18"/>
      <c r="O76" s="159"/>
      <c r="P76" s="16"/>
      <c r="Q76" s="15"/>
    </row>
    <row r="77" spans="1:17" x14ac:dyDescent="0.2">
      <c r="A77" s="46">
        <v>62</v>
      </c>
      <c r="B77" s="44"/>
      <c r="C77" s="44" t="s">
        <v>1558</v>
      </c>
      <c r="D77" s="43" t="s">
        <v>1557</v>
      </c>
      <c r="E77" s="42">
        <v>24</v>
      </c>
      <c r="F77" s="42"/>
      <c r="G77" s="41">
        <f t="shared" si="3"/>
        <v>0</v>
      </c>
      <c r="H77" s="40"/>
      <c r="I77" s="39">
        <f t="shared" si="4"/>
        <v>0</v>
      </c>
      <c r="J77" s="38"/>
      <c r="K77" s="37">
        <f t="shared" si="5"/>
        <v>0</v>
      </c>
      <c r="L77" s="20"/>
      <c r="M77" s="19"/>
      <c r="N77" s="18"/>
      <c r="O77" s="159"/>
      <c r="P77" s="16"/>
      <c r="Q77" s="15"/>
    </row>
    <row r="78" spans="1:17" x14ac:dyDescent="0.2">
      <c r="A78" s="46">
        <v>63</v>
      </c>
      <c r="B78" s="44"/>
      <c r="C78" s="44" t="s">
        <v>1556</v>
      </c>
      <c r="D78" s="43" t="s">
        <v>1555</v>
      </c>
      <c r="E78" s="42">
        <v>1</v>
      </c>
      <c r="F78" s="42"/>
      <c r="G78" s="41">
        <f t="shared" si="3"/>
        <v>0</v>
      </c>
      <c r="H78" s="40"/>
      <c r="I78" s="39">
        <f t="shared" si="4"/>
        <v>0</v>
      </c>
      <c r="J78" s="38"/>
      <c r="K78" s="37">
        <f t="shared" si="5"/>
        <v>0</v>
      </c>
      <c r="L78" s="20"/>
      <c r="M78" s="19"/>
      <c r="N78" s="18"/>
      <c r="O78" s="159"/>
      <c r="P78" s="16"/>
      <c r="Q78" s="15"/>
    </row>
    <row r="79" spans="1:17" x14ac:dyDescent="0.2">
      <c r="A79" s="46">
        <v>64</v>
      </c>
      <c r="B79" s="44"/>
      <c r="C79" s="44" t="s">
        <v>1554</v>
      </c>
      <c r="D79" s="43" t="s">
        <v>441</v>
      </c>
      <c r="E79" s="42">
        <v>1</v>
      </c>
      <c r="F79" s="42"/>
      <c r="G79" s="41">
        <f t="shared" si="3"/>
        <v>0</v>
      </c>
      <c r="H79" s="40"/>
      <c r="I79" s="39">
        <f t="shared" si="4"/>
        <v>0</v>
      </c>
      <c r="J79" s="38"/>
      <c r="K79" s="37">
        <f t="shared" si="5"/>
        <v>0</v>
      </c>
      <c r="L79" s="20"/>
      <c r="M79" s="19"/>
      <c r="N79" s="18"/>
      <c r="O79" s="159"/>
      <c r="P79" s="16"/>
      <c r="Q79" s="15"/>
    </row>
    <row r="80" spans="1:17" x14ac:dyDescent="0.2">
      <c r="A80" s="46">
        <v>65</v>
      </c>
      <c r="B80" s="44"/>
      <c r="C80" s="44" t="s">
        <v>1553</v>
      </c>
      <c r="D80" s="43" t="s">
        <v>441</v>
      </c>
      <c r="E80" s="42">
        <v>3</v>
      </c>
      <c r="F80" s="42"/>
      <c r="G80" s="41">
        <f t="shared" si="3"/>
        <v>0</v>
      </c>
      <c r="H80" s="40"/>
      <c r="I80" s="39">
        <f t="shared" si="4"/>
        <v>0</v>
      </c>
      <c r="J80" s="38"/>
      <c r="K80" s="37">
        <f t="shared" si="5"/>
        <v>0</v>
      </c>
      <c r="L80" s="20"/>
      <c r="M80" s="19"/>
      <c r="N80" s="18"/>
      <c r="O80" s="159"/>
      <c r="P80" s="16"/>
      <c r="Q80" s="15"/>
    </row>
    <row r="81" spans="1:17" x14ac:dyDescent="0.2">
      <c r="A81" s="46">
        <v>66</v>
      </c>
      <c r="B81" s="44"/>
      <c r="C81" s="44" t="s">
        <v>1552</v>
      </c>
      <c r="D81" s="43" t="s">
        <v>441</v>
      </c>
      <c r="E81" s="42">
        <v>1</v>
      </c>
      <c r="F81" s="42"/>
      <c r="G81" s="41">
        <f t="shared" si="3"/>
        <v>0</v>
      </c>
      <c r="H81" s="40"/>
      <c r="I81" s="39">
        <f t="shared" si="4"/>
        <v>0</v>
      </c>
      <c r="J81" s="38"/>
      <c r="K81" s="37">
        <f t="shared" si="5"/>
        <v>0</v>
      </c>
      <c r="L81" s="20"/>
      <c r="M81" s="19"/>
      <c r="N81" s="18"/>
      <c r="O81" s="159"/>
      <c r="P81" s="16"/>
      <c r="Q81" s="15"/>
    </row>
    <row r="82" spans="1:17" x14ac:dyDescent="0.2">
      <c r="A82" s="46">
        <v>67</v>
      </c>
      <c r="B82" s="44"/>
      <c r="C82" s="44" t="s">
        <v>1551</v>
      </c>
      <c r="D82" s="43" t="s">
        <v>441</v>
      </c>
      <c r="E82" s="42">
        <v>1</v>
      </c>
      <c r="F82" s="42"/>
      <c r="G82" s="41">
        <f t="shared" si="3"/>
        <v>0</v>
      </c>
      <c r="H82" s="40"/>
      <c r="I82" s="39">
        <f t="shared" si="4"/>
        <v>0</v>
      </c>
      <c r="J82" s="38"/>
      <c r="K82" s="37">
        <f t="shared" si="5"/>
        <v>0</v>
      </c>
      <c r="L82" s="20"/>
      <c r="M82" s="19"/>
      <c r="N82" s="18"/>
      <c r="O82" s="159"/>
      <c r="P82" s="16"/>
      <c r="Q82" s="15"/>
    </row>
    <row r="83" spans="1:17" x14ac:dyDescent="0.2">
      <c r="A83" s="46">
        <v>68</v>
      </c>
      <c r="B83" s="44"/>
      <c r="C83" s="44" t="s">
        <v>1550</v>
      </c>
      <c r="D83" s="43" t="s">
        <v>441</v>
      </c>
      <c r="E83" s="42">
        <v>1</v>
      </c>
      <c r="F83" s="42"/>
      <c r="G83" s="41">
        <f t="shared" si="3"/>
        <v>0</v>
      </c>
      <c r="H83" s="40"/>
      <c r="I83" s="39">
        <f t="shared" si="4"/>
        <v>0</v>
      </c>
      <c r="J83" s="38"/>
      <c r="K83" s="37">
        <f t="shared" si="5"/>
        <v>0</v>
      </c>
      <c r="L83" s="20"/>
      <c r="M83" s="19"/>
      <c r="N83" s="18"/>
      <c r="O83" s="159"/>
      <c r="P83" s="16"/>
      <c r="Q83" s="15"/>
    </row>
    <row r="84" spans="1:17" x14ac:dyDescent="0.2">
      <c r="A84" s="46">
        <v>69</v>
      </c>
      <c r="B84" s="44"/>
      <c r="C84" s="44" t="s">
        <v>1549</v>
      </c>
      <c r="D84" s="43" t="s">
        <v>36</v>
      </c>
      <c r="E84" s="42">
        <v>15</v>
      </c>
      <c r="F84" s="42"/>
      <c r="G84" s="41">
        <f t="shared" si="3"/>
        <v>0</v>
      </c>
      <c r="H84" s="40"/>
      <c r="I84" s="39">
        <f t="shared" si="4"/>
        <v>0</v>
      </c>
      <c r="J84" s="38"/>
      <c r="K84" s="37">
        <f t="shared" si="5"/>
        <v>0</v>
      </c>
      <c r="L84" s="20"/>
      <c r="M84" s="19"/>
      <c r="N84" s="18"/>
      <c r="O84" s="159"/>
      <c r="P84" s="16"/>
      <c r="Q84" s="15"/>
    </row>
    <row r="85" spans="1:17" x14ac:dyDescent="0.2">
      <c r="A85" s="46">
        <v>70</v>
      </c>
      <c r="B85" s="44"/>
      <c r="C85" s="44" t="s">
        <v>1548</v>
      </c>
      <c r="D85" s="43" t="s">
        <v>345</v>
      </c>
      <c r="E85" s="42">
        <v>1</v>
      </c>
      <c r="F85" s="42"/>
      <c r="G85" s="41">
        <f t="shared" si="3"/>
        <v>0</v>
      </c>
      <c r="H85" s="40"/>
      <c r="I85" s="39">
        <f t="shared" si="4"/>
        <v>0</v>
      </c>
      <c r="J85" s="38"/>
      <c r="K85" s="37">
        <f t="shared" si="5"/>
        <v>0</v>
      </c>
      <c r="L85" s="20"/>
      <c r="M85" s="19"/>
      <c r="N85" s="18"/>
      <c r="O85" s="159"/>
      <c r="P85" s="16"/>
      <c r="Q85" s="15"/>
    </row>
    <row r="86" spans="1:17" x14ac:dyDescent="0.2">
      <c r="A86" s="46">
        <v>71</v>
      </c>
      <c r="B86" s="44"/>
      <c r="C86" s="44" t="s">
        <v>1547</v>
      </c>
      <c r="D86" s="43" t="s">
        <v>1544</v>
      </c>
      <c r="E86" s="42">
        <v>4</v>
      </c>
      <c r="F86" s="42"/>
      <c r="G86" s="41">
        <f t="shared" si="3"/>
        <v>0</v>
      </c>
      <c r="H86" s="40"/>
      <c r="I86" s="39">
        <f t="shared" si="4"/>
        <v>0</v>
      </c>
      <c r="J86" s="38"/>
      <c r="K86" s="37">
        <f t="shared" si="5"/>
        <v>0</v>
      </c>
      <c r="L86" s="20"/>
      <c r="M86" s="19"/>
      <c r="N86" s="18"/>
      <c r="O86" s="159"/>
      <c r="P86" s="16"/>
      <c r="Q86" s="15"/>
    </row>
    <row r="87" spans="1:17" x14ac:dyDescent="0.2">
      <c r="A87" s="46">
        <v>72</v>
      </c>
      <c r="B87" s="44"/>
      <c r="C87" s="44" t="s">
        <v>1546</v>
      </c>
      <c r="D87" s="43" t="s">
        <v>577</v>
      </c>
      <c r="E87" s="42">
        <v>30</v>
      </c>
      <c r="F87" s="42"/>
      <c r="G87" s="41">
        <f t="shared" si="3"/>
        <v>0</v>
      </c>
      <c r="H87" s="40"/>
      <c r="I87" s="39">
        <f t="shared" si="4"/>
        <v>0</v>
      </c>
      <c r="J87" s="38"/>
      <c r="K87" s="37">
        <f t="shared" si="5"/>
        <v>0</v>
      </c>
      <c r="L87" s="20"/>
      <c r="M87" s="19"/>
      <c r="N87" s="18"/>
      <c r="O87" s="159"/>
      <c r="P87" s="16"/>
      <c r="Q87" s="15"/>
    </row>
    <row r="88" spans="1:17" x14ac:dyDescent="0.2">
      <c r="A88" s="46">
        <v>73</v>
      </c>
      <c r="B88" s="44"/>
      <c r="C88" s="44" t="s">
        <v>1545</v>
      </c>
      <c r="D88" s="43" t="s">
        <v>1544</v>
      </c>
      <c r="E88" s="42">
        <v>1</v>
      </c>
      <c r="F88" s="42"/>
      <c r="G88" s="41">
        <f t="shared" si="3"/>
        <v>0</v>
      </c>
      <c r="H88" s="40"/>
      <c r="I88" s="39">
        <f t="shared" si="4"/>
        <v>0</v>
      </c>
      <c r="J88" s="38"/>
      <c r="K88" s="37">
        <f t="shared" si="5"/>
        <v>0</v>
      </c>
      <c r="L88" s="20"/>
      <c r="M88" s="19"/>
      <c r="N88" s="18"/>
      <c r="O88" s="159"/>
      <c r="P88" s="16"/>
      <c r="Q88" s="15"/>
    </row>
    <row r="89" spans="1:17" x14ac:dyDescent="0.2">
      <c r="A89" s="46">
        <v>74</v>
      </c>
      <c r="B89" s="44"/>
      <c r="C89" s="44" t="s">
        <v>1543</v>
      </c>
      <c r="D89" s="43" t="s">
        <v>577</v>
      </c>
      <c r="E89" s="42">
        <v>7</v>
      </c>
      <c r="F89" s="42"/>
      <c r="G89" s="41">
        <f t="shared" si="3"/>
        <v>0</v>
      </c>
      <c r="H89" s="40"/>
      <c r="I89" s="39">
        <f t="shared" si="4"/>
        <v>0</v>
      </c>
      <c r="J89" s="38"/>
      <c r="K89" s="37">
        <f t="shared" si="5"/>
        <v>0</v>
      </c>
      <c r="L89" s="20"/>
      <c r="M89" s="19"/>
      <c r="N89" s="18"/>
      <c r="O89" s="159"/>
      <c r="P89" s="16"/>
      <c r="Q89" s="15"/>
    </row>
    <row r="90" spans="1:17" x14ac:dyDescent="0.2">
      <c r="A90" s="46">
        <v>75</v>
      </c>
      <c r="B90" s="44"/>
      <c r="C90" s="44" t="s">
        <v>1542</v>
      </c>
      <c r="D90" s="43" t="s">
        <v>577</v>
      </c>
      <c r="E90" s="42">
        <v>6</v>
      </c>
      <c r="F90" s="42"/>
      <c r="G90" s="41">
        <f t="shared" si="3"/>
        <v>0</v>
      </c>
      <c r="H90" s="40"/>
      <c r="I90" s="39">
        <f t="shared" si="4"/>
        <v>0</v>
      </c>
      <c r="J90" s="38"/>
      <c r="K90" s="37">
        <f t="shared" si="5"/>
        <v>0</v>
      </c>
      <c r="L90" s="20"/>
      <c r="M90" s="19"/>
      <c r="N90" s="18"/>
      <c r="O90" s="159"/>
      <c r="P90" s="16"/>
      <c r="Q90" s="15"/>
    </row>
    <row r="91" spans="1:17" x14ac:dyDescent="0.2">
      <c r="A91" s="46">
        <v>76</v>
      </c>
      <c r="B91" s="44"/>
      <c r="C91" s="44" t="s">
        <v>1541</v>
      </c>
      <c r="D91" s="43" t="s">
        <v>577</v>
      </c>
      <c r="E91" s="42">
        <v>11</v>
      </c>
      <c r="F91" s="42"/>
      <c r="G91" s="41">
        <f t="shared" si="3"/>
        <v>0</v>
      </c>
      <c r="H91" s="40"/>
      <c r="I91" s="39">
        <f t="shared" si="4"/>
        <v>0</v>
      </c>
      <c r="J91" s="38"/>
      <c r="K91" s="37">
        <f t="shared" si="5"/>
        <v>0</v>
      </c>
      <c r="L91" s="20"/>
      <c r="M91" s="19"/>
      <c r="N91" s="18"/>
      <c r="O91" s="159"/>
      <c r="P91" s="16"/>
      <c r="Q91" s="15"/>
    </row>
    <row r="92" spans="1:17" x14ac:dyDescent="0.2">
      <c r="A92" s="46">
        <v>77</v>
      </c>
      <c r="B92" s="44"/>
      <c r="C92" s="44" t="s">
        <v>1540</v>
      </c>
      <c r="D92" s="43" t="s">
        <v>577</v>
      </c>
      <c r="E92" s="42">
        <v>6.5</v>
      </c>
      <c r="F92" s="42"/>
      <c r="G92" s="41">
        <f t="shared" si="3"/>
        <v>0</v>
      </c>
      <c r="H92" s="40"/>
      <c r="I92" s="39">
        <f t="shared" si="4"/>
        <v>0</v>
      </c>
      <c r="J92" s="38"/>
      <c r="K92" s="37">
        <f t="shared" si="5"/>
        <v>0</v>
      </c>
      <c r="L92" s="20"/>
      <c r="M92" s="19"/>
      <c r="N92" s="18"/>
      <c r="O92" s="159"/>
      <c r="P92" s="16"/>
      <c r="Q92" s="15"/>
    </row>
    <row r="93" spans="1:17" x14ac:dyDescent="0.2">
      <c r="A93" s="46">
        <v>78</v>
      </c>
      <c r="B93" s="44"/>
      <c r="C93" s="44" t="s">
        <v>1539</v>
      </c>
      <c r="D93" s="43" t="s">
        <v>577</v>
      </c>
      <c r="E93" s="42">
        <v>4</v>
      </c>
      <c r="F93" s="42"/>
      <c r="G93" s="41">
        <f t="shared" si="3"/>
        <v>0</v>
      </c>
      <c r="H93" s="40"/>
      <c r="I93" s="39">
        <f t="shared" si="4"/>
        <v>0</v>
      </c>
      <c r="J93" s="38"/>
      <c r="K93" s="37">
        <f t="shared" si="5"/>
        <v>0</v>
      </c>
      <c r="L93" s="20"/>
      <c r="M93" s="19"/>
      <c r="N93" s="18"/>
      <c r="O93" s="159"/>
      <c r="P93" s="16"/>
      <c r="Q93" s="15"/>
    </row>
    <row r="94" spans="1:17" x14ac:dyDescent="0.2">
      <c r="A94" s="46">
        <v>79</v>
      </c>
      <c r="B94" s="44"/>
      <c r="C94" s="44" t="s">
        <v>1538</v>
      </c>
      <c r="D94" s="43" t="s">
        <v>577</v>
      </c>
      <c r="E94" s="42">
        <v>5</v>
      </c>
      <c r="F94" s="42"/>
      <c r="G94" s="41">
        <f t="shared" si="3"/>
        <v>0</v>
      </c>
      <c r="H94" s="40"/>
      <c r="I94" s="39">
        <f t="shared" si="4"/>
        <v>0</v>
      </c>
      <c r="J94" s="38"/>
      <c r="K94" s="37">
        <f t="shared" si="5"/>
        <v>0</v>
      </c>
      <c r="L94" s="20"/>
      <c r="M94" s="19"/>
      <c r="N94" s="18"/>
      <c r="O94" s="159"/>
      <c r="P94" s="16"/>
      <c r="Q94" s="15"/>
    </row>
    <row r="95" spans="1:17" x14ac:dyDescent="0.2">
      <c r="A95" s="46">
        <v>80</v>
      </c>
      <c r="B95" s="44"/>
      <c r="C95" s="44" t="s">
        <v>1537</v>
      </c>
      <c r="D95" s="43" t="s">
        <v>1536</v>
      </c>
      <c r="E95" s="42">
        <v>208</v>
      </c>
      <c r="F95" s="42"/>
      <c r="G95" s="41">
        <f t="shared" si="3"/>
        <v>0</v>
      </c>
      <c r="H95" s="40"/>
      <c r="I95" s="39">
        <f t="shared" si="4"/>
        <v>0</v>
      </c>
      <c r="J95" s="38"/>
      <c r="K95" s="37">
        <f t="shared" si="5"/>
        <v>0</v>
      </c>
      <c r="L95" s="20"/>
      <c r="M95" s="19"/>
      <c r="N95" s="18"/>
      <c r="O95" s="159"/>
      <c r="P95" s="16"/>
      <c r="Q95" s="15"/>
    </row>
    <row r="96" spans="1:17" x14ac:dyDescent="0.2">
      <c r="A96" s="46"/>
      <c r="B96" s="44"/>
      <c r="C96" s="44"/>
      <c r="D96" s="43"/>
      <c r="E96" s="42"/>
      <c r="F96" s="42"/>
      <c r="G96" s="41">
        <f t="shared" si="3"/>
        <v>0</v>
      </c>
      <c r="H96" s="40"/>
      <c r="I96" s="39">
        <f t="shared" si="4"/>
        <v>0</v>
      </c>
      <c r="J96" s="38"/>
      <c r="K96" s="37">
        <f t="shared" si="5"/>
        <v>0</v>
      </c>
      <c r="L96" s="20"/>
      <c r="M96" s="19"/>
      <c r="N96" s="18"/>
      <c r="O96" s="159"/>
      <c r="P96" s="16"/>
      <c r="Q96" s="15"/>
    </row>
    <row r="97" spans="1:17" x14ac:dyDescent="0.2">
      <c r="A97" s="36" t="s">
        <v>3</v>
      </c>
      <c r="B97" s="35" t="s">
        <v>1535</v>
      </c>
      <c r="C97" s="35"/>
      <c r="D97" s="34"/>
      <c r="E97" s="33"/>
      <c r="F97" s="33"/>
      <c r="G97" s="32">
        <f>SUM(G52:G96)</f>
        <v>0</v>
      </c>
      <c r="H97" s="31"/>
      <c r="I97" s="31">
        <f>SUM(I52:I96)</f>
        <v>0</v>
      </c>
      <c r="J97" s="30"/>
      <c r="K97" s="29">
        <f>SUM(K52:K96)</f>
        <v>0</v>
      </c>
      <c r="L97" s="20"/>
      <c r="M97" s="19"/>
      <c r="N97" s="18"/>
      <c r="O97" s="159"/>
      <c r="P97" s="16"/>
      <c r="Q97" s="15"/>
    </row>
    <row r="98" spans="1:17" x14ac:dyDescent="0.2">
      <c r="A98" s="28"/>
      <c r="B98" s="27"/>
      <c r="C98" s="27"/>
      <c r="D98" s="26"/>
      <c r="E98" s="25"/>
      <c r="F98" s="24"/>
      <c r="G98" s="23"/>
      <c r="H98" s="22"/>
      <c r="I98" s="22"/>
      <c r="J98" s="21"/>
      <c r="K98" s="21"/>
      <c r="L98" s="20"/>
      <c r="M98" s="19"/>
      <c r="N98" s="18"/>
      <c r="O98" s="159"/>
      <c r="P98" s="16"/>
      <c r="Q98" s="15"/>
    </row>
    <row r="99" spans="1:17" x14ac:dyDescent="0.2">
      <c r="A99" s="28"/>
      <c r="B99" s="27"/>
      <c r="C99" s="27"/>
      <c r="D99" s="26"/>
      <c r="E99" s="25"/>
      <c r="F99" s="24"/>
      <c r="G99" s="23"/>
      <c r="H99" s="22"/>
      <c r="I99" s="22"/>
      <c r="J99" s="21"/>
      <c r="K99" s="21"/>
      <c r="L99" s="20"/>
      <c r="M99" s="19"/>
      <c r="N99" s="18"/>
      <c r="O99" s="159"/>
      <c r="P99" s="16"/>
      <c r="Q99" s="15"/>
    </row>
    <row r="100" spans="1:17" x14ac:dyDescent="0.2">
      <c r="A100" s="28"/>
      <c r="B100" s="27"/>
      <c r="C100" s="27"/>
      <c r="D100" s="26"/>
      <c r="E100" s="25"/>
      <c r="F100" s="24"/>
      <c r="G100" s="23"/>
      <c r="H100" s="22"/>
      <c r="I100" s="22"/>
      <c r="J100" s="21"/>
      <c r="K100" s="21"/>
      <c r="L100" s="20"/>
      <c r="M100" s="19"/>
      <c r="N100" s="18"/>
      <c r="O100" s="159"/>
      <c r="P100" s="16"/>
      <c r="Q100" s="15"/>
    </row>
    <row r="101" spans="1:17" x14ac:dyDescent="0.2">
      <c r="A101" s="28"/>
      <c r="B101" s="27"/>
      <c r="C101" s="27"/>
      <c r="D101" s="26"/>
      <c r="E101" s="25"/>
      <c r="F101" s="24"/>
      <c r="G101" s="23"/>
      <c r="H101" s="22"/>
      <c r="I101" s="22"/>
      <c r="J101" s="21"/>
      <c r="K101" s="21"/>
      <c r="L101" s="20"/>
      <c r="M101" s="19"/>
      <c r="N101" s="18"/>
      <c r="O101" s="159"/>
      <c r="P101" s="16"/>
      <c r="Q101" s="15"/>
    </row>
    <row r="102" spans="1:17" x14ac:dyDescent="0.2">
      <c r="A102" s="28"/>
      <c r="B102" s="27"/>
      <c r="C102" s="27"/>
      <c r="D102" s="26"/>
      <c r="E102" s="25"/>
      <c r="F102" s="24"/>
      <c r="G102" s="23"/>
      <c r="H102" s="22"/>
      <c r="I102" s="22"/>
      <c r="J102" s="21"/>
      <c r="K102" s="21"/>
      <c r="L102" s="20"/>
      <c r="M102" s="19"/>
      <c r="N102" s="18"/>
      <c r="O102" s="159"/>
      <c r="P102" s="16"/>
      <c r="Q102" s="15"/>
    </row>
    <row r="103" spans="1:17" x14ac:dyDescent="0.2">
      <c r="A103" s="28"/>
      <c r="B103" s="27"/>
      <c r="C103" s="27"/>
      <c r="D103" s="26"/>
      <c r="E103" s="25"/>
      <c r="F103" s="24"/>
      <c r="G103" s="23"/>
      <c r="H103" s="22"/>
      <c r="I103" s="22"/>
      <c r="J103" s="21"/>
      <c r="K103" s="21"/>
      <c r="L103" s="20"/>
      <c r="M103" s="19"/>
      <c r="N103" s="18"/>
      <c r="O103" s="159"/>
      <c r="P103" s="16"/>
      <c r="Q103" s="15"/>
    </row>
    <row r="104" spans="1:17" x14ac:dyDescent="0.2">
      <c r="A104" s="28"/>
      <c r="B104" s="27"/>
      <c r="C104" s="27"/>
      <c r="D104" s="26"/>
      <c r="E104" s="25"/>
      <c r="F104" s="24"/>
      <c r="G104" s="23"/>
      <c r="H104" s="22"/>
      <c r="I104" s="22"/>
      <c r="J104" s="21"/>
      <c r="K104" s="21"/>
      <c r="L104" s="20"/>
      <c r="M104" s="19"/>
      <c r="N104" s="18"/>
      <c r="O104" s="159"/>
      <c r="P104" s="16"/>
      <c r="Q104" s="15"/>
    </row>
    <row r="105" spans="1:17" x14ac:dyDescent="0.2">
      <c r="A105" s="28"/>
      <c r="B105" s="27"/>
      <c r="C105" s="27"/>
      <c r="D105" s="26"/>
      <c r="E105" s="25"/>
      <c r="F105" s="24"/>
      <c r="G105" s="23"/>
      <c r="H105" s="22"/>
      <c r="I105" s="22"/>
      <c r="J105" s="21"/>
      <c r="K105" s="21"/>
      <c r="L105" s="20"/>
      <c r="M105" s="19"/>
      <c r="N105" s="18"/>
      <c r="O105" s="159"/>
      <c r="P105" s="16"/>
      <c r="Q105" s="15"/>
    </row>
    <row r="106" spans="1:17" x14ac:dyDescent="0.2">
      <c r="A106" s="28"/>
      <c r="B106" s="27"/>
      <c r="C106" s="27"/>
      <c r="D106" s="26"/>
      <c r="E106" s="25"/>
      <c r="F106" s="24"/>
      <c r="G106" s="23"/>
      <c r="H106" s="22"/>
      <c r="I106" s="22"/>
      <c r="J106" s="21"/>
      <c r="K106" s="21"/>
      <c r="L106" s="20"/>
      <c r="M106" s="19"/>
      <c r="N106" s="18"/>
      <c r="O106" s="159"/>
      <c r="P106" s="16"/>
      <c r="Q106" s="15"/>
    </row>
    <row r="107" spans="1:17" x14ac:dyDescent="0.2">
      <c r="A107" s="28"/>
      <c r="B107" s="27"/>
      <c r="C107" s="27"/>
      <c r="D107" s="26"/>
      <c r="E107" s="25"/>
      <c r="F107" s="24"/>
      <c r="G107" s="23"/>
      <c r="H107" s="22"/>
      <c r="I107" s="22"/>
      <c r="J107" s="21"/>
      <c r="K107" s="21"/>
      <c r="L107" s="20"/>
      <c r="M107" s="19"/>
      <c r="N107" s="18"/>
      <c r="O107" s="159"/>
      <c r="P107" s="16"/>
      <c r="Q107" s="15"/>
    </row>
    <row r="108" spans="1:17" x14ac:dyDescent="0.2">
      <c r="A108" s="28"/>
      <c r="B108" s="27"/>
      <c r="C108" s="27"/>
      <c r="D108" s="26"/>
      <c r="E108" s="25"/>
      <c r="F108" s="24"/>
      <c r="G108" s="23"/>
      <c r="H108" s="22"/>
      <c r="I108" s="22"/>
      <c r="J108" s="21"/>
      <c r="K108" s="21"/>
      <c r="L108" s="20"/>
      <c r="M108" s="19"/>
      <c r="N108" s="18"/>
      <c r="O108" s="159"/>
      <c r="P108" s="16"/>
      <c r="Q108" s="15"/>
    </row>
    <row r="109" spans="1:17" x14ac:dyDescent="0.2">
      <c r="A109" s="28"/>
      <c r="B109" s="27"/>
      <c r="C109" s="27"/>
      <c r="D109" s="26"/>
      <c r="E109" s="25"/>
      <c r="F109" s="24"/>
      <c r="G109" s="23"/>
      <c r="H109" s="22"/>
      <c r="I109" s="22"/>
      <c r="J109" s="21"/>
      <c r="K109" s="21"/>
      <c r="L109" s="20"/>
      <c r="M109" s="19"/>
      <c r="N109" s="18"/>
      <c r="O109" s="159"/>
      <c r="P109" s="16"/>
      <c r="Q109" s="15"/>
    </row>
    <row r="110" spans="1:17" x14ac:dyDescent="0.2">
      <c r="A110" s="28"/>
      <c r="B110" s="27"/>
      <c r="C110" s="27"/>
      <c r="D110" s="26"/>
      <c r="E110" s="25"/>
      <c r="F110" s="24"/>
      <c r="G110" s="23"/>
      <c r="H110" s="22"/>
      <c r="I110" s="22"/>
      <c r="J110" s="21"/>
      <c r="K110" s="21"/>
      <c r="L110" s="20"/>
      <c r="M110" s="19"/>
      <c r="N110" s="18"/>
      <c r="O110" s="159"/>
      <c r="P110" s="16"/>
      <c r="Q110" s="15"/>
    </row>
    <row r="111" spans="1:17" x14ac:dyDescent="0.2">
      <c r="A111" s="28"/>
      <c r="B111" s="27"/>
      <c r="C111" s="27"/>
      <c r="D111" s="26"/>
      <c r="E111" s="25"/>
      <c r="F111" s="24"/>
      <c r="G111" s="23"/>
      <c r="H111" s="22"/>
      <c r="I111" s="22"/>
      <c r="J111" s="21"/>
      <c r="K111" s="21"/>
      <c r="L111" s="20"/>
      <c r="M111" s="19"/>
      <c r="N111" s="18"/>
      <c r="O111" s="159"/>
      <c r="P111" s="16"/>
      <c r="Q111" s="15"/>
    </row>
    <row r="112" spans="1:17" x14ac:dyDescent="0.2">
      <c r="A112" s="28"/>
      <c r="B112" s="27"/>
      <c r="C112" s="27"/>
      <c r="D112" s="26"/>
      <c r="E112" s="25"/>
      <c r="F112" s="24"/>
      <c r="G112" s="23"/>
      <c r="H112" s="22"/>
      <c r="I112" s="22"/>
      <c r="J112" s="21"/>
      <c r="K112" s="21"/>
      <c r="L112" s="20"/>
      <c r="M112" s="19"/>
      <c r="N112" s="18"/>
      <c r="O112" s="159"/>
      <c r="P112" s="16"/>
      <c r="Q112" s="15"/>
    </row>
    <row r="113" spans="1:17" x14ac:dyDescent="0.2">
      <c r="A113" s="28"/>
      <c r="B113" s="27"/>
      <c r="C113" s="27"/>
      <c r="D113" s="26"/>
      <c r="E113" s="25"/>
      <c r="F113" s="24"/>
      <c r="G113" s="23"/>
      <c r="H113" s="22"/>
      <c r="I113" s="22"/>
      <c r="J113" s="21"/>
      <c r="K113" s="21"/>
      <c r="L113" s="20"/>
      <c r="M113" s="19"/>
      <c r="N113" s="18"/>
      <c r="O113" s="159"/>
      <c r="P113" s="16"/>
      <c r="Q113" s="15"/>
    </row>
    <row r="114" spans="1:17" x14ac:dyDescent="0.2">
      <c r="A114" s="28"/>
      <c r="B114" s="27"/>
      <c r="C114" s="27"/>
      <c r="D114" s="26"/>
      <c r="E114" s="25"/>
      <c r="F114" s="24"/>
      <c r="G114" s="23"/>
      <c r="H114" s="22"/>
      <c r="I114" s="22"/>
      <c r="J114" s="21"/>
      <c r="K114" s="21"/>
      <c r="L114" s="20"/>
      <c r="M114" s="19"/>
      <c r="N114" s="18"/>
      <c r="O114" s="159"/>
      <c r="P114" s="16"/>
      <c r="Q114" s="15"/>
    </row>
    <row r="115" spans="1:17" x14ac:dyDescent="0.2">
      <c r="A115" s="28"/>
      <c r="B115" s="27"/>
      <c r="C115" s="27"/>
      <c r="D115" s="26"/>
      <c r="E115" s="25"/>
      <c r="F115" s="24"/>
      <c r="G115" s="23"/>
      <c r="H115" s="22"/>
      <c r="I115" s="22"/>
      <c r="J115" s="21"/>
      <c r="K115" s="21"/>
      <c r="L115" s="20"/>
      <c r="M115" s="19"/>
      <c r="N115" s="18"/>
      <c r="O115" s="159"/>
      <c r="P115" s="16"/>
      <c r="Q115" s="15"/>
    </row>
    <row r="116" spans="1:17" x14ac:dyDescent="0.2">
      <c r="A116" s="28"/>
      <c r="B116" s="27"/>
      <c r="C116" s="27"/>
      <c r="D116" s="26"/>
      <c r="E116" s="25"/>
      <c r="F116" s="24"/>
      <c r="G116" s="23"/>
      <c r="H116" s="22"/>
      <c r="I116" s="22"/>
      <c r="J116" s="21"/>
      <c r="K116" s="21"/>
      <c r="L116" s="20"/>
      <c r="M116" s="19"/>
      <c r="N116" s="18"/>
      <c r="O116" s="159"/>
      <c r="P116" s="16"/>
      <c r="Q116" s="15"/>
    </row>
    <row r="117" spans="1:17" x14ac:dyDescent="0.2">
      <c r="A117" s="28"/>
      <c r="B117" s="27"/>
      <c r="C117" s="27"/>
      <c r="D117" s="26"/>
      <c r="E117" s="25"/>
      <c r="F117" s="24"/>
      <c r="G117" s="23"/>
      <c r="H117" s="22"/>
      <c r="I117" s="22"/>
      <c r="J117" s="21"/>
      <c r="K117" s="21"/>
      <c r="L117" s="20"/>
      <c r="M117" s="19"/>
      <c r="N117" s="18"/>
      <c r="O117" s="159"/>
      <c r="P117" s="16"/>
      <c r="Q117" s="15"/>
    </row>
    <row r="118" spans="1:17" x14ac:dyDescent="0.2">
      <c r="A118" s="28"/>
      <c r="B118" s="27"/>
      <c r="C118" s="27"/>
      <c r="D118" s="26"/>
      <c r="E118" s="25"/>
      <c r="F118" s="24"/>
      <c r="G118" s="23"/>
      <c r="H118" s="22"/>
      <c r="I118" s="22"/>
      <c r="J118" s="21"/>
      <c r="K118" s="21"/>
      <c r="L118" s="20"/>
      <c r="M118" s="19"/>
      <c r="N118" s="18"/>
      <c r="O118" s="159"/>
      <c r="P118" s="16"/>
      <c r="Q118" s="15"/>
    </row>
    <row r="119" spans="1:17" x14ac:dyDescent="0.2">
      <c r="A119" s="28"/>
      <c r="B119" s="27"/>
      <c r="C119" s="27"/>
      <c r="D119" s="26"/>
      <c r="E119" s="25"/>
      <c r="F119" s="24"/>
      <c r="G119" s="23"/>
      <c r="H119" s="22"/>
      <c r="I119" s="22"/>
      <c r="J119" s="21"/>
      <c r="K119" s="21"/>
      <c r="L119" s="20"/>
      <c r="M119" s="19"/>
      <c r="N119" s="18"/>
      <c r="O119" s="159"/>
      <c r="P119" s="16"/>
      <c r="Q119" s="15"/>
    </row>
    <row r="120" spans="1:17" x14ac:dyDescent="0.2">
      <c r="A120" s="28"/>
      <c r="B120" s="27"/>
      <c r="C120" s="27"/>
      <c r="D120" s="26"/>
      <c r="E120" s="25"/>
      <c r="F120" s="24"/>
      <c r="G120" s="23"/>
      <c r="H120" s="22"/>
      <c r="I120" s="22"/>
      <c r="J120" s="21"/>
      <c r="K120" s="21"/>
      <c r="L120" s="20"/>
      <c r="M120" s="19"/>
      <c r="N120" s="18"/>
      <c r="O120" s="159"/>
      <c r="P120" s="16"/>
      <c r="Q120" s="15"/>
    </row>
    <row r="121" spans="1:17" x14ac:dyDescent="0.2">
      <c r="A121" s="28"/>
      <c r="B121" s="27"/>
      <c r="C121" s="27"/>
      <c r="D121" s="26"/>
      <c r="E121" s="25"/>
      <c r="F121" s="24"/>
      <c r="G121" s="23"/>
      <c r="H121" s="22"/>
      <c r="I121" s="22"/>
      <c r="J121" s="21"/>
      <c r="K121" s="21"/>
      <c r="L121" s="20"/>
      <c r="M121" s="19"/>
      <c r="N121" s="18"/>
      <c r="O121" s="159"/>
      <c r="P121" s="16"/>
      <c r="Q121" s="15"/>
    </row>
    <row r="122" spans="1:17" x14ac:dyDescent="0.2">
      <c r="A122" s="28"/>
      <c r="B122" s="27"/>
      <c r="C122" s="27"/>
      <c r="D122" s="26"/>
      <c r="E122" s="25"/>
      <c r="F122" s="24"/>
      <c r="G122" s="23"/>
      <c r="H122" s="22"/>
      <c r="I122" s="22"/>
      <c r="J122" s="21"/>
      <c r="K122" s="21"/>
      <c r="L122" s="20"/>
      <c r="M122" s="19"/>
      <c r="N122" s="18"/>
      <c r="O122" s="159"/>
      <c r="P122" s="16"/>
      <c r="Q122" s="15"/>
    </row>
    <row r="123" spans="1:17" x14ac:dyDescent="0.2">
      <c r="A123" s="28"/>
      <c r="B123" s="27"/>
      <c r="C123" s="27"/>
      <c r="D123" s="26"/>
      <c r="E123" s="25"/>
      <c r="F123" s="24"/>
      <c r="G123" s="23"/>
      <c r="H123" s="22"/>
      <c r="I123" s="22"/>
      <c r="J123" s="21"/>
      <c r="K123" s="21"/>
      <c r="L123" s="20"/>
      <c r="M123" s="19"/>
      <c r="N123" s="18"/>
      <c r="O123" s="159"/>
      <c r="P123" s="16"/>
      <c r="Q123" s="15"/>
    </row>
    <row r="124" spans="1:17" x14ac:dyDescent="0.2">
      <c r="A124" s="28"/>
      <c r="B124" s="27"/>
      <c r="C124" s="27"/>
      <c r="D124" s="26"/>
      <c r="E124" s="25"/>
      <c r="F124" s="24"/>
      <c r="G124" s="23"/>
      <c r="H124" s="22"/>
      <c r="I124" s="22"/>
      <c r="J124" s="21"/>
      <c r="K124" s="21"/>
      <c r="L124" s="20"/>
      <c r="M124" s="19"/>
      <c r="N124" s="18"/>
      <c r="O124" s="159"/>
      <c r="P124" s="16"/>
      <c r="Q124" s="15"/>
    </row>
    <row r="125" spans="1:17" x14ac:dyDescent="0.2">
      <c r="A125" s="28"/>
      <c r="B125" s="27"/>
      <c r="C125" s="27"/>
      <c r="D125" s="26"/>
      <c r="E125" s="25"/>
      <c r="F125" s="24"/>
      <c r="G125" s="23"/>
      <c r="H125" s="22"/>
      <c r="I125" s="22"/>
      <c r="J125" s="21"/>
      <c r="K125" s="21"/>
      <c r="L125" s="20"/>
      <c r="M125" s="19"/>
      <c r="N125" s="18"/>
      <c r="O125" s="159"/>
      <c r="P125" s="16"/>
      <c r="Q125" s="15"/>
    </row>
    <row r="126" spans="1:17" x14ac:dyDescent="0.2">
      <c r="A126" s="28"/>
      <c r="B126" s="27"/>
      <c r="C126" s="27"/>
      <c r="D126" s="26"/>
      <c r="E126" s="25"/>
      <c r="F126" s="24"/>
      <c r="G126" s="23"/>
      <c r="H126" s="22"/>
      <c r="I126" s="22"/>
      <c r="J126" s="21"/>
      <c r="K126" s="21"/>
      <c r="L126" s="20"/>
      <c r="M126" s="19"/>
      <c r="N126" s="18"/>
      <c r="O126" s="159"/>
      <c r="P126" s="16"/>
      <c r="Q126" s="15"/>
    </row>
    <row r="127" spans="1:17" x14ac:dyDescent="0.2">
      <c r="A127" s="28"/>
      <c r="B127" s="27"/>
      <c r="C127" s="27"/>
      <c r="D127" s="26"/>
      <c r="E127" s="25"/>
      <c r="F127" s="24"/>
      <c r="G127" s="23"/>
      <c r="H127" s="22"/>
      <c r="I127" s="22"/>
      <c r="J127" s="21"/>
      <c r="K127" s="21"/>
      <c r="L127" s="20"/>
      <c r="M127" s="19"/>
      <c r="N127" s="18"/>
      <c r="O127" s="159"/>
      <c r="P127" s="16"/>
      <c r="Q127" s="15"/>
    </row>
    <row r="128" spans="1:17" x14ac:dyDescent="0.2">
      <c r="A128" s="28"/>
      <c r="B128" s="27"/>
      <c r="C128" s="27"/>
      <c r="D128" s="26"/>
      <c r="E128" s="25"/>
      <c r="F128" s="24"/>
      <c r="G128" s="23"/>
      <c r="H128" s="22"/>
      <c r="I128" s="22"/>
      <c r="J128" s="21"/>
      <c r="K128" s="21"/>
      <c r="L128" s="20"/>
      <c r="M128" s="19"/>
      <c r="N128" s="18"/>
      <c r="O128" s="159"/>
      <c r="P128" s="16"/>
      <c r="Q128" s="15"/>
    </row>
    <row r="129" spans="1:17" x14ac:dyDescent="0.2">
      <c r="A129" s="28"/>
      <c r="B129" s="27"/>
      <c r="C129" s="27"/>
      <c r="D129" s="26"/>
      <c r="E129" s="25"/>
      <c r="F129" s="24"/>
      <c r="G129" s="23"/>
      <c r="H129" s="22"/>
      <c r="I129" s="22"/>
      <c r="J129" s="21"/>
      <c r="K129" s="21"/>
      <c r="L129" s="20"/>
      <c r="M129" s="19"/>
      <c r="N129" s="18"/>
      <c r="O129" s="159"/>
      <c r="P129" s="16"/>
      <c r="Q129" s="15"/>
    </row>
    <row r="130" spans="1:17" x14ac:dyDescent="0.2">
      <c r="A130" s="28"/>
      <c r="B130" s="27"/>
      <c r="C130" s="27"/>
      <c r="D130" s="26"/>
      <c r="E130" s="25"/>
      <c r="F130" s="24"/>
      <c r="G130" s="23"/>
      <c r="H130" s="22"/>
      <c r="I130" s="22"/>
      <c r="J130" s="21"/>
      <c r="K130" s="21"/>
      <c r="L130" s="20"/>
      <c r="M130" s="19"/>
      <c r="N130" s="18"/>
      <c r="O130" s="159"/>
      <c r="P130" s="16"/>
      <c r="Q130" s="15"/>
    </row>
    <row r="131" spans="1:17" x14ac:dyDescent="0.2">
      <c r="A131" s="28"/>
      <c r="B131" s="27"/>
      <c r="C131" s="27"/>
      <c r="D131" s="26"/>
      <c r="E131" s="25"/>
      <c r="F131" s="24"/>
      <c r="G131" s="23"/>
      <c r="H131" s="22"/>
      <c r="I131" s="22"/>
      <c r="J131" s="21"/>
      <c r="K131" s="21"/>
      <c r="L131" s="20"/>
      <c r="M131" s="19"/>
      <c r="N131" s="18"/>
      <c r="O131" s="159"/>
      <c r="P131" s="16"/>
      <c r="Q131" s="15"/>
    </row>
    <row r="132" spans="1:17" x14ac:dyDescent="0.2">
      <c r="A132" s="28"/>
      <c r="B132" s="27"/>
      <c r="C132" s="27"/>
      <c r="D132" s="26"/>
      <c r="E132" s="25"/>
      <c r="F132" s="24"/>
      <c r="G132" s="23"/>
      <c r="H132" s="22"/>
      <c r="I132" s="22"/>
      <c r="J132" s="21"/>
      <c r="K132" s="21"/>
      <c r="L132" s="20"/>
      <c r="M132" s="19"/>
      <c r="N132" s="18"/>
      <c r="O132" s="159"/>
      <c r="P132" s="16"/>
      <c r="Q132" s="15"/>
    </row>
    <row r="133" spans="1:17" x14ac:dyDescent="0.2">
      <c r="A133" s="28"/>
      <c r="B133" s="27"/>
      <c r="C133" s="27"/>
      <c r="D133" s="26"/>
      <c r="E133" s="25"/>
      <c r="F133" s="24"/>
      <c r="G133" s="23"/>
      <c r="H133" s="22"/>
      <c r="I133" s="22"/>
      <c r="J133" s="21"/>
      <c r="K133" s="21"/>
      <c r="L133" s="20"/>
      <c r="M133" s="19"/>
      <c r="N133" s="18"/>
      <c r="O133" s="159"/>
      <c r="P133" s="16"/>
      <c r="Q133" s="15"/>
    </row>
    <row r="134" spans="1:17" x14ac:dyDescent="0.2">
      <c r="A134" s="28"/>
      <c r="B134" s="27"/>
      <c r="C134" s="27"/>
      <c r="D134" s="26"/>
      <c r="E134" s="25"/>
      <c r="F134" s="24"/>
      <c r="G134" s="23"/>
      <c r="H134" s="22"/>
      <c r="I134" s="22"/>
      <c r="J134" s="21"/>
      <c r="K134" s="21"/>
      <c r="L134" s="20"/>
      <c r="M134" s="19"/>
      <c r="N134" s="18"/>
      <c r="O134" s="159"/>
      <c r="P134" s="16"/>
      <c r="Q134" s="15"/>
    </row>
    <row r="135" spans="1:17" x14ac:dyDescent="0.2">
      <c r="A135" s="28"/>
      <c r="B135" s="27"/>
      <c r="C135" s="27"/>
      <c r="D135" s="26"/>
      <c r="E135" s="25"/>
      <c r="F135" s="24"/>
      <c r="G135" s="23"/>
      <c r="H135" s="22"/>
      <c r="I135" s="22"/>
      <c r="J135" s="21"/>
      <c r="K135" s="21"/>
      <c r="L135" s="20"/>
      <c r="M135" s="19"/>
      <c r="N135" s="18"/>
      <c r="O135" s="159"/>
      <c r="P135" s="16"/>
      <c r="Q135" s="15"/>
    </row>
    <row r="136" spans="1:17" x14ac:dyDescent="0.2">
      <c r="A136" s="28"/>
      <c r="B136" s="27"/>
      <c r="C136" s="27"/>
      <c r="D136" s="26"/>
      <c r="E136" s="25"/>
      <c r="F136" s="24"/>
      <c r="G136" s="23"/>
      <c r="H136" s="22"/>
      <c r="I136" s="22"/>
      <c r="J136" s="21"/>
      <c r="K136" s="21"/>
      <c r="L136" s="20"/>
      <c r="M136" s="19"/>
      <c r="N136" s="18"/>
      <c r="O136" s="159"/>
      <c r="P136" s="16"/>
      <c r="Q136" s="15"/>
    </row>
    <row r="137" spans="1:17" x14ac:dyDescent="0.2">
      <c r="A137" s="28"/>
      <c r="B137" s="27"/>
      <c r="C137" s="27"/>
      <c r="D137" s="26"/>
      <c r="E137" s="25"/>
      <c r="F137" s="24"/>
      <c r="G137" s="23"/>
      <c r="H137" s="22"/>
      <c r="I137" s="22"/>
      <c r="J137" s="21"/>
      <c r="K137" s="21"/>
      <c r="L137" s="20"/>
      <c r="M137" s="19"/>
      <c r="N137" s="18"/>
      <c r="O137" s="159"/>
      <c r="P137" s="16"/>
      <c r="Q137" s="15"/>
    </row>
    <row r="138" spans="1:17" x14ac:dyDescent="0.2">
      <c r="A138" s="28"/>
      <c r="B138" s="27"/>
      <c r="C138" s="27"/>
      <c r="D138" s="26"/>
      <c r="E138" s="25"/>
      <c r="F138" s="24"/>
      <c r="G138" s="23"/>
      <c r="H138" s="22"/>
      <c r="I138" s="22"/>
      <c r="J138" s="21"/>
      <c r="K138" s="21"/>
      <c r="L138" s="20"/>
      <c r="M138" s="19"/>
      <c r="N138" s="18"/>
      <c r="O138" s="159"/>
      <c r="P138" s="16"/>
      <c r="Q138" s="15"/>
    </row>
    <row r="139" spans="1:17" x14ac:dyDescent="0.2">
      <c r="A139" s="28"/>
      <c r="B139" s="27"/>
      <c r="C139" s="27"/>
      <c r="D139" s="26"/>
      <c r="E139" s="25"/>
      <c r="F139" s="24"/>
      <c r="G139" s="23"/>
      <c r="H139" s="22"/>
      <c r="I139" s="22"/>
      <c r="J139" s="21"/>
      <c r="K139" s="21"/>
      <c r="L139" s="20"/>
      <c r="M139" s="19"/>
      <c r="N139" s="18"/>
      <c r="O139" s="159"/>
      <c r="P139" s="16"/>
      <c r="Q139" s="15"/>
    </row>
    <row r="140" spans="1:17" x14ac:dyDescent="0.2">
      <c r="A140" s="28"/>
      <c r="B140" s="27"/>
      <c r="C140" s="27"/>
      <c r="D140" s="26"/>
      <c r="E140" s="25"/>
      <c r="F140" s="24"/>
      <c r="G140" s="23"/>
      <c r="H140" s="22"/>
      <c r="I140" s="22"/>
      <c r="J140" s="21"/>
      <c r="K140" s="21"/>
      <c r="L140" s="20"/>
      <c r="M140" s="19"/>
      <c r="N140" s="18"/>
      <c r="O140" s="159"/>
      <c r="P140" s="16"/>
      <c r="Q140" s="15"/>
    </row>
    <row r="141" spans="1:17" x14ac:dyDescent="0.2">
      <c r="A141" s="28"/>
      <c r="B141" s="27"/>
      <c r="C141" s="27"/>
      <c r="D141" s="26"/>
      <c r="E141" s="25"/>
      <c r="F141" s="24"/>
      <c r="G141" s="23"/>
      <c r="H141" s="22"/>
      <c r="I141" s="22"/>
      <c r="J141" s="21"/>
      <c r="K141" s="21"/>
      <c r="L141" s="20"/>
      <c r="M141" s="19"/>
      <c r="N141" s="18"/>
      <c r="O141" s="159"/>
      <c r="P141" s="16"/>
      <c r="Q141" s="15"/>
    </row>
    <row r="142" spans="1:17" x14ac:dyDescent="0.2">
      <c r="A142" s="28"/>
      <c r="B142" s="27"/>
      <c r="C142" s="27"/>
      <c r="D142" s="26"/>
      <c r="E142" s="25"/>
      <c r="F142" s="24"/>
      <c r="G142" s="23"/>
      <c r="H142" s="22"/>
      <c r="I142" s="22"/>
      <c r="J142" s="21"/>
      <c r="K142" s="21"/>
      <c r="L142" s="20"/>
      <c r="M142" s="19"/>
      <c r="N142" s="18"/>
      <c r="O142" s="159"/>
      <c r="P142" s="16"/>
      <c r="Q142" s="15"/>
    </row>
    <row r="143" spans="1:17" x14ac:dyDescent="0.2">
      <c r="A143" s="28"/>
      <c r="B143" s="27"/>
      <c r="C143" s="27"/>
      <c r="D143" s="26"/>
      <c r="E143" s="25"/>
      <c r="F143" s="24"/>
      <c r="G143" s="23"/>
      <c r="H143" s="22"/>
      <c r="I143" s="22"/>
      <c r="J143" s="21"/>
      <c r="K143" s="21"/>
      <c r="L143" s="20"/>
      <c r="M143" s="19"/>
      <c r="N143" s="18"/>
      <c r="O143" s="159"/>
      <c r="P143" s="16"/>
      <c r="Q143" s="15"/>
    </row>
    <row r="144" spans="1:17" x14ac:dyDescent="0.2">
      <c r="A144" s="28"/>
      <c r="B144" s="27"/>
      <c r="C144" s="27"/>
      <c r="D144" s="26"/>
      <c r="E144" s="25"/>
      <c r="F144" s="24"/>
      <c r="G144" s="23"/>
      <c r="H144" s="22"/>
      <c r="I144" s="22"/>
      <c r="J144" s="21"/>
      <c r="K144" s="21"/>
      <c r="L144" s="20"/>
      <c r="M144" s="19"/>
      <c r="N144" s="18"/>
      <c r="O144" s="159"/>
      <c r="P144" s="16"/>
      <c r="Q144" s="15"/>
    </row>
    <row r="145" spans="1:17" x14ac:dyDescent="0.2">
      <c r="A145" s="28"/>
      <c r="B145" s="27"/>
      <c r="C145" s="27"/>
      <c r="D145" s="26"/>
      <c r="E145" s="25"/>
      <c r="F145" s="24"/>
      <c r="G145" s="23"/>
      <c r="H145" s="22"/>
      <c r="I145" s="22"/>
      <c r="J145" s="21"/>
      <c r="K145" s="21"/>
      <c r="L145" s="20"/>
      <c r="M145" s="19"/>
      <c r="N145" s="18"/>
      <c r="O145" s="159"/>
      <c r="P145" s="16"/>
      <c r="Q145" s="15"/>
    </row>
    <row r="146" spans="1:17" x14ac:dyDescent="0.2">
      <c r="A146" s="28"/>
      <c r="B146" s="27"/>
      <c r="C146" s="27"/>
      <c r="D146" s="26"/>
      <c r="E146" s="25"/>
      <c r="F146" s="24"/>
      <c r="G146" s="23"/>
      <c r="H146" s="22"/>
      <c r="I146" s="22"/>
      <c r="J146" s="21"/>
      <c r="K146" s="21"/>
      <c r="L146" s="20"/>
      <c r="M146" s="19"/>
      <c r="N146" s="18"/>
      <c r="O146" s="159"/>
      <c r="P146" s="16"/>
      <c r="Q146" s="15"/>
    </row>
    <row r="147" spans="1:17" x14ac:dyDescent="0.2">
      <c r="A147" s="28"/>
      <c r="B147" s="27"/>
      <c r="C147" s="27"/>
      <c r="D147" s="26"/>
      <c r="E147" s="25"/>
      <c r="F147" s="24"/>
      <c r="G147" s="23"/>
      <c r="H147" s="22"/>
      <c r="I147" s="22"/>
      <c r="J147" s="21"/>
      <c r="K147" s="21"/>
      <c r="L147" s="20"/>
      <c r="M147" s="19"/>
      <c r="N147" s="18"/>
      <c r="O147" s="159"/>
      <c r="P147" s="16"/>
      <c r="Q147" s="15"/>
    </row>
    <row r="148" spans="1:17" x14ac:dyDescent="0.2">
      <c r="A148" s="28"/>
      <c r="B148" s="27"/>
      <c r="C148" s="27"/>
      <c r="D148" s="26"/>
      <c r="E148" s="25"/>
      <c r="F148" s="24"/>
      <c r="G148" s="23"/>
      <c r="H148" s="22"/>
      <c r="I148" s="22"/>
      <c r="J148" s="21"/>
      <c r="K148" s="21"/>
      <c r="L148" s="20"/>
      <c r="M148" s="19"/>
      <c r="N148" s="18"/>
      <c r="O148" s="159"/>
      <c r="P148" s="16"/>
      <c r="Q148" s="15"/>
    </row>
    <row r="149" spans="1:17" x14ac:dyDescent="0.2">
      <c r="A149" s="28"/>
      <c r="B149" s="27"/>
      <c r="C149" s="27"/>
      <c r="D149" s="26"/>
      <c r="E149" s="25"/>
      <c r="F149" s="24"/>
      <c r="G149" s="23"/>
      <c r="H149" s="22"/>
      <c r="I149" s="22"/>
      <c r="J149" s="21"/>
      <c r="K149" s="21"/>
      <c r="L149" s="20"/>
      <c r="M149" s="19"/>
      <c r="N149" s="18"/>
      <c r="O149" s="159"/>
      <c r="P149" s="16"/>
      <c r="Q149" s="15"/>
    </row>
    <row r="150" spans="1:17" x14ac:dyDescent="0.2">
      <c r="A150" s="28"/>
      <c r="B150" s="27"/>
      <c r="C150" s="27"/>
      <c r="D150" s="26"/>
      <c r="E150" s="25"/>
      <c r="F150" s="24"/>
      <c r="G150" s="23"/>
      <c r="H150" s="22"/>
      <c r="I150" s="22"/>
      <c r="J150" s="21"/>
      <c r="K150" s="21"/>
      <c r="L150" s="20"/>
      <c r="M150" s="19"/>
      <c r="N150" s="18"/>
      <c r="O150" s="159"/>
      <c r="P150" s="16"/>
      <c r="Q150" s="15"/>
    </row>
    <row r="151" spans="1:17" x14ac:dyDescent="0.2">
      <c r="A151" s="28"/>
      <c r="B151" s="27"/>
      <c r="C151" s="27"/>
      <c r="D151" s="26"/>
      <c r="E151" s="25"/>
      <c r="F151" s="24"/>
      <c r="G151" s="23"/>
      <c r="H151" s="22"/>
      <c r="I151" s="22"/>
      <c r="J151" s="21"/>
      <c r="K151" s="21"/>
      <c r="L151" s="20"/>
      <c r="M151" s="19"/>
      <c r="N151" s="18"/>
      <c r="O151" s="159"/>
      <c r="P151" s="16"/>
      <c r="Q151" s="15"/>
    </row>
    <row r="152" spans="1:17" x14ac:dyDescent="0.2">
      <c r="A152" s="28"/>
      <c r="B152" s="27"/>
      <c r="C152" s="27"/>
      <c r="D152" s="26"/>
      <c r="E152" s="25"/>
      <c r="F152" s="24"/>
      <c r="G152" s="23"/>
      <c r="H152" s="22"/>
      <c r="I152" s="22"/>
      <c r="J152" s="21"/>
      <c r="K152" s="21"/>
      <c r="L152" s="20"/>
      <c r="M152" s="19"/>
      <c r="N152" s="18"/>
      <c r="O152" s="159"/>
      <c r="P152" s="16"/>
      <c r="Q152" s="15"/>
    </row>
    <row r="153" spans="1:17" x14ac:dyDescent="0.2">
      <c r="A153" s="28"/>
      <c r="B153" s="27"/>
      <c r="C153" s="27"/>
      <c r="D153" s="26"/>
      <c r="E153" s="25"/>
      <c r="F153" s="24"/>
      <c r="G153" s="23"/>
      <c r="H153" s="22"/>
      <c r="I153" s="22"/>
      <c r="J153" s="21"/>
      <c r="K153" s="21"/>
      <c r="L153" s="20"/>
      <c r="M153" s="19"/>
      <c r="N153" s="18"/>
      <c r="O153" s="159"/>
      <c r="P153" s="16"/>
      <c r="Q153" s="15"/>
    </row>
    <row r="154" spans="1:17" x14ac:dyDescent="0.2">
      <c r="A154" s="28"/>
      <c r="B154" s="27"/>
      <c r="C154" s="27"/>
      <c r="D154" s="26"/>
      <c r="E154" s="25"/>
      <c r="F154" s="24"/>
      <c r="G154" s="23"/>
      <c r="H154" s="22"/>
      <c r="I154" s="22"/>
      <c r="J154" s="21"/>
      <c r="K154" s="21"/>
      <c r="L154" s="20"/>
      <c r="M154" s="19"/>
      <c r="N154" s="18"/>
      <c r="O154" s="159"/>
      <c r="P154" s="16"/>
      <c r="Q154" s="15"/>
    </row>
    <row r="155" spans="1:17" x14ac:dyDescent="0.2">
      <c r="A155" s="28"/>
      <c r="B155" s="27"/>
      <c r="C155" s="27"/>
      <c r="D155" s="26"/>
      <c r="E155" s="25"/>
      <c r="F155" s="24"/>
      <c r="G155" s="23"/>
      <c r="H155" s="22"/>
      <c r="I155" s="22"/>
      <c r="J155" s="21"/>
      <c r="K155" s="21"/>
      <c r="L155" s="20"/>
      <c r="M155" s="19"/>
      <c r="N155" s="18"/>
      <c r="O155" s="159"/>
      <c r="P155" s="16"/>
      <c r="Q155" s="15"/>
    </row>
    <row r="156" spans="1:17" x14ac:dyDescent="0.2">
      <c r="A156" s="28"/>
      <c r="B156" s="27"/>
      <c r="C156" s="27"/>
      <c r="D156" s="26"/>
      <c r="E156" s="25"/>
      <c r="F156" s="24"/>
      <c r="G156" s="23"/>
      <c r="H156" s="22"/>
      <c r="I156" s="22"/>
      <c r="J156" s="21"/>
      <c r="K156" s="21"/>
      <c r="L156" s="20"/>
      <c r="M156" s="19"/>
      <c r="N156" s="18"/>
      <c r="O156" s="159"/>
      <c r="P156" s="16"/>
      <c r="Q156" s="15"/>
    </row>
    <row r="157" spans="1:17" x14ac:dyDescent="0.2">
      <c r="A157" s="28"/>
      <c r="B157" s="27"/>
      <c r="C157" s="27"/>
      <c r="D157" s="26"/>
      <c r="E157" s="25"/>
      <c r="F157" s="24"/>
      <c r="G157" s="23"/>
      <c r="H157" s="22"/>
      <c r="I157" s="22"/>
      <c r="J157" s="21"/>
      <c r="K157" s="21"/>
      <c r="L157" s="20"/>
      <c r="M157" s="19"/>
      <c r="N157" s="18"/>
      <c r="O157" s="159"/>
      <c r="P157" s="16"/>
      <c r="Q157" s="15"/>
    </row>
    <row r="158" spans="1:17" x14ac:dyDescent="0.2">
      <c r="A158" s="28"/>
      <c r="B158" s="27"/>
      <c r="C158" s="27"/>
      <c r="D158" s="26"/>
      <c r="E158" s="25"/>
      <c r="F158" s="24"/>
      <c r="G158" s="23"/>
      <c r="H158" s="22"/>
      <c r="I158" s="22"/>
      <c r="J158" s="21"/>
      <c r="K158" s="21"/>
      <c r="L158" s="20"/>
      <c r="M158" s="19"/>
      <c r="N158" s="18"/>
      <c r="O158" s="159"/>
      <c r="P158" s="16"/>
      <c r="Q158" s="15"/>
    </row>
    <row r="159" spans="1:17" x14ac:dyDescent="0.2">
      <c r="A159" s="28"/>
      <c r="B159" s="27"/>
      <c r="C159" s="27"/>
      <c r="D159" s="26"/>
      <c r="E159" s="25"/>
      <c r="F159" s="24"/>
      <c r="G159" s="23"/>
      <c r="H159" s="22"/>
      <c r="I159" s="22"/>
      <c r="J159" s="21"/>
      <c r="K159" s="21"/>
      <c r="L159" s="20"/>
      <c r="M159" s="19"/>
      <c r="N159" s="18"/>
      <c r="O159" s="159"/>
      <c r="P159" s="16"/>
      <c r="Q159" s="15"/>
    </row>
    <row r="160" spans="1:17" x14ac:dyDescent="0.2">
      <c r="A160" s="28"/>
      <c r="B160" s="27"/>
      <c r="C160" s="27"/>
      <c r="D160" s="26"/>
      <c r="E160" s="25"/>
      <c r="F160" s="24"/>
      <c r="G160" s="23"/>
      <c r="H160" s="22"/>
      <c r="I160" s="22"/>
      <c r="J160" s="21"/>
      <c r="K160" s="21"/>
      <c r="L160" s="20"/>
      <c r="M160" s="19"/>
      <c r="N160" s="18"/>
      <c r="O160" s="159"/>
      <c r="P160" s="16"/>
      <c r="Q160" s="15"/>
    </row>
    <row r="161" spans="1:17" x14ac:dyDescent="0.2">
      <c r="A161" s="28"/>
      <c r="B161" s="27"/>
      <c r="C161" s="27"/>
      <c r="D161" s="26"/>
      <c r="E161" s="25"/>
      <c r="F161" s="24"/>
      <c r="G161" s="23"/>
      <c r="H161" s="22"/>
      <c r="I161" s="22"/>
      <c r="J161" s="21"/>
      <c r="K161" s="21"/>
      <c r="L161" s="20"/>
      <c r="M161" s="19"/>
      <c r="N161" s="18"/>
      <c r="O161" s="159"/>
      <c r="P161" s="16"/>
      <c r="Q161" s="15"/>
    </row>
    <row r="162" spans="1:17" x14ac:dyDescent="0.2">
      <c r="A162" s="28"/>
      <c r="B162" s="27"/>
      <c r="C162" s="27"/>
      <c r="D162" s="26"/>
      <c r="E162" s="25"/>
      <c r="F162" s="24"/>
      <c r="G162" s="23"/>
      <c r="H162" s="22"/>
      <c r="I162" s="22"/>
      <c r="J162" s="21"/>
      <c r="K162" s="21"/>
      <c r="L162" s="20"/>
      <c r="M162" s="19"/>
      <c r="N162" s="18"/>
      <c r="O162" s="159"/>
      <c r="P162" s="16"/>
      <c r="Q162" s="15"/>
    </row>
    <row r="163" spans="1:17" x14ac:dyDescent="0.2">
      <c r="A163" s="28"/>
      <c r="B163" s="27"/>
      <c r="C163" s="27"/>
      <c r="D163" s="26"/>
      <c r="E163" s="25"/>
      <c r="F163" s="24"/>
      <c r="G163" s="23"/>
      <c r="H163" s="22"/>
      <c r="I163" s="22"/>
      <c r="J163" s="21"/>
      <c r="K163" s="21"/>
      <c r="L163" s="20"/>
      <c r="M163" s="19"/>
      <c r="N163" s="18"/>
      <c r="O163" s="159"/>
      <c r="P163" s="16"/>
      <c r="Q163" s="15"/>
    </row>
    <row r="164" spans="1:17" x14ac:dyDescent="0.2">
      <c r="A164" s="28"/>
      <c r="B164" s="27"/>
      <c r="C164" s="27"/>
      <c r="D164" s="26"/>
      <c r="E164" s="25"/>
      <c r="F164" s="24"/>
      <c r="G164" s="23"/>
      <c r="H164" s="22"/>
      <c r="I164" s="22"/>
      <c r="J164" s="21"/>
      <c r="K164" s="21"/>
      <c r="L164" s="20"/>
      <c r="M164" s="19"/>
      <c r="N164" s="18"/>
      <c r="O164" s="159"/>
      <c r="P164" s="16"/>
      <c r="Q164" s="15"/>
    </row>
    <row r="165" spans="1:17" x14ac:dyDescent="0.2">
      <c r="A165" s="28"/>
      <c r="B165" s="27"/>
      <c r="C165" s="27"/>
      <c r="D165" s="26"/>
      <c r="E165" s="25"/>
      <c r="F165" s="24"/>
      <c r="G165" s="23"/>
      <c r="H165" s="22"/>
      <c r="I165" s="22"/>
      <c r="J165" s="21"/>
      <c r="K165" s="21"/>
      <c r="L165" s="20"/>
      <c r="M165" s="19"/>
      <c r="N165" s="18"/>
      <c r="O165" s="159"/>
      <c r="P165" s="16"/>
      <c r="Q165" s="15"/>
    </row>
    <row r="166" spans="1:17" x14ac:dyDescent="0.2">
      <c r="A166" s="28"/>
      <c r="B166" s="27"/>
      <c r="C166" s="27"/>
      <c r="D166" s="26"/>
      <c r="E166" s="25"/>
      <c r="F166" s="24"/>
      <c r="G166" s="23"/>
      <c r="H166" s="22"/>
      <c r="I166" s="22"/>
      <c r="J166" s="21"/>
      <c r="K166" s="21"/>
      <c r="L166" s="20"/>
      <c r="M166" s="19"/>
      <c r="N166" s="18"/>
      <c r="O166" s="159"/>
      <c r="P166" s="16"/>
      <c r="Q166" s="15"/>
    </row>
    <row r="167" spans="1:17" x14ac:dyDescent="0.2">
      <c r="A167" s="28"/>
      <c r="B167" s="27"/>
      <c r="C167" s="27"/>
      <c r="D167" s="26"/>
      <c r="E167" s="25"/>
      <c r="F167" s="24"/>
      <c r="G167" s="23"/>
      <c r="H167" s="22"/>
      <c r="I167" s="22"/>
      <c r="J167" s="21"/>
      <c r="K167" s="21"/>
      <c r="L167" s="20"/>
      <c r="M167" s="19"/>
      <c r="N167" s="18"/>
      <c r="O167" s="159"/>
      <c r="P167" s="16"/>
      <c r="Q167" s="15"/>
    </row>
    <row r="168" spans="1:17" x14ac:dyDescent="0.2">
      <c r="A168" s="28"/>
      <c r="B168" s="27"/>
      <c r="C168" s="27"/>
      <c r="D168" s="26"/>
      <c r="E168" s="25"/>
      <c r="F168" s="24"/>
      <c r="G168" s="23"/>
      <c r="H168" s="22"/>
      <c r="I168" s="22"/>
      <c r="J168" s="21"/>
      <c r="K168" s="21"/>
      <c r="L168" s="20"/>
      <c r="M168" s="19"/>
      <c r="N168" s="18"/>
      <c r="O168" s="159"/>
      <c r="P168" s="16"/>
      <c r="Q168" s="15"/>
    </row>
    <row r="169" spans="1:17" x14ac:dyDescent="0.2">
      <c r="A169" s="28"/>
      <c r="B169" s="27"/>
      <c r="C169" s="27"/>
      <c r="D169" s="26"/>
      <c r="E169" s="25"/>
      <c r="F169" s="24"/>
      <c r="G169" s="23"/>
      <c r="H169" s="22"/>
      <c r="I169" s="22"/>
      <c r="J169" s="21"/>
      <c r="K169" s="21"/>
      <c r="L169" s="20"/>
      <c r="M169" s="19"/>
      <c r="N169" s="18"/>
      <c r="O169" s="159"/>
      <c r="P169" s="16"/>
      <c r="Q169" s="15"/>
    </row>
    <row r="170" spans="1:17" x14ac:dyDescent="0.2">
      <c r="A170" s="28"/>
      <c r="B170" s="27"/>
      <c r="C170" s="27"/>
      <c r="D170" s="26"/>
      <c r="E170" s="25"/>
      <c r="F170" s="24"/>
      <c r="G170" s="23"/>
      <c r="H170" s="22"/>
      <c r="I170" s="22"/>
      <c r="J170" s="21"/>
      <c r="K170" s="21"/>
      <c r="L170" s="20"/>
      <c r="M170" s="19"/>
      <c r="N170" s="18"/>
      <c r="O170" s="159"/>
      <c r="P170" s="16"/>
      <c r="Q170" s="15"/>
    </row>
    <row r="171" spans="1:17" x14ac:dyDescent="0.2">
      <c r="A171" s="28"/>
      <c r="B171" s="27"/>
      <c r="C171" s="27"/>
      <c r="D171" s="26"/>
      <c r="E171" s="25"/>
      <c r="F171" s="24"/>
      <c r="G171" s="23"/>
      <c r="H171" s="22"/>
      <c r="I171" s="22"/>
      <c r="J171" s="21"/>
      <c r="K171" s="21"/>
      <c r="L171" s="20"/>
      <c r="M171" s="19"/>
      <c r="N171" s="18"/>
      <c r="O171" s="159"/>
      <c r="P171" s="16"/>
      <c r="Q171" s="15"/>
    </row>
    <row r="172" spans="1:17" x14ac:dyDescent="0.2">
      <c r="A172" s="28"/>
      <c r="B172" s="27"/>
      <c r="C172" s="27"/>
      <c r="D172" s="26"/>
      <c r="E172" s="25"/>
      <c r="F172" s="24"/>
      <c r="G172" s="23"/>
      <c r="H172" s="22"/>
      <c r="I172" s="22"/>
      <c r="J172" s="21"/>
      <c r="K172" s="21"/>
      <c r="L172" s="20"/>
      <c r="M172" s="19"/>
      <c r="N172" s="18"/>
      <c r="O172" s="159"/>
      <c r="P172" s="16"/>
      <c r="Q172" s="15"/>
    </row>
    <row r="173" spans="1:17" x14ac:dyDescent="0.2">
      <c r="A173" s="28"/>
      <c r="B173" s="27"/>
      <c r="C173" s="27"/>
      <c r="D173" s="26"/>
      <c r="E173" s="25"/>
      <c r="F173" s="24"/>
      <c r="G173" s="23"/>
      <c r="H173" s="22"/>
      <c r="I173" s="22"/>
      <c r="J173" s="21"/>
      <c r="K173" s="21"/>
      <c r="L173" s="20"/>
      <c r="M173" s="19"/>
      <c r="N173" s="18"/>
      <c r="O173" s="159"/>
      <c r="P173" s="16"/>
      <c r="Q173" s="15"/>
    </row>
    <row r="174" spans="1:17" x14ac:dyDescent="0.2">
      <c r="A174" s="28"/>
      <c r="B174" s="27"/>
      <c r="C174" s="27"/>
      <c r="D174" s="26"/>
      <c r="E174" s="25"/>
      <c r="F174" s="24"/>
      <c r="G174" s="23"/>
      <c r="H174" s="22"/>
      <c r="I174" s="22"/>
      <c r="J174" s="21"/>
      <c r="K174" s="21"/>
      <c r="L174" s="20"/>
      <c r="M174" s="19"/>
      <c r="N174" s="18"/>
      <c r="O174" s="159"/>
      <c r="P174" s="16"/>
      <c r="Q174" s="15"/>
    </row>
    <row r="175" spans="1:17" x14ac:dyDescent="0.2">
      <c r="A175" s="28"/>
      <c r="B175" s="27"/>
      <c r="C175" s="27"/>
      <c r="D175" s="26"/>
      <c r="E175" s="25"/>
      <c r="F175" s="24"/>
      <c r="G175" s="23"/>
      <c r="H175" s="22"/>
      <c r="I175" s="22"/>
      <c r="J175" s="21"/>
      <c r="K175" s="21"/>
      <c r="L175" s="20"/>
      <c r="M175" s="19"/>
      <c r="N175" s="18"/>
      <c r="O175" s="159"/>
      <c r="P175" s="16"/>
      <c r="Q175" s="15"/>
    </row>
    <row r="176" spans="1:17" x14ac:dyDescent="0.2">
      <c r="A176" s="28"/>
      <c r="B176" s="27"/>
      <c r="C176" s="27"/>
      <c r="D176" s="26"/>
      <c r="E176" s="25"/>
      <c r="F176" s="24"/>
      <c r="G176" s="23"/>
      <c r="H176" s="22"/>
      <c r="I176" s="22"/>
      <c r="J176" s="21"/>
      <c r="K176" s="21"/>
      <c r="L176" s="20"/>
      <c r="M176" s="19"/>
      <c r="N176" s="18"/>
      <c r="O176" s="159"/>
      <c r="P176" s="16"/>
      <c r="Q176" s="15"/>
    </row>
    <row r="177" spans="1:17" x14ac:dyDescent="0.2">
      <c r="A177" s="28"/>
      <c r="B177" s="27"/>
      <c r="C177" s="27"/>
      <c r="D177" s="26"/>
      <c r="E177" s="25"/>
      <c r="F177" s="24"/>
      <c r="G177" s="23"/>
      <c r="H177" s="22"/>
      <c r="I177" s="22"/>
      <c r="J177" s="21"/>
      <c r="K177" s="21"/>
      <c r="L177" s="20"/>
      <c r="M177" s="19"/>
      <c r="N177" s="18"/>
      <c r="O177" s="159"/>
      <c r="P177" s="16"/>
      <c r="Q177" s="15"/>
    </row>
    <row r="178" spans="1:17" x14ac:dyDescent="0.2">
      <c r="A178" s="28"/>
      <c r="B178" s="27"/>
      <c r="C178" s="27"/>
      <c r="D178" s="26"/>
      <c r="E178" s="25"/>
      <c r="F178" s="24"/>
      <c r="G178" s="23"/>
      <c r="H178" s="22"/>
      <c r="I178" s="22"/>
      <c r="J178" s="21"/>
      <c r="K178" s="21"/>
      <c r="L178" s="20"/>
      <c r="M178" s="19"/>
      <c r="N178" s="18"/>
      <c r="O178" s="159"/>
      <c r="P178" s="16"/>
      <c r="Q178" s="15"/>
    </row>
    <row r="179" spans="1:17" x14ac:dyDescent="0.2">
      <c r="A179" s="28"/>
      <c r="B179" s="27"/>
      <c r="C179" s="27"/>
      <c r="D179" s="26"/>
      <c r="E179" s="25"/>
      <c r="F179" s="24"/>
      <c r="G179" s="23"/>
      <c r="H179" s="22"/>
      <c r="I179" s="22"/>
      <c r="J179" s="21"/>
      <c r="K179" s="21"/>
      <c r="L179" s="20"/>
      <c r="M179" s="19"/>
      <c r="N179" s="18"/>
      <c r="O179" s="159"/>
      <c r="P179" s="16"/>
      <c r="Q179" s="15"/>
    </row>
    <row r="180" spans="1:17" x14ac:dyDescent="0.2">
      <c r="A180" s="28"/>
      <c r="B180" s="27"/>
      <c r="C180" s="27"/>
      <c r="D180" s="26"/>
      <c r="E180" s="25"/>
      <c r="F180" s="24"/>
      <c r="G180" s="23"/>
      <c r="H180" s="22"/>
      <c r="I180" s="22"/>
      <c r="J180" s="21"/>
      <c r="K180" s="21"/>
      <c r="L180" s="20"/>
      <c r="M180" s="19"/>
      <c r="N180" s="18"/>
      <c r="O180" s="159"/>
      <c r="P180" s="16"/>
      <c r="Q180" s="15"/>
    </row>
    <row r="181" spans="1:17" x14ac:dyDescent="0.2">
      <c r="A181" s="28"/>
      <c r="B181" s="27"/>
      <c r="C181" s="27"/>
      <c r="D181" s="26"/>
      <c r="E181" s="25"/>
      <c r="F181" s="24"/>
      <c r="G181" s="23"/>
      <c r="H181" s="22"/>
      <c r="I181" s="22"/>
      <c r="J181" s="21"/>
      <c r="K181" s="21"/>
      <c r="L181" s="20"/>
      <c r="M181" s="19"/>
      <c r="N181" s="18"/>
      <c r="O181" s="159"/>
      <c r="P181" s="16"/>
      <c r="Q181" s="15"/>
    </row>
    <row r="182" spans="1:17" x14ac:dyDescent="0.2">
      <c r="A182" s="28"/>
      <c r="B182" s="27"/>
      <c r="C182" s="27"/>
      <c r="D182" s="26"/>
      <c r="E182" s="25"/>
      <c r="F182" s="24"/>
      <c r="G182" s="23"/>
      <c r="H182" s="22"/>
      <c r="I182" s="22"/>
      <c r="J182" s="21"/>
      <c r="K182" s="21"/>
      <c r="L182" s="20"/>
      <c r="M182" s="19"/>
      <c r="N182" s="18"/>
      <c r="O182" s="159"/>
      <c r="P182" s="16"/>
      <c r="Q182" s="15"/>
    </row>
    <row r="183" spans="1:17" x14ac:dyDescent="0.2">
      <c r="A183" s="28"/>
      <c r="B183" s="27"/>
      <c r="C183" s="27"/>
      <c r="D183" s="26"/>
      <c r="E183" s="25"/>
      <c r="F183" s="24"/>
      <c r="G183" s="23"/>
      <c r="H183" s="22"/>
      <c r="I183" s="22"/>
      <c r="J183" s="21"/>
      <c r="K183" s="21"/>
      <c r="L183" s="20"/>
      <c r="M183" s="19"/>
      <c r="N183" s="18"/>
      <c r="O183" s="159"/>
      <c r="P183" s="16"/>
      <c r="Q183" s="15"/>
    </row>
    <row r="184" spans="1:17" x14ac:dyDescent="0.2">
      <c r="A184" s="28"/>
      <c r="B184" s="27"/>
      <c r="C184" s="27"/>
      <c r="D184" s="26"/>
      <c r="E184" s="25"/>
      <c r="F184" s="24"/>
      <c r="G184" s="23"/>
      <c r="H184" s="22"/>
      <c r="I184" s="22"/>
      <c r="J184" s="21"/>
      <c r="K184" s="21"/>
      <c r="L184" s="20"/>
      <c r="M184" s="19"/>
      <c r="N184" s="18"/>
      <c r="O184" s="159"/>
      <c r="P184" s="16"/>
      <c r="Q184" s="15"/>
    </row>
    <row r="185" spans="1:17" x14ac:dyDescent="0.2">
      <c r="A185" s="28"/>
      <c r="B185" s="27"/>
      <c r="C185" s="27"/>
      <c r="D185" s="26"/>
      <c r="E185" s="25"/>
      <c r="F185" s="24"/>
      <c r="G185" s="23"/>
      <c r="H185" s="22"/>
      <c r="I185" s="22"/>
      <c r="J185" s="21"/>
      <c r="K185" s="21"/>
      <c r="L185" s="20"/>
      <c r="M185" s="19"/>
      <c r="N185" s="18"/>
      <c r="O185" s="159"/>
      <c r="P185" s="16"/>
      <c r="Q185" s="15"/>
    </row>
    <row r="186" spans="1:17" x14ac:dyDescent="0.2">
      <c r="A186" s="28"/>
      <c r="B186" s="27"/>
      <c r="C186" s="27"/>
      <c r="D186" s="26"/>
      <c r="E186" s="25"/>
      <c r="F186" s="24"/>
      <c r="G186" s="23"/>
      <c r="H186" s="22"/>
      <c r="I186" s="22"/>
      <c r="J186" s="21"/>
      <c r="K186" s="21"/>
      <c r="L186" s="20"/>
      <c r="M186" s="19"/>
      <c r="N186" s="18"/>
      <c r="O186" s="159"/>
      <c r="P186" s="16"/>
      <c r="Q186" s="15"/>
    </row>
    <row r="187" spans="1:17" x14ac:dyDescent="0.2">
      <c r="A187" s="28"/>
      <c r="B187" s="27"/>
      <c r="C187" s="27"/>
      <c r="D187" s="26"/>
      <c r="E187" s="25"/>
      <c r="F187" s="24"/>
      <c r="G187" s="23"/>
      <c r="H187" s="22"/>
      <c r="I187" s="22"/>
      <c r="J187" s="21"/>
      <c r="K187" s="21"/>
      <c r="L187" s="20"/>
      <c r="M187" s="19"/>
      <c r="N187" s="18"/>
      <c r="O187" s="159"/>
      <c r="P187" s="16"/>
      <c r="Q187" s="15"/>
    </row>
    <row r="188" spans="1:17" x14ac:dyDescent="0.2">
      <c r="A188" s="28"/>
      <c r="B188" s="27"/>
      <c r="C188" s="27"/>
      <c r="D188" s="26"/>
      <c r="E188" s="25"/>
      <c r="F188" s="24"/>
      <c r="G188" s="23"/>
      <c r="H188" s="22"/>
      <c r="I188" s="22"/>
      <c r="J188" s="21"/>
      <c r="K188" s="21"/>
      <c r="L188" s="20"/>
      <c r="M188" s="19"/>
      <c r="N188" s="18"/>
      <c r="O188" s="159"/>
      <c r="P188" s="16"/>
      <c r="Q188" s="15"/>
    </row>
    <row r="189" spans="1:17" x14ac:dyDescent="0.2">
      <c r="A189" s="28"/>
      <c r="B189" s="27"/>
      <c r="C189" s="27"/>
      <c r="D189" s="26"/>
      <c r="E189" s="25"/>
      <c r="F189" s="24"/>
      <c r="G189" s="23"/>
      <c r="H189" s="22"/>
      <c r="I189" s="22"/>
      <c r="J189" s="21"/>
      <c r="K189" s="21"/>
      <c r="L189" s="20"/>
      <c r="M189" s="19"/>
      <c r="N189" s="18"/>
      <c r="O189" s="159"/>
      <c r="P189" s="16"/>
      <c r="Q189" s="15"/>
    </row>
    <row r="190" spans="1:17" x14ac:dyDescent="0.2">
      <c r="A190" s="28"/>
      <c r="B190" s="27"/>
      <c r="C190" s="27"/>
      <c r="D190" s="26"/>
      <c r="E190" s="25"/>
      <c r="F190" s="24"/>
      <c r="G190" s="23"/>
      <c r="H190" s="22"/>
      <c r="I190" s="22"/>
      <c r="J190" s="21"/>
      <c r="K190" s="21"/>
      <c r="L190" s="20"/>
      <c r="M190" s="19"/>
      <c r="N190" s="18"/>
      <c r="O190" s="159"/>
      <c r="P190" s="16"/>
      <c r="Q190" s="15"/>
    </row>
    <row r="191" spans="1:17" x14ac:dyDescent="0.2">
      <c r="A191" s="28"/>
      <c r="B191" s="27"/>
      <c r="C191" s="27"/>
      <c r="D191" s="26"/>
      <c r="E191" s="25"/>
      <c r="F191" s="24"/>
      <c r="G191" s="23"/>
      <c r="H191" s="22"/>
      <c r="I191" s="22"/>
      <c r="J191" s="21"/>
      <c r="K191" s="21"/>
      <c r="L191" s="20"/>
      <c r="M191" s="19"/>
      <c r="N191" s="18"/>
      <c r="O191" s="159"/>
      <c r="P191" s="16"/>
      <c r="Q191" s="15"/>
    </row>
    <row r="192" spans="1:17" x14ac:dyDescent="0.2">
      <c r="A192" s="28"/>
      <c r="B192" s="27"/>
      <c r="C192" s="27"/>
      <c r="D192" s="26"/>
      <c r="E192" s="25"/>
      <c r="F192" s="24"/>
      <c r="G192" s="23"/>
      <c r="H192" s="22"/>
      <c r="I192" s="22"/>
      <c r="J192" s="21"/>
      <c r="K192" s="21"/>
      <c r="L192" s="20"/>
      <c r="M192" s="19"/>
      <c r="N192" s="18"/>
      <c r="O192" s="159"/>
      <c r="P192" s="16"/>
      <c r="Q192" s="15"/>
    </row>
    <row r="193" spans="1:17" x14ac:dyDescent="0.2">
      <c r="A193" s="28"/>
      <c r="B193" s="27"/>
      <c r="C193" s="27"/>
      <c r="D193" s="26"/>
      <c r="E193" s="25"/>
      <c r="F193" s="24"/>
      <c r="G193" s="23"/>
      <c r="H193" s="22"/>
      <c r="I193" s="22"/>
      <c r="J193" s="21"/>
      <c r="K193" s="21"/>
      <c r="L193" s="20"/>
      <c r="M193" s="19"/>
      <c r="N193" s="18"/>
      <c r="O193" s="159"/>
      <c r="P193" s="16"/>
      <c r="Q193" s="15"/>
    </row>
    <row r="194" spans="1:17" x14ac:dyDescent="0.2">
      <c r="A194" s="28"/>
      <c r="B194" s="27"/>
      <c r="C194" s="27"/>
      <c r="D194" s="26"/>
      <c r="E194" s="25"/>
      <c r="F194" s="24"/>
      <c r="G194" s="23"/>
      <c r="H194" s="22"/>
      <c r="I194" s="22"/>
      <c r="J194" s="21"/>
      <c r="K194" s="21"/>
      <c r="L194" s="20"/>
      <c r="M194" s="19"/>
      <c r="N194" s="18"/>
      <c r="O194" s="159"/>
      <c r="P194" s="16"/>
      <c r="Q194" s="15"/>
    </row>
    <row r="195" spans="1:17" x14ac:dyDescent="0.2">
      <c r="A195" s="28"/>
      <c r="B195" s="27"/>
      <c r="C195" s="27"/>
      <c r="D195" s="26"/>
      <c r="E195" s="25"/>
      <c r="F195" s="24"/>
      <c r="G195" s="23"/>
      <c r="H195" s="22"/>
      <c r="I195" s="22"/>
      <c r="J195" s="21"/>
      <c r="K195" s="21"/>
      <c r="L195" s="20"/>
      <c r="M195" s="19"/>
      <c r="N195" s="18"/>
      <c r="O195" s="159"/>
      <c r="P195" s="16"/>
      <c r="Q195" s="15"/>
    </row>
    <row r="196" spans="1:17" x14ac:dyDescent="0.2">
      <c r="A196" s="28"/>
      <c r="B196" s="27"/>
      <c r="C196" s="27"/>
      <c r="D196" s="26"/>
      <c r="E196" s="25"/>
      <c r="F196" s="24"/>
      <c r="G196" s="23"/>
      <c r="H196" s="22"/>
      <c r="I196" s="22"/>
      <c r="J196" s="21"/>
      <c r="K196" s="21"/>
      <c r="L196" s="20"/>
      <c r="M196" s="19"/>
      <c r="N196" s="18"/>
      <c r="O196" s="159"/>
      <c r="P196" s="16"/>
      <c r="Q196" s="15"/>
    </row>
    <row r="197" spans="1:17" x14ac:dyDescent="0.2">
      <c r="A197" s="28"/>
      <c r="B197" s="27"/>
      <c r="C197" s="27"/>
      <c r="D197" s="26"/>
      <c r="E197" s="25"/>
      <c r="F197" s="24"/>
      <c r="G197" s="23"/>
      <c r="H197" s="22"/>
      <c r="I197" s="22"/>
      <c r="J197" s="21"/>
      <c r="K197" s="21"/>
      <c r="L197" s="20"/>
      <c r="M197" s="19"/>
      <c r="N197" s="18"/>
      <c r="O197" s="159"/>
      <c r="P197" s="16"/>
      <c r="Q197" s="15"/>
    </row>
    <row r="198" spans="1:17" x14ac:dyDescent="0.2">
      <c r="A198" s="28"/>
      <c r="B198" s="27"/>
      <c r="C198" s="27"/>
      <c r="D198" s="26"/>
      <c r="E198" s="25"/>
      <c r="F198" s="24"/>
      <c r="G198" s="23"/>
      <c r="H198" s="22"/>
      <c r="I198" s="22"/>
      <c r="J198" s="21"/>
      <c r="K198" s="21"/>
      <c r="L198" s="20"/>
      <c r="M198" s="19"/>
      <c r="N198" s="18"/>
      <c r="O198" s="159"/>
      <c r="P198" s="16"/>
      <c r="Q198" s="15"/>
    </row>
    <row r="199" spans="1:17" x14ac:dyDescent="0.2">
      <c r="A199" s="28"/>
      <c r="B199" s="27"/>
      <c r="C199" s="27"/>
      <c r="D199" s="26"/>
      <c r="E199" s="25"/>
      <c r="F199" s="24"/>
      <c r="G199" s="23"/>
      <c r="H199" s="22"/>
      <c r="I199" s="22"/>
      <c r="J199" s="21"/>
      <c r="K199" s="21"/>
      <c r="L199" s="20"/>
      <c r="M199" s="19"/>
      <c r="N199" s="18"/>
      <c r="O199" s="159"/>
      <c r="P199" s="16"/>
      <c r="Q199" s="15"/>
    </row>
    <row r="200" spans="1:17" x14ac:dyDescent="0.2">
      <c r="A200" s="28"/>
      <c r="B200" s="27"/>
      <c r="C200" s="27"/>
      <c r="D200" s="26"/>
      <c r="E200" s="25"/>
      <c r="F200" s="24"/>
      <c r="G200" s="23"/>
      <c r="H200" s="22"/>
      <c r="I200" s="22"/>
      <c r="J200" s="21"/>
      <c r="K200" s="21"/>
      <c r="L200" s="20"/>
      <c r="M200" s="19"/>
      <c r="N200" s="18"/>
      <c r="O200" s="159"/>
      <c r="P200" s="16"/>
      <c r="Q200" s="15"/>
    </row>
    <row r="201" spans="1:17" x14ac:dyDescent="0.2">
      <c r="A201" s="28"/>
      <c r="B201" s="27"/>
      <c r="C201" s="27"/>
      <c r="D201" s="26"/>
      <c r="E201" s="25"/>
      <c r="F201" s="24"/>
      <c r="G201" s="23"/>
      <c r="H201" s="22"/>
      <c r="I201" s="22"/>
      <c r="J201" s="21"/>
      <c r="K201" s="21"/>
      <c r="L201" s="20"/>
      <c r="M201" s="19"/>
      <c r="N201" s="18"/>
      <c r="O201" s="159"/>
      <c r="P201" s="16"/>
      <c r="Q201" s="15"/>
    </row>
    <row r="202" spans="1:17" x14ac:dyDescent="0.2">
      <c r="A202" s="28"/>
      <c r="B202" s="27"/>
      <c r="C202" s="27"/>
      <c r="D202" s="26"/>
      <c r="E202" s="25"/>
      <c r="F202" s="24"/>
      <c r="G202" s="23"/>
      <c r="H202" s="22"/>
      <c r="I202" s="22"/>
      <c r="J202" s="21"/>
      <c r="K202" s="21"/>
      <c r="L202" s="20"/>
      <c r="M202" s="19"/>
      <c r="N202" s="18"/>
      <c r="O202" s="159"/>
      <c r="P202" s="16"/>
      <c r="Q202" s="15"/>
    </row>
    <row r="203" spans="1:17" x14ac:dyDescent="0.2">
      <c r="A203" s="28"/>
      <c r="B203" s="27"/>
      <c r="C203" s="27"/>
      <c r="D203" s="26"/>
      <c r="E203" s="25"/>
      <c r="F203" s="24"/>
      <c r="G203" s="23"/>
      <c r="H203" s="22"/>
      <c r="I203" s="22"/>
      <c r="J203" s="21"/>
      <c r="K203" s="21"/>
      <c r="L203" s="20"/>
      <c r="M203" s="19"/>
      <c r="N203" s="18"/>
      <c r="O203" s="159"/>
      <c r="P203" s="16"/>
      <c r="Q203" s="15"/>
    </row>
    <row r="204" spans="1:17" x14ac:dyDescent="0.2">
      <c r="A204" s="28"/>
      <c r="B204" s="27"/>
      <c r="C204" s="27"/>
      <c r="D204" s="26"/>
      <c r="E204" s="25"/>
      <c r="F204" s="24"/>
      <c r="G204" s="23"/>
      <c r="H204" s="22"/>
      <c r="I204" s="22"/>
      <c r="J204" s="21"/>
      <c r="K204" s="21"/>
      <c r="L204" s="20"/>
      <c r="M204" s="19"/>
      <c r="N204" s="18"/>
      <c r="O204" s="159"/>
      <c r="P204" s="16"/>
      <c r="Q204" s="15"/>
    </row>
    <row r="205" spans="1:17" x14ac:dyDescent="0.2">
      <c r="A205" s="28"/>
      <c r="B205" s="27"/>
      <c r="C205" s="27"/>
      <c r="D205" s="26"/>
      <c r="E205" s="25"/>
      <c r="F205" s="24"/>
      <c r="G205" s="23"/>
      <c r="H205" s="22"/>
      <c r="I205" s="22"/>
      <c r="J205" s="21"/>
      <c r="K205" s="21"/>
      <c r="L205" s="20"/>
      <c r="M205" s="19"/>
      <c r="N205" s="18"/>
      <c r="O205" s="159"/>
      <c r="P205" s="16"/>
      <c r="Q205" s="15"/>
    </row>
    <row r="206" spans="1:17" x14ac:dyDescent="0.2">
      <c r="A206" s="28"/>
      <c r="B206" s="27"/>
      <c r="C206" s="27"/>
      <c r="D206" s="26"/>
      <c r="E206" s="25"/>
      <c r="F206" s="24"/>
      <c r="G206" s="23"/>
      <c r="H206" s="22"/>
      <c r="I206" s="22"/>
      <c r="J206" s="21"/>
      <c r="K206" s="21"/>
      <c r="L206" s="20"/>
      <c r="M206" s="19"/>
      <c r="N206" s="18"/>
      <c r="O206" s="159"/>
      <c r="P206" s="16"/>
      <c r="Q206" s="15"/>
    </row>
    <row r="207" spans="1:17" x14ac:dyDescent="0.2">
      <c r="A207" s="28"/>
      <c r="B207" s="27"/>
      <c r="C207" s="27"/>
      <c r="D207" s="26"/>
      <c r="E207" s="25"/>
      <c r="F207" s="24"/>
      <c r="G207" s="23"/>
      <c r="H207" s="22"/>
      <c r="I207" s="22"/>
      <c r="J207" s="21"/>
      <c r="K207" s="21"/>
      <c r="L207" s="20"/>
      <c r="M207" s="19"/>
      <c r="N207" s="18"/>
      <c r="O207" s="159"/>
      <c r="P207" s="16"/>
      <c r="Q207" s="15"/>
    </row>
    <row r="208" spans="1:17" x14ac:dyDescent="0.2">
      <c r="A208" s="28"/>
      <c r="B208" s="27"/>
      <c r="C208" s="27"/>
      <c r="D208" s="26"/>
      <c r="E208" s="25"/>
      <c r="F208" s="24"/>
      <c r="G208" s="23"/>
      <c r="H208" s="22"/>
      <c r="I208" s="22"/>
      <c r="J208" s="21"/>
      <c r="K208" s="21"/>
      <c r="L208" s="20"/>
      <c r="M208" s="19"/>
      <c r="N208" s="18"/>
      <c r="O208" s="159"/>
      <c r="P208" s="16"/>
      <c r="Q208" s="15"/>
    </row>
    <row r="209" spans="1:17" x14ac:dyDescent="0.2">
      <c r="A209" s="28"/>
      <c r="B209" s="27"/>
      <c r="C209" s="27"/>
      <c r="D209" s="26"/>
      <c r="E209" s="25"/>
      <c r="F209" s="24"/>
      <c r="G209" s="23"/>
      <c r="H209" s="22"/>
      <c r="I209" s="22"/>
      <c r="J209" s="21"/>
      <c r="K209" s="21"/>
      <c r="L209" s="20"/>
      <c r="M209" s="19"/>
      <c r="N209" s="18"/>
      <c r="O209" s="159"/>
      <c r="P209" s="16"/>
      <c r="Q209" s="15"/>
    </row>
    <row r="210" spans="1:17" x14ac:dyDescent="0.2">
      <c r="A210" s="28"/>
      <c r="B210" s="27"/>
      <c r="C210" s="27"/>
      <c r="D210" s="26"/>
      <c r="E210" s="25"/>
      <c r="F210" s="24"/>
      <c r="G210" s="23"/>
      <c r="H210" s="22"/>
      <c r="I210" s="22"/>
      <c r="J210" s="21"/>
      <c r="K210" s="21"/>
      <c r="L210" s="20"/>
      <c r="M210" s="19"/>
      <c r="N210" s="18"/>
      <c r="O210" s="159"/>
      <c r="P210" s="16"/>
      <c r="Q210" s="15"/>
    </row>
    <row r="211" spans="1:17" x14ac:dyDescent="0.2">
      <c r="A211" s="28"/>
      <c r="B211" s="27"/>
      <c r="C211" s="27"/>
      <c r="D211" s="26"/>
      <c r="E211" s="25"/>
      <c r="F211" s="24"/>
      <c r="G211" s="23"/>
      <c r="H211" s="22"/>
      <c r="I211" s="22"/>
      <c r="J211" s="21"/>
      <c r="K211" s="21"/>
      <c r="L211" s="20"/>
      <c r="M211" s="19"/>
      <c r="N211" s="18"/>
      <c r="O211" s="159"/>
      <c r="P211" s="16"/>
      <c r="Q211" s="15"/>
    </row>
    <row r="212" spans="1:17" x14ac:dyDescent="0.2">
      <c r="A212" s="28"/>
      <c r="B212" s="27"/>
      <c r="C212" s="27"/>
      <c r="D212" s="26"/>
      <c r="E212" s="25"/>
      <c r="F212" s="24"/>
      <c r="G212" s="23"/>
      <c r="H212" s="22"/>
      <c r="I212" s="22"/>
      <c r="J212" s="21"/>
      <c r="K212" s="21"/>
      <c r="L212" s="20"/>
      <c r="M212" s="19"/>
      <c r="N212" s="18"/>
      <c r="O212" s="159"/>
      <c r="P212" s="16"/>
      <c r="Q212" s="15"/>
    </row>
    <row r="213" spans="1:17" x14ac:dyDescent="0.2">
      <c r="A213" s="28"/>
      <c r="B213" s="27"/>
      <c r="C213" s="27"/>
      <c r="D213" s="26"/>
      <c r="E213" s="25"/>
      <c r="F213" s="24"/>
      <c r="G213" s="23"/>
      <c r="H213" s="22"/>
      <c r="I213" s="22"/>
      <c r="J213" s="21"/>
      <c r="K213" s="21"/>
      <c r="L213" s="20"/>
      <c r="M213" s="19"/>
      <c r="N213" s="18"/>
      <c r="O213" s="159"/>
      <c r="P213" s="16"/>
      <c r="Q213" s="15"/>
    </row>
    <row r="214" spans="1:17" x14ac:dyDescent="0.2">
      <c r="A214" s="28"/>
      <c r="B214" s="27"/>
      <c r="C214" s="27"/>
      <c r="D214" s="26"/>
      <c r="E214" s="25"/>
      <c r="F214" s="24"/>
      <c r="G214" s="23"/>
      <c r="H214" s="22"/>
      <c r="I214" s="22"/>
      <c r="J214" s="21"/>
      <c r="K214" s="21"/>
      <c r="L214" s="20"/>
      <c r="M214" s="19"/>
      <c r="N214" s="18"/>
      <c r="O214" s="159"/>
      <c r="P214" s="16"/>
      <c r="Q214" s="15"/>
    </row>
    <row r="215" spans="1:17" x14ac:dyDescent="0.2">
      <c r="A215" s="28"/>
      <c r="B215" s="27"/>
      <c r="C215" s="27"/>
      <c r="D215" s="26"/>
      <c r="E215" s="25"/>
      <c r="F215" s="24"/>
      <c r="G215" s="23"/>
      <c r="H215" s="22"/>
      <c r="I215" s="22"/>
      <c r="J215" s="21"/>
      <c r="K215" s="21"/>
      <c r="L215" s="20"/>
      <c r="M215" s="19"/>
      <c r="N215" s="18"/>
      <c r="O215" s="159"/>
      <c r="P215" s="16"/>
      <c r="Q215" s="15"/>
    </row>
    <row r="216" spans="1:17" x14ac:dyDescent="0.2">
      <c r="A216" s="28"/>
      <c r="B216" s="27"/>
      <c r="C216" s="27"/>
      <c r="D216" s="26"/>
      <c r="E216" s="25"/>
      <c r="F216" s="24"/>
      <c r="G216" s="23"/>
      <c r="H216" s="22"/>
      <c r="I216" s="22"/>
      <c r="J216" s="21"/>
      <c r="K216" s="21"/>
      <c r="L216" s="20"/>
      <c r="M216" s="19"/>
      <c r="N216" s="18"/>
      <c r="O216" s="159"/>
      <c r="P216" s="16"/>
      <c r="Q216" s="15"/>
    </row>
    <row r="217" spans="1:17" x14ac:dyDescent="0.2">
      <c r="A217" s="28"/>
      <c r="B217" s="27"/>
      <c r="C217" s="27"/>
      <c r="D217" s="26"/>
      <c r="E217" s="25"/>
      <c r="F217" s="24"/>
      <c r="G217" s="23"/>
      <c r="H217" s="22"/>
      <c r="I217" s="22"/>
      <c r="J217" s="21"/>
      <c r="K217" s="21"/>
      <c r="L217" s="20"/>
      <c r="M217" s="19"/>
      <c r="N217" s="18"/>
      <c r="O217" s="159"/>
      <c r="P217" s="16"/>
      <c r="Q217" s="15"/>
    </row>
    <row r="218" spans="1:17" x14ac:dyDescent="0.2">
      <c r="A218" s="28"/>
      <c r="B218" s="27"/>
      <c r="C218" s="27"/>
      <c r="D218" s="26"/>
      <c r="E218" s="25"/>
      <c r="F218" s="24"/>
      <c r="G218" s="23"/>
      <c r="H218" s="22"/>
      <c r="I218" s="22"/>
      <c r="J218" s="21"/>
      <c r="K218" s="21"/>
      <c r="L218" s="20"/>
      <c r="M218" s="19"/>
      <c r="N218" s="18"/>
      <c r="O218" s="159"/>
      <c r="P218" s="16"/>
      <c r="Q218" s="15"/>
    </row>
    <row r="219" spans="1:17" x14ac:dyDescent="0.2">
      <c r="A219" s="28"/>
      <c r="B219" s="27"/>
      <c r="C219" s="27"/>
      <c r="D219" s="26"/>
      <c r="E219" s="25"/>
      <c r="F219" s="24"/>
      <c r="G219" s="23"/>
      <c r="H219" s="22"/>
      <c r="I219" s="22"/>
      <c r="J219" s="21"/>
      <c r="K219" s="21"/>
      <c r="L219" s="20"/>
      <c r="M219" s="19"/>
      <c r="N219" s="18"/>
      <c r="O219" s="159"/>
      <c r="P219" s="16"/>
      <c r="Q219" s="15"/>
    </row>
    <row r="220" spans="1:17" x14ac:dyDescent="0.2">
      <c r="A220" s="28"/>
      <c r="B220" s="27"/>
      <c r="C220" s="27"/>
      <c r="D220" s="26"/>
      <c r="E220" s="25"/>
      <c r="F220" s="24"/>
      <c r="G220" s="23"/>
      <c r="H220" s="22"/>
      <c r="I220" s="22"/>
      <c r="J220" s="21"/>
      <c r="K220" s="21"/>
      <c r="L220" s="20"/>
      <c r="M220" s="19"/>
      <c r="N220" s="18"/>
      <c r="O220" s="159"/>
      <c r="P220" s="16"/>
      <c r="Q220" s="15"/>
    </row>
    <row r="221" spans="1:17" x14ac:dyDescent="0.2">
      <c r="A221" s="28"/>
      <c r="B221" s="27"/>
      <c r="C221" s="27"/>
      <c r="D221" s="26"/>
      <c r="E221" s="25"/>
      <c r="F221" s="24"/>
      <c r="G221" s="23"/>
      <c r="H221" s="22"/>
      <c r="I221" s="22"/>
      <c r="J221" s="21"/>
      <c r="K221" s="21"/>
      <c r="L221" s="20"/>
      <c r="M221" s="19"/>
      <c r="N221" s="18"/>
      <c r="O221" s="159"/>
      <c r="P221" s="16"/>
      <c r="Q221" s="15"/>
    </row>
    <row r="222" spans="1:17" x14ac:dyDescent="0.2">
      <c r="A222" s="28"/>
      <c r="B222" s="27"/>
      <c r="C222" s="27"/>
      <c r="D222" s="26"/>
      <c r="E222" s="25"/>
      <c r="F222" s="24"/>
      <c r="G222" s="23"/>
      <c r="H222" s="22"/>
      <c r="I222" s="22"/>
      <c r="J222" s="21"/>
      <c r="K222" s="21"/>
      <c r="L222" s="20"/>
      <c r="M222" s="19"/>
      <c r="N222" s="18"/>
      <c r="O222" s="159"/>
      <c r="P222" s="16"/>
      <c r="Q222" s="15"/>
    </row>
    <row r="223" spans="1:17" x14ac:dyDescent="0.2">
      <c r="A223" s="28"/>
      <c r="B223" s="27"/>
      <c r="C223" s="27"/>
      <c r="D223" s="26"/>
      <c r="E223" s="25"/>
      <c r="F223" s="24"/>
      <c r="G223" s="23"/>
      <c r="H223" s="22"/>
      <c r="I223" s="22"/>
      <c r="J223" s="21"/>
      <c r="K223" s="21"/>
      <c r="L223" s="20"/>
      <c r="M223" s="19"/>
      <c r="N223" s="18"/>
      <c r="O223" s="159"/>
      <c r="P223" s="16"/>
      <c r="Q223" s="15"/>
    </row>
    <row r="224" spans="1:17" x14ac:dyDescent="0.2">
      <c r="A224" s="28"/>
      <c r="B224" s="27"/>
      <c r="C224" s="27"/>
      <c r="D224" s="26"/>
      <c r="E224" s="25"/>
      <c r="F224" s="24"/>
      <c r="G224" s="23"/>
      <c r="H224" s="22"/>
      <c r="I224" s="22"/>
      <c r="J224" s="21"/>
      <c r="K224" s="21"/>
      <c r="L224" s="20"/>
      <c r="M224" s="19"/>
      <c r="N224" s="18"/>
      <c r="O224" s="159"/>
      <c r="P224" s="16"/>
      <c r="Q224" s="15"/>
    </row>
    <row r="225" spans="1:17" x14ac:dyDescent="0.2">
      <c r="A225" s="28"/>
      <c r="B225" s="27"/>
      <c r="C225" s="27"/>
      <c r="D225" s="26"/>
      <c r="E225" s="25"/>
      <c r="F225" s="24"/>
      <c r="G225" s="23"/>
      <c r="H225" s="22"/>
      <c r="I225" s="22"/>
      <c r="J225" s="21"/>
      <c r="K225" s="21"/>
      <c r="L225" s="20"/>
      <c r="M225" s="19"/>
      <c r="N225" s="18"/>
      <c r="O225" s="159"/>
      <c r="P225" s="16"/>
      <c r="Q225" s="15"/>
    </row>
    <row r="226" spans="1:17" x14ac:dyDescent="0.2">
      <c r="A226" s="28"/>
      <c r="B226" s="27"/>
      <c r="C226" s="27"/>
      <c r="D226" s="26"/>
      <c r="E226" s="25"/>
      <c r="F226" s="24"/>
      <c r="G226" s="23"/>
      <c r="H226" s="22"/>
      <c r="I226" s="22"/>
      <c r="J226" s="21"/>
      <c r="K226" s="21"/>
      <c r="L226" s="20"/>
      <c r="M226" s="19"/>
      <c r="N226" s="18"/>
      <c r="O226" s="159"/>
      <c r="P226" s="16"/>
      <c r="Q226" s="15"/>
    </row>
    <row r="227" spans="1:17" x14ac:dyDescent="0.2">
      <c r="A227" s="28"/>
      <c r="B227" s="27"/>
      <c r="C227" s="27"/>
      <c r="D227" s="26"/>
      <c r="E227" s="25"/>
      <c r="F227" s="24"/>
      <c r="G227" s="23"/>
      <c r="H227" s="22"/>
      <c r="I227" s="22"/>
      <c r="J227" s="21"/>
      <c r="K227" s="21"/>
      <c r="L227" s="20"/>
      <c r="M227" s="19"/>
      <c r="N227" s="18"/>
      <c r="O227" s="159"/>
      <c r="P227" s="16"/>
      <c r="Q227" s="15"/>
    </row>
    <row r="228" spans="1:17" x14ac:dyDescent="0.2">
      <c r="A228" s="28"/>
      <c r="B228" s="27"/>
      <c r="C228" s="27"/>
      <c r="D228" s="26"/>
      <c r="E228" s="25"/>
      <c r="F228" s="24"/>
      <c r="G228" s="23"/>
      <c r="H228" s="22"/>
      <c r="I228" s="22"/>
      <c r="J228" s="21"/>
      <c r="K228" s="21"/>
      <c r="L228" s="20"/>
      <c r="M228" s="19"/>
      <c r="N228" s="18"/>
      <c r="O228" s="159"/>
      <c r="P228" s="16"/>
      <c r="Q228" s="15"/>
    </row>
    <row r="229" spans="1:17" x14ac:dyDescent="0.2">
      <c r="A229" s="28"/>
      <c r="B229" s="27"/>
      <c r="C229" s="27"/>
      <c r="D229" s="26"/>
      <c r="E229" s="25"/>
      <c r="F229" s="24"/>
      <c r="G229" s="23"/>
      <c r="H229" s="22"/>
      <c r="I229" s="22"/>
      <c r="J229" s="21"/>
      <c r="K229" s="21"/>
      <c r="L229" s="20"/>
      <c r="M229" s="19"/>
      <c r="N229" s="18"/>
      <c r="O229" s="159"/>
      <c r="P229" s="16"/>
      <c r="Q229" s="15"/>
    </row>
    <row r="230" spans="1:17" x14ac:dyDescent="0.2">
      <c r="A230" s="28"/>
      <c r="B230" s="27"/>
      <c r="C230" s="27"/>
      <c r="D230" s="26"/>
      <c r="E230" s="25"/>
      <c r="F230" s="24"/>
      <c r="G230" s="23"/>
      <c r="H230" s="22"/>
      <c r="I230" s="22"/>
      <c r="J230" s="21"/>
      <c r="K230" s="21"/>
      <c r="L230" s="20"/>
      <c r="M230" s="19"/>
      <c r="N230" s="18"/>
      <c r="O230" s="159"/>
      <c r="P230" s="16"/>
      <c r="Q230" s="15"/>
    </row>
    <row r="231" spans="1:17" x14ac:dyDescent="0.2">
      <c r="A231" s="28"/>
      <c r="B231" s="27"/>
      <c r="C231" s="27"/>
      <c r="D231" s="26"/>
      <c r="E231" s="25"/>
      <c r="F231" s="24"/>
      <c r="G231" s="23"/>
      <c r="H231" s="22"/>
      <c r="I231" s="22"/>
      <c r="J231" s="21"/>
      <c r="K231" s="21"/>
      <c r="L231" s="20"/>
      <c r="M231" s="19"/>
      <c r="N231" s="18"/>
      <c r="O231" s="159"/>
      <c r="P231" s="16"/>
      <c r="Q231" s="15"/>
    </row>
    <row r="232" spans="1:17" x14ac:dyDescent="0.2">
      <c r="A232" s="28"/>
      <c r="B232" s="27"/>
      <c r="C232" s="27"/>
      <c r="D232" s="26"/>
      <c r="E232" s="25"/>
      <c r="F232" s="24"/>
      <c r="G232" s="23"/>
      <c r="H232" s="22"/>
      <c r="I232" s="22"/>
      <c r="J232" s="21"/>
      <c r="K232" s="21"/>
      <c r="L232" s="20"/>
      <c r="M232" s="19"/>
      <c r="N232" s="18"/>
      <c r="O232" s="159"/>
      <c r="P232" s="16"/>
      <c r="Q232" s="15"/>
    </row>
    <row r="233" spans="1:17" x14ac:dyDescent="0.2">
      <c r="A233" s="28"/>
      <c r="B233" s="27"/>
      <c r="C233" s="27"/>
      <c r="D233" s="26"/>
      <c r="E233" s="25"/>
      <c r="F233" s="24"/>
      <c r="G233" s="23"/>
      <c r="H233" s="22"/>
      <c r="I233" s="22"/>
      <c r="J233" s="21"/>
      <c r="K233" s="21"/>
      <c r="L233" s="20"/>
      <c r="M233" s="19"/>
      <c r="N233" s="18"/>
      <c r="O233" s="159"/>
      <c r="P233" s="16"/>
      <c r="Q233" s="15"/>
    </row>
    <row r="234" spans="1:17" x14ac:dyDescent="0.2">
      <c r="A234" s="28"/>
      <c r="B234" s="27"/>
      <c r="C234" s="27"/>
      <c r="D234" s="26"/>
      <c r="E234" s="25"/>
      <c r="F234" s="24"/>
      <c r="G234" s="23"/>
      <c r="H234" s="22"/>
      <c r="I234" s="22"/>
      <c r="J234" s="21"/>
      <c r="K234" s="21"/>
      <c r="L234" s="20"/>
      <c r="M234" s="19"/>
      <c r="N234" s="18"/>
      <c r="O234" s="159"/>
      <c r="P234" s="16"/>
      <c r="Q234" s="15"/>
    </row>
    <row r="235" spans="1:17" x14ac:dyDescent="0.2">
      <c r="A235" s="28"/>
      <c r="B235" s="27"/>
      <c r="C235" s="27"/>
      <c r="D235" s="26"/>
      <c r="E235" s="25"/>
      <c r="F235" s="24"/>
      <c r="G235" s="23"/>
      <c r="H235" s="22"/>
      <c r="I235" s="22"/>
      <c r="J235" s="21"/>
      <c r="K235" s="21"/>
      <c r="L235" s="20"/>
      <c r="M235" s="19"/>
      <c r="N235" s="18"/>
      <c r="O235" s="159"/>
      <c r="P235" s="16"/>
      <c r="Q235" s="15"/>
    </row>
    <row r="236" spans="1:17" x14ac:dyDescent="0.2">
      <c r="A236" s="28"/>
      <c r="B236" s="27"/>
      <c r="C236" s="27"/>
      <c r="D236" s="26"/>
      <c r="E236" s="25"/>
      <c r="F236" s="24"/>
      <c r="G236" s="23"/>
      <c r="H236" s="22"/>
      <c r="I236" s="22"/>
      <c r="J236" s="21"/>
      <c r="K236" s="21"/>
      <c r="L236" s="20"/>
      <c r="M236" s="19"/>
      <c r="N236" s="18"/>
      <c r="O236" s="159"/>
      <c r="P236" s="16"/>
      <c r="Q236" s="15"/>
    </row>
    <row r="237" spans="1:17" x14ac:dyDescent="0.2">
      <c r="A237" s="28"/>
      <c r="B237" s="27"/>
      <c r="C237" s="27"/>
      <c r="D237" s="26"/>
      <c r="E237" s="25"/>
      <c r="F237" s="24"/>
      <c r="G237" s="23"/>
      <c r="H237" s="22"/>
      <c r="I237" s="22"/>
      <c r="J237" s="21"/>
      <c r="K237" s="21"/>
      <c r="L237" s="20"/>
      <c r="M237" s="19"/>
      <c r="N237" s="18"/>
      <c r="O237" s="159"/>
      <c r="P237" s="16"/>
      <c r="Q237" s="15"/>
    </row>
    <row r="238" spans="1:17" x14ac:dyDescent="0.2">
      <c r="A238" s="28"/>
      <c r="B238" s="27"/>
      <c r="C238" s="27"/>
      <c r="D238" s="26"/>
      <c r="E238" s="25"/>
      <c r="F238" s="24"/>
      <c r="G238" s="23"/>
      <c r="H238" s="22"/>
      <c r="I238" s="22"/>
      <c r="J238" s="21"/>
      <c r="K238" s="21"/>
      <c r="L238" s="20"/>
      <c r="M238" s="19"/>
      <c r="N238" s="18"/>
      <c r="O238" s="159"/>
      <c r="P238" s="16"/>
      <c r="Q238" s="15"/>
    </row>
    <row r="239" spans="1:17" x14ac:dyDescent="0.2">
      <c r="A239" s="28"/>
      <c r="B239" s="27"/>
      <c r="C239" s="27"/>
      <c r="D239" s="26"/>
      <c r="E239" s="25"/>
      <c r="F239" s="24"/>
      <c r="G239" s="23"/>
      <c r="H239" s="22"/>
      <c r="I239" s="22"/>
      <c r="J239" s="21"/>
      <c r="K239" s="21"/>
      <c r="L239" s="20"/>
      <c r="M239" s="19"/>
      <c r="N239" s="18"/>
      <c r="O239" s="159"/>
      <c r="P239" s="16"/>
      <c r="Q239" s="15"/>
    </row>
    <row r="240" spans="1:17" x14ac:dyDescent="0.2">
      <c r="A240" s="28"/>
      <c r="B240" s="27"/>
      <c r="C240" s="27"/>
      <c r="D240" s="26"/>
      <c r="E240" s="25"/>
      <c r="F240" s="24"/>
      <c r="G240" s="23"/>
      <c r="H240" s="22"/>
      <c r="I240" s="22"/>
      <c r="J240" s="21"/>
      <c r="K240" s="21"/>
      <c r="L240" s="20"/>
      <c r="M240" s="19"/>
      <c r="N240" s="18"/>
      <c r="O240" s="159"/>
      <c r="P240" s="16"/>
      <c r="Q240" s="15"/>
    </row>
    <row r="241" spans="1:17" x14ac:dyDescent="0.2">
      <c r="A241" s="28"/>
      <c r="B241" s="27"/>
      <c r="C241" s="27"/>
      <c r="D241" s="26"/>
      <c r="E241" s="25"/>
      <c r="F241" s="24"/>
      <c r="G241" s="23"/>
      <c r="H241" s="22"/>
      <c r="I241" s="22"/>
      <c r="J241" s="21"/>
      <c r="K241" s="21"/>
      <c r="L241" s="20"/>
      <c r="M241" s="19"/>
      <c r="N241" s="18"/>
      <c r="O241" s="159"/>
      <c r="P241" s="16"/>
      <c r="Q241" s="15"/>
    </row>
    <row r="242" spans="1:17" x14ac:dyDescent="0.2">
      <c r="A242" s="28"/>
      <c r="B242" s="27"/>
      <c r="C242" s="27"/>
      <c r="D242" s="26"/>
      <c r="E242" s="25"/>
      <c r="F242" s="24"/>
      <c r="G242" s="23"/>
      <c r="H242" s="22"/>
      <c r="I242" s="22"/>
      <c r="J242" s="21"/>
      <c r="K242" s="21"/>
      <c r="L242" s="20"/>
      <c r="M242" s="19"/>
      <c r="N242" s="18"/>
      <c r="O242" s="159"/>
      <c r="P242" s="16"/>
      <c r="Q242" s="15"/>
    </row>
    <row r="243" spans="1:17" x14ac:dyDescent="0.2">
      <c r="A243" s="28"/>
      <c r="B243" s="27"/>
      <c r="C243" s="27"/>
      <c r="D243" s="26"/>
      <c r="E243" s="25"/>
      <c r="F243" s="24"/>
      <c r="G243" s="23"/>
      <c r="H243" s="22"/>
      <c r="I243" s="22"/>
      <c r="J243" s="21"/>
      <c r="K243" s="21"/>
      <c r="L243" s="20"/>
      <c r="M243" s="19"/>
      <c r="N243" s="18"/>
      <c r="O243" s="159"/>
      <c r="P243" s="16"/>
      <c r="Q243" s="15"/>
    </row>
    <row r="244" spans="1:17" x14ac:dyDescent="0.2">
      <c r="A244" s="28"/>
      <c r="B244" s="27"/>
      <c r="C244" s="27"/>
      <c r="D244" s="26"/>
      <c r="E244" s="25"/>
      <c r="F244" s="24"/>
      <c r="G244" s="23"/>
      <c r="H244" s="22"/>
      <c r="I244" s="22"/>
      <c r="J244" s="21"/>
      <c r="K244" s="21"/>
      <c r="L244" s="20"/>
      <c r="M244" s="19"/>
      <c r="N244" s="18"/>
      <c r="O244" s="159"/>
      <c r="P244" s="16"/>
      <c r="Q244" s="15"/>
    </row>
    <row r="245" spans="1:17" x14ac:dyDescent="0.2">
      <c r="A245" s="28"/>
      <c r="B245" s="27"/>
      <c r="C245" s="27"/>
      <c r="D245" s="26"/>
      <c r="E245" s="25"/>
      <c r="F245" s="24"/>
      <c r="G245" s="23"/>
      <c r="H245" s="22"/>
      <c r="I245" s="22"/>
      <c r="J245" s="21"/>
      <c r="K245" s="21"/>
      <c r="L245" s="20"/>
      <c r="M245" s="19"/>
      <c r="N245" s="18"/>
      <c r="O245" s="159"/>
      <c r="P245" s="16"/>
      <c r="Q245" s="15"/>
    </row>
    <row r="246" spans="1:17" x14ac:dyDescent="0.2">
      <c r="A246" s="28"/>
      <c r="B246" s="27"/>
      <c r="C246" s="27"/>
      <c r="D246" s="26"/>
      <c r="E246" s="25"/>
      <c r="F246" s="24"/>
      <c r="G246" s="23"/>
      <c r="H246" s="22"/>
      <c r="I246" s="22"/>
      <c r="J246" s="21"/>
      <c r="K246" s="21"/>
      <c r="L246" s="20"/>
      <c r="M246" s="19"/>
      <c r="N246" s="18"/>
      <c r="O246" s="159"/>
      <c r="P246" s="16"/>
      <c r="Q246" s="15"/>
    </row>
    <row r="247" spans="1:17" x14ac:dyDescent="0.2">
      <c r="A247" s="28"/>
      <c r="B247" s="27"/>
      <c r="C247" s="27"/>
      <c r="D247" s="26"/>
      <c r="E247" s="25"/>
      <c r="F247" s="24"/>
      <c r="G247" s="23"/>
      <c r="H247" s="22"/>
      <c r="I247" s="22"/>
      <c r="J247" s="21"/>
      <c r="K247" s="21"/>
      <c r="L247" s="20"/>
      <c r="M247" s="19"/>
      <c r="N247" s="18"/>
      <c r="O247" s="159"/>
      <c r="P247" s="16"/>
      <c r="Q247" s="15"/>
    </row>
    <row r="248" spans="1:17" x14ac:dyDescent="0.2">
      <c r="A248" s="28"/>
      <c r="B248" s="27"/>
      <c r="C248" s="27"/>
      <c r="D248" s="26"/>
      <c r="E248" s="25"/>
      <c r="F248" s="24"/>
      <c r="G248" s="23"/>
      <c r="H248" s="22"/>
      <c r="I248" s="22"/>
      <c r="J248" s="21"/>
      <c r="K248" s="21"/>
      <c r="L248" s="20"/>
      <c r="M248" s="19"/>
      <c r="N248" s="18"/>
      <c r="O248" s="159"/>
      <c r="P248" s="16"/>
      <c r="Q248" s="15"/>
    </row>
    <row r="249" spans="1:17" x14ac:dyDescent="0.2">
      <c r="A249" s="28"/>
      <c r="B249" s="27"/>
      <c r="C249" s="27"/>
      <c r="D249" s="26"/>
      <c r="E249" s="25"/>
      <c r="F249" s="24"/>
      <c r="G249" s="23"/>
      <c r="H249" s="22"/>
      <c r="I249" s="22"/>
      <c r="J249" s="21"/>
      <c r="K249" s="21"/>
      <c r="L249" s="20"/>
      <c r="M249" s="19"/>
      <c r="N249" s="18"/>
      <c r="O249" s="159"/>
      <c r="P249" s="16"/>
      <c r="Q249" s="15"/>
    </row>
    <row r="250" spans="1:17" x14ac:dyDescent="0.2">
      <c r="A250" s="28"/>
      <c r="B250" s="27"/>
      <c r="C250" s="27"/>
      <c r="D250" s="26"/>
      <c r="E250" s="25"/>
      <c r="F250" s="24"/>
      <c r="G250" s="23"/>
      <c r="H250" s="22"/>
      <c r="I250" s="22"/>
      <c r="J250" s="21"/>
      <c r="K250" s="21"/>
      <c r="L250" s="20"/>
      <c r="M250" s="19"/>
      <c r="N250" s="18"/>
      <c r="O250" s="159"/>
      <c r="P250" s="16"/>
      <c r="Q250" s="15"/>
    </row>
    <row r="251" spans="1:17" x14ac:dyDescent="0.2">
      <c r="A251" s="28"/>
      <c r="B251" s="27"/>
      <c r="C251" s="27"/>
      <c r="D251" s="26"/>
      <c r="E251" s="25"/>
      <c r="F251" s="24"/>
      <c r="G251" s="23"/>
      <c r="H251" s="22"/>
      <c r="I251" s="22"/>
      <c r="J251" s="21"/>
      <c r="K251" s="21"/>
      <c r="L251" s="20"/>
      <c r="M251" s="19"/>
      <c r="N251" s="18"/>
      <c r="O251" s="159"/>
      <c r="P251" s="16"/>
      <c r="Q251" s="15"/>
    </row>
    <row r="252" spans="1:17" x14ac:dyDescent="0.2">
      <c r="A252" s="28"/>
      <c r="B252" s="27"/>
      <c r="C252" s="27"/>
      <c r="D252" s="26"/>
      <c r="E252" s="25"/>
      <c r="F252" s="24"/>
      <c r="G252" s="23"/>
      <c r="H252" s="22"/>
      <c r="I252" s="22"/>
      <c r="J252" s="21"/>
      <c r="K252" s="21"/>
      <c r="L252" s="20"/>
      <c r="M252" s="19"/>
      <c r="N252" s="18"/>
      <c r="O252" s="159"/>
      <c r="P252" s="16"/>
      <c r="Q252" s="15"/>
    </row>
    <row r="253" spans="1:17" x14ac:dyDescent="0.2">
      <c r="A253" s="28"/>
      <c r="B253" s="27"/>
      <c r="C253" s="27"/>
      <c r="D253" s="26"/>
      <c r="E253" s="25"/>
      <c r="F253" s="24"/>
      <c r="G253" s="23"/>
      <c r="H253" s="22"/>
      <c r="I253" s="22"/>
      <c r="J253" s="21"/>
      <c r="K253" s="21"/>
      <c r="L253" s="20"/>
      <c r="M253" s="19"/>
      <c r="N253" s="18"/>
      <c r="O253" s="159"/>
      <c r="P253" s="16"/>
      <c r="Q253" s="15"/>
    </row>
    <row r="254" spans="1:17" x14ac:dyDescent="0.2">
      <c r="A254" s="28"/>
      <c r="B254" s="27"/>
      <c r="C254" s="27"/>
      <c r="D254" s="26"/>
      <c r="E254" s="25"/>
      <c r="F254" s="24"/>
      <c r="G254" s="23"/>
      <c r="H254" s="22"/>
      <c r="I254" s="22"/>
      <c r="J254" s="21"/>
      <c r="K254" s="21"/>
      <c r="L254" s="20"/>
      <c r="M254" s="19"/>
      <c r="N254" s="18"/>
      <c r="O254" s="159"/>
      <c r="P254" s="16"/>
      <c r="Q254" s="15"/>
    </row>
    <row r="255" spans="1:17" x14ac:dyDescent="0.2">
      <c r="A255" s="28"/>
      <c r="B255" s="27"/>
      <c r="C255" s="27"/>
      <c r="D255" s="26"/>
      <c r="E255" s="25"/>
      <c r="F255" s="24"/>
      <c r="G255" s="23"/>
      <c r="H255" s="22"/>
      <c r="I255" s="22"/>
      <c r="J255" s="21"/>
      <c r="K255" s="21"/>
      <c r="L255" s="20"/>
      <c r="M255" s="19"/>
      <c r="N255" s="18"/>
      <c r="O255" s="159"/>
      <c r="P255" s="16"/>
      <c r="Q255" s="15"/>
    </row>
    <row r="256" spans="1:17" x14ac:dyDescent="0.2">
      <c r="A256" s="28"/>
      <c r="B256" s="27"/>
      <c r="C256" s="27"/>
      <c r="D256" s="26"/>
      <c r="E256" s="25"/>
      <c r="F256" s="24"/>
      <c r="G256" s="23"/>
      <c r="H256" s="22"/>
      <c r="I256" s="22"/>
      <c r="J256" s="21"/>
      <c r="K256" s="21"/>
      <c r="L256" s="20"/>
      <c r="M256" s="19"/>
      <c r="N256" s="18"/>
      <c r="O256" s="159"/>
      <c r="P256" s="16"/>
      <c r="Q256" s="15"/>
    </row>
    <row r="257" spans="1:17" x14ac:dyDescent="0.2">
      <c r="A257" s="28"/>
      <c r="B257" s="27"/>
      <c r="C257" s="27"/>
      <c r="D257" s="26"/>
      <c r="E257" s="25"/>
      <c r="F257" s="24"/>
      <c r="G257" s="23"/>
      <c r="H257" s="22"/>
      <c r="I257" s="22"/>
      <c r="J257" s="21"/>
      <c r="K257" s="21"/>
      <c r="L257" s="20"/>
      <c r="M257" s="19"/>
      <c r="N257" s="18"/>
      <c r="O257" s="159"/>
      <c r="P257" s="16"/>
      <c r="Q257" s="15"/>
    </row>
    <row r="258" spans="1:17" x14ac:dyDescent="0.2">
      <c r="A258" s="28"/>
      <c r="B258" s="27"/>
      <c r="C258" s="27"/>
      <c r="D258" s="26"/>
      <c r="E258" s="25"/>
      <c r="F258" s="24"/>
      <c r="G258" s="23"/>
      <c r="H258" s="22"/>
      <c r="I258" s="22"/>
      <c r="J258" s="21"/>
      <c r="K258" s="21"/>
      <c r="L258" s="20"/>
      <c r="M258" s="19"/>
      <c r="N258" s="18"/>
      <c r="O258" s="159"/>
      <c r="P258" s="16"/>
      <c r="Q258" s="15"/>
    </row>
    <row r="259" spans="1:17" x14ac:dyDescent="0.2">
      <c r="A259" s="28"/>
      <c r="B259" s="27"/>
      <c r="C259" s="27"/>
      <c r="D259" s="26"/>
      <c r="E259" s="25"/>
      <c r="F259" s="24"/>
      <c r="G259" s="23"/>
      <c r="H259" s="22"/>
      <c r="I259" s="22"/>
      <c r="J259" s="21"/>
      <c r="K259" s="21"/>
      <c r="L259" s="20"/>
      <c r="M259" s="19"/>
      <c r="N259" s="18"/>
      <c r="O259" s="159"/>
      <c r="P259" s="16"/>
      <c r="Q259" s="15"/>
    </row>
    <row r="260" spans="1:17" x14ac:dyDescent="0.2">
      <c r="A260" s="28"/>
      <c r="B260" s="27"/>
      <c r="C260" s="27"/>
      <c r="D260" s="26"/>
      <c r="E260" s="25"/>
      <c r="F260" s="24"/>
      <c r="G260" s="23"/>
      <c r="H260" s="22"/>
      <c r="I260" s="22"/>
      <c r="J260" s="21"/>
      <c r="K260" s="21"/>
      <c r="L260" s="20"/>
      <c r="M260" s="19"/>
      <c r="N260" s="18"/>
      <c r="O260" s="159"/>
      <c r="P260" s="16"/>
      <c r="Q260" s="15"/>
    </row>
    <row r="261" spans="1:17" x14ac:dyDescent="0.2">
      <c r="A261" s="28"/>
      <c r="B261" s="27"/>
      <c r="C261" s="27"/>
      <c r="D261" s="26"/>
      <c r="E261" s="25"/>
      <c r="F261" s="24"/>
      <c r="G261" s="23"/>
      <c r="H261" s="22"/>
      <c r="I261" s="22"/>
      <c r="J261" s="21"/>
      <c r="K261" s="21"/>
      <c r="L261" s="20"/>
      <c r="M261" s="19"/>
      <c r="N261" s="18"/>
      <c r="O261" s="159"/>
      <c r="P261" s="16"/>
      <c r="Q261" s="15"/>
    </row>
    <row r="262" spans="1:17" x14ac:dyDescent="0.2">
      <c r="A262" s="28"/>
      <c r="B262" s="27"/>
      <c r="C262" s="27"/>
      <c r="D262" s="26"/>
      <c r="E262" s="25"/>
      <c r="F262" s="24"/>
      <c r="G262" s="23"/>
      <c r="H262" s="22"/>
      <c r="I262" s="22"/>
      <c r="J262" s="21"/>
      <c r="K262" s="21"/>
      <c r="L262" s="20"/>
      <c r="M262" s="19"/>
      <c r="N262" s="18"/>
      <c r="O262" s="159"/>
      <c r="P262" s="16"/>
      <c r="Q262" s="15"/>
    </row>
    <row r="263" spans="1:17" x14ac:dyDescent="0.2">
      <c r="A263" s="28"/>
      <c r="B263" s="27"/>
      <c r="C263" s="27"/>
      <c r="D263" s="26"/>
      <c r="E263" s="25"/>
      <c r="F263" s="24"/>
      <c r="G263" s="23"/>
      <c r="H263" s="22"/>
      <c r="I263" s="22"/>
      <c r="J263" s="21"/>
      <c r="K263" s="21"/>
      <c r="L263" s="20"/>
      <c r="M263" s="19"/>
      <c r="N263" s="18"/>
      <c r="O263" s="159"/>
      <c r="P263" s="16"/>
      <c r="Q263" s="15"/>
    </row>
    <row r="264" spans="1:17" x14ac:dyDescent="0.2">
      <c r="A264" s="28"/>
      <c r="B264" s="27"/>
      <c r="C264" s="27"/>
      <c r="D264" s="26"/>
      <c r="E264" s="25"/>
      <c r="F264" s="24"/>
      <c r="G264" s="23"/>
      <c r="H264" s="22"/>
      <c r="I264" s="22"/>
      <c r="J264" s="21"/>
      <c r="K264" s="21"/>
      <c r="L264" s="20"/>
      <c r="M264" s="19"/>
      <c r="N264" s="18"/>
      <c r="O264" s="159"/>
      <c r="P264" s="16"/>
      <c r="Q264" s="15"/>
    </row>
    <row r="265" spans="1:17" x14ac:dyDescent="0.2">
      <c r="A265" s="28"/>
      <c r="B265" s="27"/>
      <c r="C265" s="27"/>
      <c r="D265" s="26"/>
      <c r="E265" s="25"/>
      <c r="F265" s="24"/>
      <c r="G265" s="23"/>
      <c r="H265" s="22"/>
      <c r="I265" s="22"/>
      <c r="J265" s="21"/>
      <c r="K265" s="21"/>
      <c r="L265" s="20"/>
      <c r="M265" s="19"/>
      <c r="N265" s="18"/>
      <c r="O265" s="159"/>
      <c r="P265" s="16"/>
      <c r="Q265" s="15"/>
    </row>
    <row r="266" spans="1:17" x14ac:dyDescent="0.2">
      <c r="A266" s="28"/>
      <c r="B266" s="27"/>
      <c r="C266" s="27"/>
      <c r="D266" s="26"/>
      <c r="E266" s="25"/>
      <c r="F266" s="24"/>
      <c r="G266" s="23"/>
      <c r="H266" s="22"/>
      <c r="I266" s="22"/>
      <c r="J266" s="21"/>
      <c r="K266" s="21"/>
      <c r="L266" s="20"/>
      <c r="M266" s="19"/>
      <c r="N266" s="18"/>
      <c r="O266" s="159"/>
      <c r="P266" s="16"/>
      <c r="Q266" s="15"/>
    </row>
    <row r="267" spans="1:17" x14ac:dyDescent="0.2">
      <c r="A267" s="28"/>
      <c r="B267" s="27"/>
      <c r="C267" s="27"/>
      <c r="D267" s="26"/>
      <c r="E267" s="25"/>
      <c r="F267" s="24"/>
      <c r="G267" s="23"/>
      <c r="H267" s="22"/>
      <c r="I267" s="22"/>
      <c r="J267" s="21"/>
      <c r="K267" s="21"/>
      <c r="L267" s="20"/>
      <c r="M267" s="19"/>
      <c r="N267" s="18"/>
      <c r="O267" s="159"/>
      <c r="P267" s="16"/>
      <c r="Q267" s="15"/>
    </row>
    <row r="268" spans="1:17" x14ac:dyDescent="0.2">
      <c r="A268" s="28"/>
      <c r="B268" s="27"/>
      <c r="C268" s="27"/>
      <c r="D268" s="26"/>
      <c r="E268" s="25"/>
      <c r="F268" s="24"/>
      <c r="G268" s="23"/>
      <c r="H268" s="22"/>
      <c r="I268" s="22"/>
      <c r="J268" s="21"/>
      <c r="K268" s="21"/>
      <c r="L268" s="20"/>
      <c r="M268" s="19"/>
      <c r="N268" s="18"/>
      <c r="O268" s="159"/>
      <c r="P268" s="16"/>
      <c r="Q268" s="15"/>
    </row>
    <row r="269" spans="1:17" x14ac:dyDescent="0.2">
      <c r="A269" s="28"/>
      <c r="B269" s="27"/>
      <c r="C269" s="27"/>
      <c r="D269" s="26"/>
      <c r="E269" s="25"/>
      <c r="F269" s="24"/>
      <c r="G269" s="23"/>
      <c r="H269" s="22"/>
      <c r="I269" s="22"/>
      <c r="J269" s="21"/>
      <c r="K269" s="21"/>
      <c r="L269" s="20"/>
      <c r="M269" s="19"/>
      <c r="N269" s="18"/>
      <c r="O269" s="159"/>
      <c r="P269" s="16"/>
      <c r="Q269" s="15"/>
    </row>
    <row r="270" spans="1:17" x14ac:dyDescent="0.2">
      <c r="A270" s="28"/>
      <c r="B270" s="27"/>
      <c r="C270" s="27"/>
      <c r="D270" s="26"/>
      <c r="E270" s="25"/>
      <c r="F270" s="24"/>
      <c r="G270" s="23"/>
      <c r="H270" s="22"/>
      <c r="I270" s="22"/>
      <c r="J270" s="21"/>
      <c r="K270" s="21"/>
      <c r="L270" s="20"/>
      <c r="M270" s="19"/>
      <c r="N270" s="18"/>
      <c r="O270" s="159"/>
      <c r="P270" s="16"/>
      <c r="Q270" s="15"/>
    </row>
    <row r="271" spans="1:17" x14ac:dyDescent="0.2">
      <c r="A271" s="28"/>
      <c r="B271" s="27"/>
      <c r="C271" s="27"/>
      <c r="D271" s="26"/>
      <c r="E271" s="25"/>
      <c r="F271" s="24"/>
      <c r="G271" s="23"/>
      <c r="H271" s="22"/>
      <c r="I271" s="22"/>
      <c r="J271" s="21"/>
      <c r="K271" s="21"/>
      <c r="L271" s="20"/>
      <c r="M271" s="19"/>
      <c r="N271" s="18"/>
      <c r="O271" s="159"/>
      <c r="P271" s="16"/>
      <c r="Q271" s="15"/>
    </row>
    <row r="272" spans="1:17" x14ac:dyDescent="0.2">
      <c r="A272" s="28"/>
      <c r="B272" s="27"/>
      <c r="C272" s="27"/>
      <c r="D272" s="26"/>
      <c r="E272" s="25"/>
      <c r="F272" s="24"/>
      <c r="G272" s="23"/>
      <c r="H272" s="22"/>
      <c r="I272" s="22"/>
      <c r="J272" s="21"/>
      <c r="K272" s="21"/>
      <c r="L272" s="20"/>
      <c r="M272" s="19"/>
      <c r="N272" s="18"/>
      <c r="O272" s="159"/>
      <c r="P272" s="16"/>
      <c r="Q272" s="15"/>
    </row>
    <row r="273" spans="1:17" x14ac:dyDescent="0.2">
      <c r="A273" s="28"/>
      <c r="B273" s="27"/>
      <c r="C273" s="27"/>
      <c r="D273" s="26"/>
      <c r="E273" s="25"/>
      <c r="F273" s="24"/>
      <c r="G273" s="23"/>
      <c r="H273" s="22"/>
      <c r="I273" s="22"/>
      <c r="J273" s="21"/>
      <c r="K273" s="21"/>
      <c r="L273" s="20"/>
      <c r="M273" s="19"/>
      <c r="N273" s="18"/>
      <c r="O273" s="159"/>
      <c r="P273" s="16"/>
      <c r="Q273" s="15"/>
    </row>
    <row r="274" spans="1:17" x14ac:dyDescent="0.2">
      <c r="A274" s="28"/>
      <c r="B274" s="27"/>
      <c r="C274" s="27"/>
      <c r="D274" s="26"/>
      <c r="E274" s="25"/>
      <c r="F274" s="24"/>
      <c r="G274" s="23"/>
      <c r="H274" s="22"/>
      <c r="I274" s="22"/>
      <c r="J274" s="21"/>
      <c r="K274" s="21"/>
      <c r="L274" s="20"/>
      <c r="M274" s="19"/>
      <c r="N274" s="18"/>
      <c r="O274" s="159"/>
      <c r="P274" s="16"/>
      <c r="Q274" s="15"/>
    </row>
    <row r="275" spans="1:17" x14ac:dyDescent="0.2">
      <c r="A275" s="28"/>
      <c r="B275" s="27"/>
      <c r="C275" s="27"/>
      <c r="D275" s="26"/>
      <c r="E275" s="25"/>
      <c r="F275" s="24"/>
      <c r="G275" s="23"/>
      <c r="H275" s="22"/>
      <c r="I275" s="22"/>
      <c r="J275" s="21"/>
      <c r="K275" s="21"/>
      <c r="L275" s="20"/>
      <c r="M275" s="19"/>
      <c r="N275" s="18"/>
      <c r="O275" s="159"/>
      <c r="P275" s="16"/>
      <c r="Q275" s="15"/>
    </row>
    <row r="276" spans="1:17" x14ac:dyDescent="0.2">
      <c r="A276" s="28"/>
      <c r="B276" s="27"/>
      <c r="C276" s="27"/>
      <c r="D276" s="26"/>
      <c r="E276" s="25"/>
      <c r="F276" s="24"/>
      <c r="G276" s="23"/>
      <c r="H276" s="22"/>
      <c r="I276" s="22"/>
      <c r="J276" s="21"/>
      <c r="K276" s="21"/>
      <c r="L276" s="20"/>
      <c r="M276" s="19"/>
      <c r="N276" s="18"/>
      <c r="O276" s="159"/>
      <c r="P276" s="16"/>
      <c r="Q276" s="15"/>
    </row>
    <row r="277" spans="1:17" x14ac:dyDescent="0.2">
      <c r="A277" s="28"/>
      <c r="B277" s="27"/>
      <c r="C277" s="27"/>
      <c r="D277" s="26"/>
      <c r="E277" s="25"/>
      <c r="F277" s="24"/>
      <c r="G277" s="23"/>
      <c r="H277" s="22"/>
      <c r="I277" s="22"/>
      <c r="J277" s="21"/>
      <c r="K277" s="21"/>
      <c r="L277" s="20"/>
      <c r="M277" s="19"/>
      <c r="N277" s="18"/>
      <c r="O277" s="159"/>
      <c r="P277" s="16"/>
      <c r="Q277" s="15"/>
    </row>
    <row r="278" spans="1:17" x14ac:dyDescent="0.2">
      <c r="A278" s="28"/>
      <c r="B278" s="27"/>
      <c r="C278" s="27"/>
      <c r="D278" s="26"/>
      <c r="E278" s="25"/>
      <c r="F278" s="24"/>
      <c r="G278" s="23"/>
      <c r="H278" s="22"/>
      <c r="I278" s="22"/>
      <c r="J278" s="21"/>
      <c r="K278" s="21"/>
      <c r="L278" s="20"/>
      <c r="M278" s="19"/>
      <c r="N278" s="18"/>
      <c r="O278" s="159"/>
      <c r="P278" s="16"/>
      <c r="Q278" s="15"/>
    </row>
    <row r="279" spans="1:17" x14ac:dyDescent="0.2">
      <c r="A279" s="28"/>
      <c r="B279" s="27"/>
      <c r="C279" s="27"/>
      <c r="D279" s="26"/>
      <c r="E279" s="25"/>
      <c r="F279" s="24"/>
      <c r="G279" s="23"/>
      <c r="H279" s="22"/>
      <c r="I279" s="22"/>
      <c r="J279" s="21"/>
      <c r="K279" s="21"/>
      <c r="L279" s="20"/>
      <c r="M279" s="19"/>
      <c r="N279" s="18"/>
      <c r="O279" s="159"/>
      <c r="P279" s="16"/>
      <c r="Q279" s="15"/>
    </row>
    <row r="280" spans="1:17" x14ac:dyDescent="0.2">
      <c r="A280" s="28"/>
      <c r="B280" s="27"/>
      <c r="C280" s="27"/>
      <c r="D280" s="26"/>
      <c r="E280" s="25"/>
      <c r="F280" s="24"/>
      <c r="G280" s="23"/>
      <c r="H280" s="22"/>
      <c r="I280" s="22"/>
      <c r="J280" s="21"/>
      <c r="K280" s="21"/>
      <c r="L280" s="20"/>
      <c r="M280" s="19"/>
      <c r="N280" s="18"/>
      <c r="O280" s="159"/>
      <c r="P280" s="16"/>
      <c r="Q280" s="15"/>
    </row>
    <row r="281" spans="1:17" x14ac:dyDescent="0.2">
      <c r="A281" s="28"/>
      <c r="B281" s="27"/>
      <c r="C281" s="27"/>
      <c r="D281" s="26"/>
      <c r="E281" s="25"/>
      <c r="F281" s="24"/>
      <c r="G281" s="23"/>
      <c r="H281" s="22"/>
      <c r="I281" s="22"/>
      <c r="J281" s="21"/>
      <c r="K281" s="21"/>
      <c r="L281" s="20"/>
      <c r="M281" s="19"/>
      <c r="N281" s="18"/>
      <c r="O281" s="159"/>
      <c r="P281" s="16"/>
      <c r="Q281" s="15"/>
    </row>
    <row r="282" spans="1:17" x14ac:dyDescent="0.2">
      <c r="A282" s="28"/>
      <c r="B282" s="27"/>
      <c r="C282" s="27"/>
      <c r="D282" s="26"/>
      <c r="E282" s="25"/>
      <c r="F282" s="24"/>
      <c r="G282" s="23"/>
      <c r="H282" s="22"/>
      <c r="I282" s="22"/>
      <c r="J282" s="21"/>
      <c r="K282" s="21"/>
      <c r="L282" s="20"/>
      <c r="M282" s="19"/>
      <c r="N282" s="18"/>
      <c r="O282" s="159"/>
      <c r="P282" s="16"/>
      <c r="Q282" s="15"/>
    </row>
    <row r="283" spans="1:17" x14ac:dyDescent="0.2">
      <c r="A283" s="28"/>
      <c r="B283" s="27"/>
      <c r="C283" s="27"/>
      <c r="D283" s="26"/>
      <c r="E283" s="25"/>
      <c r="F283" s="24"/>
      <c r="G283" s="23"/>
      <c r="H283" s="22"/>
      <c r="I283" s="22"/>
      <c r="J283" s="21"/>
      <c r="K283" s="21"/>
      <c r="L283" s="20"/>
      <c r="M283" s="19"/>
      <c r="N283" s="18"/>
      <c r="O283" s="159"/>
      <c r="P283" s="16"/>
      <c r="Q283" s="15"/>
    </row>
    <row r="284" spans="1:17" x14ac:dyDescent="0.2">
      <c r="A284" s="28"/>
      <c r="B284" s="27"/>
      <c r="C284" s="27"/>
      <c r="D284" s="26"/>
      <c r="E284" s="25"/>
      <c r="F284" s="24"/>
      <c r="G284" s="23"/>
      <c r="H284" s="22"/>
      <c r="I284" s="22"/>
      <c r="J284" s="21"/>
      <c r="K284" s="21"/>
      <c r="L284" s="20"/>
      <c r="M284" s="19"/>
      <c r="N284" s="18"/>
      <c r="O284" s="159"/>
      <c r="P284" s="16"/>
      <c r="Q284" s="15"/>
    </row>
    <row r="285" spans="1:17" x14ac:dyDescent="0.2">
      <c r="A285" s="28"/>
      <c r="B285" s="27"/>
      <c r="C285" s="27"/>
      <c r="D285" s="26"/>
      <c r="E285" s="25"/>
      <c r="F285" s="24"/>
      <c r="G285" s="23"/>
      <c r="H285" s="22"/>
      <c r="I285" s="22"/>
      <c r="J285" s="21"/>
      <c r="K285" s="21"/>
      <c r="L285" s="20"/>
      <c r="M285" s="19"/>
      <c r="N285" s="18"/>
      <c r="O285" s="159"/>
      <c r="P285" s="16"/>
      <c r="Q285" s="15"/>
    </row>
    <row r="286" spans="1:17" x14ac:dyDescent="0.2">
      <c r="A286" s="28"/>
      <c r="B286" s="27"/>
      <c r="C286" s="27"/>
      <c r="D286" s="26"/>
      <c r="E286" s="25"/>
      <c r="F286" s="24"/>
      <c r="G286" s="23"/>
      <c r="H286" s="22"/>
      <c r="I286" s="22"/>
      <c r="J286" s="21"/>
      <c r="K286" s="21"/>
      <c r="L286" s="20"/>
      <c r="M286" s="19"/>
      <c r="N286" s="18"/>
      <c r="O286" s="159"/>
      <c r="P286" s="16"/>
      <c r="Q286" s="15"/>
    </row>
    <row r="287" spans="1:17" x14ac:dyDescent="0.2">
      <c r="A287" s="28"/>
      <c r="B287" s="27"/>
      <c r="C287" s="27"/>
      <c r="D287" s="26"/>
      <c r="E287" s="25"/>
      <c r="F287" s="24"/>
      <c r="G287" s="23"/>
      <c r="H287" s="22"/>
      <c r="I287" s="22"/>
      <c r="J287" s="21"/>
      <c r="K287" s="21"/>
      <c r="L287" s="20"/>
      <c r="M287" s="19"/>
      <c r="N287" s="18"/>
      <c r="O287" s="159"/>
      <c r="P287" s="16"/>
      <c r="Q287" s="15"/>
    </row>
    <row r="288" spans="1:17" x14ac:dyDescent="0.2">
      <c r="A288" s="28"/>
      <c r="B288" s="27"/>
      <c r="C288" s="27"/>
      <c r="D288" s="26"/>
      <c r="E288" s="25"/>
      <c r="F288" s="24"/>
      <c r="G288" s="23"/>
      <c r="H288" s="22"/>
      <c r="I288" s="22"/>
      <c r="J288" s="21"/>
      <c r="K288" s="21"/>
      <c r="L288" s="20"/>
      <c r="M288" s="19"/>
      <c r="N288" s="18"/>
      <c r="O288" s="159"/>
      <c r="P288" s="16"/>
      <c r="Q288" s="15"/>
    </row>
    <row r="289" spans="1:17" x14ac:dyDescent="0.2">
      <c r="A289" s="28"/>
      <c r="B289" s="27"/>
      <c r="C289" s="27"/>
      <c r="D289" s="26"/>
      <c r="E289" s="25"/>
      <c r="F289" s="24"/>
      <c r="G289" s="23"/>
      <c r="H289" s="22"/>
      <c r="I289" s="22"/>
      <c r="J289" s="21"/>
      <c r="K289" s="21"/>
      <c r="L289" s="20"/>
      <c r="M289" s="19"/>
      <c r="N289" s="18"/>
      <c r="O289" s="159"/>
      <c r="P289" s="16"/>
      <c r="Q289" s="15"/>
    </row>
    <row r="290" spans="1:17" x14ac:dyDescent="0.2">
      <c r="A290" s="28"/>
      <c r="B290" s="27"/>
      <c r="C290" s="27"/>
      <c r="D290" s="26"/>
      <c r="E290" s="25"/>
      <c r="F290" s="24"/>
      <c r="G290" s="23"/>
      <c r="H290" s="22"/>
      <c r="I290" s="22"/>
      <c r="J290" s="21"/>
      <c r="K290" s="21"/>
      <c r="L290" s="20"/>
      <c r="M290" s="19"/>
      <c r="N290" s="18"/>
      <c r="O290" s="159"/>
      <c r="P290" s="16"/>
      <c r="Q290" s="15"/>
    </row>
    <row r="291" spans="1:17" x14ac:dyDescent="0.2">
      <c r="A291" s="28"/>
      <c r="B291" s="27"/>
      <c r="C291" s="27"/>
      <c r="D291" s="26"/>
      <c r="E291" s="25"/>
      <c r="F291" s="24"/>
      <c r="G291" s="23"/>
      <c r="H291" s="22"/>
      <c r="I291" s="22"/>
      <c r="J291" s="21"/>
      <c r="K291" s="21"/>
      <c r="L291" s="20"/>
      <c r="M291" s="19"/>
      <c r="N291" s="18"/>
      <c r="O291" s="159"/>
      <c r="P291" s="16"/>
      <c r="Q291" s="15"/>
    </row>
    <row r="292" spans="1:17" x14ac:dyDescent="0.2">
      <c r="A292" s="28"/>
      <c r="B292" s="27"/>
      <c r="C292" s="27"/>
      <c r="D292" s="26"/>
      <c r="E292" s="25"/>
      <c r="F292" s="24"/>
      <c r="G292" s="23"/>
      <c r="H292" s="22"/>
      <c r="I292" s="22"/>
      <c r="J292" s="21"/>
      <c r="K292" s="21"/>
      <c r="L292" s="20"/>
      <c r="M292" s="19"/>
      <c r="N292" s="18"/>
      <c r="O292" s="159"/>
      <c r="P292" s="16"/>
      <c r="Q292" s="15"/>
    </row>
    <row r="293" spans="1:17" x14ac:dyDescent="0.2">
      <c r="A293" s="28"/>
      <c r="B293" s="27"/>
      <c r="C293" s="27"/>
      <c r="D293" s="26"/>
      <c r="E293" s="25"/>
      <c r="F293" s="24"/>
      <c r="G293" s="23"/>
      <c r="H293" s="22"/>
      <c r="I293" s="22"/>
      <c r="J293" s="21"/>
      <c r="K293" s="21"/>
      <c r="L293" s="20"/>
      <c r="M293" s="19"/>
      <c r="N293" s="18"/>
      <c r="O293" s="159"/>
      <c r="P293" s="16"/>
      <c r="Q293" s="15"/>
    </row>
    <row r="294" spans="1:17" x14ac:dyDescent="0.2">
      <c r="A294" s="28"/>
      <c r="B294" s="27"/>
      <c r="C294" s="27"/>
      <c r="D294" s="26"/>
      <c r="E294" s="25"/>
      <c r="F294" s="24"/>
      <c r="G294" s="23"/>
      <c r="H294" s="22"/>
      <c r="I294" s="22"/>
      <c r="J294" s="21"/>
      <c r="K294" s="21"/>
      <c r="L294" s="20"/>
      <c r="M294" s="19"/>
      <c r="N294" s="18"/>
      <c r="O294" s="159"/>
      <c r="P294" s="16"/>
      <c r="Q294" s="15"/>
    </row>
    <row r="295" spans="1:17" x14ac:dyDescent="0.2">
      <c r="A295" s="28"/>
      <c r="B295" s="27"/>
      <c r="C295" s="27"/>
      <c r="D295" s="26"/>
      <c r="E295" s="25"/>
      <c r="F295" s="24"/>
      <c r="G295" s="23"/>
      <c r="H295" s="22"/>
      <c r="I295" s="22"/>
      <c r="J295" s="21"/>
      <c r="K295" s="21"/>
      <c r="L295" s="20"/>
      <c r="M295" s="19"/>
      <c r="N295" s="18"/>
      <c r="O295" s="159"/>
      <c r="P295" s="16"/>
      <c r="Q295" s="15"/>
    </row>
    <row r="296" spans="1:17" x14ac:dyDescent="0.2">
      <c r="A296" s="28"/>
      <c r="B296" s="27"/>
      <c r="C296" s="27"/>
      <c r="D296" s="26"/>
      <c r="E296" s="25"/>
      <c r="F296" s="24"/>
      <c r="G296" s="23"/>
      <c r="H296" s="22"/>
      <c r="I296" s="22"/>
      <c r="J296" s="21"/>
      <c r="K296" s="21"/>
      <c r="L296" s="20"/>
      <c r="M296" s="19"/>
      <c r="N296" s="18"/>
      <c r="O296" s="159"/>
      <c r="P296" s="16"/>
      <c r="Q296" s="15"/>
    </row>
    <row r="297" spans="1:17" x14ac:dyDescent="0.2">
      <c r="A297" s="28"/>
      <c r="B297" s="27"/>
      <c r="C297" s="27"/>
      <c r="D297" s="26"/>
      <c r="E297" s="25"/>
      <c r="F297" s="24"/>
      <c r="G297" s="23"/>
      <c r="H297" s="22"/>
      <c r="I297" s="22"/>
      <c r="J297" s="21"/>
      <c r="K297" s="21"/>
      <c r="L297" s="20"/>
      <c r="M297" s="19"/>
      <c r="N297" s="18"/>
      <c r="O297" s="159"/>
      <c r="P297" s="16"/>
      <c r="Q297" s="15"/>
    </row>
    <row r="298" spans="1:17" x14ac:dyDescent="0.2">
      <c r="A298" s="28"/>
      <c r="B298" s="27"/>
      <c r="C298" s="27"/>
      <c r="D298" s="26"/>
      <c r="E298" s="25"/>
      <c r="F298" s="24"/>
      <c r="G298" s="23"/>
      <c r="H298" s="22"/>
      <c r="I298" s="22"/>
      <c r="J298" s="21"/>
      <c r="K298" s="21"/>
      <c r="L298" s="20"/>
      <c r="M298" s="19"/>
      <c r="N298" s="18"/>
      <c r="O298" s="159"/>
      <c r="P298" s="16"/>
      <c r="Q298" s="15"/>
    </row>
    <row r="299" spans="1:17" x14ac:dyDescent="0.2">
      <c r="A299" s="28"/>
      <c r="B299" s="27"/>
      <c r="C299" s="27"/>
      <c r="D299" s="26"/>
      <c r="E299" s="25"/>
      <c r="F299" s="24"/>
      <c r="G299" s="23"/>
      <c r="H299" s="22"/>
      <c r="I299" s="22"/>
      <c r="J299" s="21"/>
      <c r="K299" s="21"/>
      <c r="L299" s="20"/>
      <c r="M299" s="19"/>
      <c r="N299" s="18"/>
      <c r="O299" s="159"/>
      <c r="P299" s="16"/>
      <c r="Q299" s="15"/>
    </row>
    <row r="300" spans="1:17" x14ac:dyDescent="0.2">
      <c r="A300" s="28"/>
      <c r="B300" s="27"/>
      <c r="C300" s="27"/>
      <c r="D300" s="26"/>
      <c r="E300" s="25"/>
      <c r="F300" s="24"/>
      <c r="G300" s="23"/>
      <c r="H300" s="22"/>
      <c r="I300" s="22"/>
      <c r="J300" s="21"/>
      <c r="K300" s="21"/>
      <c r="L300" s="20"/>
      <c r="M300" s="19"/>
      <c r="N300" s="18"/>
      <c r="O300" s="159"/>
      <c r="P300" s="16"/>
      <c r="Q300" s="15"/>
    </row>
    <row r="301" spans="1:17" x14ac:dyDescent="0.2">
      <c r="A301" s="28"/>
      <c r="B301" s="27"/>
      <c r="C301" s="27"/>
      <c r="D301" s="26"/>
      <c r="E301" s="25"/>
      <c r="F301" s="24"/>
      <c r="G301" s="23"/>
      <c r="H301" s="22"/>
      <c r="I301" s="22"/>
      <c r="J301" s="21"/>
      <c r="K301" s="21"/>
      <c r="L301" s="20"/>
      <c r="M301" s="19"/>
      <c r="N301" s="18"/>
      <c r="O301" s="159"/>
      <c r="P301" s="16"/>
      <c r="Q301" s="15"/>
    </row>
    <row r="302" spans="1:17" x14ac:dyDescent="0.2">
      <c r="A302" s="28"/>
      <c r="B302" s="27"/>
      <c r="C302" s="27"/>
      <c r="D302" s="26"/>
      <c r="E302" s="25"/>
      <c r="F302" s="24"/>
      <c r="G302" s="23"/>
      <c r="H302" s="22"/>
      <c r="I302" s="22"/>
      <c r="J302" s="21"/>
      <c r="K302" s="21"/>
      <c r="L302" s="20"/>
      <c r="M302" s="19"/>
      <c r="N302" s="18"/>
      <c r="O302" s="159"/>
      <c r="P302" s="16"/>
      <c r="Q302" s="15"/>
    </row>
    <row r="303" spans="1:17" x14ac:dyDescent="0.2">
      <c r="A303" s="28"/>
      <c r="B303" s="27"/>
      <c r="C303" s="27"/>
      <c r="D303" s="26"/>
      <c r="E303" s="25"/>
      <c r="F303" s="24"/>
      <c r="G303" s="23"/>
      <c r="H303" s="22"/>
      <c r="I303" s="22"/>
      <c r="J303" s="21"/>
      <c r="K303" s="21"/>
      <c r="L303" s="20"/>
      <c r="M303" s="19"/>
      <c r="N303" s="18"/>
      <c r="O303" s="159"/>
      <c r="P303" s="16"/>
      <c r="Q303" s="15"/>
    </row>
    <row r="304" spans="1:17" x14ac:dyDescent="0.2">
      <c r="A304" s="28"/>
      <c r="B304" s="27"/>
      <c r="C304" s="27"/>
      <c r="D304" s="26"/>
      <c r="E304" s="25"/>
      <c r="F304" s="24"/>
      <c r="G304" s="23"/>
      <c r="H304" s="22"/>
      <c r="I304" s="22"/>
      <c r="J304" s="21"/>
      <c r="K304" s="21"/>
      <c r="L304" s="20"/>
      <c r="M304" s="19"/>
      <c r="N304" s="18"/>
      <c r="O304" s="159"/>
      <c r="P304" s="16"/>
      <c r="Q304" s="15"/>
    </row>
    <row r="305" spans="1:17" x14ac:dyDescent="0.2">
      <c r="A305" s="28"/>
      <c r="B305" s="27"/>
      <c r="C305" s="27"/>
      <c r="D305" s="26"/>
      <c r="E305" s="25"/>
      <c r="F305" s="24"/>
      <c r="G305" s="23"/>
      <c r="H305" s="22"/>
      <c r="I305" s="22"/>
      <c r="J305" s="21"/>
      <c r="K305" s="21"/>
      <c r="L305" s="20"/>
      <c r="M305" s="19"/>
      <c r="N305" s="18"/>
      <c r="O305" s="159"/>
      <c r="P305" s="16"/>
      <c r="Q305" s="15"/>
    </row>
    <row r="306" spans="1:17" x14ac:dyDescent="0.2">
      <c r="A306" s="28"/>
      <c r="B306" s="27"/>
      <c r="C306" s="27"/>
      <c r="D306" s="26"/>
      <c r="E306" s="25"/>
      <c r="F306" s="24"/>
      <c r="G306" s="23"/>
      <c r="H306" s="22"/>
      <c r="I306" s="22"/>
      <c r="J306" s="21"/>
      <c r="K306" s="21"/>
      <c r="L306" s="20"/>
      <c r="M306" s="19"/>
      <c r="N306" s="18"/>
      <c r="O306" s="159"/>
      <c r="P306" s="16"/>
      <c r="Q306" s="15"/>
    </row>
    <row r="307" spans="1:17" x14ac:dyDescent="0.2">
      <c r="A307" s="28"/>
      <c r="B307" s="27"/>
      <c r="C307" s="27"/>
      <c r="D307" s="26"/>
      <c r="E307" s="25"/>
      <c r="F307" s="24"/>
      <c r="G307" s="23"/>
      <c r="H307" s="22"/>
      <c r="I307" s="22"/>
      <c r="J307" s="21"/>
      <c r="K307" s="21"/>
      <c r="L307" s="20"/>
      <c r="M307" s="19"/>
      <c r="N307" s="18"/>
      <c r="O307" s="159"/>
      <c r="P307" s="16"/>
      <c r="Q307" s="15"/>
    </row>
    <row r="308" spans="1:17" x14ac:dyDescent="0.2">
      <c r="A308" s="28"/>
      <c r="B308" s="27"/>
      <c r="C308" s="27"/>
      <c r="D308" s="26"/>
      <c r="E308" s="25"/>
      <c r="F308" s="24"/>
      <c r="G308" s="23"/>
      <c r="H308" s="22"/>
      <c r="I308" s="22"/>
      <c r="J308" s="21"/>
      <c r="K308" s="21"/>
      <c r="L308" s="20"/>
      <c r="M308" s="19"/>
      <c r="N308" s="18"/>
      <c r="O308" s="159"/>
      <c r="P308" s="16"/>
      <c r="Q308" s="15"/>
    </row>
    <row r="309" spans="1:17" x14ac:dyDescent="0.2">
      <c r="A309" s="28"/>
      <c r="B309" s="27"/>
      <c r="C309" s="27"/>
      <c r="D309" s="26"/>
      <c r="E309" s="25"/>
      <c r="F309" s="24"/>
      <c r="G309" s="23"/>
      <c r="H309" s="22"/>
      <c r="I309" s="22"/>
      <c r="J309" s="21"/>
      <c r="K309" s="21"/>
      <c r="L309" s="20"/>
      <c r="M309" s="19"/>
      <c r="N309" s="18"/>
      <c r="O309" s="159"/>
      <c r="P309" s="16"/>
      <c r="Q309" s="15"/>
    </row>
    <row r="310" spans="1:17" x14ac:dyDescent="0.2">
      <c r="A310" s="28"/>
      <c r="B310" s="27"/>
      <c r="C310" s="27"/>
      <c r="D310" s="26"/>
      <c r="E310" s="25"/>
      <c r="F310" s="24"/>
      <c r="G310" s="23"/>
      <c r="H310" s="22"/>
      <c r="I310" s="22"/>
      <c r="J310" s="21"/>
      <c r="K310" s="21"/>
      <c r="L310" s="20"/>
      <c r="M310" s="19"/>
      <c r="N310" s="18"/>
      <c r="O310" s="159"/>
      <c r="P310" s="16"/>
      <c r="Q310" s="15"/>
    </row>
    <row r="311" spans="1:17" x14ac:dyDescent="0.2">
      <c r="A311" s="28"/>
      <c r="B311" s="27"/>
      <c r="C311" s="27"/>
      <c r="D311" s="26"/>
      <c r="E311" s="25"/>
      <c r="F311" s="24"/>
      <c r="G311" s="23"/>
      <c r="H311" s="22"/>
      <c r="I311" s="22"/>
      <c r="J311" s="21"/>
      <c r="K311" s="21"/>
      <c r="L311" s="20"/>
      <c r="M311" s="19"/>
      <c r="N311" s="18"/>
      <c r="O311" s="159"/>
      <c r="P311" s="16"/>
      <c r="Q311" s="15"/>
    </row>
    <row r="312" spans="1:17" x14ac:dyDescent="0.2">
      <c r="A312" s="28"/>
      <c r="B312" s="27"/>
      <c r="C312" s="27"/>
      <c r="D312" s="26"/>
      <c r="E312" s="25"/>
      <c r="F312" s="24"/>
      <c r="G312" s="23"/>
      <c r="H312" s="22"/>
      <c r="I312" s="22"/>
      <c r="J312" s="21"/>
      <c r="K312" s="21"/>
      <c r="L312" s="20"/>
      <c r="M312" s="19"/>
      <c r="N312" s="18"/>
      <c r="O312" s="159"/>
      <c r="P312" s="16"/>
      <c r="Q312" s="15"/>
    </row>
    <row r="313" spans="1:17" x14ac:dyDescent="0.2">
      <c r="A313" s="28"/>
      <c r="B313" s="27"/>
      <c r="C313" s="27"/>
      <c r="D313" s="26"/>
      <c r="E313" s="25"/>
      <c r="F313" s="24"/>
      <c r="G313" s="23"/>
      <c r="H313" s="22"/>
      <c r="I313" s="22"/>
      <c r="J313" s="21"/>
      <c r="K313" s="21"/>
      <c r="L313" s="20"/>
      <c r="M313" s="19"/>
      <c r="N313" s="18"/>
      <c r="O313" s="159"/>
      <c r="P313" s="16"/>
      <c r="Q313" s="15"/>
    </row>
    <row r="314" spans="1:17" x14ac:dyDescent="0.2">
      <c r="A314" s="28"/>
      <c r="B314" s="27"/>
      <c r="C314" s="27"/>
      <c r="D314" s="26"/>
      <c r="E314" s="25"/>
      <c r="F314" s="24"/>
      <c r="G314" s="23"/>
      <c r="H314" s="22"/>
      <c r="I314" s="22"/>
      <c r="J314" s="21"/>
      <c r="K314" s="21"/>
      <c r="L314" s="20"/>
      <c r="M314" s="19"/>
      <c r="N314" s="18"/>
      <c r="O314" s="159"/>
      <c r="P314" s="16"/>
      <c r="Q314" s="15"/>
    </row>
    <row r="315" spans="1:17" x14ac:dyDescent="0.2">
      <c r="A315" s="28"/>
      <c r="B315" s="27"/>
      <c r="C315" s="27"/>
      <c r="D315" s="26"/>
      <c r="E315" s="25"/>
      <c r="F315" s="24"/>
      <c r="G315" s="23"/>
      <c r="H315" s="22"/>
      <c r="I315" s="22"/>
      <c r="J315" s="21"/>
      <c r="K315" s="21"/>
      <c r="L315" s="20"/>
      <c r="M315" s="19"/>
      <c r="N315" s="18"/>
      <c r="O315" s="159"/>
      <c r="P315" s="16"/>
      <c r="Q315" s="15"/>
    </row>
    <row r="316" spans="1:17" x14ac:dyDescent="0.2">
      <c r="A316" s="28"/>
      <c r="B316" s="27"/>
      <c r="C316" s="27"/>
      <c r="D316" s="26"/>
      <c r="E316" s="25"/>
      <c r="F316" s="24"/>
      <c r="G316" s="23"/>
      <c r="H316" s="22"/>
      <c r="I316" s="22"/>
      <c r="J316" s="21"/>
      <c r="K316" s="21"/>
      <c r="L316" s="20"/>
      <c r="M316" s="19"/>
      <c r="N316" s="18"/>
      <c r="O316" s="159"/>
      <c r="P316" s="16"/>
      <c r="Q316" s="15"/>
    </row>
    <row r="317" spans="1:17" x14ac:dyDescent="0.2">
      <c r="A317" s="28"/>
      <c r="B317" s="27"/>
      <c r="C317" s="27"/>
      <c r="D317" s="26"/>
      <c r="E317" s="25"/>
      <c r="F317" s="24"/>
      <c r="G317" s="23"/>
      <c r="H317" s="22"/>
      <c r="I317" s="22"/>
      <c r="J317" s="21"/>
      <c r="K317" s="21"/>
      <c r="L317" s="20"/>
      <c r="M317" s="19"/>
      <c r="N317" s="18"/>
      <c r="O317" s="159"/>
      <c r="P317" s="16"/>
      <c r="Q317" s="15"/>
    </row>
    <row r="318" spans="1:17" x14ac:dyDescent="0.2">
      <c r="A318" s="28"/>
      <c r="B318" s="27"/>
      <c r="C318" s="27"/>
      <c r="D318" s="26"/>
      <c r="E318" s="25"/>
      <c r="F318" s="24"/>
      <c r="G318" s="23"/>
      <c r="H318" s="22"/>
      <c r="I318" s="22"/>
      <c r="J318" s="21"/>
      <c r="K318" s="21"/>
      <c r="L318" s="20"/>
      <c r="M318" s="19"/>
      <c r="N318" s="18"/>
      <c r="O318" s="159"/>
      <c r="P318" s="16"/>
      <c r="Q318" s="15"/>
    </row>
    <row r="319" spans="1:17" x14ac:dyDescent="0.2">
      <c r="A319" s="28"/>
      <c r="B319" s="27"/>
      <c r="C319" s="27"/>
      <c r="D319" s="26"/>
      <c r="E319" s="25"/>
      <c r="F319" s="24"/>
      <c r="G319" s="23"/>
      <c r="H319" s="22"/>
      <c r="I319" s="22"/>
      <c r="J319" s="21"/>
      <c r="K319" s="21"/>
      <c r="L319" s="20"/>
      <c r="M319" s="19"/>
      <c r="N319" s="18"/>
      <c r="O319" s="159"/>
      <c r="P319" s="16"/>
      <c r="Q319" s="15"/>
    </row>
    <row r="320" spans="1:17" x14ac:dyDescent="0.2">
      <c r="A320" s="28"/>
      <c r="B320" s="27"/>
      <c r="C320" s="27"/>
      <c r="D320" s="26"/>
      <c r="E320" s="25"/>
      <c r="F320" s="24"/>
      <c r="G320" s="23"/>
      <c r="H320" s="22"/>
      <c r="I320" s="22"/>
      <c r="J320" s="21"/>
      <c r="K320" s="21"/>
      <c r="L320" s="20"/>
      <c r="M320" s="19"/>
      <c r="N320" s="18"/>
      <c r="O320" s="159"/>
      <c r="P320" s="16"/>
      <c r="Q320" s="15"/>
    </row>
    <row r="321" spans="1:17" x14ac:dyDescent="0.2">
      <c r="A321" s="28"/>
      <c r="B321" s="27"/>
      <c r="C321" s="27"/>
      <c r="D321" s="26"/>
      <c r="E321" s="25"/>
      <c r="F321" s="24"/>
      <c r="G321" s="23"/>
      <c r="H321" s="22"/>
      <c r="I321" s="22"/>
      <c r="J321" s="21"/>
      <c r="K321" s="21"/>
      <c r="L321" s="20"/>
      <c r="M321" s="19"/>
      <c r="N321" s="18"/>
      <c r="O321" s="159"/>
      <c r="P321" s="16"/>
      <c r="Q321" s="15"/>
    </row>
    <row r="322" spans="1:17" x14ac:dyDescent="0.2">
      <c r="A322" s="28"/>
      <c r="B322" s="27"/>
      <c r="C322" s="27"/>
      <c r="D322" s="26"/>
      <c r="E322" s="25"/>
      <c r="F322" s="24"/>
      <c r="G322" s="23"/>
      <c r="H322" s="22"/>
      <c r="I322" s="22"/>
      <c r="J322" s="21"/>
      <c r="K322" s="21"/>
      <c r="L322" s="20"/>
      <c r="M322" s="19"/>
      <c r="N322" s="18"/>
      <c r="O322" s="159"/>
      <c r="P322" s="16"/>
      <c r="Q322" s="15"/>
    </row>
    <row r="323" spans="1:17" x14ac:dyDescent="0.2">
      <c r="A323" s="28"/>
      <c r="B323" s="27"/>
      <c r="C323" s="27"/>
      <c r="D323" s="26"/>
      <c r="E323" s="25"/>
      <c r="F323" s="24"/>
      <c r="G323" s="23"/>
      <c r="H323" s="22"/>
      <c r="I323" s="22"/>
      <c r="J323" s="21"/>
      <c r="K323" s="21"/>
      <c r="L323" s="20"/>
      <c r="M323" s="19"/>
      <c r="N323" s="18"/>
      <c r="O323" s="159"/>
      <c r="P323" s="16"/>
      <c r="Q323" s="15"/>
    </row>
    <row r="324" spans="1:17" x14ac:dyDescent="0.2">
      <c r="A324" s="28"/>
      <c r="B324" s="27"/>
      <c r="C324" s="27"/>
      <c r="D324" s="26"/>
      <c r="E324" s="25"/>
      <c r="F324" s="24"/>
      <c r="G324" s="23"/>
      <c r="H324" s="22"/>
      <c r="I324" s="22"/>
      <c r="J324" s="21"/>
      <c r="K324" s="21"/>
      <c r="L324" s="20"/>
      <c r="M324" s="19"/>
      <c r="N324" s="18"/>
      <c r="O324" s="159"/>
      <c r="P324" s="16"/>
      <c r="Q324" s="15"/>
    </row>
    <row r="325" spans="1:17" x14ac:dyDescent="0.2">
      <c r="A325" s="28"/>
      <c r="B325" s="27"/>
      <c r="C325" s="27"/>
      <c r="D325" s="26"/>
      <c r="E325" s="25"/>
      <c r="F325" s="24"/>
      <c r="G325" s="23"/>
      <c r="H325" s="22"/>
      <c r="I325" s="22"/>
      <c r="J325" s="21"/>
      <c r="K325" s="21"/>
      <c r="L325" s="20"/>
      <c r="M325" s="19"/>
      <c r="N325" s="18"/>
      <c r="O325" s="159"/>
      <c r="P325" s="16"/>
      <c r="Q325" s="15"/>
    </row>
    <row r="326" spans="1:17" x14ac:dyDescent="0.2">
      <c r="A326" s="28"/>
      <c r="B326" s="27"/>
      <c r="C326" s="27"/>
      <c r="D326" s="26"/>
      <c r="E326" s="25"/>
      <c r="F326" s="24"/>
      <c r="G326" s="23"/>
      <c r="H326" s="22"/>
      <c r="I326" s="22"/>
      <c r="J326" s="21"/>
      <c r="K326" s="21"/>
      <c r="L326" s="20"/>
      <c r="M326" s="19"/>
      <c r="N326" s="18"/>
      <c r="O326" s="159"/>
      <c r="P326" s="16"/>
      <c r="Q326" s="15"/>
    </row>
    <row r="327" spans="1:17" x14ac:dyDescent="0.2">
      <c r="A327" s="28"/>
      <c r="B327" s="27"/>
      <c r="C327" s="27"/>
      <c r="D327" s="26"/>
      <c r="E327" s="25"/>
      <c r="F327" s="24"/>
      <c r="G327" s="23"/>
      <c r="H327" s="22"/>
      <c r="I327" s="22"/>
      <c r="J327" s="21"/>
      <c r="K327" s="21"/>
      <c r="L327" s="20"/>
      <c r="M327" s="19"/>
      <c r="N327" s="18"/>
      <c r="O327" s="159"/>
      <c r="P327" s="16"/>
      <c r="Q327" s="15"/>
    </row>
    <row r="328" spans="1:17" x14ac:dyDescent="0.2">
      <c r="A328" s="28"/>
      <c r="B328" s="27"/>
      <c r="C328" s="27"/>
      <c r="D328" s="26"/>
      <c r="E328" s="25"/>
      <c r="F328" s="24"/>
      <c r="G328" s="23"/>
      <c r="H328" s="22"/>
      <c r="I328" s="22"/>
      <c r="J328" s="21"/>
      <c r="K328" s="21"/>
      <c r="L328" s="20"/>
      <c r="M328" s="19"/>
      <c r="N328" s="18"/>
      <c r="O328" s="159"/>
      <c r="P328" s="16"/>
      <c r="Q328" s="15"/>
    </row>
    <row r="329" spans="1:17" x14ac:dyDescent="0.2">
      <c r="A329" s="28"/>
      <c r="B329" s="27"/>
      <c r="C329" s="27"/>
      <c r="D329" s="26"/>
      <c r="E329" s="25"/>
      <c r="F329" s="24"/>
      <c r="G329" s="23"/>
      <c r="H329" s="22"/>
      <c r="I329" s="22"/>
      <c r="J329" s="21"/>
      <c r="K329" s="21"/>
      <c r="L329" s="20"/>
      <c r="M329" s="19"/>
      <c r="N329" s="18"/>
      <c r="O329" s="159"/>
      <c r="P329" s="16"/>
      <c r="Q329" s="15"/>
    </row>
    <row r="330" spans="1:17" x14ac:dyDescent="0.2">
      <c r="A330" s="28"/>
      <c r="B330" s="27"/>
      <c r="C330" s="27"/>
      <c r="D330" s="26"/>
      <c r="E330" s="25"/>
      <c r="F330" s="24"/>
      <c r="G330" s="23"/>
      <c r="H330" s="22"/>
      <c r="I330" s="22"/>
      <c r="J330" s="21"/>
      <c r="K330" s="21"/>
      <c r="L330" s="20"/>
      <c r="M330" s="19"/>
      <c r="N330" s="18"/>
      <c r="O330" s="159"/>
      <c r="P330" s="16"/>
      <c r="Q330" s="15"/>
    </row>
    <row r="331" spans="1:17" x14ac:dyDescent="0.2">
      <c r="A331" s="28"/>
      <c r="B331" s="27"/>
      <c r="C331" s="27"/>
      <c r="D331" s="26"/>
      <c r="E331" s="25"/>
      <c r="F331" s="24"/>
      <c r="G331" s="23"/>
      <c r="H331" s="22"/>
      <c r="I331" s="22"/>
      <c r="J331" s="21"/>
      <c r="K331" s="21"/>
      <c r="L331" s="20"/>
      <c r="M331" s="19"/>
      <c r="N331" s="18"/>
      <c r="O331" s="159"/>
      <c r="P331" s="16"/>
      <c r="Q331" s="15"/>
    </row>
    <row r="332" spans="1:17" x14ac:dyDescent="0.2">
      <c r="A332" s="28"/>
      <c r="B332" s="27"/>
      <c r="C332" s="27"/>
      <c r="D332" s="26"/>
      <c r="E332" s="25"/>
      <c r="F332" s="24"/>
      <c r="G332" s="23"/>
      <c r="H332" s="22"/>
      <c r="I332" s="22"/>
      <c r="J332" s="21"/>
      <c r="K332" s="21"/>
      <c r="L332" s="20"/>
      <c r="M332" s="19"/>
      <c r="N332" s="18"/>
      <c r="O332" s="159"/>
      <c r="P332" s="16"/>
      <c r="Q332" s="15"/>
    </row>
    <row r="333" spans="1:17" x14ac:dyDescent="0.2">
      <c r="A333" s="28"/>
      <c r="B333" s="27"/>
      <c r="C333" s="27"/>
      <c r="D333" s="26"/>
      <c r="E333" s="25"/>
      <c r="F333" s="24"/>
      <c r="G333" s="23"/>
      <c r="H333" s="22"/>
      <c r="I333" s="22"/>
      <c r="J333" s="21"/>
      <c r="K333" s="21"/>
      <c r="L333" s="20"/>
      <c r="M333" s="19"/>
      <c r="N333" s="18"/>
      <c r="O333" s="159"/>
      <c r="P333" s="16"/>
      <c r="Q333" s="15"/>
    </row>
    <row r="334" spans="1:17" x14ac:dyDescent="0.2">
      <c r="A334" s="28"/>
      <c r="B334" s="27"/>
      <c r="C334" s="27"/>
      <c r="D334" s="26"/>
      <c r="E334" s="25"/>
      <c r="F334" s="24"/>
      <c r="G334" s="23"/>
      <c r="H334" s="22"/>
      <c r="I334" s="22"/>
      <c r="J334" s="21"/>
      <c r="K334" s="21"/>
      <c r="L334" s="20"/>
      <c r="M334" s="19"/>
      <c r="N334" s="18"/>
      <c r="O334" s="159"/>
      <c r="P334" s="16"/>
      <c r="Q334" s="15"/>
    </row>
    <row r="335" spans="1:17" x14ac:dyDescent="0.2">
      <c r="A335" s="28"/>
      <c r="B335" s="27"/>
      <c r="C335" s="27"/>
      <c r="D335" s="26"/>
      <c r="E335" s="25"/>
      <c r="F335" s="24"/>
      <c r="G335" s="23"/>
      <c r="H335" s="22"/>
      <c r="I335" s="22"/>
      <c r="J335" s="21"/>
      <c r="K335" s="21"/>
      <c r="L335" s="20"/>
      <c r="M335" s="19"/>
      <c r="N335" s="18"/>
      <c r="O335" s="159"/>
      <c r="P335" s="16"/>
      <c r="Q335" s="15"/>
    </row>
    <row r="336" spans="1:17" x14ac:dyDescent="0.2">
      <c r="A336" s="28"/>
      <c r="B336" s="27"/>
      <c r="C336" s="27"/>
      <c r="D336" s="26"/>
      <c r="E336" s="25"/>
      <c r="F336" s="24"/>
      <c r="G336" s="23"/>
      <c r="H336" s="22"/>
      <c r="I336" s="22"/>
      <c r="J336" s="21"/>
      <c r="K336" s="21"/>
      <c r="L336" s="20"/>
      <c r="M336" s="19"/>
      <c r="N336" s="18"/>
      <c r="O336" s="159"/>
      <c r="P336" s="16"/>
      <c r="Q336" s="15"/>
    </row>
    <row r="337" spans="1:17" x14ac:dyDescent="0.2">
      <c r="A337" s="28"/>
      <c r="B337" s="27"/>
      <c r="C337" s="27"/>
      <c r="D337" s="26"/>
      <c r="E337" s="25"/>
      <c r="F337" s="24"/>
      <c r="G337" s="23"/>
      <c r="H337" s="22"/>
      <c r="I337" s="22"/>
      <c r="J337" s="21"/>
      <c r="K337" s="21"/>
      <c r="L337" s="20"/>
      <c r="M337" s="19"/>
      <c r="N337" s="18"/>
      <c r="O337" s="159"/>
      <c r="P337" s="16"/>
      <c r="Q337" s="15"/>
    </row>
    <row r="338" spans="1:17" x14ac:dyDescent="0.2">
      <c r="A338" s="28"/>
      <c r="B338" s="27"/>
      <c r="C338" s="27"/>
      <c r="D338" s="26"/>
      <c r="E338" s="25"/>
      <c r="F338" s="24"/>
      <c r="G338" s="23"/>
      <c r="H338" s="22"/>
      <c r="I338" s="22"/>
      <c r="J338" s="21"/>
      <c r="K338" s="21"/>
      <c r="L338" s="20"/>
      <c r="M338" s="19"/>
      <c r="N338" s="18"/>
      <c r="O338" s="159"/>
      <c r="P338" s="16"/>
      <c r="Q338" s="15"/>
    </row>
    <row r="339" spans="1:17" x14ac:dyDescent="0.2">
      <c r="A339" s="28"/>
      <c r="B339" s="27"/>
      <c r="C339" s="27"/>
      <c r="D339" s="26"/>
      <c r="E339" s="25"/>
      <c r="F339" s="24"/>
      <c r="G339" s="23"/>
      <c r="H339" s="22"/>
      <c r="I339" s="22"/>
      <c r="J339" s="21"/>
      <c r="K339" s="21"/>
      <c r="L339" s="20"/>
      <c r="M339" s="19"/>
      <c r="N339" s="18"/>
      <c r="O339" s="159"/>
      <c r="P339" s="16"/>
      <c r="Q339" s="15"/>
    </row>
    <row r="340" spans="1:17" x14ac:dyDescent="0.2">
      <c r="A340" s="28"/>
      <c r="B340" s="27"/>
      <c r="C340" s="27"/>
      <c r="D340" s="26"/>
      <c r="E340" s="25"/>
      <c r="F340" s="24"/>
      <c r="G340" s="23"/>
      <c r="H340" s="22"/>
      <c r="I340" s="22"/>
      <c r="J340" s="21"/>
      <c r="K340" s="21"/>
      <c r="L340" s="20"/>
      <c r="M340" s="19"/>
      <c r="N340" s="18"/>
      <c r="O340" s="159"/>
      <c r="P340" s="16"/>
      <c r="Q340" s="15"/>
    </row>
    <row r="341" spans="1:17" x14ac:dyDescent="0.2">
      <c r="A341" s="28"/>
      <c r="B341" s="27"/>
      <c r="C341" s="27"/>
      <c r="D341" s="26"/>
      <c r="E341" s="25"/>
      <c r="F341" s="24"/>
      <c r="G341" s="23"/>
      <c r="H341" s="22"/>
      <c r="I341" s="22"/>
      <c r="J341" s="21"/>
      <c r="K341" s="21"/>
      <c r="L341" s="20"/>
      <c r="M341" s="19"/>
      <c r="N341" s="18"/>
      <c r="O341" s="159"/>
      <c r="P341" s="16"/>
      <c r="Q341" s="15"/>
    </row>
    <row r="342" spans="1:17" x14ac:dyDescent="0.2">
      <c r="A342" s="28"/>
      <c r="B342" s="27"/>
      <c r="C342" s="27"/>
      <c r="D342" s="26"/>
      <c r="E342" s="25"/>
      <c r="F342" s="24"/>
      <c r="G342" s="23"/>
      <c r="H342" s="22"/>
      <c r="I342" s="22"/>
      <c r="J342" s="21"/>
      <c r="K342" s="21"/>
      <c r="L342" s="20"/>
      <c r="M342" s="19"/>
      <c r="N342" s="18"/>
      <c r="O342" s="159"/>
      <c r="P342" s="16"/>
      <c r="Q342" s="15"/>
    </row>
    <row r="343" spans="1:17" x14ac:dyDescent="0.2">
      <c r="A343" s="28"/>
      <c r="B343" s="27"/>
      <c r="C343" s="27"/>
      <c r="D343" s="26"/>
      <c r="E343" s="25"/>
      <c r="F343" s="24"/>
      <c r="G343" s="23"/>
      <c r="H343" s="22"/>
      <c r="I343" s="22"/>
      <c r="J343" s="21"/>
      <c r="K343" s="21"/>
      <c r="L343" s="20"/>
      <c r="M343" s="19"/>
      <c r="N343" s="18"/>
      <c r="O343" s="159"/>
      <c r="P343" s="16"/>
      <c r="Q343" s="15"/>
    </row>
    <row r="344" spans="1:17" x14ac:dyDescent="0.2">
      <c r="A344" s="28"/>
      <c r="B344" s="27"/>
      <c r="C344" s="27"/>
      <c r="D344" s="26"/>
      <c r="E344" s="25"/>
      <c r="F344" s="24"/>
      <c r="G344" s="23"/>
      <c r="H344" s="22"/>
      <c r="I344" s="22"/>
      <c r="J344" s="21"/>
      <c r="K344" s="21"/>
      <c r="L344" s="20"/>
      <c r="M344" s="19"/>
      <c r="N344" s="18"/>
      <c r="O344" s="159"/>
      <c r="P344" s="16"/>
      <c r="Q344" s="15"/>
    </row>
    <row r="345" spans="1:17" x14ac:dyDescent="0.2">
      <c r="A345" s="28"/>
      <c r="B345" s="27"/>
      <c r="C345" s="27"/>
      <c r="D345" s="26"/>
      <c r="E345" s="25"/>
      <c r="F345" s="24"/>
      <c r="G345" s="23"/>
      <c r="H345" s="22"/>
      <c r="I345" s="22"/>
      <c r="J345" s="21"/>
      <c r="K345" s="21"/>
      <c r="L345" s="20"/>
      <c r="M345" s="19"/>
      <c r="N345" s="18"/>
      <c r="O345" s="159"/>
      <c r="P345" s="16"/>
      <c r="Q345" s="15"/>
    </row>
    <row r="346" spans="1:17" x14ac:dyDescent="0.2">
      <c r="A346" s="28"/>
      <c r="B346" s="27"/>
      <c r="C346" s="27"/>
      <c r="D346" s="26"/>
      <c r="E346" s="25"/>
      <c r="F346" s="24"/>
      <c r="G346" s="23"/>
      <c r="H346" s="22"/>
      <c r="I346" s="22"/>
      <c r="J346" s="21"/>
      <c r="K346" s="21"/>
      <c r="L346" s="20"/>
      <c r="M346" s="19"/>
      <c r="N346" s="18"/>
      <c r="O346" s="159"/>
      <c r="P346" s="16"/>
      <c r="Q346" s="15"/>
    </row>
    <row r="347" spans="1:17" x14ac:dyDescent="0.2">
      <c r="A347" s="28"/>
      <c r="B347" s="27"/>
      <c r="C347" s="27"/>
      <c r="D347" s="26"/>
      <c r="E347" s="25"/>
      <c r="F347" s="24"/>
      <c r="G347" s="23"/>
      <c r="H347" s="22"/>
      <c r="I347" s="22"/>
      <c r="J347" s="21"/>
      <c r="K347" s="21"/>
      <c r="L347" s="20"/>
      <c r="M347" s="19"/>
      <c r="N347" s="18"/>
      <c r="O347" s="159"/>
      <c r="P347" s="16"/>
      <c r="Q347" s="15"/>
    </row>
    <row r="348" spans="1:17" x14ac:dyDescent="0.2">
      <c r="A348" s="28"/>
      <c r="B348" s="27"/>
      <c r="C348" s="27"/>
      <c r="D348" s="26"/>
      <c r="E348" s="25"/>
      <c r="F348" s="24"/>
      <c r="G348" s="23"/>
      <c r="H348" s="22"/>
      <c r="I348" s="22"/>
      <c r="J348" s="21"/>
      <c r="K348" s="21"/>
      <c r="L348" s="20"/>
      <c r="M348" s="19"/>
      <c r="N348" s="18"/>
      <c r="O348" s="159"/>
      <c r="P348" s="16"/>
      <c r="Q348" s="15"/>
    </row>
    <row r="349" spans="1:17" x14ac:dyDescent="0.2">
      <c r="A349" s="28"/>
      <c r="B349" s="27"/>
      <c r="C349" s="27"/>
      <c r="D349" s="26"/>
      <c r="E349" s="25"/>
      <c r="F349" s="24"/>
      <c r="G349" s="23"/>
      <c r="H349" s="22"/>
      <c r="I349" s="22"/>
      <c r="J349" s="21"/>
      <c r="K349" s="21"/>
      <c r="L349" s="20"/>
      <c r="M349" s="19"/>
      <c r="N349" s="18"/>
      <c r="O349" s="159"/>
      <c r="P349" s="16"/>
      <c r="Q349" s="15"/>
    </row>
    <row r="350" spans="1:17" x14ac:dyDescent="0.2">
      <c r="A350" s="28"/>
      <c r="B350" s="27"/>
      <c r="C350" s="27"/>
      <c r="D350" s="26"/>
      <c r="E350" s="25"/>
      <c r="F350" s="24"/>
      <c r="G350" s="23"/>
      <c r="H350" s="22"/>
      <c r="I350" s="22"/>
      <c r="J350" s="21"/>
      <c r="K350" s="21"/>
      <c r="L350" s="20"/>
      <c r="M350" s="19"/>
      <c r="N350" s="18"/>
      <c r="O350" s="159"/>
      <c r="P350" s="16"/>
      <c r="Q350" s="15"/>
    </row>
    <row r="351" spans="1:17" x14ac:dyDescent="0.2">
      <c r="A351" s="28"/>
      <c r="B351" s="27"/>
      <c r="C351" s="27"/>
      <c r="D351" s="26"/>
      <c r="E351" s="25"/>
      <c r="F351" s="24"/>
      <c r="G351" s="23"/>
      <c r="H351" s="22"/>
      <c r="I351" s="22"/>
      <c r="J351" s="21"/>
      <c r="K351" s="21"/>
      <c r="L351" s="20"/>
      <c r="M351" s="19"/>
      <c r="N351" s="18"/>
      <c r="O351" s="159"/>
      <c r="P351" s="16"/>
      <c r="Q351" s="15"/>
    </row>
    <row r="352" spans="1:17" x14ac:dyDescent="0.2">
      <c r="A352" s="28"/>
      <c r="B352" s="27"/>
      <c r="C352" s="27"/>
      <c r="D352" s="26"/>
      <c r="E352" s="25"/>
      <c r="F352" s="24"/>
      <c r="G352" s="23"/>
      <c r="H352" s="22"/>
      <c r="I352" s="22"/>
      <c r="J352" s="21"/>
      <c r="K352" s="21"/>
      <c r="L352" s="20"/>
      <c r="M352" s="19"/>
      <c r="N352" s="18"/>
      <c r="O352" s="159"/>
      <c r="P352" s="16"/>
      <c r="Q352" s="15"/>
    </row>
    <row r="353" spans="1:17" x14ac:dyDescent="0.2">
      <c r="A353" s="28"/>
      <c r="B353" s="27"/>
      <c r="C353" s="27"/>
      <c r="D353" s="26"/>
      <c r="E353" s="25"/>
      <c r="F353" s="24"/>
      <c r="G353" s="23"/>
      <c r="H353" s="22"/>
      <c r="I353" s="22"/>
      <c r="J353" s="21"/>
      <c r="K353" s="21"/>
      <c r="L353" s="20"/>
      <c r="M353" s="19"/>
      <c r="N353" s="18"/>
      <c r="O353" s="159"/>
      <c r="P353" s="16"/>
      <c r="Q353" s="15"/>
    </row>
    <row r="354" spans="1:17" x14ac:dyDescent="0.2">
      <c r="A354" s="28"/>
      <c r="B354" s="27"/>
      <c r="C354" s="27"/>
      <c r="D354" s="26"/>
      <c r="E354" s="25"/>
      <c r="F354" s="24"/>
      <c r="G354" s="23"/>
      <c r="H354" s="22"/>
      <c r="I354" s="22"/>
      <c r="J354" s="21"/>
      <c r="K354" s="21"/>
      <c r="L354" s="20"/>
      <c r="M354" s="19"/>
      <c r="N354" s="18"/>
      <c r="O354" s="159"/>
      <c r="P354" s="16"/>
      <c r="Q354" s="15"/>
    </row>
    <row r="355" spans="1:17" x14ac:dyDescent="0.2">
      <c r="A355" s="28"/>
      <c r="B355" s="27"/>
      <c r="C355" s="27"/>
      <c r="D355" s="26"/>
      <c r="E355" s="25"/>
      <c r="F355" s="24"/>
      <c r="G355" s="23"/>
      <c r="H355" s="22"/>
      <c r="I355" s="22"/>
      <c r="J355" s="21"/>
      <c r="K355" s="21"/>
      <c r="L355" s="20"/>
      <c r="M355" s="19"/>
      <c r="N355" s="18"/>
      <c r="O355" s="159"/>
      <c r="P355" s="16"/>
      <c r="Q355" s="15"/>
    </row>
    <row r="356" spans="1:17" x14ac:dyDescent="0.2">
      <c r="A356" s="28"/>
      <c r="B356" s="27"/>
      <c r="C356" s="27"/>
      <c r="D356" s="26"/>
      <c r="E356" s="25"/>
      <c r="F356" s="24"/>
      <c r="G356" s="23"/>
      <c r="H356" s="22"/>
      <c r="I356" s="22"/>
      <c r="J356" s="21"/>
      <c r="K356" s="21"/>
      <c r="L356" s="20"/>
      <c r="M356" s="19"/>
      <c r="N356" s="18"/>
      <c r="O356" s="159"/>
      <c r="P356" s="16"/>
      <c r="Q356" s="15"/>
    </row>
    <row r="357" spans="1:17" x14ac:dyDescent="0.2">
      <c r="A357" s="28"/>
      <c r="B357" s="27"/>
      <c r="C357" s="27"/>
      <c r="D357" s="26"/>
      <c r="E357" s="25"/>
      <c r="F357" s="24"/>
      <c r="G357" s="23"/>
      <c r="H357" s="22"/>
      <c r="I357" s="22"/>
      <c r="J357" s="21"/>
      <c r="K357" s="21"/>
      <c r="L357" s="20"/>
      <c r="M357" s="19"/>
      <c r="N357" s="18"/>
      <c r="O357" s="159"/>
      <c r="P357" s="16"/>
      <c r="Q357" s="15"/>
    </row>
    <row r="358" spans="1:17" x14ac:dyDescent="0.2">
      <c r="A358" s="28"/>
      <c r="B358" s="27"/>
      <c r="C358" s="27"/>
      <c r="D358" s="26"/>
      <c r="E358" s="25"/>
      <c r="F358" s="24"/>
      <c r="G358" s="23"/>
      <c r="H358" s="22"/>
      <c r="I358" s="22"/>
      <c r="J358" s="21"/>
      <c r="K358" s="21"/>
      <c r="L358" s="20"/>
      <c r="M358" s="19"/>
      <c r="N358" s="18"/>
      <c r="O358" s="159"/>
      <c r="P358" s="16"/>
      <c r="Q358" s="15"/>
    </row>
    <row r="359" spans="1:17" x14ac:dyDescent="0.2">
      <c r="A359" s="28"/>
      <c r="B359" s="27"/>
      <c r="C359" s="27"/>
      <c r="D359" s="26"/>
      <c r="E359" s="25"/>
      <c r="F359" s="24"/>
      <c r="G359" s="23"/>
      <c r="H359" s="22"/>
      <c r="I359" s="22"/>
      <c r="J359" s="21"/>
      <c r="K359" s="21"/>
      <c r="L359" s="20"/>
      <c r="M359" s="19"/>
      <c r="N359" s="18"/>
      <c r="O359" s="159"/>
      <c r="P359" s="16"/>
      <c r="Q359" s="15"/>
    </row>
    <row r="360" spans="1:17" x14ac:dyDescent="0.2">
      <c r="A360" s="28"/>
      <c r="B360" s="27"/>
      <c r="C360" s="27"/>
      <c r="D360" s="26"/>
      <c r="E360" s="25"/>
      <c r="F360" s="24"/>
      <c r="G360" s="23"/>
      <c r="H360" s="22"/>
      <c r="I360" s="22"/>
      <c r="J360" s="21"/>
      <c r="K360" s="21"/>
      <c r="L360" s="20"/>
      <c r="M360" s="19"/>
      <c r="N360" s="18"/>
      <c r="O360" s="159"/>
      <c r="P360" s="16"/>
      <c r="Q360" s="15"/>
    </row>
    <row r="361" spans="1:17" x14ac:dyDescent="0.2">
      <c r="A361" s="28"/>
      <c r="B361" s="27"/>
      <c r="C361" s="27"/>
      <c r="D361" s="26"/>
      <c r="E361" s="25"/>
      <c r="F361" s="24"/>
      <c r="G361" s="23"/>
      <c r="H361" s="22"/>
      <c r="I361" s="22"/>
      <c r="J361" s="21"/>
      <c r="K361" s="21"/>
      <c r="L361" s="20"/>
      <c r="M361" s="19"/>
      <c r="N361" s="18"/>
      <c r="O361" s="159"/>
      <c r="P361" s="16"/>
      <c r="Q361" s="15"/>
    </row>
    <row r="362" spans="1:17" x14ac:dyDescent="0.2">
      <c r="A362" s="28"/>
      <c r="B362" s="27"/>
      <c r="C362" s="27"/>
      <c r="D362" s="26"/>
      <c r="E362" s="25"/>
      <c r="F362" s="24"/>
      <c r="G362" s="23"/>
      <c r="H362" s="22"/>
      <c r="I362" s="22"/>
      <c r="J362" s="21"/>
      <c r="K362" s="21"/>
      <c r="L362" s="20"/>
      <c r="M362" s="19"/>
      <c r="N362" s="18"/>
      <c r="O362" s="159"/>
      <c r="P362" s="16"/>
      <c r="Q362" s="15"/>
    </row>
    <row r="363" spans="1:17" x14ac:dyDescent="0.2">
      <c r="A363" s="28"/>
      <c r="B363" s="27"/>
      <c r="C363" s="27"/>
      <c r="D363" s="26"/>
      <c r="E363" s="25"/>
      <c r="F363" s="24"/>
      <c r="G363" s="23"/>
      <c r="H363" s="22"/>
      <c r="I363" s="22"/>
      <c r="J363" s="21"/>
      <c r="K363" s="21"/>
      <c r="L363" s="20"/>
      <c r="M363" s="19"/>
      <c r="N363" s="18"/>
      <c r="O363" s="159"/>
      <c r="P363" s="16"/>
      <c r="Q363" s="15"/>
    </row>
    <row r="364" spans="1:17" x14ac:dyDescent="0.2">
      <c r="A364" s="28"/>
      <c r="B364" s="27"/>
      <c r="C364" s="27"/>
      <c r="D364" s="26"/>
      <c r="E364" s="25"/>
      <c r="F364" s="24"/>
      <c r="G364" s="23"/>
      <c r="H364" s="22"/>
      <c r="I364" s="22"/>
      <c r="J364" s="21"/>
      <c r="K364" s="21"/>
      <c r="L364" s="20"/>
      <c r="M364" s="19"/>
      <c r="N364" s="18"/>
      <c r="O364" s="159"/>
      <c r="P364" s="16"/>
      <c r="Q364" s="15"/>
    </row>
    <row r="365" spans="1:17" x14ac:dyDescent="0.2">
      <c r="A365" s="28"/>
      <c r="B365" s="27"/>
      <c r="C365" s="27"/>
      <c r="D365" s="26"/>
      <c r="E365" s="25"/>
      <c r="F365" s="24"/>
      <c r="G365" s="23"/>
      <c r="H365" s="22"/>
      <c r="I365" s="22"/>
      <c r="J365" s="21"/>
      <c r="K365" s="21"/>
      <c r="L365" s="20"/>
      <c r="M365" s="19"/>
      <c r="N365" s="18"/>
      <c r="O365" s="159"/>
      <c r="P365" s="16"/>
      <c r="Q365" s="15"/>
    </row>
    <row r="366" spans="1:17" x14ac:dyDescent="0.2">
      <c r="A366" s="28"/>
      <c r="B366" s="27"/>
      <c r="C366" s="27"/>
      <c r="D366" s="26"/>
      <c r="E366" s="25"/>
      <c r="F366" s="24"/>
      <c r="G366" s="23"/>
      <c r="H366" s="22"/>
      <c r="I366" s="22"/>
      <c r="J366" s="21"/>
      <c r="K366" s="21"/>
      <c r="L366" s="20"/>
      <c r="M366" s="19"/>
      <c r="N366" s="18"/>
      <c r="O366" s="159"/>
      <c r="P366" s="16"/>
      <c r="Q366" s="15"/>
    </row>
    <row r="367" spans="1:17" x14ac:dyDescent="0.2">
      <c r="A367" s="28"/>
      <c r="B367" s="27"/>
      <c r="C367" s="27"/>
      <c r="D367" s="26"/>
      <c r="E367" s="25"/>
      <c r="F367" s="24"/>
      <c r="G367" s="23"/>
      <c r="H367" s="22"/>
      <c r="I367" s="22"/>
      <c r="J367" s="21"/>
      <c r="K367" s="21"/>
      <c r="L367" s="20"/>
      <c r="M367" s="19"/>
      <c r="N367" s="18"/>
      <c r="O367" s="159"/>
      <c r="P367" s="16"/>
      <c r="Q367" s="15"/>
    </row>
    <row r="368" spans="1:17" x14ac:dyDescent="0.2">
      <c r="A368" s="28"/>
      <c r="B368" s="27"/>
      <c r="C368" s="27"/>
      <c r="D368" s="26"/>
      <c r="E368" s="25"/>
      <c r="F368" s="24"/>
      <c r="G368" s="23"/>
      <c r="H368" s="22"/>
      <c r="I368" s="22"/>
      <c r="J368" s="21"/>
      <c r="K368" s="21"/>
      <c r="L368" s="20"/>
      <c r="M368" s="19"/>
      <c r="N368" s="18"/>
      <c r="O368" s="159"/>
      <c r="P368" s="16"/>
      <c r="Q368" s="15"/>
    </row>
    <row r="369" spans="1:17" x14ac:dyDescent="0.2">
      <c r="A369" s="28"/>
      <c r="B369" s="27"/>
      <c r="C369" s="27"/>
      <c r="D369" s="26"/>
      <c r="E369" s="25"/>
      <c r="F369" s="24"/>
      <c r="G369" s="23"/>
      <c r="H369" s="22"/>
      <c r="I369" s="22"/>
      <c r="J369" s="21"/>
      <c r="K369" s="21"/>
      <c r="L369" s="20"/>
      <c r="M369" s="19"/>
      <c r="N369" s="18"/>
      <c r="O369" s="159"/>
      <c r="P369" s="16"/>
      <c r="Q369" s="15"/>
    </row>
    <row r="370" spans="1:17" x14ac:dyDescent="0.2">
      <c r="A370" s="28"/>
      <c r="B370" s="27"/>
      <c r="C370" s="27"/>
      <c r="D370" s="26"/>
      <c r="E370" s="25"/>
      <c r="F370" s="24"/>
      <c r="G370" s="23"/>
      <c r="H370" s="22"/>
      <c r="I370" s="22"/>
      <c r="J370" s="21"/>
      <c r="K370" s="21"/>
      <c r="L370" s="20"/>
      <c r="M370" s="19"/>
      <c r="N370" s="18"/>
      <c r="O370" s="159"/>
      <c r="P370" s="16"/>
      <c r="Q370" s="15"/>
    </row>
    <row r="371" spans="1:17" x14ac:dyDescent="0.2">
      <c r="A371" s="28"/>
      <c r="B371" s="27"/>
      <c r="C371" s="27"/>
      <c r="D371" s="26"/>
      <c r="E371" s="25"/>
      <c r="F371" s="24"/>
      <c r="G371" s="23"/>
      <c r="H371" s="22"/>
      <c r="I371" s="22"/>
      <c r="J371" s="21"/>
      <c r="K371" s="21"/>
      <c r="L371" s="20"/>
      <c r="M371" s="19"/>
      <c r="N371" s="18"/>
      <c r="O371" s="159"/>
      <c r="P371" s="16"/>
      <c r="Q371" s="15"/>
    </row>
    <row r="372" spans="1:17" x14ac:dyDescent="0.2">
      <c r="A372" s="28"/>
      <c r="B372" s="27"/>
      <c r="C372" s="27"/>
      <c r="D372" s="26"/>
      <c r="E372" s="25"/>
      <c r="F372" s="24"/>
      <c r="G372" s="23"/>
      <c r="H372" s="22"/>
      <c r="I372" s="22"/>
      <c r="J372" s="21"/>
      <c r="K372" s="21"/>
      <c r="L372" s="20"/>
      <c r="M372" s="19"/>
      <c r="N372" s="18"/>
      <c r="O372" s="159"/>
      <c r="P372" s="16"/>
      <c r="Q372" s="15"/>
    </row>
    <row r="373" spans="1:17" x14ac:dyDescent="0.2">
      <c r="A373" s="28"/>
      <c r="B373" s="27"/>
      <c r="C373" s="27"/>
      <c r="D373" s="26"/>
      <c r="E373" s="25"/>
      <c r="F373" s="24"/>
      <c r="G373" s="23"/>
      <c r="H373" s="22"/>
      <c r="I373" s="22"/>
      <c r="J373" s="21"/>
      <c r="K373" s="21"/>
      <c r="L373" s="20"/>
      <c r="M373" s="19"/>
      <c r="N373" s="18"/>
      <c r="O373" s="159"/>
      <c r="P373" s="16"/>
      <c r="Q373" s="15"/>
    </row>
    <row r="374" spans="1:17" x14ac:dyDescent="0.2">
      <c r="A374" s="28"/>
      <c r="B374" s="27"/>
      <c r="C374" s="27"/>
      <c r="D374" s="26"/>
      <c r="E374" s="25"/>
      <c r="F374" s="24"/>
      <c r="G374" s="23"/>
      <c r="H374" s="22"/>
      <c r="I374" s="22"/>
      <c r="J374" s="21"/>
      <c r="K374" s="21"/>
      <c r="L374" s="20"/>
      <c r="M374" s="19"/>
      <c r="N374" s="18"/>
      <c r="O374" s="159"/>
      <c r="P374" s="16"/>
      <c r="Q374" s="15"/>
    </row>
    <row r="375" spans="1:17" x14ac:dyDescent="0.2">
      <c r="A375" s="28"/>
      <c r="B375" s="27"/>
      <c r="C375" s="27"/>
      <c r="D375" s="26"/>
      <c r="E375" s="25"/>
      <c r="F375" s="24"/>
      <c r="G375" s="23"/>
      <c r="H375" s="22"/>
      <c r="I375" s="22"/>
      <c r="J375" s="21"/>
      <c r="K375" s="21"/>
      <c r="L375" s="20"/>
      <c r="M375" s="19"/>
      <c r="N375" s="18"/>
      <c r="O375" s="159"/>
      <c r="P375" s="16"/>
      <c r="Q375" s="15"/>
    </row>
    <row r="376" spans="1:17" x14ac:dyDescent="0.2">
      <c r="A376" s="28"/>
      <c r="B376" s="27"/>
      <c r="C376" s="27"/>
      <c r="D376" s="26"/>
      <c r="E376" s="25"/>
      <c r="F376" s="24"/>
      <c r="G376" s="23"/>
      <c r="H376" s="22"/>
      <c r="I376" s="22"/>
      <c r="J376" s="21"/>
      <c r="K376" s="21"/>
      <c r="L376" s="20"/>
      <c r="M376" s="19"/>
      <c r="N376" s="18"/>
      <c r="O376" s="159"/>
      <c r="P376" s="16"/>
      <c r="Q376" s="15"/>
    </row>
    <row r="377" spans="1:17" x14ac:dyDescent="0.2">
      <c r="A377" s="28"/>
      <c r="B377" s="27"/>
      <c r="C377" s="27"/>
      <c r="D377" s="26"/>
      <c r="E377" s="25"/>
      <c r="F377" s="24"/>
      <c r="G377" s="23"/>
      <c r="H377" s="22"/>
      <c r="I377" s="22"/>
      <c r="J377" s="21"/>
      <c r="K377" s="21"/>
      <c r="L377" s="20"/>
      <c r="M377" s="19"/>
      <c r="N377" s="18"/>
      <c r="O377" s="159"/>
      <c r="P377" s="16"/>
      <c r="Q377" s="15"/>
    </row>
    <row r="378" spans="1:17" x14ac:dyDescent="0.2">
      <c r="A378" s="28"/>
      <c r="B378" s="27"/>
      <c r="C378" s="27"/>
      <c r="D378" s="26"/>
      <c r="E378" s="25"/>
      <c r="F378" s="24"/>
      <c r="G378" s="23"/>
      <c r="H378" s="22"/>
      <c r="I378" s="22"/>
      <c r="J378" s="21"/>
      <c r="K378" s="21"/>
      <c r="L378" s="20"/>
      <c r="M378" s="19"/>
      <c r="N378" s="18"/>
      <c r="O378" s="159"/>
      <c r="P378" s="16"/>
      <c r="Q378" s="15"/>
    </row>
    <row r="379" spans="1:17" x14ac:dyDescent="0.2">
      <c r="A379" s="28"/>
      <c r="B379" s="27"/>
      <c r="C379" s="27"/>
      <c r="D379" s="26"/>
      <c r="E379" s="25"/>
      <c r="F379" s="24"/>
      <c r="G379" s="23"/>
      <c r="H379" s="22"/>
      <c r="I379" s="22"/>
      <c r="J379" s="21"/>
      <c r="K379" s="21"/>
      <c r="L379" s="20"/>
      <c r="M379" s="19"/>
      <c r="N379" s="18"/>
      <c r="O379" s="159"/>
      <c r="P379" s="16"/>
      <c r="Q379" s="15"/>
    </row>
    <row r="380" spans="1:17" x14ac:dyDescent="0.2">
      <c r="A380" s="28"/>
      <c r="B380" s="27"/>
      <c r="C380" s="27"/>
      <c r="D380" s="26"/>
      <c r="E380" s="25"/>
      <c r="F380" s="24"/>
      <c r="G380" s="23"/>
      <c r="H380" s="22"/>
      <c r="I380" s="22"/>
      <c r="J380" s="21"/>
      <c r="K380" s="21"/>
      <c r="L380" s="20"/>
      <c r="M380" s="19"/>
      <c r="N380" s="18"/>
      <c r="O380" s="159"/>
      <c r="P380" s="16"/>
      <c r="Q380" s="15"/>
    </row>
    <row r="381" spans="1:17" x14ac:dyDescent="0.2">
      <c r="A381" s="28"/>
      <c r="B381" s="27"/>
      <c r="C381" s="27"/>
      <c r="D381" s="26"/>
      <c r="E381" s="25"/>
      <c r="F381" s="24"/>
      <c r="G381" s="23"/>
      <c r="H381" s="22"/>
      <c r="I381" s="22"/>
      <c r="J381" s="21"/>
      <c r="K381" s="21"/>
      <c r="L381" s="20"/>
      <c r="M381" s="19"/>
      <c r="N381" s="18"/>
      <c r="O381" s="159"/>
      <c r="P381" s="16"/>
      <c r="Q381" s="15"/>
    </row>
    <row r="382" spans="1:17" x14ac:dyDescent="0.2">
      <c r="A382" s="28"/>
      <c r="B382" s="27"/>
      <c r="C382" s="27"/>
      <c r="D382" s="26"/>
      <c r="E382" s="25"/>
      <c r="F382" s="24"/>
      <c r="G382" s="23"/>
      <c r="H382" s="22"/>
      <c r="I382" s="22"/>
      <c r="J382" s="21"/>
      <c r="K382" s="21"/>
      <c r="L382" s="20"/>
      <c r="M382" s="19"/>
      <c r="N382" s="18"/>
      <c r="O382" s="159"/>
      <c r="P382" s="16"/>
      <c r="Q382" s="15"/>
    </row>
    <row r="383" spans="1:17" x14ac:dyDescent="0.2">
      <c r="A383" s="28"/>
      <c r="B383" s="27"/>
      <c r="C383" s="27"/>
      <c r="D383" s="26"/>
      <c r="E383" s="25"/>
      <c r="F383" s="24"/>
      <c r="G383" s="23"/>
      <c r="H383" s="22"/>
      <c r="I383" s="22"/>
      <c r="J383" s="21"/>
      <c r="K383" s="21"/>
      <c r="L383" s="20"/>
      <c r="M383" s="19"/>
      <c r="N383" s="18"/>
      <c r="O383" s="159"/>
      <c r="P383" s="16"/>
      <c r="Q383" s="15"/>
    </row>
    <row r="384" spans="1:17" x14ac:dyDescent="0.2">
      <c r="A384" s="28"/>
      <c r="B384" s="27"/>
      <c r="C384" s="27"/>
      <c r="D384" s="26"/>
      <c r="E384" s="25"/>
      <c r="F384" s="24"/>
      <c r="G384" s="23"/>
      <c r="H384" s="22"/>
      <c r="I384" s="22"/>
      <c r="J384" s="21"/>
      <c r="K384" s="21"/>
      <c r="L384" s="20"/>
      <c r="M384" s="19"/>
      <c r="N384" s="18"/>
      <c r="O384" s="159"/>
      <c r="P384" s="16"/>
      <c r="Q384" s="15"/>
    </row>
    <row r="385" spans="1:17" x14ac:dyDescent="0.2">
      <c r="A385" s="28"/>
      <c r="B385" s="27"/>
      <c r="C385" s="27"/>
      <c r="D385" s="26"/>
      <c r="E385" s="25"/>
      <c r="F385" s="24"/>
      <c r="G385" s="23"/>
      <c r="H385" s="22"/>
      <c r="I385" s="22"/>
      <c r="J385" s="21"/>
      <c r="K385" s="21"/>
      <c r="L385" s="20"/>
      <c r="M385" s="19"/>
      <c r="N385" s="18"/>
      <c r="O385" s="159"/>
      <c r="P385" s="16"/>
      <c r="Q385" s="15"/>
    </row>
    <row r="386" spans="1:17" x14ac:dyDescent="0.2">
      <c r="A386" s="28"/>
      <c r="B386" s="27"/>
      <c r="C386" s="27"/>
      <c r="D386" s="26"/>
      <c r="E386" s="25"/>
      <c r="F386" s="24"/>
      <c r="G386" s="23"/>
      <c r="H386" s="22"/>
      <c r="I386" s="22"/>
      <c r="J386" s="21"/>
      <c r="K386" s="21"/>
      <c r="L386" s="20"/>
      <c r="M386" s="19"/>
      <c r="N386" s="18"/>
      <c r="O386" s="159"/>
      <c r="P386" s="16"/>
      <c r="Q386" s="15"/>
    </row>
    <row r="387" spans="1:17" x14ac:dyDescent="0.2">
      <c r="A387" s="28"/>
      <c r="B387" s="27"/>
      <c r="C387" s="27"/>
      <c r="D387" s="26"/>
      <c r="E387" s="25"/>
      <c r="F387" s="24"/>
      <c r="G387" s="23"/>
      <c r="H387" s="22"/>
      <c r="I387" s="22"/>
      <c r="J387" s="21"/>
      <c r="K387" s="21"/>
      <c r="L387" s="20"/>
      <c r="M387" s="19"/>
      <c r="N387" s="18"/>
      <c r="O387" s="159"/>
      <c r="P387" s="16"/>
      <c r="Q387" s="15"/>
    </row>
    <row r="388" spans="1:17" x14ac:dyDescent="0.2">
      <c r="A388" s="28"/>
      <c r="B388" s="27"/>
      <c r="C388" s="27"/>
      <c r="D388" s="26"/>
      <c r="E388" s="25"/>
      <c r="F388" s="24"/>
      <c r="G388" s="23"/>
      <c r="H388" s="22"/>
      <c r="I388" s="22"/>
      <c r="J388" s="21"/>
      <c r="K388" s="21"/>
      <c r="L388" s="20"/>
      <c r="M388" s="19"/>
      <c r="N388" s="18"/>
      <c r="O388" s="159"/>
      <c r="P388" s="16"/>
      <c r="Q388" s="15"/>
    </row>
    <row r="389" spans="1:17" x14ac:dyDescent="0.2">
      <c r="A389" s="28"/>
      <c r="B389" s="27"/>
      <c r="C389" s="27"/>
      <c r="D389" s="26"/>
      <c r="E389" s="25"/>
      <c r="F389" s="24"/>
      <c r="G389" s="23"/>
      <c r="H389" s="22"/>
      <c r="I389" s="22"/>
      <c r="J389" s="21"/>
      <c r="K389" s="21"/>
      <c r="L389" s="20"/>
      <c r="M389" s="19"/>
      <c r="N389" s="18"/>
      <c r="O389" s="159"/>
      <c r="P389" s="16"/>
      <c r="Q389" s="15"/>
    </row>
    <row r="390" spans="1:17" x14ac:dyDescent="0.2">
      <c r="A390" s="28"/>
      <c r="B390" s="27"/>
      <c r="C390" s="27"/>
      <c r="D390" s="26"/>
      <c r="E390" s="25"/>
      <c r="F390" s="24"/>
      <c r="G390" s="23"/>
      <c r="H390" s="22"/>
      <c r="I390" s="22"/>
      <c r="J390" s="21"/>
      <c r="K390" s="21"/>
      <c r="L390" s="20"/>
      <c r="M390" s="19"/>
      <c r="N390" s="18"/>
      <c r="O390" s="159"/>
      <c r="P390" s="16"/>
      <c r="Q390" s="15"/>
    </row>
    <row r="391" spans="1:17" x14ac:dyDescent="0.2">
      <c r="A391" s="28"/>
      <c r="B391" s="27"/>
      <c r="C391" s="27"/>
      <c r="D391" s="26"/>
      <c r="E391" s="25"/>
      <c r="F391" s="24"/>
      <c r="G391" s="23"/>
      <c r="H391" s="22"/>
      <c r="I391" s="22"/>
      <c r="J391" s="21"/>
      <c r="K391" s="21"/>
      <c r="L391" s="20"/>
      <c r="M391" s="19"/>
      <c r="N391" s="18"/>
      <c r="O391" s="159"/>
      <c r="P391" s="16"/>
      <c r="Q391" s="15"/>
    </row>
    <row r="392" spans="1:17" x14ac:dyDescent="0.2">
      <c r="A392" s="28"/>
      <c r="B392" s="27"/>
      <c r="C392" s="27"/>
      <c r="D392" s="26"/>
      <c r="E392" s="25"/>
      <c r="F392" s="24"/>
      <c r="G392" s="23"/>
      <c r="H392" s="22"/>
      <c r="I392" s="22"/>
      <c r="J392" s="21"/>
      <c r="K392" s="21"/>
      <c r="L392" s="20"/>
      <c r="M392" s="19"/>
      <c r="N392" s="18"/>
      <c r="O392" s="159"/>
      <c r="P392" s="16"/>
      <c r="Q392" s="15"/>
    </row>
    <row r="393" spans="1:17" x14ac:dyDescent="0.2">
      <c r="A393" s="28"/>
      <c r="B393" s="27"/>
      <c r="C393" s="27"/>
      <c r="D393" s="26"/>
      <c r="E393" s="25"/>
      <c r="F393" s="24"/>
      <c r="G393" s="23"/>
      <c r="H393" s="22"/>
      <c r="I393" s="22"/>
      <c r="J393" s="21"/>
      <c r="K393" s="21"/>
      <c r="L393" s="20"/>
      <c r="M393" s="19"/>
      <c r="N393" s="18"/>
      <c r="O393" s="159"/>
      <c r="P393" s="16"/>
      <c r="Q393" s="15"/>
    </row>
    <row r="394" spans="1:17" x14ac:dyDescent="0.2">
      <c r="A394" s="28"/>
      <c r="B394" s="27"/>
      <c r="C394" s="27"/>
      <c r="D394" s="26"/>
      <c r="E394" s="25"/>
      <c r="F394" s="24"/>
      <c r="G394" s="23"/>
      <c r="H394" s="22"/>
      <c r="I394" s="22"/>
      <c r="J394" s="21"/>
      <c r="K394" s="21"/>
      <c r="L394" s="20"/>
      <c r="M394" s="19"/>
      <c r="N394" s="18"/>
      <c r="O394" s="159"/>
      <c r="P394" s="16"/>
      <c r="Q394" s="15"/>
    </row>
    <row r="395" spans="1:17" x14ac:dyDescent="0.2">
      <c r="A395" s="28"/>
      <c r="B395" s="27"/>
      <c r="C395" s="27"/>
      <c r="D395" s="26"/>
      <c r="E395" s="25"/>
      <c r="F395" s="24"/>
      <c r="G395" s="23"/>
      <c r="H395" s="22"/>
      <c r="I395" s="22"/>
      <c r="J395" s="21"/>
      <c r="K395" s="21"/>
      <c r="L395" s="20"/>
      <c r="M395" s="19"/>
      <c r="N395" s="18"/>
      <c r="O395" s="159"/>
      <c r="P395" s="16"/>
      <c r="Q395" s="15"/>
    </row>
    <row r="396" spans="1:17" x14ac:dyDescent="0.2">
      <c r="A396" s="28"/>
      <c r="B396" s="27"/>
      <c r="C396" s="27"/>
      <c r="D396" s="26"/>
      <c r="E396" s="25"/>
      <c r="F396" s="24"/>
      <c r="G396" s="23"/>
      <c r="H396" s="22"/>
      <c r="I396" s="22"/>
      <c r="J396" s="21"/>
      <c r="K396" s="21"/>
      <c r="L396" s="20"/>
      <c r="M396" s="19"/>
      <c r="N396" s="18"/>
      <c r="O396" s="159"/>
      <c r="P396" s="16"/>
      <c r="Q396" s="15"/>
    </row>
    <row r="397" spans="1:17" x14ac:dyDescent="0.2">
      <c r="A397" s="28"/>
      <c r="B397" s="27"/>
      <c r="C397" s="27"/>
      <c r="D397" s="26"/>
      <c r="E397" s="25"/>
      <c r="F397" s="24"/>
      <c r="G397" s="23"/>
      <c r="H397" s="22"/>
      <c r="I397" s="22"/>
      <c r="J397" s="21"/>
      <c r="K397" s="21"/>
      <c r="L397" s="20"/>
      <c r="M397" s="19"/>
      <c r="N397" s="18"/>
      <c r="O397" s="159"/>
      <c r="P397" s="16"/>
      <c r="Q397" s="15"/>
    </row>
    <row r="398" spans="1:17" x14ac:dyDescent="0.2">
      <c r="A398" s="28"/>
      <c r="B398" s="27"/>
      <c r="C398" s="27"/>
      <c r="D398" s="26"/>
      <c r="E398" s="25"/>
      <c r="F398" s="24"/>
      <c r="G398" s="23"/>
      <c r="H398" s="22"/>
      <c r="I398" s="22"/>
      <c r="J398" s="21"/>
      <c r="K398" s="21"/>
      <c r="L398" s="20"/>
      <c r="M398" s="19"/>
      <c r="N398" s="18"/>
      <c r="O398" s="159"/>
      <c r="P398" s="16"/>
      <c r="Q398" s="15"/>
    </row>
    <row r="399" spans="1:17" x14ac:dyDescent="0.2">
      <c r="A399" s="28"/>
      <c r="B399" s="27"/>
      <c r="C399" s="27"/>
      <c r="D399" s="26"/>
      <c r="E399" s="25"/>
      <c r="F399" s="24"/>
      <c r="G399" s="23"/>
      <c r="H399" s="22"/>
      <c r="I399" s="22"/>
      <c r="J399" s="21"/>
      <c r="K399" s="21"/>
      <c r="L399" s="20"/>
      <c r="M399" s="19"/>
      <c r="N399" s="18"/>
      <c r="O399" s="159"/>
      <c r="P399" s="16"/>
      <c r="Q399" s="15"/>
    </row>
    <row r="400" spans="1:17" x14ac:dyDescent="0.2">
      <c r="A400" s="28"/>
      <c r="B400" s="27"/>
      <c r="C400" s="27"/>
      <c r="D400" s="26"/>
      <c r="E400" s="25"/>
      <c r="F400" s="24"/>
      <c r="G400" s="23"/>
      <c r="H400" s="22"/>
      <c r="I400" s="22"/>
      <c r="J400" s="21"/>
      <c r="K400" s="21"/>
      <c r="L400" s="20"/>
      <c r="M400" s="19"/>
      <c r="N400" s="18"/>
      <c r="O400" s="159"/>
      <c r="P400" s="16"/>
      <c r="Q400" s="15"/>
    </row>
    <row r="401" spans="1:17" x14ac:dyDescent="0.2">
      <c r="A401" s="28"/>
      <c r="B401" s="27"/>
      <c r="C401" s="27"/>
      <c r="D401" s="26"/>
      <c r="E401" s="25"/>
      <c r="F401" s="24"/>
      <c r="G401" s="23"/>
      <c r="H401" s="22"/>
      <c r="I401" s="22"/>
      <c r="J401" s="21"/>
      <c r="K401" s="21"/>
      <c r="L401" s="20"/>
      <c r="M401" s="19"/>
      <c r="N401" s="18"/>
      <c r="O401" s="159"/>
      <c r="P401" s="16"/>
      <c r="Q401" s="15"/>
    </row>
    <row r="402" spans="1:17" x14ac:dyDescent="0.2">
      <c r="A402" s="28"/>
      <c r="B402" s="27"/>
      <c r="C402" s="27"/>
      <c r="D402" s="26"/>
      <c r="E402" s="25"/>
      <c r="F402" s="24"/>
      <c r="G402" s="23"/>
      <c r="H402" s="22"/>
      <c r="I402" s="22"/>
      <c r="J402" s="21"/>
      <c r="K402" s="21"/>
      <c r="L402" s="20"/>
      <c r="M402" s="19"/>
      <c r="N402" s="18"/>
      <c r="O402" s="159"/>
      <c r="P402" s="16"/>
      <c r="Q402" s="15"/>
    </row>
    <row r="403" spans="1:17" x14ac:dyDescent="0.2">
      <c r="A403" s="28"/>
      <c r="B403" s="27"/>
      <c r="C403" s="27"/>
      <c r="D403" s="26"/>
      <c r="E403" s="25"/>
      <c r="F403" s="24"/>
      <c r="G403" s="23"/>
      <c r="H403" s="22"/>
      <c r="I403" s="22"/>
      <c r="J403" s="21"/>
      <c r="K403" s="21"/>
      <c r="L403" s="20"/>
      <c r="M403" s="19"/>
      <c r="N403" s="18"/>
      <c r="O403" s="159"/>
      <c r="P403" s="16"/>
      <c r="Q403" s="15"/>
    </row>
    <row r="404" spans="1:17" x14ac:dyDescent="0.2">
      <c r="A404" s="28"/>
      <c r="B404" s="27"/>
      <c r="C404" s="27"/>
      <c r="D404" s="26"/>
      <c r="E404" s="25"/>
      <c r="F404" s="24"/>
      <c r="G404" s="23"/>
      <c r="H404" s="22"/>
      <c r="I404" s="22"/>
      <c r="J404" s="21"/>
      <c r="K404" s="21"/>
      <c r="L404" s="20"/>
      <c r="M404" s="19"/>
      <c r="N404" s="18"/>
      <c r="O404" s="159"/>
      <c r="P404" s="16"/>
      <c r="Q404" s="15"/>
    </row>
    <row r="405" spans="1:17" x14ac:dyDescent="0.2">
      <c r="A405" s="28"/>
      <c r="B405" s="27"/>
      <c r="C405" s="27"/>
      <c r="D405" s="26"/>
      <c r="E405" s="25"/>
      <c r="F405" s="24"/>
      <c r="G405" s="23"/>
      <c r="H405" s="22"/>
      <c r="I405" s="22"/>
      <c r="J405" s="21"/>
      <c r="K405" s="21"/>
      <c r="L405" s="20"/>
      <c r="M405" s="19"/>
      <c r="N405" s="18"/>
      <c r="O405" s="159"/>
      <c r="P405" s="16"/>
      <c r="Q405" s="15"/>
    </row>
    <row r="406" spans="1:17" x14ac:dyDescent="0.2">
      <c r="A406" s="28"/>
      <c r="B406" s="27"/>
      <c r="C406" s="27"/>
      <c r="D406" s="26"/>
      <c r="E406" s="25"/>
      <c r="F406" s="24"/>
      <c r="G406" s="23"/>
      <c r="H406" s="22"/>
      <c r="I406" s="22"/>
      <c r="J406" s="21"/>
      <c r="K406" s="21"/>
      <c r="L406" s="20"/>
      <c r="M406" s="19"/>
      <c r="N406" s="18"/>
      <c r="O406" s="159"/>
      <c r="P406" s="16"/>
      <c r="Q406" s="15"/>
    </row>
    <row r="407" spans="1:17" x14ac:dyDescent="0.2">
      <c r="A407" s="28"/>
      <c r="B407" s="27"/>
      <c r="C407" s="27"/>
      <c r="D407" s="26"/>
      <c r="E407" s="25"/>
      <c r="F407" s="24"/>
      <c r="G407" s="23"/>
      <c r="H407" s="22"/>
      <c r="I407" s="22"/>
      <c r="J407" s="21"/>
      <c r="K407" s="21"/>
      <c r="L407" s="20"/>
      <c r="M407" s="19"/>
      <c r="N407" s="18"/>
      <c r="O407" s="159"/>
      <c r="P407" s="16"/>
      <c r="Q407" s="15"/>
    </row>
    <row r="408" spans="1:17" x14ac:dyDescent="0.2">
      <c r="A408" s="28"/>
      <c r="B408" s="27"/>
      <c r="C408" s="27"/>
      <c r="D408" s="26"/>
      <c r="E408" s="25"/>
      <c r="F408" s="24"/>
      <c r="G408" s="23"/>
      <c r="H408" s="22"/>
      <c r="I408" s="22"/>
      <c r="J408" s="21"/>
      <c r="K408" s="21"/>
      <c r="L408" s="20"/>
      <c r="M408" s="19"/>
      <c r="N408" s="18"/>
      <c r="O408" s="159"/>
      <c r="P408" s="16"/>
      <c r="Q408" s="15"/>
    </row>
    <row r="409" spans="1:17" x14ac:dyDescent="0.2">
      <c r="A409" s="28"/>
      <c r="B409" s="27"/>
      <c r="C409" s="27"/>
      <c r="D409" s="26"/>
      <c r="E409" s="25"/>
      <c r="F409" s="24"/>
      <c r="G409" s="23"/>
      <c r="H409" s="22"/>
      <c r="I409" s="22"/>
      <c r="J409" s="21"/>
      <c r="K409" s="21"/>
      <c r="L409" s="20"/>
      <c r="M409" s="19"/>
      <c r="N409" s="18"/>
      <c r="O409" s="159"/>
      <c r="P409" s="16"/>
      <c r="Q409" s="15"/>
    </row>
    <row r="410" spans="1:17" x14ac:dyDescent="0.2">
      <c r="A410" s="28"/>
      <c r="B410" s="27"/>
      <c r="C410" s="27"/>
      <c r="D410" s="26"/>
      <c r="E410" s="25"/>
      <c r="F410" s="24"/>
      <c r="G410" s="23"/>
      <c r="H410" s="22"/>
      <c r="I410" s="22"/>
      <c r="J410" s="21"/>
      <c r="K410" s="21"/>
      <c r="L410" s="20"/>
      <c r="M410" s="19"/>
      <c r="N410" s="18"/>
      <c r="O410" s="159"/>
      <c r="P410" s="16"/>
      <c r="Q410" s="15"/>
    </row>
    <row r="411" spans="1:17" x14ac:dyDescent="0.2">
      <c r="A411" s="28"/>
      <c r="B411" s="27"/>
      <c r="C411" s="27"/>
      <c r="D411" s="26"/>
      <c r="E411" s="25"/>
      <c r="F411" s="24"/>
      <c r="G411" s="23"/>
      <c r="H411" s="22"/>
      <c r="I411" s="22"/>
      <c r="J411" s="21"/>
      <c r="K411" s="21"/>
      <c r="L411" s="20"/>
      <c r="M411" s="19"/>
      <c r="N411" s="18"/>
      <c r="O411" s="159"/>
      <c r="P411" s="16"/>
      <c r="Q411" s="15"/>
    </row>
    <row r="412" spans="1:17" x14ac:dyDescent="0.2">
      <c r="A412" s="28"/>
      <c r="B412" s="27"/>
      <c r="C412" s="27"/>
      <c r="D412" s="26"/>
      <c r="E412" s="25"/>
      <c r="F412" s="24"/>
      <c r="G412" s="23"/>
      <c r="H412" s="22"/>
      <c r="I412" s="22"/>
      <c r="J412" s="21"/>
      <c r="K412" s="21"/>
      <c r="L412" s="20"/>
      <c r="M412" s="19"/>
      <c r="N412" s="18"/>
      <c r="O412" s="159"/>
      <c r="P412" s="16"/>
      <c r="Q412" s="15"/>
    </row>
    <row r="413" spans="1:17" x14ac:dyDescent="0.2">
      <c r="A413" s="28"/>
      <c r="B413" s="27"/>
      <c r="C413" s="27"/>
      <c r="D413" s="26"/>
      <c r="E413" s="25"/>
      <c r="F413" s="24"/>
      <c r="G413" s="23"/>
      <c r="H413" s="22"/>
      <c r="I413" s="22"/>
      <c r="J413" s="21"/>
      <c r="K413" s="21"/>
      <c r="L413" s="20"/>
      <c r="M413" s="19"/>
      <c r="N413" s="18"/>
      <c r="O413" s="159"/>
      <c r="P413" s="16"/>
      <c r="Q413" s="15"/>
    </row>
    <row r="414" spans="1:17" x14ac:dyDescent="0.2">
      <c r="A414" s="28"/>
      <c r="B414" s="27"/>
      <c r="C414" s="27"/>
      <c r="D414" s="26"/>
      <c r="E414" s="25"/>
      <c r="F414" s="24"/>
      <c r="G414" s="23"/>
      <c r="H414" s="22"/>
      <c r="I414" s="22"/>
      <c r="J414" s="21"/>
      <c r="K414" s="21"/>
      <c r="L414" s="20"/>
      <c r="M414" s="19"/>
      <c r="N414" s="18"/>
      <c r="O414" s="159"/>
      <c r="P414" s="16"/>
      <c r="Q414" s="15"/>
    </row>
    <row r="415" spans="1:17" x14ac:dyDescent="0.2">
      <c r="A415" s="28"/>
      <c r="B415" s="27"/>
      <c r="C415" s="27"/>
      <c r="D415" s="26"/>
      <c r="E415" s="25"/>
      <c r="F415" s="24"/>
      <c r="G415" s="23"/>
      <c r="H415" s="22"/>
      <c r="I415" s="22"/>
      <c r="J415" s="21"/>
      <c r="K415" s="21"/>
      <c r="L415" s="20"/>
      <c r="M415" s="19"/>
      <c r="N415" s="18"/>
      <c r="O415" s="159"/>
      <c r="P415" s="16"/>
      <c r="Q415" s="15"/>
    </row>
    <row r="416" spans="1:17" x14ac:dyDescent="0.2">
      <c r="A416" s="28"/>
      <c r="B416" s="27"/>
      <c r="C416" s="27"/>
      <c r="D416" s="26"/>
      <c r="E416" s="25"/>
      <c r="F416" s="24"/>
      <c r="G416" s="23"/>
      <c r="H416" s="22"/>
      <c r="I416" s="22"/>
      <c r="J416" s="21"/>
      <c r="K416" s="21"/>
      <c r="L416" s="20"/>
      <c r="M416" s="19"/>
      <c r="N416" s="18"/>
      <c r="O416" s="159"/>
      <c r="P416" s="16"/>
      <c r="Q416" s="15"/>
    </row>
    <row r="417" spans="1:17" x14ac:dyDescent="0.2">
      <c r="A417" s="28"/>
      <c r="B417" s="27"/>
      <c r="C417" s="27"/>
      <c r="D417" s="26"/>
      <c r="E417" s="25"/>
      <c r="F417" s="24"/>
      <c r="G417" s="23"/>
      <c r="H417" s="22"/>
      <c r="I417" s="22"/>
      <c r="J417" s="21"/>
      <c r="K417" s="21"/>
      <c r="L417" s="20"/>
      <c r="M417" s="19"/>
      <c r="N417" s="18"/>
      <c r="O417" s="159"/>
      <c r="P417" s="16"/>
      <c r="Q417" s="15"/>
    </row>
    <row r="418" spans="1:17" x14ac:dyDescent="0.2">
      <c r="A418" s="28"/>
      <c r="B418" s="27"/>
      <c r="C418" s="27"/>
      <c r="D418" s="26"/>
      <c r="E418" s="25"/>
      <c r="F418" s="24"/>
      <c r="G418" s="23"/>
      <c r="H418" s="22"/>
      <c r="I418" s="22"/>
      <c r="J418" s="21"/>
      <c r="K418" s="21"/>
      <c r="L418" s="20"/>
      <c r="M418" s="19"/>
      <c r="N418" s="18"/>
      <c r="O418" s="159"/>
      <c r="P418" s="16"/>
      <c r="Q418" s="15"/>
    </row>
    <row r="419" spans="1:17" x14ac:dyDescent="0.2">
      <c r="A419" s="28"/>
      <c r="B419" s="27"/>
      <c r="C419" s="27"/>
      <c r="D419" s="26"/>
      <c r="E419" s="25"/>
      <c r="F419" s="24"/>
      <c r="G419" s="23"/>
      <c r="H419" s="22"/>
      <c r="I419" s="22"/>
      <c r="J419" s="21"/>
      <c r="K419" s="21"/>
      <c r="L419" s="20"/>
      <c r="M419" s="19"/>
      <c r="N419" s="18"/>
      <c r="O419" s="159"/>
      <c r="P419" s="16"/>
      <c r="Q419" s="15"/>
    </row>
    <row r="420" spans="1:17" x14ac:dyDescent="0.2">
      <c r="A420" s="28"/>
      <c r="B420" s="27"/>
      <c r="C420" s="27"/>
      <c r="D420" s="26"/>
      <c r="E420" s="25"/>
      <c r="F420" s="24"/>
      <c r="G420" s="23"/>
      <c r="H420" s="22"/>
      <c r="I420" s="22"/>
      <c r="J420" s="21"/>
      <c r="K420" s="21"/>
      <c r="L420" s="20"/>
      <c r="M420" s="19"/>
      <c r="N420" s="18"/>
      <c r="O420" s="159"/>
      <c r="P420" s="16"/>
      <c r="Q420" s="15"/>
    </row>
    <row r="421" spans="1:17" x14ac:dyDescent="0.2">
      <c r="A421" s="28"/>
      <c r="B421" s="27"/>
      <c r="C421" s="27"/>
      <c r="D421" s="26"/>
      <c r="E421" s="25"/>
      <c r="F421" s="24"/>
      <c r="G421" s="23"/>
      <c r="H421" s="22"/>
      <c r="I421" s="22"/>
      <c r="J421" s="21"/>
      <c r="K421" s="21"/>
      <c r="L421" s="20"/>
      <c r="M421" s="19"/>
      <c r="N421" s="18"/>
      <c r="O421" s="159"/>
      <c r="P421" s="16"/>
      <c r="Q421" s="15"/>
    </row>
    <row r="422" spans="1:17" x14ac:dyDescent="0.2">
      <c r="A422" s="28"/>
      <c r="B422" s="27"/>
      <c r="C422" s="27"/>
      <c r="D422" s="26"/>
      <c r="E422" s="25"/>
      <c r="F422" s="24"/>
      <c r="G422" s="23"/>
      <c r="H422" s="22"/>
      <c r="I422" s="22"/>
      <c r="J422" s="21"/>
      <c r="K422" s="21"/>
      <c r="L422" s="20"/>
      <c r="M422" s="19"/>
      <c r="N422" s="18"/>
      <c r="O422" s="159"/>
      <c r="P422" s="16"/>
      <c r="Q422" s="15"/>
    </row>
    <row r="423" spans="1:17" x14ac:dyDescent="0.2">
      <c r="A423" s="28"/>
      <c r="B423" s="27"/>
      <c r="C423" s="27"/>
      <c r="D423" s="26"/>
      <c r="E423" s="25"/>
      <c r="F423" s="24"/>
      <c r="G423" s="23"/>
      <c r="H423" s="22"/>
      <c r="I423" s="22"/>
      <c r="J423" s="21"/>
      <c r="K423" s="21"/>
      <c r="L423" s="20"/>
      <c r="M423" s="19"/>
      <c r="N423" s="18"/>
      <c r="O423" s="159"/>
      <c r="P423" s="16"/>
      <c r="Q423" s="15"/>
    </row>
    <row r="424" spans="1:17" x14ac:dyDescent="0.2">
      <c r="A424" s="28"/>
      <c r="B424" s="27"/>
      <c r="C424" s="27"/>
      <c r="D424" s="26"/>
      <c r="E424" s="25"/>
      <c r="F424" s="24"/>
      <c r="G424" s="23"/>
      <c r="H424" s="22"/>
      <c r="I424" s="22"/>
      <c r="J424" s="21"/>
      <c r="K424" s="21"/>
      <c r="L424" s="20"/>
      <c r="M424" s="19"/>
      <c r="N424" s="18"/>
      <c r="O424" s="159"/>
      <c r="P424" s="16"/>
      <c r="Q424" s="15"/>
    </row>
    <row r="425" spans="1:17" x14ac:dyDescent="0.2">
      <c r="A425" s="28"/>
      <c r="B425" s="27"/>
      <c r="C425" s="27"/>
      <c r="D425" s="26"/>
      <c r="E425" s="25"/>
      <c r="F425" s="24"/>
      <c r="G425" s="23"/>
      <c r="H425" s="22"/>
      <c r="I425" s="22"/>
      <c r="J425" s="21"/>
      <c r="K425" s="21"/>
      <c r="L425" s="20"/>
      <c r="M425" s="19"/>
      <c r="N425" s="18"/>
      <c r="O425" s="159"/>
      <c r="P425" s="16"/>
      <c r="Q425" s="15"/>
    </row>
    <row r="426" spans="1:17" x14ac:dyDescent="0.2">
      <c r="A426" s="28"/>
      <c r="B426" s="27"/>
      <c r="C426" s="27"/>
      <c r="D426" s="26"/>
      <c r="E426" s="25"/>
      <c r="F426" s="24"/>
      <c r="G426" s="23"/>
      <c r="H426" s="22"/>
      <c r="I426" s="22"/>
      <c r="J426" s="21"/>
      <c r="K426" s="21"/>
      <c r="L426" s="20"/>
      <c r="M426" s="19"/>
      <c r="N426" s="18"/>
      <c r="O426" s="159"/>
      <c r="P426" s="16"/>
      <c r="Q426" s="15"/>
    </row>
    <row r="427" spans="1:17" x14ac:dyDescent="0.2">
      <c r="A427" s="28"/>
      <c r="B427" s="27"/>
      <c r="C427" s="27"/>
      <c r="D427" s="26"/>
      <c r="E427" s="25"/>
      <c r="F427" s="24"/>
      <c r="G427" s="23"/>
      <c r="H427" s="22"/>
      <c r="I427" s="22"/>
      <c r="J427" s="21"/>
      <c r="K427" s="21"/>
      <c r="L427" s="20"/>
      <c r="M427" s="19"/>
      <c r="N427" s="18"/>
      <c r="O427" s="159"/>
      <c r="P427" s="16"/>
      <c r="Q427" s="15"/>
    </row>
    <row r="428" spans="1:17" x14ac:dyDescent="0.2">
      <c r="A428" s="28"/>
      <c r="B428" s="27"/>
      <c r="C428" s="27"/>
      <c r="D428" s="26"/>
      <c r="E428" s="25"/>
      <c r="F428" s="24"/>
      <c r="G428" s="23"/>
      <c r="H428" s="22"/>
      <c r="I428" s="22"/>
      <c r="J428" s="21"/>
      <c r="K428" s="21"/>
      <c r="L428" s="20"/>
      <c r="M428" s="19"/>
      <c r="N428" s="18"/>
      <c r="O428" s="159"/>
      <c r="P428" s="16"/>
      <c r="Q428" s="15"/>
    </row>
    <row r="429" spans="1:17" x14ac:dyDescent="0.2">
      <c r="A429" s="28"/>
      <c r="B429" s="27"/>
      <c r="C429" s="27"/>
      <c r="D429" s="26"/>
      <c r="E429" s="25"/>
      <c r="F429" s="24"/>
      <c r="G429" s="23"/>
      <c r="H429" s="22"/>
      <c r="I429" s="22"/>
      <c r="J429" s="21"/>
      <c r="K429" s="21"/>
      <c r="L429" s="20"/>
      <c r="M429" s="19"/>
      <c r="N429" s="18"/>
      <c r="O429" s="159"/>
      <c r="P429" s="16"/>
      <c r="Q429" s="15"/>
    </row>
    <row r="430" spans="1:17" x14ac:dyDescent="0.2">
      <c r="A430" s="28"/>
      <c r="B430" s="27"/>
      <c r="C430" s="27"/>
      <c r="D430" s="26"/>
      <c r="E430" s="25"/>
      <c r="F430" s="24"/>
      <c r="G430" s="23"/>
      <c r="H430" s="22"/>
      <c r="I430" s="22"/>
      <c r="J430" s="21"/>
      <c r="K430" s="21"/>
      <c r="L430" s="20"/>
      <c r="M430" s="19"/>
      <c r="N430" s="18"/>
      <c r="O430" s="159"/>
      <c r="P430" s="16"/>
      <c r="Q430" s="15"/>
    </row>
    <row r="431" spans="1:17" x14ac:dyDescent="0.2">
      <c r="A431" s="28"/>
      <c r="B431" s="27"/>
      <c r="C431" s="27"/>
      <c r="D431" s="26"/>
      <c r="E431" s="25"/>
      <c r="F431" s="24"/>
      <c r="G431" s="23"/>
      <c r="H431" s="22"/>
      <c r="I431" s="22"/>
      <c r="J431" s="21"/>
      <c r="K431" s="21"/>
      <c r="L431" s="20"/>
      <c r="M431" s="19"/>
      <c r="N431" s="18"/>
      <c r="O431" s="159"/>
      <c r="P431" s="16"/>
      <c r="Q431" s="15"/>
    </row>
    <row r="432" spans="1:17" x14ac:dyDescent="0.2">
      <c r="A432" s="28"/>
      <c r="B432" s="27"/>
      <c r="C432" s="27"/>
      <c r="D432" s="26"/>
      <c r="E432" s="25"/>
      <c r="F432" s="24"/>
      <c r="G432" s="23"/>
      <c r="H432" s="22"/>
      <c r="I432" s="22"/>
      <c r="J432" s="21"/>
      <c r="K432" s="21"/>
      <c r="L432" s="20"/>
      <c r="M432" s="19"/>
      <c r="N432" s="18"/>
      <c r="O432" s="159"/>
      <c r="P432" s="16"/>
      <c r="Q432" s="15"/>
    </row>
    <row r="433" spans="1:17" x14ac:dyDescent="0.2">
      <c r="A433" s="28"/>
      <c r="B433" s="27"/>
      <c r="C433" s="27"/>
      <c r="D433" s="26"/>
      <c r="E433" s="25"/>
      <c r="F433" s="24"/>
      <c r="G433" s="23"/>
      <c r="H433" s="22"/>
      <c r="I433" s="22"/>
      <c r="J433" s="21"/>
      <c r="K433" s="21"/>
      <c r="L433" s="20"/>
      <c r="M433" s="19"/>
      <c r="N433" s="18"/>
      <c r="O433" s="159"/>
      <c r="P433" s="16"/>
      <c r="Q433" s="15"/>
    </row>
    <row r="434" spans="1:17" x14ac:dyDescent="0.2">
      <c r="A434" s="28"/>
      <c r="B434" s="27"/>
      <c r="C434" s="27"/>
      <c r="D434" s="26"/>
      <c r="E434" s="25"/>
      <c r="F434" s="24"/>
      <c r="G434" s="23"/>
      <c r="H434" s="22"/>
      <c r="I434" s="22"/>
      <c r="J434" s="21"/>
      <c r="K434" s="21"/>
      <c r="L434" s="20"/>
      <c r="M434" s="19"/>
      <c r="N434" s="18"/>
      <c r="O434" s="159"/>
      <c r="P434" s="16"/>
      <c r="Q434" s="15"/>
    </row>
    <row r="435" spans="1:17" x14ac:dyDescent="0.2">
      <c r="A435" s="28"/>
      <c r="B435" s="27"/>
      <c r="C435" s="27"/>
      <c r="D435" s="26"/>
      <c r="E435" s="25"/>
      <c r="F435" s="24"/>
      <c r="G435" s="23"/>
      <c r="H435" s="22"/>
      <c r="I435" s="22"/>
      <c r="J435" s="21"/>
      <c r="K435" s="21"/>
      <c r="L435" s="20"/>
      <c r="M435" s="19"/>
      <c r="N435" s="18"/>
      <c r="O435" s="159"/>
      <c r="P435" s="16"/>
      <c r="Q435" s="15"/>
    </row>
    <row r="436" spans="1:17" x14ac:dyDescent="0.2">
      <c r="A436" s="28"/>
      <c r="B436" s="27"/>
      <c r="C436" s="27"/>
      <c r="D436" s="26"/>
      <c r="E436" s="25"/>
      <c r="F436" s="24"/>
      <c r="G436" s="23"/>
      <c r="H436" s="22"/>
      <c r="I436" s="22"/>
      <c r="J436" s="21"/>
      <c r="K436" s="21"/>
      <c r="L436" s="20"/>
      <c r="M436" s="19"/>
      <c r="N436" s="18"/>
      <c r="O436" s="159"/>
      <c r="P436" s="16"/>
      <c r="Q436" s="15"/>
    </row>
    <row r="437" spans="1:17" x14ac:dyDescent="0.2">
      <c r="A437" s="28"/>
      <c r="B437" s="27"/>
      <c r="C437" s="27"/>
      <c r="D437" s="26"/>
      <c r="E437" s="25"/>
      <c r="F437" s="24"/>
      <c r="G437" s="23"/>
      <c r="H437" s="22"/>
      <c r="I437" s="22"/>
      <c r="J437" s="21"/>
      <c r="K437" s="21"/>
      <c r="L437" s="20"/>
      <c r="M437" s="19"/>
      <c r="N437" s="18"/>
      <c r="O437" s="159"/>
      <c r="P437" s="16"/>
      <c r="Q437" s="15"/>
    </row>
    <row r="438" spans="1:17" x14ac:dyDescent="0.2">
      <c r="A438" s="28"/>
      <c r="B438" s="27"/>
      <c r="C438" s="27"/>
      <c r="D438" s="26"/>
      <c r="E438" s="25"/>
      <c r="F438" s="24"/>
      <c r="G438" s="23"/>
      <c r="H438" s="22"/>
      <c r="I438" s="22"/>
      <c r="J438" s="21"/>
      <c r="K438" s="21"/>
      <c r="L438" s="20"/>
      <c r="M438" s="19"/>
      <c r="N438" s="18"/>
      <c r="O438" s="159"/>
      <c r="P438" s="16"/>
      <c r="Q438" s="15"/>
    </row>
    <row r="439" spans="1:17" x14ac:dyDescent="0.2">
      <c r="A439" s="28"/>
      <c r="B439" s="27"/>
      <c r="C439" s="27"/>
      <c r="D439" s="26"/>
      <c r="E439" s="25"/>
      <c r="F439" s="24"/>
      <c r="G439" s="23"/>
      <c r="H439" s="22"/>
      <c r="I439" s="22"/>
      <c r="J439" s="21"/>
      <c r="K439" s="21"/>
      <c r="L439" s="20"/>
      <c r="M439" s="19"/>
      <c r="N439" s="18"/>
      <c r="O439" s="159"/>
      <c r="P439" s="16"/>
      <c r="Q439" s="15"/>
    </row>
    <row r="440" spans="1:17" x14ac:dyDescent="0.2">
      <c r="A440" s="28"/>
      <c r="B440" s="27"/>
      <c r="C440" s="27"/>
      <c r="D440" s="26"/>
      <c r="E440" s="25"/>
      <c r="F440" s="24"/>
      <c r="G440" s="23"/>
      <c r="H440" s="22"/>
      <c r="I440" s="22"/>
      <c r="J440" s="21"/>
      <c r="K440" s="21"/>
      <c r="L440" s="20"/>
      <c r="M440" s="19"/>
      <c r="N440" s="18"/>
      <c r="O440" s="159"/>
      <c r="P440" s="16"/>
      <c r="Q440" s="15"/>
    </row>
    <row r="441" spans="1:17" x14ac:dyDescent="0.2">
      <c r="A441" s="28"/>
      <c r="B441" s="27"/>
      <c r="C441" s="27"/>
      <c r="D441" s="26"/>
      <c r="E441" s="25"/>
      <c r="F441" s="24"/>
      <c r="G441" s="23"/>
      <c r="H441" s="22"/>
      <c r="I441" s="22"/>
      <c r="J441" s="21"/>
      <c r="K441" s="21"/>
      <c r="L441" s="20"/>
      <c r="M441" s="19"/>
      <c r="N441" s="18"/>
      <c r="O441" s="159"/>
      <c r="P441" s="16"/>
      <c r="Q441" s="15"/>
    </row>
    <row r="442" spans="1:17" x14ac:dyDescent="0.2">
      <c r="A442" s="28"/>
      <c r="B442" s="27"/>
      <c r="C442" s="27"/>
      <c r="D442" s="26"/>
      <c r="E442" s="25"/>
      <c r="F442" s="24"/>
      <c r="G442" s="23"/>
      <c r="H442" s="22"/>
      <c r="I442" s="22"/>
      <c r="J442" s="21"/>
      <c r="K442" s="21"/>
      <c r="L442" s="20"/>
      <c r="M442" s="19"/>
      <c r="N442" s="18"/>
      <c r="O442" s="159"/>
      <c r="P442" s="16"/>
      <c r="Q442" s="15"/>
    </row>
    <row r="443" spans="1:17" x14ac:dyDescent="0.2">
      <c r="A443" s="28"/>
      <c r="B443" s="27"/>
      <c r="C443" s="27"/>
      <c r="D443" s="26"/>
      <c r="E443" s="25"/>
      <c r="F443" s="24"/>
      <c r="G443" s="23"/>
      <c r="H443" s="22"/>
      <c r="I443" s="22"/>
      <c r="J443" s="21"/>
      <c r="K443" s="21"/>
      <c r="L443" s="20"/>
      <c r="M443" s="19"/>
      <c r="N443" s="18"/>
      <c r="O443" s="159"/>
      <c r="P443" s="16"/>
      <c r="Q443" s="15"/>
    </row>
    <row r="444" spans="1:17" x14ac:dyDescent="0.2">
      <c r="A444" s="28"/>
      <c r="B444" s="27"/>
      <c r="C444" s="27"/>
      <c r="D444" s="26"/>
      <c r="E444" s="25"/>
      <c r="F444" s="24"/>
      <c r="G444" s="23"/>
      <c r="H444" s="22"/>
      <c r="I444" s="22"/>
      <c r="J444" s="21"/>
      <c r="K444" s="21"/>
      <c r="L444" s="20"/>
      <c r="M444" s="19"/>
      <c r="N444" s="18"/>
      <c r="O444" s="159"/>
      <c r="P444" s="16"/>
      <c r="Q444" s="15"/>
    </row>
    <row r="445" spans="1:17" x14ac:dyDescent="0.2">
      <c r="A445" s="28"/>
      <c r="B445" s="27"/>
      <c r="C445" s="27"/>
      <c r="D445" s="26"/>
      <c r="E445" s="25"/>
      <c r="F445" s="24"/>
      <c r="G445" s="23"/>
      <c r="H445" s="22"/>
      <c r="I445" s="22"/>
      <c r="J445" s="21"/>
      <c r="K445" s="21"/>
      <c r="L445" s="20"/>
      <c r="M445" s="19"/>
      <c r="N445" s="18"/>
      <c r="O445" s="159"/>
      <c r="P445" s="16"/>
      <c r="Q445" s="15"/>
    </row>
    <row r="446" spans="1:17" x14ac:dyDescent="0.2">
      <c r="A446" s="28"/>
      <c r="B446" s="27"/>
      <c r="C446" s="27"/>
      <c r="D446" s="26"/>
      <c r="E446" s="25"/>
      <c r="F446" s="24"/>
      <c r="G446" s="23"/>
      <c r="H446" s="22"/>
      <c r="I446" s="22"/>
      <c r="J446" s="21"/>
      <c r="K446" s="21"/>
      <c r="L446" s="20"/>
      <c r="M446" s="19"/>
      <c r="N446" s="18"/>
      <c r="O446" s="159"/>
      <c r="P446" s="16"/>
      <c r="Q446" s="15"/>
    </row>
    <row r="447" spans="1:17" x14ac:dyDescent="0.2">
      <c r="A447" s="28"/>
      <c r="B447" s="27"/>
      <c r="C447" s="27"/>
      <c r="D447" s="26"/>
      <c r="E447" s="25"/>
      <c r="F447" s="24"/>
      <c r="G447" s="23"/>
      <c r="H447" s="22"/>
      <c r="I447" s="22"/>
      <c r="J447" s="21"/>
      <c r="K447" s="21"/>
      <c r="L447" s="20"/>
      <c r="M447" s="19"/>
      <c r="N447" s="18"/>
      <c r="O447" s="159"/>
      <c r="P447" s="16"/>
      <c r="Q447" s="15"/>
    </row>
    <row r="448" spans="1:17" x14ac:dyDescent="0.2">
      <c r="A448" s="28"/>
      <c r="B448" s="27"/>
      <c r="C448" s="27"/>
      <c r="D448" s="26"/>
      <c r="E448" s="25"/>
      <c r="F448" s="24"/>
      <c r="G448" s="23"/>
      <c r="H448" s="22"/>
      <c r="I448" s="22"/>
      <c r="J448" s="21"/>
      <c r="K448" s="21"/>
      <c r="L448" s="20"/>
      <c r="M448" s="19"/>
      <c r="N448" s="18"/>
      <c r="O448" s="159"/>
      <c r="P448" s="16"/>
      <c r="Q448" s="15"/>
    </row>
    <row r="449" spans="1:17" x14ac:dyDescent="0.2">
      <c r="A449" s="28"/>
      <c r="B449" s="27"/>
      <c r="C449" s="27"/>
      <c r="D449" s="26"/>
      <c r="E449" s="25"/>
      <c r="F449" s="24"/>
      <c r="G449" s="23"/>
      <c r="H449" s="22"/>
      <c r="I449" s="22"/>
      <c r="J449" s="21"/>
      <c r="K449" s="21"/>
      <c r="L449" s="20"/>
      <c r="M449" s="19"/>
      <c r="N449" s="18"/>
      <c r="O449" s="159"/>
      <c r="P449" s="16"/>
      <c r="Q449" s="15"/>
    </row>
    <row r="450" spans="1:17" x14ac:dyDescent="0.2">
      <c r="A450" s="28"/>
      <c r="B450" s="27"/>
      <c r="C450" s="27"/>
      <c r="D450" s="26"/>
      <c r="E450" s="25"/>
      <c r="F450" s="24"/>
      <c r="G450" s="23"/>
      <c r="H450" s="22"/>
      <c r="I450" s="22"/>
      <c r="J450" s="21"/>
      <c r="K450" s="21"/>
      <c r="L450" s="20"/>
      <c r="M450" s="19"/>
      <c r="N450" s="18"/>
      <c r="O450" s="159"/>
      <c r="P450" s="16"/>
      <c r="Q450" s="15"/>
    </row>
    <row r="451" spans="1:17" x14ac:dyDescent="0.2">
      <c r="A451" s="28"/>
      <c r="B451" s="27"/>
      <c r="C451" s="27"/>
      <c r="D451" s="26"/>
      <c r="E451" s="25"/>
      <c r="F451" s="24"/>
      <c r="G451" s="23"/>
      <c r="H451" s="22"/>
      <c r="I451" s="22"/>
      <c r="J451" s="21"/>
      <c r="K451" s="21"/>
      <c r="L451" s="20"/>
      <c r="M451" s="19"/>
      <c r="N451" s="18"/>
      <c r="O451" s="159"/>
      <c r="P451" s="16"/>
      <c r="Q451" s="15"/>
    </row>
    <row r="452" spans="1:17" x14ac:dyDescent="0.2">
      <c r="A452" s="28"/>
      <c r="B452" s="27"/>
      <c r="C452" s="27"/>
      <c r="D452" s="26"/>
      <c r="E452" s="25"/>
      <c r="F452" s="24"/>
      <c r="G452" s="23"/>
      <c r="H452" s="22"/>
      <c r="I452" s="22"/>
      <c r="J452" s="21"/>
      <c r="K452" s="21"/>
      <c r="L452" s="20"/>
      <c r="M452" s="19"/>
      <c r="N452" s="18"/>
      <c r="O452" s="159"/>
      <c r="P452" s="16"/>
      <c r="Q452" s="15"/>
    </row>
    <row r="453" spans="1:17" x14ac:dyDescent="0.2">
      <c r="A453" s="28"/>
      <c r="B453" s="27"/>
      <c r="C453" s="27"/>
      <c r="D453" s="26"/>
      <c r="E453" s="25"/>
      <c r="F453" s="24"/>
      <c r="G453" s="23"/>
      <c r="H453" s="22"/>
      <c r="I453" s="22"/>
      <c r="J453" s="21"/>
      <c r="K453" s="21"/>
      <c r="L453" s="20"/>
      <c r="M453" s="19"/>
      <c r="N453" s="18"/>
      <c r="O453" s="159"/>
      <c r="P453" s="16"/>
      <c r="Q453" s="15"/>
    </row>
    <row r="454" spans="1:17" x14ac:dyDescent="0.2">
      <c r="A454" s="28"/>
      <c r="B454" s="27"/>
      <c r="C454" s="27"/>
      <c r="D454" s="26"/>
      <c r="E454" s="25"/>
      <c r="F454" s="24"/>
      <c r="G454" s="23"/>
      <c r="H454" s="22"/>
      <c r="I454" s="22"/>
      <c r="J454" s="21"/>
      <c r="K454" s="21"/>
      <c r="L454" s="20"/>
      <c r="M454" s="19"/>
      <c r="N454" s="18"/>
      <c r="O454" s="159"/>
      <c r="P454" s="16"/>
      <c r="Q454" s="15"/>
    </row>
    <row r="455" spans="1:17" x14ac:dyDescent="0.2">
      <c r="A455" s="10"/>
      <c r="D455" s="13"/>
      <c r="H455" s="12"/>
      <c r="J455" s="11"/>
      <c r="L455" s="9"/>
      <c r="M455" s="14"/>
      <c r="N455" s="8"/>
    </row>
    <row r="456" spans="1:17" x14ac:dyDescent="0.2">
      <c r="A456" s="10"/>
      <c r="D456" s="13"/>
      <c r="H456" s="12"/>
      <c r="J456" s="11"/>
      <c r="L456" s="9"/>
      <c r="M456" s="14"/>
      <c r="N456" s="8"/>
    </row>
    <row r="457" spans="1:17" x14ac:dyDescent="0.2">
      <c r="A457" s="10"/>
      <c r="D457" s="13"/>
      <c r="H457" s="12"/>
      <c r="J457" s="11"/>
      <c r="L457" s="9"/>
      <c r="M457" s="14"/>
      <c r="N457" s="8"/>
    </row>
    <row r="458" spans="1:17" x14ac:dyDescent="0.2">
      <c r="A458" s="10"/>
      <c r="D458" s="13"/>
      <c r="H458" s="12"/>
      <c r="J458" s="11"/>
      <c r="L458" s="9"/>
      <c r="M458" s="14"/>
      <c r="N458" s="8"/>
    </row>
    <row r="459" spans="1:17" x14ac:dyDescent="0.2">
      <c r="A459" s="10"/>
      <c r="D459" s="13"/>
      <c r="H459" s="12"/>
      <c r="J459" s="11"/>
      <c r="L459" s="9"/>
      <c r="M459" s="14"/>
      <c r="N459" s="8"/>
    </row>
    <row r="460" spans="1:17" x14ac:dyDescent="0.2">
      <c r="A460" s="10"/>
      <c r="D460" s="13"/>
      <c r="H460" s="12"/>
      <c r="J460" s="11"/>
      <c r="L460" s="9"/>
      <c r="M460" s="14"/>
      <c r="N460" s="8"/>
    </row>
    <row r="461" spans="1:17" x14ac:dyDescent="0.2">
      <c r="A461" s="10"/>
      <c r="D461" s="13"/>
      <c r="H461" s="12"/>
      <c r="J461" s="11"/>
      <c r="L461" s="9"/>
      <c r="M461" s="14"/>
      <c r="N461" s="8"/>
    </row>
    <row r="462" spans="1:17" x14ac:dyDescent="0.2">
      <c r="A462" s="10"/>
      <c r="D462" s="13"/>
      <c r="H462" s="12"/>
      <c r="J462" s="11"/>
      <c r="L462" s="9"/>
      <c r="M462" s="14"/>
      <c r="N462" s="8"/>
    </row>
    <row r="463" spans="1:17" x14ac:dyDescent="0.2">
      <c r="A463" s="10"/>
      <c r="D463" s="13"/>
      <c r="H463" s="12"/>
      <c r="J463" s="11"/>
      <c r="L463" s="9"/>
      <c r="M463" s="14"/>
      <c r="N463" s="8"/>
    </row>
    <row r="464" spans="1:17" x14ac:dyDescent="0.2">
      <c r="A464" s="10"/>
      <c r="D464" s="13"/>
      <c r="H464" s="12"/>
      <c r="J464" s="11"/>
      <c r="L464" s="9"/>
      <c r="M464" s="14"/>
      <c r="N464" s="8"/>
    </row>
    <row r="465" spans="1:14" x14ac:dyDescent="0.2">
      <c r="A465" s="10"/>
      <c r="D465" s="13"/>
      <c r="H465" s="12"/>
      <c r="J465" s="11"/>
      <c r="L465" s="9"/>
      <c r="M465" s="14"/>
      <c r="N465" s="8"/>
    </row>
    <row r="466" spans="1:14" x14ac:dyDescent="0.2">
      <c r="A466" s="10"/>
      <c r="D466" s="13"/>
      <c r="H466" s="12"/>
      <c r="J466" s="11"/>
      <c r="L466" s="9"/>
      <c r="M466" s="14"/>
      <c r="N466" s="8"/>
    </row>
    <row r="467" spans="1:14" x14ac:dyDescent="0.2">
      <c r="A467" s="10"/>
      <c r="D467" s="13"/>
      <c r="H467" s="12"/>
      <c r="J467" s="11"/>
      <c r="L467" s="9"/>
      <c r="M467" s="14"/>
      <c r="N467" s="8"/>
    </row>
    <row r="468" spans="1:14" x14ac:dyDescent="0.2">
      <c r="A468" s="10"/>
      <c r="D468" s="13"/>
      <c r="H468" s="12"/>
      <c r="J468" s="11"/>
      <c r="L468" s="9"/>
      <c r="M468" s="14"/>
      <c r="N468" s="8"/>
    </row>
    <row r="469" spans="1:14" x14ac:dyDescent="0.2">
      <c r="A469" s="10"/>
      <c r="D469" s="13"/>
      <c r="H469" s="12"/>
      <c r="J469" s="11"/>
      <c r="L469" s="9"/>
      <c r="M469" s="14"/>
      <c r="N469" s="8"/>
    </row>
    <row r="470" spans="1:14" x14ac:dyDescent="0.2">
      <c r="A470" s="10"/>
      <c r="D470" s="13"/>
      <c r="H470" s="12"/>
      <c r="J470" s="11"/>
      <c r="L470" s="9"/>
      <c r="M470" s="14"/>
      <c r="N470" s="8"/>
    </row>
    <row r="471" spans="1:14" x14ac:dyDescent="0.2">
      <c r="A471" s="10"/>
      <c r="D471" s="13"/>
      <c r="H471" s="12"/>
      <c r="J471" s="11"/>
      <c r="L471" s="9"/>
      <c r="M471" s="14"/>
      <c r="N471" s="8"/>
    </row>
    <row r="472" spans="1:14" x14ac:dyDescent="0.2">
      <c r="A472" s="10"/>
      <c r="D472" s="13"/>
      <c r="H472" s="12"/>
      <c r="J472" s="11"/>
      <c r="L472" s="9"/>
      <c r="M472" s="14"/>
      <c r="N472" s="8"/>
    </row>
    <row r="473" spans="1:14" x14ac:dyDescent="0.2">
      <c r="A473" s="10"/>
      <c r="D473" s="13"/>
      <c r="H473" s="12"/>
      <c r="J473" s="11"/>
      <c r="L473" s="9"/>
      <c r="M473" s="14"/>
      <c r="N473" s="8"/>
    </row>
    <row r="474" spans="1:14" x14ac:dyDescent="0.2">
      <c r="A474" s="10"/>
      <c r="D474" s="13"/>
      <c r="H474" s="12"/>
      <c r="J474" s="11"/>
      <c r="L474" s="9"/>
      <c r="M474" s="14"/>
      <c r="N474" s="8"/>
    </row>
    <row r="475" spans="1:14" x14ac:dyDescent="0.2">
      <c r="A475" s="10"/>
      <c r="D475" s="13"/>
      <c r="H475" s="12"/>
      <c r="J475" s="11"/>
      <c r="L475" s="9"/>
      <c r="M475" s="14"/>
      <c r="N475" s="8"/>
    </row>
    <row r="476" spans="1:14" x14ac:dyDescent="0.2">
      <c r="A476" s="10"/>
      <c r="D476" s="13"/>
      <c r="H476" s="12"/>
      <c r="J476" s="11"/>
      <c r="L476" s="9"/>
      <c r="M476" s="14"/>
      <c r="N476" s="8"/>
    </row>
    <row r="477" spans="1:14" x14ac:dyDescent="0.2">
      <c r="A477" s="10"/>
      <c r="D477" s="13"/>
      <c r="H477" s="12"/>
      <c r="J477" s="11"/>
      <c r="L477" s="9"/>
      <c r="M477" s="14"/>
      <c r="N477" s="8"/>
    </row>
    <row r="478" spans="1:14" x14ac:dyDescent="0.2">
      <c r="A478" s="10"/>
      <c r="D478" s="13"/>
      <c r="H478" s="12"/>
      <c r="J478" s="11"/>
      <c r="L478" s="9"/>
      <c r="M478" s="14"/>
      <c r="N478" s="8"/>
    </row>
    <row r="479" spans="1:14" x14ac:dyDescent="0.2">
      <c r="A479" s="10"/>
      <c r="D479" s="13"/>
      <c r="H479" s="12"/>
      <c r="J479" s="11"/>
      <c r="L479" s="9"/>
      <c r="M479" s="14"/>
      <c r="N479" s="8"/>
    </row>
    <row r="480" spans="1:14" x14ac:dyDescent="0.2">
      <c r="A480" s="10"/>
      <c r="D480" s="13"/>
      <c r="H480" s="12"/>
      <c r="J480" s="11"/>
      <c r="L480" s="9"/>
      <c r="M480" s="14"/>
      <c r="N480" s="8"/>
    </row>
    <row r="481" spans="1:14" x14ac:dyDescent="0.2">
      <c r="A481" s="10"/>
      <c r="D481" s="13"/>
      <c r="H481" s="12"/>
      <c r="J481" s="11"/>
      <c r="L481" s="9"/>
      <c r="M481" s="14"/>
      <c r="N481" s="8"/>
    </row>
    <row r="482" spans="1:14" x14ac:dyDescent="0.2">
      <c r="A482" s="10"/>
      <c r="D482" s="13"/>
      <c r="H482" s="12"/>
      <c r="J482" s="11"/>
      <c r="L482" s="9"/>
      <c r="M482" s="14"/>
      <c r="N482" s="8"/>
    </row>
    <row r="483" spans="1:14" x14ac:dyDescent="0.2">
      <c r="A483" s="10"/>
      <c r="D483" s="13"/>
      <c r="H483" s="12"/>
      <c r="J483" s="11"/>
      <c r="L483" s="9"/>
      <c r="M483" s="14"/>
      <c r="N483" s="8"/>
    </row>
    <row r="484" spans="1:14" x14ac:dyDescent="0.2">
      <c r="A484" s="10"/>
      <c r="D484" s="13"/>
      <c r="H484" s="12"/>
      <c r="J484" s="11"/>
      <c r="L484" s="9"/>
      <c r="M484" s="14"/>
      <c r="N484" s="8"/>
    </row>
    <row r="485" spans="1:14" x14ac:dyDescent="0.2">
      <c r="A485" s="10"/>
      <c r="D485" s="13"/>
      <c r="H485" s="12"/>
      <c r="J485" s="11"/>
      <c r="L485" s="9"/>
      <c r="M485" s="14"/>
      <c r="N485" s="8"/>
    </row>
    <row r="486" spans="1:14" x14ac:dyDescent="0.2">
      <c r="A486" s="10"/>
      <c r="D486" s="13"/>
      <c r="H486" s="12"/>
      <c r="J486" s="11"/>
      <c r="L486" s="9"/>
      <c r="M486" s="14"/>
      <c r="N486" s="8"/>
    </row>
    <row r="487" spans="1:14" x14ac:dyDescent="0.2">
      <c r="A487" s="10"/>
      <c r="D487" s="13"/>
      <c r="H487" s="12"/>
      <c r="J487" s="11"/>
      <c r="L487" s="9"/>
      <c r="M487" s="14"/>
      <c r="N487" s="8"/>
    </row>
    <row r="488" spans="1:14" x14ac:dyDescent="0.2">
      <c r="A488" s="10"/>
      <c r="D488" s="13"/>
      <c r="H488" s="12"/>
      <c r="J488" s="11"/>
      <c r="L488" s="9"/>
      <c r="M488" s="14"/>
      <c r="N488" s="8"/>
    </row>
    <row r="489" spans="1:14" x14ac:dyDescent="0.2">
      <c r="A489" s="10"/>
      <c r="D489" s="13"/>
      <c r="H489" s="12"/>
      <c r="J489" s="11"/>
      <c r="L489" s="9"/>
      <c r="M489" s="14"/>
      <c r="N489" s="8"/>
    </row>
    <row r="490" spans="1:14" x14ac:dyDescent="0.2">
      <c r="A490" s="10"/>
      <c r="D490" s="13"/>
      <c r="H490" s="12"/>
      <c r="J490" s="11"/>
      <c r="L490" s="9"/>
      <c r="M490" s="14"/>
      <c r="N490" s="8"/>
    </row>
    <row r="491" spans="1:14" x14ac:dyDescent="0.2">
      <c r="A491" s="10"/>
      <c r="D491" s="13"/>
      <c r="H491" s="12"/>
      <c r="J491" s="11"/>
      <c r="L491" s="9"/>
      <c r="M491" s="14"/>
      <c r="N491" s="8"/>
    </row>
    <row r="492" spans="1:14" x14ac:dyDescent="0.2">
      <c r="A492" s="10"/>
      <c r="D492" s="13"/>
      <c r="H492" s="12"/>
      <c r="J492" s="11"/>
      <c r="L492" s="9"/>
      <c r="M492" s="14"/>
      <c r="N492" s="8"/>
    </row>
    <row r="493" spans="1:14" x14ac:dyDescent="0.2">
      <c r="A493" s="10"/>
      <c r="D493" s="13"/>
      <c r="H493" s="12"/>
      <c r="J493" s="11"/>
      <c r="L493" s="9"/>
      <c r="M493" s="14"/>
      <c r="N493" s="8"/>
    </row>
    <row r="494" spans="1:14" x14ac:dyDescent="0.2">
      <c r="A494" s="10"/>
      <c r="D494" s="13"/>
      <c r="H494" s="12"/>
      <c r="J494" s="11"/>
      <c r="L494" s="9"/>
      <c r="M494" s="14"/>
      <c r="N494" s="8"/>
    </row>
    <row r="495" spans="1:14" x14ac:dyDescent="0.2">
      <c r="A495" s="10"/>
      <c r="D495" s="13"/>
      <c r="H495" s="12"/>
      <c r="J495" s="11"/>
      <c r="L495" s="9"/>
      <c r="M495" s="14"/>
      <c r="N495" s="8"/>
    </row>
    <row r="496" spans="1:14" x14ac:dyDescent="0.2">
      <c r="A496" s="10"/>
      <c r="D496" s="13"/>
      <c r="H496" s="12"/>
      <c r="J496" s="11"/>
      <c r="L496" s="9"/>
      <c r="M496" s="14"/>
      <c r="N496" s="8"/>
    </row>
    <row r="497" spans="1:14" x14ac:dyDescent="0.2">
      <c r="A497" s="10"/>
      <c r="D497" s="13"/>
      <c r="H497" s="12"/>
      <c r="J497" s="11"/>
      <c r="L497" s="9"/>
      <c r="M497" s="14"/>
      <c r="N497" s="8"/>
    </row>
    <row r="498" spans="1:14" x14ac:dyDescent="0.2">
      <c r="A498" s="10"/>
      <c r="D498" s="13"/>
      <c r="H498" s="12"/>
      <c r="J498" s="11"/>
      <c r="L498" s="9"/>
      <c r="M498" s="14"/>
      <c r="N498" s="8"/>
    </row>
    <row r="499" spans="1:14" x14ac:dyDescent="0.2">
      <c r="A499" s="10"/>
      <c r="D499" s="13"/>
      <c r="H499" s="12"/>
      <c r="J499" s="11"/>
      <c r="L499" s="9"/>
      <c r="M499" s="14"/>
      <c r="N499" s="8"/>
    </row>
    <row r="500" spans="1:14" x14ac:dyDescent="0.2">
      <c r="A500" s="10"/>
      <c r="D500" s="13"/>
      <c r="H500" s="12"/>
      <c r="J500" s="11"/>
      <c r="L500" s="9"/>
      <c r="M500" s="14"/>
      <c r="N500" s="8"/>
    </row>
    <row r="501" spans="1:14" x14ac:dyDescent="0.2">
      <c r="A501" s="10"/>
      <c r="D501" s="13"/>
      <c r="H501" s="12"/>
      <c r="J501" s="11"/>
      <c r="L501" s="9"/>
      <c r="M501" s="14"/>
      <c r="N501" s="8"/>
    </row>
    <row r="502" spans="1:14" x14ac:dyDescent="0.2">
      <c r="A502" s="10"/>
      <c r="D502" s="13"/>
      <c r="H502" s="12"/>
      <c r="J502" s="11"/>
      <c r="L502" s="9"/>
      <c r="M502" s="14"/>
      <c r="N502" s="8"/>
    </row>
    <row r="503" spans="1:14" x14ac:dyDescent="0.2">
      <c r="A503" s="10"/>
      <c r="D503" s="13"/>
      <c r="H503" s="12"/>
      <c r="J503" s="11"/>
      <c r="L503" s="9"/>
      <c r="M503" s="14"/>
      <c r="N503" s="8"/>
    </row>
    <row r="504" spans="1:14" x14ac:dyDescent="0.2">
      <c r="A504" s="10"/>
      <c r="D504" s="13"/>
      <c r="H504" s="12"/>
      <c r="J504" s="11"/>
      <c r="L504" s="9"/>
      <c r="M504" s="14"/>
      <c r="N504" s="8"/>
    </row>
    <row r="505" spans="1:14" x14ac:dyDescent="0.2">
      <c r="A505" s="10"/>
      <c r="D505" s="13"/>
      <c r="H505" s="12"/>
      <c r="J505" s="11"/>
      <c r="L505" s="9"/>
      <c r="M505" s="14"/>
      <c r="N505" s="8"/>
    </row>
    <row r="506" spans="1:14" x14ac:dyDescent="0.2">
      <c r="A506" s="10"/>
      <c r="D506" s="13"/>
      <c r="H506" s="12"/>
      <c r="J506" s="11"/>
      <c r="L506" s="9"/>
      <c r="M506" s="14"/>
      <c r="N506" s="8"/>
    </row>
    <row r="507" spans="1:14" x14ac:dyDescent="0.2">
      <c r="A507" s="10"/>
      <c r="D507" s="13"/>
      <c r="H507" s="12"/>
      <c r="J507" s="11"/>
      <c r="L507" s="9"/>
      <c r="M507" s="14"/>
      <c r="N507" s="8"/>
    </row>
    <row r="508" spans="1:14" x14ac:dyDescent="0.2">
      <c r="A508" s="10"/>
      <c r="D508" s="13"/>
      <c r="H508" s="12"/>
      <c r="J508" s="11"/>
      <c r="L508" s="9"/>
      <c r="M508" s="14"/>
      <c r="N508" s="8"/>
    </row>
    <row r="509" spans="1:14" x14ac:dyDescent="0.2">
      <c r="A509" s="10"/>
      <c r="D509" s="13"/>
      <c r="H509" s="12"/>
      <c r="J509" s="11"/>
      <c r="L509" s="9"/>
      <c r="M509" s="14"/>
      <c r="N509" s="8"/>
    </row>
    <row r="510" spans="1:14" x14ac:dyDescent="0.2">
      <c r="A510" s="10"/>
      <c r="D510" s="13"/>
      <c r="H510" s="12"/>
      <c r="J510" s="11"/>
      <c r="L510" s="9"/>
      <c r="M510" s="14"/>
      <c r="N510" s="8"/>
    </row>
    <row r="511" spans="1:14" x14ac:dyDescent="0.2">
      <c r="A511" s="10"/>
      <c r="D511" s="13"/>
      <c r="H511" s="12"/>
      <c r="J511" s="11"/>
      <c r="L511" s="9"/>
      <c r="M511" s="14"/>
      <c r="N511" s="8"/>
    </row>
    <row r="512" spans="1:14" x14ac:dyDescent="0.2">
      <c r="A512" s="10"/>
      <c r="D512" s="13"/>
      <c r="H512" s="12"/>
      <c r="J512" s="11"/>
      <c r="L512" s="9"/>
      <c r="M512" s="14"/>
      <c r="N512" s="8"/>
    </row>
    <row r="513" spans="1:14" x14ac:dyDescent="0.2">
      <c r="A513" s="10"/>
      <c r="D513" s="13"/>
      <c r="H513" s="12"/>
      <c r="J513" s="11"/>
      <c r="L513" s="9"/>
      <c r="M513" s="14"/>
      <c r="N513" s="8"/>
    </row>
    <row r="514" spans="1:14" x14ac:dyDescent="0.2">
      <c r="A514" s="10"/>
      <c r="D514" s="13"/>
      <c r="H514" s="12"/>
      <c r="J514" s="11"/>
      <c r="L514" s="9"/>
      <c r="M514" s="14"/>
      <c r="N514" s="8"/>
    </row>
    <row r="515" spans="1:14" x14ac:dyDescent="0.2">
      <c r="A515" s="10"/>
      <c r="D515" s="13"/>
      <c r="H515" s="12"/>
      <c r="J515" s="11"/>
      <c r="L515" s="9"/>
      <c r="M515" s="14"/>
      <c r="N515" s="8"/>
    </row>
    <row r="516" spans="1:14" x14ac:dyDescent="0.2">
      <c r="A516" s="10"/>
      <c r="D516" s="13"/>
      <c r="H516" s="12"/>
      <c r="J516" s="11"/>
      <c r="L516" s="9"/>
      <c r="M516" s="14"/>
      <c r="N516" s="8"/>
    </row>
    <row r="517" spans="1:14" x14ac:dyDescent="0.2">
      <c r="A517" s="10"/>
      <c r="D517" s="13"/>
      <c r="H517" s="12"/>
      <c r="J517" s="11"/>
      <c r="L517" s="9"/>
      <c r="M517" s="14"/>
      <c r="N517" s="8"/>
    </row>
    <row r="518" spans="1:14" x14ac:dyDescent="0.2">
      <c r="A518" s="10"/>
      <c r="D518" s="13"/>
      <c r="H518" s="12"/>
      <c r="J518" s="11"/>
      <c r="L518" s="9"/>
      <c r="M518" s="14"/>
      <c r="N518" s="8"/>
    </row>
    <row r="519" spans="1:14" x14ac:dyDescent="0.2">
      <c r="A519" s="10"/>
      <c r="D519" s="13"/>
      <c r="H519" s="12"/>
      <c r="J519" s="11"/>
      <c r="L519" s="9"/>
      <c r="M519" s="14"/>
      <c r="N519" s="8"/>
    </row>
    <row r="520" spans="1:14" x14ac:dyDescent="0.2">
      <c r="A520" s="10"/>
      <c r="D520" s="13"/>
      <c r="H520" s="12"/>
      <c r="J520" s="11"/>
      <c r="L520" s="9"/>
      <c r="M520" s="14"/>
      <c r="N520" s="8"/>
    </row>
    <row r="521" spans="1:14" x14ac:dyDescent="0.2">
      <c r="A521" s="10"/>
      <c r="D521" s="13"/>
      <c r="H521" s="12"/>
      <c r="J521" s="11"/>
      <c r="L521" s="9"/>
      <c r="M521" s="14"/>
      <c r="N521" s="8"/>
    </row>
    <row r="522" spans="1:14" x14ac:dyDescent="0.2">
      <c r="A522" s="10"/>
      <c r="D522" s="13"/>
      <c r="H522" s="12"/>
      <c r="J522" s="11"/>
      <c r="L522" s="9"/>
      <c r="M522" s="14"/>
      <c r="N522" s="8"/>
    </row>
    <row r="523" spans="1:14" x14ac:dyDescent="0.2">
      <c r="A523" s="10"/>
      <c r="D523" s="13"/>
      <c r="H523" s="12"/>
      <c r="J523" s="11"/>
      <c r="L523" s="9"/>
      <c r="M523" s="14"/>
      <c r="N523" s="8"/>
    </row>
    <row r="524" spans="1:14" x14ac:dyDescent="0.2">
      <c r="A524" s="10"/>
      <c r="D524" s="13"/>
      <c r="H524" s="12"/>
      <c r="J524" s="11"/>
      <c r="L524" s="9"/>
      <c r="M524" s="14"/>
      <c r="N524" s="8"/>
    </row>
    <row r="525" spans="1:14" x14ac:dyDescent="0.2">
      <c r="A525" s="10"/>
      <c r="D525" s="13"/>
      <c r="H525" s="12"/>
      <c r="J525" s="11"/>
      <c r="L525" s="9"/>
      <c r="M525" s="14"/>
      <c r="N525" s="8"/>
    </row>
    <row r="526" spans="1:14" x14ac:dyDescent="0.2">
      <c r="A526" s="10"/>
      <c r="D526" s="13"/>
      <c r="H526" s="12"/>
      <c r="J526" s="11"/>
      <c r="L526" s="9"/>
      <c r="M526" s="14"/>
      <c r="N526" s="8"/>
    </row>
    <row r="527" spans="1:14" x14ac:dyDescent="0.2">
      <c r="A527" s="10"/>
      <c r="D527" s="13"/>
      <c r="H527" s="12"/>
      <c r="J527" s="11"/>
      <c r="L527" s="9"/>
      <c r="M527" s="14"/>
      <c r="N527" s="8"/>
    </row>
    <row r="528" spans="1:14" x14ac:dyDescent="0.2">
      <c r="A528" s="10"/>
      <c r="D528" s="13"/>
      <c r="H528" s="12"/>
      <c r="J528" s="11"/>
      <c r="L528" s="9"/>
      <c r="M528" s="14"/>
      <c r="N528" s="8"/>
    </row>
    <row r="529" spans="1:14" x14ac:dyDescent="0.2">
      <c r="A529" s="10"/>
      <c r="D529" s="13"/>
      <c r="H529" s="12"/>
      <c r="J529" s="11"/>
      <c r="L529" s="9"/>
      <c r="M529" s="14"/>
      <c r="N529" s="8"/>
    </row>
    <row r="530" spans="1:14" x14ac:dyDescent="0.2">
      <c r="A530" s="10"/>
      <c r="D530" s="13"/>
      <c r="H530" s="12"/>
      <c r="J530" s="11"/>
      <c r="L530" s="9"/>
      <c r="M530" s="14"/>
      <c r="N530" s="8"/>
    </row>
    <row r="531" spans="1:14" x14ac:dyDescent="0.2">
      <c r="A531" s="10"/>
      <c r="D531" s="13"/>
      <c r="H531" s="12"/>
      <c r="J531" s="11"/>
      <c r="L531" s="9"/>
      <c r="M531" s="14"/>
      <c r="N531" s="8"/>
    </row>
    <row r="532" spans="1:14" x14ac:dyDescent="0.2">
      <c r="A532" s="10"/>
      <c r="D532" s="13"/>
      <c r="H532" s="12"/>
      <c r="J532" s="11"/>
      <c r="L532" s="9"/>
      <c r="M532" s="14"/>
      <c r="N532" s="8"/>
    </row>
    <row r="533" spans="1:14" x14ac:dyDescent="0.2">
      <c r="A533" s="10"/>
      <c r="D533" s="13"/>
      <c r="H533" s="12"/>
      <c r="J533" s="11"/>
      <c r="L533" s="9"/>
      <c r="M533" s="14"/>
      <c r="N533" s="8"/>
    </row>
    <row r="534" spans="1:14" x14ac:dyDescent="0.2">
      <c r="A534" s="10"/>
      <c r="D534" s="13"/>
      <c r="H534" s="12"/>
      <c r="J534" s="11"/>
      <c r="L534" s="9"/>
      <c r="M534" s="14"/>
      <c r="N534" s="8"/>
    </row>
    <row r="535" spans="1:14" x14ac:dyDescent="0.2">
      <c r="A535" s="10"/>
      <c r="D535" s="13"/>
      <c r="H535" s="12"/>
      <c r="J535" s="11"/>
      <c r="L535" s="9"/>
      <c r="M535" s="14"/>
      <c r="N535" s="8"/>
    </row>
    <row r="536" spans="1:14" x14ac:dyDescent="0.2">
      <c r="A536" s="10"/>
      <c r="D536" s="13"/>
      <c r="H536" s="12"/>
      <c r="J536" s="11"/>
      <c r="L536" s="9"/>
      <c r="M536" s="14"/>
      <c r="N536" s="8"/>
    </row>
    <row r="537" spans="1:14" x14ac:dyDescent="0.2">
      <c r="A537" s="10"/>
      <c r="D537" s="13"/>
      <c r="H537" s="12"/>
      <c r="J537" s="11"/>
      <c r="L537" s="9"/>
      <c r="M537" s="14"/>
      <c r="N537" s="8"/>
    </row>
    <row r="538" spans="1:14" x14ac:dyDescent="0.2">
      <c r="A538" s="10"/>
      <c r="D538" s="13"/>
      <c r="H538" s="12"/>
      <c r="J538" s="11"/>
      <c r="L538" s="9"/>
      <c r="M538" s="14"/>
      <c r="N538" s="8"/>
    </row>
    <row r="539" spans="1:14" x14ac:dyDescent="0.2">
      <c r="A539" s="10"/>
      <c r="D539" s="13"/>
      <c r="H539" s="12"/>
      <c r="J539" s="11"/>
      <c r="L539" s="9"/>
      <c r="M539" s="14"/>
      <c r="N539" s="8"/>
    </row>
    <row r="540" spans="1:14" x14ac:dyDescent="0.2">
      <c r="A540" s="10"/>
      <c r="D540" s="13"/>
      <c r="H540" s="12"/>
      <c r="J540" s="11"/>
      <c r="L540" s="9"/>
      <c r="M540" s="14"/>
      <c r="N540" s="8"/>
    </row>
    <row r="541" spans="1:14" x14ac:dyDescent="0.2">
      <c r="A541" s="10"/>
      <c r="D541" s="13"/>
      <c r="H541" s="12"/>
      <c r="J541" s="11"/>
      <c r="L541" s="9"/>
      <c r="M541" s="14"/>
      <c r="N541" s="8"/>
    </row>
    <row r="542" spans="1:14" x14ac:dyDescent="0.2">
      <c r="A542" s="10"/>
      <c r="D542" s="13"/>
      <c r="H542" s="12"/>
      <c r="J542" s="11"/>
      <c r="L542" s="9"/>
      <c r="M542" s="14"/>
      <c r="N542" s="8"/>
    </row>
    <row r="543" spans="1:14" x14ac:dyDescent="0.2">
      <c r="A543" s="10"/>
      <c r="D543" s="13"/>
      <c r="H543" s="12"/>
      <c r="J543" s="11"/>
      <c r="L543" s="9"/>
      <c r="M543" s="14"/>
      <c r="N543" s="8"/>
    </row>
    <row r="544" spans="1:14" x14ac:dyDescent="0.2">
      <c r="A544" s="10"/>
      <c r="D544" s="13"/>
      <c r="H544" s="12"/>
      <c r="J544" s="11"/>
      <c r="L544" s="9"/>
      <c r="M544" s="14"/>
      <c r="N544" s="8"/>
    </row>
    <row r="545" spans="1:14" x14ac:dyDescent="0.2">
      <c r="A545" s="10"/>
      <c r="D545" s="13"/>
      <c r="H545" s="12"/>
      <c r="J545" s="11"/>
      <c r="L545" s="9"/>
      <c r="M545" s="14"/>
      <c r="N545" s="8"/>
    </row>
    <row r="546" spans="1:14" x14ac:dyDescent="0.2">
      <c r="A546" s="10"/>
      <c r="D546" s="13"/>
      <c r="H546" s="12"/>
      <c r="J546" s="11"/>
      <c r="L546" s="9"/>
      <c r="M546" s="14"/>
      <c r="N546" s="8"/>
    </row>
    <row r="547" spans="1:14" x14ac:dyDescent="0.2">
      <c r="A547" s="10"/>
      <c r="D547" s="13"/>
      <c r="H547" s="12"/>
      <c r="J547" s="11"/>
      <c r="L547" s="9"/>
      <c r="M547" s="14"/>
      <c r="N547" s="8"/>
    </row>
    <row r="548" spans="1:14" x14ac:dyDescent="0.2">
      <c r="A548" s="10"/>
      <c r="D548" s="13"/>
      <c r="H548" s="12"/>
      <c r="J548" s="11"/>
      <c r="L548" s="9"/>
      <c r="M548" s="14"/>
      <c r="N548" s="8"/>
    </row>
    <row r="549" spans="1:14" x14ac:dyDescent="0.2">
      <c r="A549" s="10"/>
      <c r="D549" s="13"/>
      <c r="H549" s="12"/>
      <c r="J549" s="11"/>
      <c r="L549" s="9"/>
      <c r="M549" s="14"/>
      <c r="N549" s="8"/>
    </row>
    <row r="550" spans="1:14" x14ac:dyDescent="0.2">
      <c r="A550" s="10"/>
      <c r="D550" s="13"/>
      <c r="H550" s="12"/>
      <c r="J550" s="11"/>
      <c r="L550" s="9"/>
      <c r="M550" s="14"/>
      <c r="N550" s="8"/>
    </row>
    <row r="551" spans="1:14" x14ac:dyDescent="0.2">
      <c r="A551" s="10"/>
      <c r="D551" s="13"/>
      <c r="H551" s="12"/>
      <c r="J551" s="11"/>
      <c r="L551" s="9"/>
      <c r="M551" s="14"/>
      <c r="N551" s="8"/>
    </row>
    <row r="552" spans="1:14" x14ac:dyDescent="0.2">
      <c r="A552" s="10"/>
      <c r="D552" s="13"/>
      <c r="H552" s="12"/>
      <c r="J552" s="11"/>
      <c r="L552" s="9"/>
      <c r="M552" s="14"/>
      <c r="N552" s="8"/>
    </row>
    <row r="553" spans="1:14" x14ac:dyDescent="0.2">
      <c r="A553" s="10"/>
      <c r="D553" s="13"/>
      <c r="H553" s="12"/>
      <c r="J553" s="11"/>
      <c r="L553" s="9"/>
      <c r="M553" s="14"/>
      <c r="N553" s="8"/>
    </row>
    <row r="554" spans="1:14" x14ac:dyDescent="0.2">
      <c r="A554" s="10"/>
      <c r="D554" s="13"/>
      <c r="H554" s="12"/>
      <c r="J554" s="11"/>
      <c r="L554" s="9"/>
      <c r="M554" s="14"/>
      <c r="N554" s="8"/>
    </row>
    <row r="555" spans="1:14" x14ac:dyDescent="0.2">
      <c r="A555" s="10"/>
      <c r="D555" s="13"/>
      <c r="H555" s="12"/>
      <c r="J555" s="11"/>
      <c r="L555" s="9"/>
      <c r="M555" s="14"/>
      <c r="N555" s="8"/>
    </row>
    <row r="556" spans="1:14" x14ac:dyDescent="0.2">
      <c r="A556" s="10"/>
      <c r="D556" s="13"/>
      <c r="H556" s="12"/>
      <c r="J556" s="11"/>
      <c r="L556" s="9"/>
      <c r="M556" s="14"/>
      <c r="N556" s="8"/>
    </row>
    <row r="557" spans="1:14" x14ac:dyDescent="0.2">
      <c r="A557" s="10"/>
      <c r="D557" s="13"/>
      <c r="H557" s="12"/>
      <c r="J557" s="11"/>
      <c r="L557" s="9"/>
      <c r="M557" s="14"/>
      <c r="N557" s="8"/>
    </row>
    <row r="558" spans="1:14" x14ac:dyDescent="0.2">
      <c r="A558" s="10"/>
      <c r="D558" s="13"/>
      <c r="H558" s="12"/>
      <c r="J558" s="11"/>
      <c r="L558" s="9"/>
      <c r="M558" s="14"/>
      <c r="N558" s="8"/>
    </row>
    <row r="559" spans="1:14" x14ac:dyDescent="0.2">
      <c r="A559" s="10"/>
      <c r="D559" s="13"/>
      <c r="H559" s="12"/>
      <c r="J559" s="11"/>
      <c r="L559" s="9"/>
      <c r="M559" s="14"/>
      <c r="N559" s="8"/>
    </row>
    <row r="560" spans="1:14" x14ac:dyDescent="0.2">
      <c r="A560" s="10"/>
      <c r="D560" s="13"/>
      <c r="H560" s="12"/>
      <c r="J560" s="11"/>
      <c r="L560" s="9"/>
      <c r="M560" s="14"/>
      <c r="N560" s="8"/>
    </row>
    <row r="561" spans="1:14" x14ac:dyDescent="0.2">
      <c r="A561" s="10"/>
      <c r="D561" s="13"/>
      <c r="H561" s="12"/>
      <c r="J561" s="11"/>
      <c r="L561" s="9"/>
      <c r="M561" s="14"/>
      <c r="N561" s="8"/>
    </row>
    <row r="562" spans="1:14" x14ac:dyDescent="0.2">
      <c r="A562" s="10"/>
      <c r="D562" s="13"/>
      <c r="H562" s="12"/>
      <c r="J562" s="11"/>
      <c r="L562" s="9"/>
      <c r="M562" s="14"/>
      <c r="N562" s="8"/>
    </row>
    <row r="563" spans="1:14" x14ac:dyDescent="0.2">
      <c r="A563" s="10"/>
      <c r="D563" s="13"/>
      <c r="H563" s="12"/>
      <c r="J563" s="11"/>
      <c r="L563" s="9"/>
      <c r="M563" s="14"/>
      <c r="N563" s="8"/>
    </row>
    <row r="564" spans="1:14" x14ac:dyDescent="0.2">
      <c r="A564" s="10"/>
      <c r="D564" s="13"/>
      <c r="H564" s="12"/>
      <c r="J564" s="11"/>
      <c r="L564" s="9"/>
      <c r="M564" s="14"/>
      <c r="N564" s="8"/>
    </row>
    <row r="565" spans="1:14" x14ac:dyDescent="0.2">
      <c r="A565" s="10"/>
      <c r="D565" s="13"/>
      <c r="H565" s="12"/>
      <c r="J565" s="11"/>
      <c r="L565" s="9"/>
      <c r="M565" s="14"/>
      <c r="N565" s="8"/>
    </row>
    <row r="566" spans="1:14" x14ac:dyDescent="0.2">
      <c r="A566" s="10"/>
      <c r="D566" s="13"/>
      <c r="H566" s="12"/>
      <c r="J566" s="11"/>
      <c r="L566" s="9"/>
      <c r="M566" s="14"/>
      <c r="N566" s="8"/>
    </row>
    <row r="567" spans="1:14" x14ac:dyDescent="0.2">
      <c r="A567" s="10"/>
      <c r="D567" s="13"/>
      <c r="H567" s="12"/>
      <c r="J567" s="11"/>
      <c r="L567" s="9"/>
      <c r="M567" s="14"/>
      <c r="N567" s="8"/>
    </row>
    <row r="568" spans="1:14" x14ac:dyDescent="0.2">
      <c r="A568" s="10"/>
      <c r="D568" s="13"/>
      <c r="H568" s="12"/>
      <c r="J568" s="11"/>
      <c r="L568" s="9"/>
      <c r="M568" s="14"/>
      <c r="N568" s="8"/>
    </row>
    <row r="569" spans="1:14" x14ac:dyDescent="0.2">
      <c r="A569" s="10"/>
      <c r="D569" s="13"/>
      <c r="H569" s="12"/>
      <c r="J569" s="11"/>
      <c r="L569" s="9"/>
      <c r="M569" s="14"/>
      <c r="N569" s="8"/>
    </row>
    <row r="570" spans="1:14" x14ac:dyDescent="0.2">
      <c r="A570" s="10"/>
      <c r="D570" s="13"/>
      <c r="H570" s="12"/>
      <c r="J570" s="11"/>
      <c r="L570" s="9"/>
      <c r="M570" s="14"/>
      <c r="N570" s="8"/>
    </row>
    <row r="571" spans="1:14" x14ac:dyDescent="0.2">
      <c r="A571" s="10"/>
      <c r="D571" s="13"/>
      <c r="H571" s="12"/>
      <c r="J571" s="11"/>
      <c r="L571" s="9"/>
      <c r="M571" s="14"/>
      <c r="N571" s="8"/>
    </row>
    <row r="572" spans="1:14" x14ac:dyDescent="0.2">
      <c r="A572" s="10"/>
      <c r="D572" s="13"/>
      <c r="H572" s="12"/>
      <c r="J572" s="11"/>
      <c r="L572" s="9"/>
      <c r="M572" s="14"/>
      <c r="N572" s="8"/>
    </row>
    <row r="573" spans="1:14" x14ac:dyDescent="0.2">
      <c r="A573" s="10"/>
      <c r="D573" s="13"/>
      <c r="H573" s="12"/>
      <c r="J573" s="11"/>
      <c r="L573" s="9"/>
      <c r="M573" s="14"/>
      <c r="N573" s="8"/>
    </row>
    <row r="574" spans="1:14" x14ac:dyDescent="0.2">
      <c r="A574" s="10"/>
      <c r="D574" s="13"/>
      <c r="H574" s="12"/>
      <c r="J574" s="11"/>
      <c r="L574" s="9"/>
      <c r="M574" s="14"/>
      <c r="N574" s="8"/>
    </row>
    <row r="575" spans="1:14" x14ac:dyDescent="0.2">
      <c r="A575" s="10"/>
      <c r="D575" s="13"/>
      <c r="H575" s="12"/>
      <c r="J575" s="11"/>
      <c r="L575" s="9"/>
      <c r="M575" s="14"/>
      <c r="N575" s="8"/>
    </row>
    <row r="576" spans="1:14" x14ac:dyDescent="0.2">
      <c r="A576" s="10"/>
      <c r="D576" s="13"/>
      <c r="H576" s="12"/>
      <c r="J576" s="11"/>
      <c r="L576" s="9"/>
      <c r="M576" s="14"/>
      <c r="N576" s="8"/>
    </row>
    <row r="577" spans="1:14" x14ac:dyDescent="0.2">
      <c r="A577" s="10"/>
      <c r="D577" s="13"/>
      <c r="H577" s="12"/>
      <c r="J577" s="11"/>
      <c r="L577" s="9"/>
      <c r="M577" s="14"/>
      <c r="N577" s="8"/>
    </row>
    <row r="578" spans="1:14" x14ac:dyDescent="0.2">
      <c r="A578" s="10"/>
      <c r="D578" s="13"/>
      <c r="H578" s="12"/>
      <c r="J578" s="11"/>
      <c r="L578" s="9"/>
    </row>
    <row r="579" spans="1:14" x14ac:dyDescent="0.2">
      <c r="A579" s="10"/>
      <c r="D579" s="13"/>
      <c r="H579" s="12"/>
      <c r="J579" s="11"/>
      <c r="L579" s="9"/>
    </row>
    <row r="580" spans="1:14" x14ac:dyDescent="0.2">
      <c r="A580" s="10"/>
      <c r="D580" s="13"/>
      <c r="H580" s="12"/>
      <c r="J580" s="11"/>
      <c r="L580" s="9"/>
    </row>
    <row r="581" spans="1:14" x14ac:dyDescent="0.2">
      <c r="A581" s="10"/>
      <c r="D581" s="13"/>
      <c r="H581" s="12"/>
      <c r="J581" s="11"/>
      <c r="L581" s="9"/>
    </row>
    <row r="582" spans="1:14" x14ac:dyDescent="0.2">
      <c r="A582" s="10"/>
      <c r="D582" s="13"/>
      <c r="H582" s="12"/>
      <c r="J582" s="11"/>
      <c r="L582" s="9"/>
    </row>
    <row r="583" spans="1:14" x14ac:dyDescent="0.2">
      <c r="A583" s="10"/>
      <c r="D583" s="13"/>
      <c r="H583" s="12"/>
      <c r="J583" s="11"/>
      <c r="L583" s="9"/>
    </row>
    <row r="584" spans="1:14" x14ac:dyDescent="0.2">
      <c r="A584" s="10"/>
      <c r="D584" s="13"/>
      <c r="H584" s="12"/>
      <c r="J584" s="11"/>
      <c r="L584" s="9"/>
    </row>
    <row r="585" spans="1:14" x14ac:dyDescent="0.2">
      <c r="A585" s="10"/>
      <c r="D585" s="13"/>
      <c r="H585" s="12"/>
      <c r="J585" s="11"/>
      <c r="L585" s="9"/>
    </row>
    <row r="586" spans="1:14" x14ac:dyDescent="0.2">
      <c r="A586" s="10"/>
      <c r="D586" s="13"/>
      <c r="H586" s="12"/>
      <c r="J586" s="11"/>
      <c r="L586" s="9"/>
    </row>
    <row r="587" spans="1:14" x14ac:dyDescent="0.2">
      <c r="A587" s="10"/>
      <c r="D587" s="13"/>
      <c r="H587" s="12"/>
      <c r="J587" s="11"/>
      <c r="L587" s="9"/>
    </row>
    <row r="588" spans="1:14" x14ac:dyDescent="0.2">
      <c r="A588" s="10"/>
      <c r="D588" s="13"/>
      <c r="H588" s="12"/>
      <c r="J588" s="11"/>
      <c r="L588" s="9"/>
    </row>
    <row r="589" spans="1:14" x14ac:dyDescent="0.2">
      <c r="A589" s="10"/>
      <c r="D589" s="13"/>
      <c r="H589" s="12"/>
      <c r="J589" s="11"/>
      <c r="L589" s="9"/>
    </row>
    <row r="590" spans="1:14" x14ac:dyDescent="0.2">
      <c r="A590" s="10"/>
      <c r="D590" s="13"/>
      <c r="H590" s="12"/>
      <c r="J590" s="11"/>
      <c r="L590" s="9"/>
    </row>
    <row r="591" spans="1:14" x14ac:dyDescent="0.2">
      <c r="A591" s="10"/>
      <c r="D591" s="13"/>
      <c r="H591" s="12"/>
      <c r="J591" s="11"/>
      <c r="L591" s="9"/>
    </row>
    <row r="592" spans="1:14" x14ac:dyDescent="0.2">
      <c r="A592" s="10"/>
      <c r="D592" s="13"/>
      <c r="H592" s="12"/>
      <c r="J592" s="11"/>
      <c r="L592" s="9"/>
    </row>
    <row r="593" spans="1:12" x14ac:dyDescent="0.2">
      <c r="A593" s="10"/>
      <c r="D593" s="13"/>
      <c r="H593" s="12"/>
      <c r="J593" s="11"/>
      <c r="L593" s="9"/>
    </row>
    <row r="594" spans="1:12" x14ac:dyDescent="0.2">
      <c r="A594" s="10"/>
      <c r="D594" s="13"/>
      <c r="H594" s="12"/>
      <c r="J594" s="11"/>
      <c r="L594" s="9"/>
    </row>
    <row r="595" spans="1:12" x14ac:dyDescent="0.2">
      <c r="A595" s="10"/>
      <c r="D595" s="13"/>
      <c r="H595" s="12"/>
      <c r="J595" s="11"/>
      <c r="L595" s="9"/>
    </row>
    <row r="596" spans="1:12" x14ac:dyDescent="0.2">
      <c r="A596" s="10"/>
      <c r="D596" s="13"/>
      <c r="H596" s="12"/>
      <c r="J596" s="11"/>
      <c r="L596" s="9"/>
    </row>
    <row r="597" spans="1:12" x14ac:dyDescent="0.2">
      <c r="A597" s="10"/>
      <c r="D597" s="13"/>
      <c r="H597" s="12"/>
      <c r="J597" s="11"/>
      <c r="L597" s="9"/>
    </row>
    <row r="598" spans="1:12" x14ac:dyDescent="0.2">
      <c r="A598" s="10"/>
      <c r="D598" s="13"/>
      <c r="H598" s="12"/>
      <c r="J598" s="11"/>
      <c r="L598" s="9"/>
    </row>
    <row r="599" spans="1:12" x14ac:dyDescent="0.2">
      <c r="A599" s="10"/>
      <c r="D599" s="13"/>
      <c r="H599" s="12"/>
      <c r="J599" s="11"/>
      <c r="L599" s="9"/>
    </row>
    <row r="600" spans="1:12" x14ac:dyDescent="0.2">
      <c r="A600" s="10"/>
      <c r="D600" s="13"/>
      <c r="H600" s="12"/>
      <c r="J600" s="11"/>
      <c r="L600" s="9"/>
    </row>
    <row r="601" spans="1:12" x14ac:dyDescent="0.2">
      <c r="A601" s="10"/>
      <c r="D601" s="13"/>
      <c r="H601" s="12"/>
      <c r="J601" s="11"/>
      <c r="L601" s="9"/>
    </row>
    <row r="602" spans="1:12" x14ac:dyDescent="0.2">
      <c r="A602" s="10"/>
      <c r="D602" s="13"/>
      <c r="H602" s="12"/>
      <c r="J602" s="11"/>
      <c r="L602" s="9"/>
    </row>
    <row r="603" spans="1:12" x14ac:dyDescent="0.2">
      <c r="A603" s="10"/>
      <c r="D603" s="13"/>
      <c r="H603" s="12"/>
      <c r="J603" s="11"/>
      <c r="L603" s="9"/>
    </row>
    <row r="604" spans="1:12" x14ac:dyDescent="0.2">
      <c r="A604" s="10"/>
      <c r="D604" s="13"/>
      <c r="H604" s="12"/>
      <c r="J604" s="11"/>
      <c r="L604" s="9"/>
    </row>
    <row r="605" spans="1:12" x14ac:dyDescent="0.2">
      <c r="A605" s="10"/>
      <c r="D605" s="13"/>
      <c r="H605" s="12"/>
      <c r="J605" s="11"/>
      <c r="L605" s="9"/>
    </row>
    <row r="606" spans="1:12" x14ac:dyDescent="0.2">
      <c r="A606" s="10"/>
      <c r="D606" s="13"/>
      <c r="H606" s="12"/>
      <c r="J606" s="11"/>
      <c r="L606" s="9"/>
    </row>
    <row r="607" spans="1:12" x14ac:dyDescent="0.2">
      <c r="A607" s="10"/>
      <c r="D607" s="13"/>
      <c r="H607" s="12"/>
      <c r="J607" s="11"/>
      <c r="L607" s="9"/>
    </row>
    <row r="608" spans="1:12" x14ac:dyDescent="0.2">
      <c r="A608" s="10"/>
      <c r="D608" s="13"/>
      <c r="H608" s="12"/>
      <c r="J608" s="11"/>
      <c r="L608" s="9"/>
    </row>
    <row r="609" spans="1:12" x14ac:dyDescent="0.2">
      <c r="A609" s="10"/>
      <c r="D609" s="13"/>
      <c r="H609" s="12"/>
      <c r="J609" s="11"/>
      <c r="L609" s="9"/>
    </row>
    <row r="610" spans="1:12" x14ac:dyDescent="0.2">
      <c r="A610" s="10"/>
      <c r="D610" s="13"/>
      <c r="H610" s="12"/>
      <c r="J610" s="11"/>
      <c r="L610" s="9"/>
    </row>
    <row r="611" spans="1:12" x14ac:dyDescent="0.2">
      <c r="A611" s="10"/>
      <c r="D611" s="13"/>
      <c r="H611" s="12"/>
      <c r="J611" s="11"/>
      <c r="L611" s="9"/>
    </row>
    <row r="612" spans="1:12" x14ac:dyDescent="0.2">
      <c r="A612" s="10"/>
      <c r="D612" s="13"/>
      <c r="H612" s="12"/>
      <c r="J612" s="11"/>
      <c r="L612" s="9"/>
    </row>
    <row r="613" spans="1:12" x14ac:dyDescent="0.2">
      <c r="A613" s="10"/>
      <c r="D613" s="13"/>
      <c r="H613" s="12"/>
      <c r="J613" s="11"/>
      <c r="L613" s="9"/>
    </row>
    <row r="614" spans="1:12" x14ac:dyDescent="0.2">
      <c r="A614" s="10"/>
      <c r="D614" s="13"/>
      <c r="H614" s="12"/>
      <c r="J614" s="11"/>
      <c r="L614" s="9"/>
    </row>
    <row r="615" spans="1:12" x14ac:dyDescent="0.2">
      <c r="A615" s="10"/>
      <c r="D615" s="13"/>
      <c r="H615" s="12"/>
      <c r="J615" s="11"/>
      <c r="L615" s="9"/>
    </row>
    <row r="616" spans="1:12" x14ac:dyDescent="0.2">
      <c r="A616" s="10"/>
      <c r="D616" s="13"/>
      <c r="H616" s="12"/>
      <c r="J616" s="11"/>
      <c r="L616" s="9"/>
    </row>
    <row r="617" spans="1:12" x14ac:dyDescent="0.2">
      <c r="A617" s="10"/>
      <c r="D617" s="13"/>
      <c r="H617" s="12"/>
      <c r="J617" s="11"/>
      <c r="L617" s="9"/>
    </row>
    <row r="618" spans="1:12" x14ac:dyDescent="0.2">
      <c r="A618" s="10"/>
      <c r="D618" s="13"/>
      <c r="H618" s="12"/>
      <c r="J618" s="11"/>
      <c r="L618" s="9"/>
    </row>
    <row r="619" spans="1:12" x14ac:dyDescent="0.2">
      <c r="A619" s="10"/>
      <c r="D619" s="13"/>
      <c r="H619" s="12"/>
      <c r="J619" s="11"/>
      <c r="L619" s="9"/>
    </row>
    <row r="620" spans="1:12" x14ac:dyDescent="0.2">
      <c r="A620" s="10"/>
      <c r="D620" s="13"/>
      <c r="H620" s="12"/>
      <c r="J620" s="11"/>
      <c r="L620" s="9"/>
    </row>
    <row r="621" spans="1:12" x14ac:dyDescent="0.2">
      <c r="A621" s="10"/>
      <c r="D621" s="13"/>
      <c r="H621" s="12"/>
      <c r="J621" s="11"/>
      <c r="L621" s="9"/>
    </row>
    <row r="622" spans="1:12" x14ac:dyDescent="0.2">
      <c r="A622" s="10"/>
      <c r="D622" s="13"/>
      <c r="H622" s="12"/>
      <c r="J622" s="11"/>
      <c r="L622" s="9"/>
    </row>
    <row r="623" spans="1:12" x14ac:dyDescent="0.2">
      <c r="A623" s="10"/>
      <c r="D623" s="13"/>
      <c r="H623" s="12"/>
      <c r="J623" s="11"/>
      <c r="L623" s="9"/>
    </row>
    <row r="624" spans="1:12" x14ac:dyDescent="0.2">
      <c r="A624" s="10"/>
      <c r="D624" s="13"/>
      <c r="H624" s="12"/>
      <c r="J624" s="11"/>
      <c r="L624" s="9"/>
    </row>
    <row r="625" spans="1:12" x14ac:dyDescent="0.2">
      <c r="A625" s="10"/>
      <c r="D625" s="13"/>
      <c r="H625" s="12"/>
      <c r="J625" s="11"/>
      <c r="L625" s="9"/>
    </row>
    <row r="626" spans="1:12" x14ac:dyDescent="0.2">
      <c r="A626" s="10"/>
      <c r="D626" s="13"/>
      <c r="H626" s="12"/>
      <c r="J626" s="11"/>
      <c r="L626" s="9"/>
    </row>
    <row r="627" spans="1:12" x14ac:dyDescent="0.2">
      <c r="A627" s="10"/>
      <c r="D627" s="13"/>
      <c r="H627" s="12"/>
      <c r="J627" s="11"/>
      <c r="L627" s="9"/>
    </row>
    <row r="628" spans="1:12" x14ac:dyDescent="0.2">
      <c r="A628" s="10"/>
      <c r="D628" s="13"/>
      <c r="H628" s="12"/>
      <c r="J628" s="11"/>
      <c r="L628" s="9"/>
    </row>
    <row r="629" spans="1:12" x14ac:dyDescent="0.2">
      <c r="A629" s="10"/>
      <c r="D629" s="13"/>
      <c r="H629" s="12"/>
      <c r="J629" s="11"/>
      <c r="L629" s="9"/>
    </row>
    <row r="630" spans="1:12" x14ac:dyDescent="0.2">
      <c r="A630" s="10"/>
      <c r="D630" s="13"/>
      <c r="H630" s="12"/>
      <c r="J630" s="11"/>
      <c r="L630" s="9"/>
    </row>
    <row r="631" spans="1:12" x14ac:dyDescent="0.2">
      <c r="A631" s="10"/>
      <c r="D631" s="13"/>
      <c r="H631" s="12"/>
      <c r="J631" s="11"/>
      <c r="L631" s="9"/>
    </row>
    <row r="632" spans="1:12" x14ac:dyDescent="0.2">
      <c r="A632" s="10"/>
      <c r="D632" s="13"/>
      <c r="H632" s="12"/>
      <c r="J632" s="11"/>
      <c r="L632" s="9"/>
    </row>
    <row r="633" spans="1:12" x14ac:dyDescent="0.2">
      <c r="A633" s="10"/>
      <c r="D633" s="13"/>
      <c r="H633" s="12"/>
      <c r="J633" s="11"/>
      <c r="L633" s="9"/>
    </row>
    <row r="634" spans="1:12" x14ac:dyDescent="0.2">
      <c r="A634" s="10"/>
      <c r="D634" s="13"/>
      <c r="H634" s="12"/>
      <c r="J634" s="11"/>
      <c r="L634" s="9"/>
    </row>
    <row r="635" spans="1:12" x14ac:dyDescent="0.2">
      <c r="A635" s="10"/>
      <c r="D635" s="13"/>
      <c r="H635" s="12"/>
      <c r="J635" s="11"/>
      <c r="L635" s="9"/>
    </row>
    <row r="636" spans="1:12" x14ac:dyDescent="0.2">
      <c r="A636" s="10"/>
      <c r="D636" s="13"/>
      <c r="H636" s="12"/>
      <c r="J636" s="11"/>
      <c r="L636" s="9"/>
    </row>
    <row r="637" spans="1:12" x14ac:dyDescent="0.2">
      <c r="A637" s="10"/>
      <c r="D637" s="13"/>
      <c r="H637" s="12"/>
      <c r="J637" s="11"/>
      <c r="L637" s="9"/>
    </row>
    <row r="638" spans="1:12" x14ac:dyDescent="0.2">
      <c r="A638" s="10"/>
      <c r="D638" s="13"/>
      <c r="H638" s="12"/>
      <c r="J638" s="11"/>
      <c r="L638" s="9"/>
    </row>
    <row r="639" spans="1:12" x14ac:dyDescent="0.2">
      <c r="A639" s="10"/>
      <c r="D639" s="13"/>
      <c r="H639" s="12"/>
      <c r="J639" s="11"/>
      <c r="L639" s="9"/>
    </row>
    <row r="640" spans="1:12" x14ac:dyDescent="0.2">
      <c r="A640" s="10"/>
      <c r="D640" s="13"/>
      <c r="H640" s="12"/>
      <c r="J640" s="11"/>
      <c r="L640" s="9"/>
    </row>
    <row r="641" spans="1:12" x14ac:dyDescent="0.2">
      <c r="A641" s="10"/>
      <c r="D641" s="13"/>
      <c r="H641" s="12"/>
      <c r="J641" s="11"/>
      <c r="L641" s="9"/>
    </row>
    <row r="642" spans="1:12" x14ac:dyDescent="0.2">
      <c r="A642" s="10"/>
      <c r="D642" s="13"/>
      <c r="H642" s="12"/>
      <c r="J642" s="11"/>
      <c r="L642" s="9"/>
    </row>
    <row r="643" spans="1:12" x14ac:dyDescent="0.2">
      <c r="A643" s="10"/>
      <c r="D643" s="13"/>
      <c r="H643" s="12"/>
      <c r="J643" s="11"/>
      <c r="L643" s="9"/>
    </row>
    <row r="644" spans="1:12" x14ac:dyDescent="0.2">
      <c r="A644" s="10"/>
      <c r="D644" s="13"/>
      <c r="H644" s="12"/>
      <c r="J644" s="11"/>
      <c r="L644" s="9"/>
    </row>
    <row r="645" spans="1:12" x14ac:dyDescent="0.2">
      <c r="A645" s="10"/>
      <c r="D645" s="13"/>
      <c r="H645" s="12"/>
      <c r="J645" s="11"/>
      <c r="L645" s="9"/>
    </row>
    <row r="646" spans="1:12" x14ac:dyDescent="0.2">
      <c r="A646" s="10"/>
      <c r="D646" s="13"/>
      <c r="H646" s="12"/>
      <c r="J646" s="11"/>
      <c r="L646" s="9"/>
    </row>
    <row r="647" spans="1:12" x14ac:dyDescent="0.2">
      <c r="A647" s="10"/>
      <c r="D647" s="13"/>
      <c r="H647" s="12"/>
      <c r="J647" s="11"/>
      <c r="L647" s="9"/>
    </row>
    <row r="648" spans="1:12" x14ac:dyDescent="0.2">
      <c r="A648" s="10"/>
      <c r="D648" s="13"/>
      <c r="H648" s="12"/>
      <c r="J648" s="11"/>
      <c r="L648" s="9"/>
    </row>
    <row r="649" spans="1:12" x14ac:dyDescent="0.2">
      <c r="A649" s="10"/>
      <c r="D649" s="13"/>
      <c r="H649" s="12"/>
      <c r="J649" s="11"/>
      <c r="L649" s="9"/>
    </row>
    <row r="650" spans="1:12" x14ac:dyDescent="0.2">
      <c r="A650" s="10"/>
      <c r="D650" s="13"/>
      <c r="H650" s="12"/>
      <c r="J650" s="11"/>
      <c r="L650" s="9"/>
    </row>
    <row r="651" spans="1:12" x14ac:dyDescent="0.2">
      <c r="A651" s="10"/>
      <c r="D651" s="13"/>
      <c r="H651" s="12"/>
      <c r="J651" s="11"/>
      <c r="L651" s="9"/>
    </row>
    <row r="652" spans="1:12" x14ac:dyDescent="0.2">
      <c r="A652" s="10"/>
      <c r="D652" s="13"/>
      <c r="H652" s="12"/>
      <c r="J652" s="11"/>
      <c r="L652" s="9"/>
    </row>
    <row r="653" spans="1:12" x14ac:dyDescent="0.2">
      <c r="A653" s="10"/>
      <c r="D653" s="13"/>
      <c r="H653" s="12"/>
      <c r="J653" s="11"/>
      <c r="L653" s="9"/>
    </row>
    <row r="654" spans="1:12" x14ac:dyDescent="0.2">
      <c r="A654" s="10"/>
      <c r="D654" s="13"/>
      <c r="H654" s="12"/>
      <c r="J654" s="11"/>
      <c r="L654" s="9"/>
    </row>
    <row r="655" spans="1:12" x14ac:dyDescent="0.2">
      <c r="A655" s="10"/>
      <c r="D655" s="13"/>
      <c r="H655" s="12"/>
      <c r="J655" s="11"/>
      <c r="L655" s="9"/>
    </row>
    <row r="656" spans="1:12" x14ac:dyDescent="0.2">
      <c r="A656" s="10"/>
      <c r="D656" s="13"/>
      <c r="H656" s="12"/>
      <c r="J656" s="11"/>
      <c r="L656" s="9"/>
    </row>
    <row r="657" spans="1:12" x14ac:dyDescent="0.2">
      <c r="A657" s="10"/>
      <c r="D657" s="13"/>
      <c r="H657" s="12"/>
      <c r="J657" s="11"/>
      <c r="L657" s="9"/>
    </row>
    <row r="658" spans="1:12" x14ac:dyDescent="0.2">
      <c r="A658" s="10"/>
      <c r="D658" s="13"/>
      <c r="H658" s="12"/>
      <c r="J658" s="11"/>
      <c r="L658" s="9"/>
    </row>
    <row r="659" spans="1:12" x14ac:dyDescent="0.2">
      <c r="A659" s="10"/>
      <c r="D659" s="13"/>
      <c r="H659" s="12"/>
      <c r="J659" s="11"/>
      <c r="L659" s="9"/>
    </row>
    <row r="660" spans="1:12" x14ac:dyDescent="0.2">
      <c r="A660" s="10"/>
      <c r="D660" s="13"/>
      <c r="H660" s="12"/>
      <c r="J660" s="11"/>
      <c r="L660" s="9"/>
    </row>
    <row r="661" spans="1:12" x14ac:dyDescent="0.2">
      <c r="A661" s="10"/>
      <c r="D661" s="13"/>
      <c r="H661" s="12"/>
      <c r="J661" s="11"/>
      <c r="L661" s="9"/>
    </row>
    <row r="662" spans="1:12" x14ac:dyDescent="0.2">
      <c r="A662" s="10"/>
      <c r="D662" s="13"/>
      <c r="H662" s="12"/>
      <c r="J662" s="11"/>
      <c r="L662" s="9"/>
    </row>
    <row r="663" spans="1:12" x14ac:dyDescent="0.2">
      <c r="A663" s="10"/>
      <c r="D663" s="13"/>
      <c r="H663" s="12"/>
      <c r="J663" s="11"/>
      <c r="L663" s="9"/>
    </row>
    <row r="664" spans="1:12" x14ac:dyDescent="0.2">
      <c r="A664" s="10"/>
      <c r="D664" s="13"/>
      <c r="H664" s="12"/>
      <c r="J664" s="11"/>
      <c r="L664" s="9"/>
    </row>
    <row r="665" spans="1:12" x14ac:dyDescent="0.2">
      <c r="A665" s="10"/>
      <c r="D665" s="13"/>
      <c r="H665" s="12"/>
      <c r="J665" s="11"/>
      <c r="L665" s="9"/>
    </row>
    <row r="666" spans="1:12" x14ac:dyDescent="0.2">
      <c r="A666" s="10"/>
      <c r="D666" s="13"/>
      <c r="H666" s="12"/>
      <c r="J666" s="11"/>
      <c r="L666" s="9"/>
    </row>
    <row r="667" spans="1:12" x14ac:dyDescent="0.2">
      <c r="A667" s="10"/>
      <c r="D667" s="13"/>
      <c r="H667" s="12"/>
      <c r="J667" s="11"/>
      <c r="L667" s="9"/>
    </row>
    <row r="668" spans="1:12" x14ac:dyDescent="0.2">
      <c r="A668" s="10"/>
      <c r="D668" s="13"/>
      <c r="H668" s="12"/>
      <c r="J668" s="11"/>
      <c r="L668" s="9"/>
    </row>
    <row r="669" spans="1:12" x14ac:dyDescent="0.2">
      <c r="A669" s="10"/>
      <c r="D669" s="13"/>
      <c r="H669" s="12"/>
      <c r="J669" s="11"/>
      <c r="L669" s="9"/>
    </row>
    <row r="670" spans="1:12" x14ac:dyDescent="0.2">
      <c r="A670" s="10"/>
      <c r="D670" s="13"/>
      <c r="H670" s="12"/>
      <c r="J670" s="11"/>
      <c r="L670" s="9"/>
    </row>
    <row r="671" spans="1:12" x14ac:dyDescent="0.2">
      <c r="A671" s="10"/>
      <c r="D671" s="13"/>
      <c r="H671" s="12"/>
      <c r="J671" s="11"/>
      <c r="L671" s="9"/>
    </row>
    <row r="672" spans="1:12" x14ac:dyDescent="0.2">
      <c r="A672" s="10"/>
      <c r="D672" s="13"/>
      <c r="H672" s="12"/>
      <c r="J672" s="11"/>
      <c r="L672" s="9"/>
    </row>
    <row r="673" spans="1:12" x14ac:dyDescent="0.2">
      <c r="A673" s="10"/>
      <c r="D673" s="13"/>
      <c r="H673" s="12"/>
      <c r="J673" s="11"/>
      <c r="L673" s="9"/>
    </row>
    <row r="674" spans="1:12" x14ac:dyDescent="0.2">
      <c r="A674" s="10"/>
      <c r="D674" s="13"/>
      <c r="H674" s="12"/>
      <c r="J674" s="11"/>
      <c r="L674" s="9"/>
    </row>
    <row r="675" spans="1:12" x14ac:dyDescent="0.2">
      <c r="A675" s="10"/>
      <c r="D675" s="13"/>
      <c r="H675" s="12"/>
      <c r="J675" s="11"/>
      <c r="L675" s="9"/>
    </row>
    <row r="676" spans="1:12" x14ac:dyDescent="0.2">
      <c r="A676" s="10"/>
      <c r="D676" s="13"/>
      <c r="H676" s="12"/>
      <c r="J676" s="11"/>
      <c r="L676" s="9"/>
    </row>
    <row r="677" spans="1:12" x14ac:dyDescent="0.2">
      <c r="A677" s="10"/>
      <c r="D677" s="13"/>
      <c r="H677" s="12"/>
      <c r="J677" s="11"/>
      <c r="L677" s="9"/>
    </row>
    <row r="678" spans="1:12" x14ac:dyDescent="0.2">
      <c r="A678" s="10"/>
      <c r="D678" s="13"/>
      <c r="H678" s="12"/>
      <c r="J678" s="11"/>
      <c r="L678" s="9"/>
    </row>
    <row r="679" spans="1:12" x14ac:dyDescent="0.2">
      <c r="A679" s="10"/>
      <c r="D679" s="13"/>
      <c r="H679" s="12"/>
      <c r="J679" s="11"/>
      <c r="L679" s="9"/>
    </row>
    <row r="680" spans="1:12" x14ac:dyDescent="0.2">
      <c r="A680" s="10"/>
      <c r="D680" s="13"/>
      <c r="H680" s="12"/>
      <c r="J680" s="11"/>
      <c r="L680" s="9"/>
    </row>
    <row r="681" spans="1:12" x14ac:dyDescent="0.2">
      <c r="A681" s="10"/>
      <c r="D681" s="13"/>
      <c r="H681" s="12"/>
      <c r="J681" s="11"/>
      <c r="L681" s="9"/>
    </row>
    <row r="682" spans="1:12" x14ac:dyDescent="0.2">
      <c r="A682" s="10"/>
      <c r="D682" s="13"/>
      <c r="H682" s="12"/>
      <c r="J682" s="11"/>
      <c r="L682" s="9"/>
    </row>
    <row r="683" spans="1:12" x14ac:dyDescent="0.2">
      <c r="A683" s="10"/>
      <c r="D683" s="13"/>
      <c r="H683" s="12"/>
      <c r="J683" s="11"/>
      <c r="L683" s="9"/>
    </row>
    <row r="684" spans="1:12" x14ac:dyDescent="0.2">
      <c r="A684" s="10"/>
      <c r="D684" s="13"/>
      <c r="H684" s="12"/>
      <c r="J684" s="11"/>
      <c r="L684" s="9"/>
    </row>
    <row r="685" spans="1:12" x14ac:dyDescent="0.2">
      <c r="A685" s="10"/>
      <c r="D685" s="13"/>
      <c r="H685" s="12"/>
      <c r="J685" s="11"/>
      <c r="L685" s="9"/>
    </row>
    <row r="686" spans="1:12" x14ac:dyDescent="0.2">
      <c r="A686" s="10"/>
      <c r="D686" s="13"/>
      <c r="H686" s="12"/>
      <c r="J686" s="11"/>
      <c r="L686" s="9"/>
    </row>
    <row r="687" spans="1:12" x14ac:dyDescent="0.2">
      <c r="A687" s="10"/>
      <c r="D687" s="13"/>
      <c r="H687" s="12"/>
      <c r="J687" s="11"/>
      <c r="L687" s="9"/>
    </row>
    <row r="688" spans="1:12" x14ac:dyDescent="0.2">
      <c r="A688" s="10"/>
      <c r="D688" s="13"/>
      <c r="H688" s="12"/>
      <c r="J688" s="11"/>
      <c r="L688" s="9"/>
    </row>
    <row r="689" spans="1:12" x14ac:dyDescent="0.2">
      <c r="A689" s="10"/>
      <c r="D689" s="13"/>
      <c r="H689" s="12"/>
      <c r="J689" s="11"/>
      <c r="L689" s="9"/>
    </row>
    <row r="690" spans="1:12" x14ac:dyDescent="0.2">
      <c r="A690" s="10"/>
      <c r="D690" s="13"/>
      <c r="H690" s="12"/>
      <c r="J690" s="11"/>
      <c r="L690" s="9"/>
    </row>
    <row r="691" spans="1:12" x14ac:dyDescent="0.2">
      <c r="A691" s="10"/>
      <c r="D691" s="13"/>
      <c r="H691" s="12"/>
      <c r="J691" s="11"/>
      <c r="L691" s="9"/>
    </row>
    <row r="692" spans="1:12" x14ac:dyDescent="0.2">
      <c r="A692" s="10"/>
      <c r="D692" s="13"/>
      <c r="H692" s="12"/>
      <c r="J692" s="11"/>
      <c r="L692" s="9"/>
    </row>
    <row r="693" spans="1:12" x14ac:dyDescent="0.2">
      <c r="A693" s="10"/>
      <c r="D693" s="13"/>
      <c r="H693" s="12"/>
      <c r="J693" s="11"/>
      <c r="L693" s="9"/>
    </row>
    <row r="694" spans="1:12" x14ac:dyDescent="0.2">
      <c r="A694" s="10"/>
      <c r="D694" s="13"/>
      <c r="H694" s="12"/>
      <c r="J694" s="11"/>
      <c r="L694" s="9"/>
    </row>
    <row r="695" spans="1:12" x14ac:dyDescent="0.2">
      <c r="A695" s="10"/>
      <c r="D695" s="13"/>
      <c r="H695" s="12"/>
      <c r="J695" s="11"/>
      <c r="L695" s="9"/>
    </row>
    <row r="696" spans="1:12" x14ac:dyDescent="0.2">
      <c r="A696" s="10"/>
      <c r="D696" s="13"/>
      <c r="H696" s="12"/>
      <c r="J696" s="11"/>
      <c r="L696" s="9"/>
    </row>
    <row r="697" spans="1:12" x14ac:dyDescent="0.2">
      <c r="A697" s="10"/>
      <c r="D697" s="13"/>
      <c r="H697" s="12"/>
      <c r="J697" s="11"/>
      <c r="L697" s="9"/>
    </row>
    <row r="698" spans="1:12" x14ac:dyDescent="0.2">
      <c r="A698" s="10"/>
      <c r="D698" s="13"/>
      <c r="H698" s="12"/>
      <c r="J698" s="11"/>
      <c r="L698" s="9"/>
    </row>
    <row r="699" spans="1:12" x14ac:dyDescent="0.2">
      <c r="A699" s="10"/>
      <c r="D699" s="13"/>
      <c r="H699" s="12"/>
      <c r="J699" s="11"/>
      <c r="L699" s="9"/>
    </row>
    <row r="700" spans="1:12" x14ac:dyDescent="0.2">
      <c r="A700" s="10"/>
      <c r="D700" s="13"/>
      <c r="H700" s="12"/>
      <c r="J700" s="11"/>
      <c r="L700" s="9"/>
    </row>
    <row r="701" spans="1:12" x14ac:dyDescent="0.2">
      <c r="A701" s="10"/>
      <c r="D701" s="13"/>
      <c r="H701" s="12"/>
      <c r="J701" s="11"/>
      <c r="L701" s="9"/>
    </row>
    <row r="702" spans="1:12" x14ac:dyDescent="0.2">
      <c r="A702" s="10"/>
      <c r="D702" s="13"/>
      <c r="H702" s="12"/>
      <c r="J702" s="11"/>
      <c r="L702" s="9"/>
    </row>
    <row r="703" spans="1:12" x14ac:dyDescent="0.2">
      <c r="A703" s="10"/>
      <c r="D703" s="13"/>
      <c r="H703" s="12"/>
      <c r="J703" s="11"/>
      <c r="L703" s="9"/>
    </row>
    <row r="704" spans="1:12" x14ac:dyDescent="0.2">
      <c r="A704" s="10"/>
      <c r="D704" s="13"/>
      <c r="H704" s="12"/>
      <c r="J704" s="11"/>
      <c r="L704" s="9"/>
    </row>
    <row r="705" spans="1:12" x14ac:dyDescent="0.2">
      <c r="A705" s="10"/>
      <c r="D705" s="13"/>
      <c r="H705" s="12"/>
      <c r="J705" s="11"/>
      <c r="L705" s="9"/>
    </row>
    <row r="706" spans="1:12" x14ac:dyDescent="0.2">
      <c r="A706" s="10"/>
      <c r="D706" s="13"/>
      <c r="H706" s="12"/>
      <c r="J706" s="11"/>
      <c r="L706" s="9"/>
    </row>
    <row r="707" spans="1:12" x14ac:dyDescent="0.2">
      <c r="A707" s="10"/>
      <c r="D707" s="13"/>
      <c r="H707" s="12"/>
      <c r="J707" s="11"/>
      <c r="L707" s="9"/>
    </row>
    <row r="708" spans="1:12" x14ac:dyDescent="0.2">
      <c r="A708" s="10"/>
      <c r="D708" s="13"/>
      <c r="H708" s="12"/>
      <c r="J708" s="11"/>
      <c r="L708" s="9"/>
    </row>
    <row r="709" spans="1:12" x14ac:dyDescent="0.2">
      <c r="A709" s="10"/>
      <c r="D709" s="13"/>
      <c r="H709" s="12"/>
      <c r="J709" s="11"/>
      <c r="L709" s="9"/>
    </row>
    <row r="710" spans="1:12" x14ac:dyDescent="0.2">
      <c r="A710" s="10"/>
      <c r="D710" s="13"/>
      <c r="H710" s="12"/>
      <c r="J710" s="11"/>
      <c r="L710" s="9"/>
    </row>
    <row r="711" spans="1:12" x14ac:dyDescent="0.2">
      <c r="A711" s="10"/>
      <c r="D711" s="13"/>
      <c r="H711" s="12"/>
      <c r="J711" s="11"/>
      <c r="L711" s="9"/>
    </row>
    <row r="712" spans="1:12" x14ac:dyDescent="0.2">
      <c r="A712" s="10"/>
      <c r="D712" s="13"/>
      <c r="H712" s="12"/>
      <c r="J712" s="11"/>
      <c r="L712" s="9"/>
    </row>
    <row r="713" spans="1:12" x14ac:dyDescent="0.2">
      <c r="A713" s="10"/>
      <c r="D713" s="13"/>
      <c r="H713" s="12"/>
      <c r="J713" s="11"/>
      <c r="L713" s="9"/>
    </row>
    <row r="714" spans="1:12" x14ac:dyDescent="0.2">
      <c r="A714" s="10"/>
      <c r="D714" s="13"/>
      <c r="H714" s="12"/>
      <c r="J714" s="11"/>
      <c r="L714" s="9"/>
    </row>
    <row r="715" spans="1:12" x14ac:dyDescent="0.2">
      <c r="A715" s="10"/>
      <c r="D715" s="13"/>
      <c r="H715" s="12"/>
      <c r="J715" s="11"/>
      <c r="L715" s="9"/>
    </row>
    <row r="716" spans="1:12" x14ac:dyDescent="0.2">
      <c r="A716" s="10"/>
      <c r="D716" s="13"/>
      <c r="H716" s="12"/>
      <c r="J716" s="11"/>
      <c r="L716" s="9"/>
    </row>
    <row r="717" spans="1:12" x14ac:dyDescent="0.2">
      <c r="A717" s="10"/>
      <c r="D717" s="13"/>
      <c r="H717" s="12"/>
      <c r="J717" s="11"/>
      <c r="L717" s="9"/>
    </row>
    <row r="718" spans="1:12" x14ac:dyDescent="0.2">
      <c r="A718" s="10"/>
      <c r="D718" s="13"/>
      <c r="H718" s="12"/>
      <c r="J718" s="11"/>
      <c r="L718" s="9"/>
    </row>
    <row r="719" spans="1:12" x14ac:dyDescent="0.2">
      <c r="A719" s="10"/>
      <c r="D719" s="13"/>
      <c r="H719" s="12"/>
      <c r="J719" s="11"/>
      <c r="L719" s="9"/>
    </row>
    <row r="720" spans="1:12" x14ac:dyDescent="0.2">
      <c r="A720" s="10"/>
      <c r="D720" s="13"/>
      <c r="H720" s="12"/>
      <c r="J720" s="11"/>
      <c r="L720" s="9"/>
    </row>
    <row r="721" spans="1:12" x14ac:dyDescent="0.2">
      <c r="A721" s="10"/>
      <c r="D721" s="13"/>
      <c r="H721" s="12"/>
      <c r="J721" s="11"/>
      <c r="L721" s="9"/>
    </row>
    <row r="722" spans="1:12" x14ac:dyDescent="0.2">
      <c r="A722" s="10"/>
      <c r="D722" s="13"/>
      <c r="H722" s="12"/>
      <c r="J722" s="11"/>
      <c r="L722" s="9"/>
    </row>
    <row r="723" spans="1:12" x14ac:dyDescent="0.2">
      <c r="A723" s="10"/>
      <c r="D723" s="13"/>
      <c r="H723" s="12"/>
      <c r="J723" s="11"/>
      <c r="L723" s="9"/>
    </row>
    <row r="724" spans="1:12" x14ac:dyDescent="0.2">
      <c r="A724" s="10"/>
      <c r="D724" s="13"/>
      <c r="H724" s="12"/>
      <c r="J724" s="11"/>
      <c r="L724" s="9"/>
    </row>
    <row r="725" spans="1:12" x14ac:dyDescent="0.2">
      <c r="A725" s="10"/>
      <c r="D725" s="13"/>
      <c r="H725" s="12"/>
      <c r="J725" s="11"/>
      <c r="L725" s="9"/>
    </row>
    <row r="726" spans="1:12" x14ac:dyDescent="0.2">
      <c r="A726" s="10"/>
      <c r="D726" s="13"/>
      <c r="H726" s="12"/>
      <c r="J726" s="11"/>
      <c r="L726" s="9"/>
    </row>
    <row r="727" spans="1:12" x14ac:dyDescent="0.2">
      <c r="A727" s="10"/>
      <c r="D727" s="13"/>
      <c r="H727" s="12"/>
      <c r="J727" s="11"/>
      <c r="L727" s="9"/>
    </row>
    <row r="728" spans="1:12" x14ac:dyDescent="0.2">
      <c r="A728" s="10"/>
      <c r="D728" s="13"/>
      <c r="H728" s="12"/>
      <c r="J728" s="11"/>
      <c r="L728" s="9"/>
    </row>
    <row r="729" spans="1:12" x14ac:dyDescent="0.2">
      <c r="A729" s="10"/>
      <c r="D729" s="13"/>
      <c r="H729" s="12"/>
      <c r="J729" s="11"/>
      <c r="L729" s="9"/>
    </row>
    <row r="730" spans="1:12" x14ac:dyDescent="0.2">
      <c r="A730" s="10"/>
      <c r="D730" s="13"/>
      <c r="H730" s="12"/>
      <c r="J730" s="11"/>
      <c r="L730" s="9"/>
    </row>
    <row r="731" spans="1:12" x14ac:dyDescent="0.2">
      <c r="A731" s="10"/>
      <c r="D731" s="13"/>
      <c r="H731" s="12"/>
      <c r="J731" s="11"/>
      <c r="L731" s="9"/>
    </row>
    <row r="732" spans="1:12" x14ac:dyDescent="0.2">
      <c r="A732" s="10"/>
      <c r="D732" s="13"/>
      <c r="H732" s="12"/>
      <c r="J732" s="11"/>
      <c r="L732" s="9"/>
    </row>
    <row r="733" spans="1:12" x14ac:dyDescent="0.2">
      <c r="A733" s="10"/>
      <c r="D733" s="13"/>
      <c r="H733" s="12"/>
      <c r="J733" s="11"/>
      <c r="L733" s="9"/>
    </row>
    <row r="734" spans="1:12" x14ac:dyDescent="0.2">
      <c r="A734" s="10"/>
      <c r="D734" s="13"/>
      <c r="H734" s="12"/>
      <c r="J734" s="11"/>
      <c r="L734" s="9"/>
    </row>
    <row r="735" spans="1:12" x14ac:dyDescent="0.2">
      <c r="A735" s="10"/>
      <c r="D735" s="13"/>
      <c r="H735" s="12"/>
      <c r="J735" s="11"/>
      <c r="L735" s="9"/>
    </row>
    <row r="736" spans="1:12" x14ac:dyDescent="0.2">
      <c r="A736" s="10"/>
      <c r="D736" s="13"/>
      <c r="H736" s="12"/>
      <c r="J736" s="11"/>
      <c r="L736" s="9"/>
    </row>
    <row r="737" spans="1:12" x14ac:dyDescent="0.2">
      <c r="A737" s="10"/>
      <c r="D737" s="13"/>
      <c r="H737" s="12"/>
      <c r="J737" s="11"/>
      <c r="L737" s="9"/>
    </row>
    <row r="738" spans="1:12" x14ac:dyDescent="0.2">
      <c r="A738" s="10"/>
      <c r="D738" s="13"/>
      <c r="H738" s="12"/>
      <c r="J738" s="11"/>
      <c r="L738" s="9"/>
    </row>
    <row r="739" spans="1:12" x14ac:dyDescent="0.2">
      <c r="A739" s="10"/>
      <c r="D739" s="13"/>
      <c r="H739" s="12"/>
      <c r="J739" s="11"/>
      <c r="L739" s="9"/>
    </row>
    <row r="740" spans="1:12" x14ac:dyDescent="0.2">
      <c r="A740" s="10"/>
      <c r="D740" s="13"/>
      <c r="H740" s="12"/>
      <c r="J740" s="11"/>
      <c r="L740" s="9"/>
    </row>
    <row r="741" spans="1:12" x14ac:dyDescent="0.2">
      <c r="A741" s="10"/>
      <c r="D741" s="13"/>
      <c r="H741" s="12"/>
      <c r="J741" s="11"/>
      <c r="L741" s="9"/>
    </row>
    <row r="742" spans="1:12" x14ac:dyDescent="0.2">
      <c r="A742" s="10"/>
      <c r="D742" s="13"/>
      <c r="H742" s="12"/>
      <c r="J742" s="11"/>
      <c r="L742" s="9"/>
    </row>
    <row r="743" spans="1:12" x14ac:dyDescent="0.2">
      <c r="A743" s="10"/>
      <c r="D743" s="13"/>
      <c r="H743" s="12"/>
      <c r="J743" s="11"/>
      <c r="L743" s="9"/>
    </row>
    <row r="744" spans="1:12" x14ac:dyDescent="0.2">
      <c r="A744" s="10"/>
      <c r="D744" s="13"/>
      <c r="H744" s="12"/>
      <c r="J744" s="11"/>
      <c r="L744" s="9"/>
    </row>
    <row r="745" spans="1:12" x14ac:dyDescent="0.2">
      <c r="A745" s="10"/>
      <c r="D745" s="13"/>
      <c r="H745" s="12"/>
      <c r="J745" s="11"/>
      <c r="L745" s="9"/>
    </row>
    <row r="746" spans="1:12" x14ac:dyDescent="0.2">
      <c r="A746" s="10"/>
      <c r="D746" s="13"/>
      <c r="H746" s="12"/>
      <c r="J746" s="11"/>
      <c r="L746" s="9"/>
    </row>
    <row r="747" spans="1:12" x14ac:dyDescent="0.2">
      <c r="A747" s="10"/>
      <c r="D747" s="13"/>
      <c r="H747" s="12"/>
      <c r="J747" s="11"/>
      <c r="L747" s="9"/>
    </row>
    <row r="748" spans="1:12" x14ac:dyDescent="0.2">
      <c r="A748" s="10"/>
      <c r="D748" s="13"/>
      <c r="H748" s="12"/>
      <c r="J748" s="11"/>
      <c r="L748" s="9"/>
    </row>
    <row r="749" spans="1:12" x14ac:dyDescent="0.2">
      <c r="A749" s="10"/>
      <c r="D749" s="13"/>
      <c r="H749" s="12"/>
      <c r="J749" s="11"/>
      <c r="L749" s="9"/>
    </row>
    <row r="750" spans="1:12" x14ac:dyDescent="0.2">
      <c r="A750" s="10"/>
      <c r="D750" s="13"/>
      <c r="H750" s="12"/>
      <c r="J750" s="11"/>
      <c r="L750" s="9"/>
    </row>
    <row r="751" spans="1:12" x14ac:dyDescent="0.2">
      <c r="A751" s="10"/>
      <c r="D751" s="13"/>
      <c r="H751" s="12"/>
      <c r="J751" s="11"/>
      <c r="L751" s="9"/>
    </row>
    <row r="752" spans="1:12" x14ac:dyDescent="0.2">
      <c r="A752" s="10"/>
      <c r="D752" s="13"/>
      <c r="H752" s="12"/>
      <c r="J752" s="11"/>
      <c r="L752" s="9"/>
    </row>
    <row r="753" spans="1:12" x14ac:dyDescent="0.2">
      <c r="A753" s="10"/>
      <c r="D753" s="13"/>
      <c r="H753" s="12"/>
      <c r="J753" s="11"/>
      <c r="L753" s="9"/>
    </row>
    <row r="754" spans="1:12" x14ac:dyDescent="0.2">
      <c r="A754" s="10"/>
      <c r="D754" s="13"/>
      <c r="H754" s="12"/>
      <c r="J754" s="11"/>
      <c r="L754" s="9"/>
    </row>
    <row r="755" spans="1:12" x14ac:dyDescent="0.2">
      <c r="A755" s="10"/>
      <c r="D755" s="13"/>
      <c r="H755" s="12"/>
      <c r="J755" s="11"/>
      <c r="L755" s="9"/>
    </row>
    <row r="756" spans="1:12" x14ac:dyDescent="0.2">
      <c r="A756" s="10"/>
      <c r="D756" s="13"/>
      <c r="H756" s="12"/>
      <c r="J756" s="11"/>
      <c r="L756" s="9"/>
    </row>
    <row r="757" spans="1:12" x14ac:dyDescent="0.2">
      <c r="A757" s="10"/>
      <c r="D757" s="13"/>
      <c r="H757" s="12"/>
      <c r="J757" s="11"/>
      <c r="L757" s="9"/>
    </row>
    <row r="758" spans="1:12" x14ac:dyDescent="0.2">
      <c r="A758" s="10"/>
      <c r="D758" s="13"/>
      <c r="H758" s="12"/>
      <c r="J758" s="11"/>
      <c r="L758" s="9"/>
    </row>
    <row r="759" spans="1:12" x14ac:dyDescent="0.2">
      <c r="A759" s="10"/>
      <c r="D759" s="13"/>
      <c r="H759" s="12"/>
      <c r="J759" s="11"/>
      <c r="L759" s="9"/>
    </row>
    <row r="760" spans="1:12" x14ac:dyDescent="0.2">
      <c r="A760" s="10"/>
      <c r="D760" s="13"/>
      <c r="H760" s="12"/>
      <c r="J760" s="11"/>
      <c r="L760" s="9"/>
    </row>
    <row r="761" spans="1:12" x14ac:dyDescent="0.2">
      <c r="A761" s="10"/>
      <c r="D761" s="13"/>
      <c r="H761" s="12"/>
      <c r="J761" s="11"/>
      <c r="L761" s="9"/>
    </row>
    <row r="762" spans="1:12" x14ac:dyDescent="0.2">
      <c r="A762" s="10"/>
      <c r="D762" s="13"/>
      <c r="H762" s="12"/>
      <c r="J762" s="11"/>
      <c r="L762" s="9"/>
    </row>
    <row r="763" spans="1:12" x14ac:dyDescent="0.2">
      <c r="A763" s="10"/>
      <c r="D763" s="13"/>
      <c r="H763" s="12"/>
      <c r="J763" s="11"/>
      <c r="L763" s="9"/>
    </row>
    <row r="764" spans="1:12" x14ac:dyDescent="0.2">
      <c r="A764" s="10"/>
      <c r="D764" s="13"/>
      <c r="H764" s="12"/>
      <c r="J764" s="11"/>
      <c r="L764" s="9"/>
    </row>
    <row r="765" spans="1:12" x14ac:dyDescent="0.2">
      <c r="A765" s="10"/>
      <c r="D765" s="13"/>
      <c r="H765" s="12"/>
      <c r="J765" s="11"/>
      <c r="L765" s="9"/>
    </row>
    <row r="766" spans="1:12" x14ac:dyDescent="0.2">
      <c r="A766" s="10"/>
      <c r="D766" s="13"/>
      <c r="H766" s="12"/>
      <c r="J766" s="11"/>
      <c r="L766" s="9"/>
    </row>
    <row r="767" spans="1:12" x14ac:dyDescent="0.2">
      <c r="A767" s="10"/>
      <c r="D767" s="13"/>
      <c r="H767" s="12"/>
      <c r="J767" s="11"/>
      <c r="L767" s="9"/>
    </row>
    <row r="768" spans="1:12" x14ac:dyDescent="0.2">
      <c r="A768" s="10"/>
      <c r="D768" s="13"/>
      <c r="H768" s="12"/>
      <c r="J768" s="11"/>
      <c r="L768" s="9"/>
    </row>
    <row r="769" spans="1:12" x14ac:dyDescent="0.2">
      <c r="A769" s="10"/>
      <c r="D769" s="13"/>
      <c r="H769" s="12"/>
      <c r="J769" s="11"/>
      <c r="L769" s="9"/>
    </row>
    <row r="770" spans="1:12" x14ac:dyDescent="0.2">
      <c r="A770" s="10"/>
      <c r="D770" s="13"/>
      <c r="H770" s="12"/>
      <c r="J770" s="11"/>
      <c r="L770" s="9"/>
    </row>
    <row r="771" spans="1:12" x14ac:dyDescent="0.2">
      <c r="A771" s="10"/>
      <c r="D771" s="13"/>
      <c r="H771" s="12"/>
      <c r="J771" s="11"/>
      <c r="L771" s="9"/>
    </row>
    <row r="772" spans="1:12" x14ac:dyDescent="0.2">
      <c r="A772" s="10"/>
      <c r="D772" s="13"/>
      <c r="H772" s="12"/>
      <c r="J772" s="11"/>
      <c r="L772" s="9"/>
    </row>
    <row r="773" spans="1:12" x14ac:dyDescent="0.2">
      <c r="A773" s="10"/>
      <c r="D773" s="13"/>
      <c r="H773" s="12"/>
      <c r="J773" s="11"/>
      <c r="L773" s="9"/>
    </row>
    <row r="774" spans="1:12" x14ac:dyDescent="0.2">
      <c r="A774" s="10"/>
      <c r="D774" s="13"/>
      <c r="H774" s="12"/>
      <c r="J774" s="11"/>
      <c r="L774" s="9"/>
    </row>
    <row r="775" spans="1:12" x14ac:dyDescent="0.2">
      <c r="A775" s="10"/>
      <c r="D775" s="13"/>
      <c r="H775" s="12"/>
      <c r="J775" s="11"/>
      <c r="L775" s="9"/>
    </row>
    <row r="776" spans="1:12" x14ac:dyDescent="0.2">
      <c r="A776" s="10"/>
      <c r="D776" s="13"/>
      <c r="H776" s="12"/>
      <c r="J776" s="11"/>
      <c r="L776" s="9"/>
    </row>
    <row r="777" spans="1:12" x14ac:dyDescent="0.2">
      <c r="A777" s="10"/>
      <c r="D777" s="13"/>
      <c r="H777" s="12"/>
      <c r="J777" s="11"/>
      <c r="L777" s="9"/>
    </row>
    <row r="778" spans="1:12" x14ac:dyDescent="0.2">
      <c r="A778" s="10"/>
      <c r="D778" s="13"/>
      <c r="H778" s="12"/>
      <c r="J778" s="11"/>
      <c r="L778" s="9"/>
    </row>
    <row r="779" spans="1:12" x14ac:dyDescent="0.2">
      <c r="A779" s="10"/>
      <c r="D779" s="13"/>
      <c r="H779" s="12"/>
      <c r="J779" s="11"/>
      <c r="L779" s="9"/>
    </row>
    <row r="780" spans="1:12" x14ac:dyDescent="0.2">
      <c r="A780" s="10"/>
      <c r="D780" s="13"/>
      <c r="H780" s="12"/>
      <c r="J780" s="11"/>
      <c r="L780" s="9"/>
    </row>
    <row r="781" spans="1:12" x14ac:dyDescent="0.2">
      <c r="A781" s="10"/>
      <c r="D781" s="13"/>
      <c r="H781" s="12"/>
      <c r="J781" s="11"/>
      <c r="L781" s="9"/>
    </row>
    <row r="782" spans="1:12" x14ac:dyDescent="0.2">
      <c r="A782" s="10"/>
      <c r="D782" s="13"/>
      <c r="H782" s="12"/>
      <c r="J782" s="11"/>
      <c r="L782" s="9"/>
    </row>
    <row r="783" spans="1:12" x14ac:dyDescent="0.2">
      <c r="A783" s="10"/>
      <c r="D783" s="13"/>
      <c r="H783" s="12"/>
      <c r="J783" s="11"/>
      <c r="L783" s="9"/>
    </row>
    <row r="784" spans="1:12" x14ac:dyDescent="0.2">
      <c r="A784" s="10"/>
      <c r="D784" s="13"/>
      <c r="H784" s="12"/>
      <c r="J784" s="11"/>
      <c r="L784" s="9"/>
    </row>
    <row r="785" spans="1:12" x14ac:dyDescent="0.2">
      <c r="A785" s="10"/>
      <c r="D785" s="13"/>
      <c r="H785" s="12"/>
      <c r="J785" s="11"/>
      <c r="L785" s="9"/>
    </row>
    <row r="786" spans="1:12" x14ac:dyDescent="0.2">
      <c r="A786" s="10"/>
      <c r="D786" s="13"/>
      <c r="H786" s="12"/>
      <c r="J786" s="11"/>
      <c r="L786" s="9"/>
    </row>
    <row r="787" spans="1:12" x14ac:dyDescent="0.2">
      <c r="A787" s="10"/>
      <c r="D787" s="13"/>
      <c r="H787" s="12"/>
      <c r="J787" s="11"/>
      <c r="L787" s="9"/>
    </row>
    <row r="788" spans="1:12" x14ac:dyDescent="0.2">
      <c r="A788" s="10"/>
      <c r="D788" s="13"/>
      <c r="H788" s="12"/>
      <c r="J788" s="11"/>
      <c r="L788" s="9"/>
    </row>
    <row r="789" spans="1:12" x14ac:dyDescent="0.2">
      <c r="A789" s="10"/>
      <c r="D789" s="13"/>
      <c r="H789" s="12"/>
      <c r="J789" s="11"/>
      <c r="L789" s="9"/>
    </row>
    <row r="790" spans="1:12" x14ac:dyDescent="0.2">
      <c r="A790" s="10"/>
      <c r="D790" s="13"/>
      <c r="H790" s="12"/>
      <c r="J790" s="11"/>
      <c r="L790" s="9"/>
    </row>
    <row r="791" spans="1:12" x14ac:dyDescent="0.2">
      <c r="A791" s="10"/>
      <c r="D791" s="13"/>
      <c r="H791" s="12"/>
      <c r="J791" s="11"/>
      <c r="L791" s="9"/>
    </row>
    <row r="792" spans="1:12" x14ac:dyDescent="0.2">
      <c r="A792" s="10"/>
      <c r="D792" s="13"/>
      <c r="H792" s="12"/>
      <c r="J792" s="11"/>
      <c r="L792" s="9"/>
    </row>
    <row r="793" spans="1:12" x14ac:dyDescent="0.2">
      <c r="A793" s="10"/>
      <c r="D793" s="13"/>
      <c r="H793" s="12"/>
      <c r="J793" s="11"/>
      <c r="L793" s="9"/>
    </row>
    <row r="794" spans="1:12" x14ac:dyDescent="0.2">
      <c r="A794" s="10"/>
      <c r="D794" s="13"/>
      <c r="H794" s="12"/>
      <c r="J794" s="11"/>
      <c r="L794" s="9"/>
    </row>
    <row r="795" spans="1:12" x14ac:dyDescent="0.2">
      <c r="A795" s="10"/>
      <c r="D795" s="13"/>
      <c r="H795" s="12"/>
      <c r="J795" s="11"/>
      <c r="L795" s="9"/>
    </row>
    <row r="796" spans="1:12" x14ac:dyDescent="0.2">
      <c r="A796" s="10"/>
      <c r="D796" s="13"/>
      <c r="H796" s="12"/>
      <c r="J796" s="11"/>
      <c r="L796" s="9"/>
    </row>
    <row r="797" spans="1:12" x14ac:dyDescent="0.2">
      <c r="A797" s="10"/>
      <c r="D797" s="13"/>
      <c r="H797" s="12"/>
      <c r="J797" s="11"/>
      <c r="L797" s="9"/>
    </row>
    <row r="798" spans="1:12" x14ac:dyDescent="0.2">
      <c r="A798" s="10"/>
      <c r="D798" s="13"/>
      <c r="H798" s="12"/>
      <c r="J798" s="11"/>
      <c r="L798" s="9"/>
    </row>
    <row r="799" spans="1:12" x14ac:dyDescent="0.2">
      <c r="A799" s="10"/>
      <c r="D799" s="13"/>
      <c r="H799" s="12"/>
      <c r="J799" s="11"/>
      <c r="L799" s="9"/>
    </row>
    <row r="800" spans="1:12" x14ac:dyDescent="0.2">
      <c r="A800" s="10"/>
      <c r="D800" s="13"/>
      <c r="H800" s="12"/>
      <c r="J800" s="11"/>
      <c r="L800" s="9"/>
    </row>
    <row r="801" spans="1:12" x14ac:dyDescent="0.2">
      <c r="A801" s="10"/>
      <c r="D801" s="13"/>
      <c r="H801" s="12"/>
      <c r="J801" s="11"/>
      <c r="L801" s="9"/>
    </row>
    <row r="802" spans="1:12" x14ac:dyDescent="0.2">
      <c r="A802" s="10"/>
      <c r="D802" s="13"/>
      <c r="H802" s="12"/>
      <c r="J802" s="11"/>
      <c r="L802" s="9"/>
    </row>
    <row r="803" spans="1:12" x14ac:dyDescent="0.2">
      <c r="A803" s="10"/>
      <c r="D803" s="13"/>
      <c r="H803" s="12"/>
      <c r="J803" s="11"/>
      <c r="L803" s="9"/>
    </row>
    <row r="804" spans="1:12" x14ac:dyDescent="0.2">
      <c r="A804" s="10"/>
      <c r="D804" s="13"/>
      <c r="H804" s="12"/>
      <c r="J804" s="11"/>
      <c r="L804" s="9"/>
    </row>
    <row r="805" spans="1:12" x14ac:dyDescent="0.2">
      <c r="A805" s="10"/>
      <c r="D805" s="13"/>
      <c r="H805" s="12"/>
      <c r="J805" s="11"/>
      <c r="L805" s="9"/>
    </row>
    <row r="806" spans="1:12" x14ac:dyDescent="0.2">
      <c r="A806" s="10"/>
      <c r="D806" s="13"/>
      <c r="H806" s="12"/>
      <c r="J806" s="11"/>
      <c r="L806" s="9"/>
    </row>
    <row r="807" spans="1:12" x14ac:dyDescent="0.2">
      <c r="A807" s="10"/>
      <c r="D807" s="13"/>
      <c r="H807" s="12"/>
      <c r="J807" s="11"/>
      <c r="L807" s="9"/>
    </row>
    <row r="808" spans="1:12" x14ac:dyDescent="0.2">
      <c r="A808" s="10"/>
      <c r="D808" s="13"/>
      <c r="H808" s="12"/>
      <c r="J808" s="11"/>
      <c r="L808" s="9"/>
    </row>
    <row r="809" spans="1:12" x14ac:dyDescent="0.2">
      <c r="A809" s="10"/>
      <c r="D809" s="13"/>
      <c r="H809" s="12"/>
      <c r="J809" s="11"/>
      <c r="L809" s="9"/>
    </row>
    <row r="810" spans="1:12" x14ac:dyDescent="0.2">
      <c r="A810" s="10"/>
      <c r="D810" s="13"/>
      <c r="H810" s="12"/>
      <c r="J810" s="11"/>
      <c r="L810" s="9"/>
    </row>
    <row r="811" spans="1:12" x14ac:dyDescent="0.2">
      <c r="A811" s="10"/>
      <c r="D811" s="13"/>
      <c r="H811" s="12"/>
      <c r="J811" s="11"/>
      <c r="L811" s="9"/>
    </row>
    <row r="812" spans="1:12" x14ac:dyDescent="0.2">
      <c r="A812" s="10"/>
      <c r="D812" s="13"/>
      <c r="H812" s="12"/>
      <c r="J812" s="11"/>
      <c r="L812" s="9"/>
    </row>
    <row r="813" spans="1:12" x14ac:dyDescent="0.2">
      <c r="A813" s="10"/>
      <c r="D813" s="13"/>
      <c r="H813" s="12"/>
      <c r="J813" s="11"/>
      <c r="L813" s="9"/>
    </row>
    <row r="814" spans="1:12" x14ac:dyDescent="0.2">
      <c r="A814" s="10"/>
      <c r="D814" s="13"/>
      <c r="H814" s="12"/>
      <c r="J814" s="11"/>
      <c r="L814" s="9"/>
    </row>
    <row r="815" spans="1:12" x14ac:dyDescent="0.2">
      <c r="A815" s="10"/>
      <c r="D815" s="13"/>
      <c r="H815" s="12"/>
      <c r="J815" s="11"/>
      <c r="L815" s="9"/>
    </row>
    <row r="816" spans="1:12" x14ac:dyDescent="0.2">
      <c r="A816" s="10"/>
      <c r="D816" s="13"/>
      <c r="H816" s="12"/>
      <c r="J816" s="11"/>
      <c r="L816" s="9"/>
    </row>
    <row r="817" spans="1:12" x14ac:dyDescent="0.2">
      <c r="A817" s="10"/>
      <c r="D817" s="13"/>
      <c r="H817" s="12"/>
      <c r="J817" s="11"/>
      <c r="L817" s="9"/>
    </row>
    <row r="818" spans="1:12" x14ac:dyDescent="0.2">
      <c r="A818" s="10"/>
      <c r="D818" s="13"/>
      <c r="H818" s="12"/>
      <c r="J818" s="11"/>
      <c r="L818" s="9"/>
    </row>
    <row r="819" spans="1:12" x14ac:dyDescent="0.2">
      <c r="A819" s="10"/>
      <c r="D819" s="13"/>
      <c r="H819" s="12"/>
      <c r="J819" s="11"/>
      <c r="L819" s="9"/>
    </row>
    <row r="820" spans="1:12" x14ac:dyDescent="0.2">
      <c r="A820" s="10"/>
      <c r="D820" s="13"/>
      <c r="H820" s="12"/>
      <c r="J820" s="11"/>
      <c r="L820" s="9"/>
    </row>
    <row r="821" spans="1:12" x14ac:dyDescent="0.2">
      <c r="A821" s="10"/>
      <c r="D821" s="13"/>
      <c r="H821" s="12"/>
      <c r="J821" s="11"/>
      <c r="L821" s="9"/>
    </row>
    <row r="822" spans="1:12" x14ac:dyDescent="0.2">
      <c r="A822" s="10"/>
      <c r="D822" s="13"/>
      <c r="H822" s="12"/>
      <c r="J822" s="11"/>
      <c r="L822" s="9"/>
    </row>
    <row r="823" spans="1:12" x14ac:dyDescent="0.2">
      <c r="A823" s="10"/>
      <c r="D823" s="13"/>
      <c r="H823" s="12"/>
      <c r="J823" s="11"/>
      <c r="L823" s="9"/>
    </row>
    <row r="824" spans="1:12" x14ac:dyDescent="0.2">
      <c r="A824" s="10"/>
      <c r="D824" s="13"/>
      <c r="H824" s="12"/>
      <c r="J824" s="11"/>
      <c r="L824" s="9"/>
    </row>
    <row r="825" spans="1:12" x14ac:dyDescent="0.2">
      <c r="A825" s="10"/>
      <c r="D825" s="13"/>
      <c r="H825" s="12"/>
      <c r="J825" s="11"/>
      <c r="L825" s="9"/>
    </row>
    <row r="826" spans="1:12" x14ac:dyDescent="0.2">
      <c r="A826" s="10"/>
      <c r="D826" s="13"/>
      <c r="H826" s="12"/>
      <c r="J826" s="11"/>
      <c r="L826" s="9"/>
    </row>
    <row r="827" spans="1:12" x14ac:dyDescent="0.2">
      <c r="A827" s="10"/>
      <c r="D827" s="13"/>
      <c r="H827" s="12"/>
      <c r="J827" s="11"/>
      <c r="L827" s="9"/>
    </row>
    <row r="828" spans="1:12" x14ac:dyDescent="0.2">
      <c r="A828" s="10"/>
      <c r="D828" s="13"/>
      <c r="H828" s="12"/>
      <c r="J828" s="11"/>
      <c r="L828" s="9"/>
    </row>
    <row r="829" spans="1:12" x14ac:dyDescent="0.2">
      <c r="A829" s="10"/>
      <c r="D829" s="13"/>
      <c r="H829" s="12"/>
      <c r="J829" s="11"/>
      <c r="L829" s="9"/>
    </row>
    <row r="830" spans="1:12" x14ac:dyDescent="0.2">
      <c r="A830" s="10"/>
      <c r="D830" s="13"/>
      <c r="H830" s="12"/>
      <c r="J830" s="11"/>
      <c r="L830" s="9"/>
    </row>
    <row r="831" spans="1:12" x14ac:dyDescent="0.2">
      <c r="A831" s="10"/>
      <c r="D831" s="13"/>
      <c r="H831" s="12"/>
      <c r="J831" s="11"/>
      <c r="L831" s="9"/>
    </row>
    <row r="832" spans="1:12" x14ac:dyDescent="0.2">
      <c r="A832" s="10"/>
      <c r="D832" s="13"/>
      <c r="H832" s="12"/>
      <c r="J832" s="11"/>
      <c r="L832" s="9"/>
    </row>
    <row r="833" spans="1:12" x14ac:dyDescent="0.2">
      <c r="A833" s="10"/>
      <c r="D833" s="13"/>
      <c r="H833" s="12"/>
      <c r="J833" s="11"/>
      <c r="L833" s="9"/>
    </row>
    <row r="834" spans="1:12" x14ac:dyDescent="0.2">
      <c r="A834" s="10"/>
      <c r="D834" s="13"/>
      <c r="H834" s="12"/>
      <c r="J834" s="11"/>
      <c r="L834" s="9"/>
    </row>
    <row r="835" spans="1:12" x14ac:dyDescent="0.2">
      <c r="A835" s="10"/>
      <c r="D835" s="13"/>
      <c r="H835" s="12"/>
      <c r="J835" s="11"/>
      <c r="L835" s="9"/>
    </row>
    <row r="836" spans="1:12" x14ac:dyDescent="0.2">
      <c r="A836" s="10"/>
      <c r="D836" s="13"/>
      <c r="H836" s="12"/>
      <c r="J836" s="11"/>
      <c r="L836" s="9"/>
    </row>
    <row r="837" spans="1:12" x14ac:dyDescent="0.2">
      <c r="A837" s="10"/>
      <c r="D837" s="13"/>
      <c r="H837" s="12"/>
      <c r="J837" s="11"/>
      <c r="L837" s="9"/>
    </row>
    <row r="838" spans="1:12" x14ac:dyDescent="0.2">
      <c r="A838" s="10"/>
      <c r="D838" s="13"/>
      <c r="H838" s="12"/>
      <c r="J838" s="11"/>
      <c r="L838" s="9"/>
    </row>
    <row r="839" spans="1:12" x14ac:dyDescent="0.2">
      <c r="A839" s="10"/>
      <c r="D839" s="13"/>
      <c r="H839" s="12"/>
      <c r="J839" s="11"/>
      <c r="L839" s="9"/>
    </row>
    <row r="840" spans="1:12" x14ac:dyDescent="0.2">
      <c r="A840" s="10"/>
      <c r="D840" s="13"/>
      <c r="H840" s="12"/>
      <c r="J840" s="11"/>
      <c r="L840" s="9"/>
    </row>
    <row r="841" spans="1:12" x14ac:dyDescent="0.2">
      <c r="A841" s="10"/>
      <c r="D841" s="13"/>
      <c r="H841" s="12"/>
      <c r="J841" s="11"/>
      <c r="L841" s="9"/>
    </row>
    <row r="842" spans="1:12" x14ac:dyDescent="0.2">
      <c r="A842" s="10"/>
      <c r="D842" s="13"/>
      <c r="H842" s="12"/>
      <c r="J842" s="11"/>
      <c r="L842" s="9"/>
    </row>
    <row r="843" spans="1:12" x14ac:dyDescent="0.2">
      <c r="A843" s="10"/>
      <c r="D843" s="13"/>
      <c r="H843" s="12"/>
      <c r="J843" s="11"/>
      <c r="L843" s="9"/>
    </row>
    <row r="844" spans="1:12" x14ac:dyDescent="0.2">
      <c r="A844" s="10"/>
      <c r="D844" s="13"/>
      <c r="H844" s="12"/>
      <c r="J844" s="11"/>
      <c r="L844" s="9"/>
    </row>
    <row r="845" spans="1:12" x14ac:dyDescent="0.2">
      <c r="A845" s="10"/>
      <c r="D845" s="13"/>
      <c r="H845" s="12"/>
      <c r="J845" s="11"/>
      <c r="L845" s="9"/>
    </row>
    <row r="846" spans="1:12" x14ac:dyDescent="0.2">
      <c r="A846" s="10"/>
      <c r="D846" s="13"/>
      <c r="H846" s="12"/>
      <c r="J846" s="11"/>
      <c r="L846" s="9"/>
    </row>
    <row r="847" spans="1:12" x14ac:dyDescent="0.2">
      <c r="A847" s="10"/>
      <c r="D847" s="13"/>
      <c r="H847" s="12"/>
      <c r="J847" s="11"/>
      <c r="L847" s="9"/>
    </row>
    <row r="848" spans="1:12" x14ac:dyDescent="0.2">
      <c r="A848" s="10"/>
      <c r="D848" s="13"/>
      <c r="H848" s="12"/>
      <c r="J848" s="11"/>
      <c r="L848" s="9"/>
    </row>
    <row r="849" spans="1:12" x14ac:dyDescent="0.2">
      <c r="A849" s="10"/>
      <c r="D849" s="13"/>
      <c r="H849" s="12"/>
      <c r="J849" s="11"/>
      <c r="L849" s="9"/>
    </row>
    <row r="850" spans="1:12" x14ac:dyDescent="0.2">
      <c r="A850" s="10"/>
      <c r="D850" s="13"/>
      <c r="H850" s="12"/>
      <c r="J850" s="11"/>
      <c r="L850" s="9"/>
    </row>
    <row r="851" spans="1:12" x14ac:dyDescent="0.2">
      <c r="A851" s="10"/>
      <c r="D851" s="13"/>
      <c r="H851" s="12"/>
      <c r="J851" s="11"/>
      <c r="L851" s="9"/>
    </row>
    <row r="852" spans="1:12" x14ac:dyDescent="0.2">
      <c r="A852" s="10"/>
      <c r="D852" s="13"/>
      <c r="H852" s="12"/>
      <c r="J852" s="11"/>
      <c r="L852" s="9"/>
    </row>
    <row r="853" spans="1:12" x14ac:dyDescent="0.2">
      <c r="A853" s="10"/>
      <c r="D853" s="13"/>
      <c r="H853" s="12"/>
      <c r="J853" s="11"/>
      <c r="L853" s="9"/>
    </row>
    <row r="854" spans="1:12" x14ac:dyDescent="0.2">
      <c r="A854" s="10"/>
      <c r="D854" s="13"/>
      <c r="H854" s="12"/>
      <c r="J854" s="11"/>
      <c r="L854" s="9"/>
    </row>
    <row r="855" spans="1:12" x14ac:dyDescent="0.2">
      <c r="A855" s="10"/>
      <c r="D855" s="13"/>
      <c r="H855" s="12"/>
      <c r="J855" s="11"/>
      <c r="L855" s="9"/>
    </row>
    <row r="856" spans="1:12" x14ac:dyDescent="0.2">
      <c r="A856" s="10"/>
      <c r="D856" s="13"/>
      <c r="H856" s="12"/>
      <c r="J856" s="11"/>
      <c r="L856" s="9"/>
    </row>
    <row r="857" spans="1:12" x14ac:dyDescent="0.2">
      <c r="A857" s="10"/>
      <c r="D857" s="13"/>
      <c r="H857" s="12"/>
      <c r="J857" s="11"/>
      <c r="L857" s="9"/>
    </row>
    <row r="858" spans="1:12" x14ac:dyDescent="0.2">
      <c r="A858" s="10"/>
      <c r="D858" s="13"/>
      <c r="H858" s="12"/>
      <c r="J858" s="11"/>
      <c r="L858" s="9"/>
    </row>
    <row r="859" spans="1:12" x14ac:dyDescent="0.2">
      <c r="A859" s="10"/>
      <c r="D859" s="13"/>
      <c r="H859" s="12"/>
      <c r="J859" s="11"/>
      <c r="L859" s="9"/>
    </row>
    <row r="860" spans="1:12" x14ac:dyDescent="0.2">
      <c r="A860" s="10"/>
      <c r="D860" s="13"/>
      <c r="H860" s="12"/>
      <c r="J860" s="11"/>
      <c r="L860" s="9"/>
    </row>
    <row r="861" spans="1:12" x14ac:dyDescent="0.2">
      <c r="A861" s="10"/>
      <c r="D861" s="13"/>
      <c r="H861" s="12"/>
      <c r="J861" s="11"/>
      <c r="L861" s="9"/>
    </row>
    <row r="862" spans="1:12" x14ac:dyDescent="0.2">
      <c r="A862" s="10"/>
      <c r="D862" s="13"/>
      <c r="H862" s="12"/>
      <c r="J862" s="11"/>
      <c r="L862" s="9"/>
    </row>
    <row r="863" spans="1:12" x14ac:dyDescent="0.2">
      <c r="A863" s="10"/>
      <c r="D863" s="13"/>
      <c r="H863" s="12"/>
      <c r="J863" s="11"/>
      <c r="L863" s="9"/>
    </row>
    <row r="864" spans="1:12" x14ac:dyDescent="0.2">
      <c r="A864" s="10"/>
      <c r="D864" s="13"/>
      <c r="H864" s="12"/>
      <c r="J864" s="11"/>
      <c r="L864" s="9"/>
    </row>
    <row r="865" spans="1:12" x14ac:dyDescent="0.2">
      <c r="A865" s="10"/>
      <c r="D865" s="13"/>
      <c r="H865" s="12"/>
      <c r="J865" s="11"/>
      <c r="L865" s="9"/>
    </row>
    <row r="866" spans="1:12" x14ac:dyDescent="0.2">
      <c r="A866" s="10"/>
      <c r="D866" s="13"/>
      <c r="H866" s="12"/>
      <c r="J866" s="11"/>
      <c r="L866" s="9"/>
    </row>
    <row r="867" spans="1:12" x14ac:dyDescent="0.2">
      <c r="A867" s="10"/>
      <c r="D867" s="13"/>
      <c r="H867" s="12"/>
      <c r="J867" s="11"/>
      <c r="L867" s="9"/>
    </row>
    <row r="868" spans="1:12" x14ac:dyDescent="0.2">
      <c r="A868" s="10"/>
      <c r="D868" s="13"/>
      <c r="H868" s="12"/>
      <c r="J868" s="11"/>
      <c r="L868" s="9"/>
    </row>
    <row r="869" spans="1:12" x14ac:dyDescent="0.2">
      <c r="A869" s="10"/>
      <c r="D869" s="13"/>
      <c r="H869" s="12"/>
      <c r="J869" s="11"/>
      <c r="L869" s="9"/>
    </row>
    <row r="870" spans="1:12" x14ac:dyDescent="0.2">
      <c r="A870" s="10"/>
      <c r="D870" s="13"/>
      <c r="H870" s="12"/>
      <c r="J870" s="11"/>
      <c r="L870" s="9"/>
    </row>
    <row r="871" spans="1:12" x14ac:dyDescent="0.2">
      <c r="A871" s="10"/>
      <c r="D871" s="13"/>
      <c r="H871" s="12"/>
      <c r="J871" s="11"/>
      <c r="L871" s="9"/>
    </row>
    <row r="872" spans="1:12" x14ac:dyDescent="0.2">
      <c r="A872" s="10"/>
      <c r="D872" s="13"/>
      <c r="H872" s="12"/>
      <c r="J872" s="11"/>
      <c r="L872" s="9"/>
    </row>
    <row r="873" spans="1:12" x14ac:dyDescent="0.2">
      <c r="A873" s="10"/>
      <c r="D873" s="13"/>
      <c r="H873" s="12"/>
      <c r="J873" s="11"/>
      <c r="L873" s="9"/>
    </row>
    <row r="874" spans="1:12" x14ac:dyDescent="0.2">
      <c r="A874" s="10"/>
      <c r="D874" s="13"/>
      <c r="H874" s="12"/>
      <c r="J874" s="11"/>
      <c r="L874" s="9"/>
    </row>
    <row r="875" spans="1:12" x14ac:dyDescent="0.2">
      <c r="A875" s="10"/>
      <c r="D875" s="13"/>
      <c r="H875" s="12"/>
      <c r="J875" s="11"/>
      <c r="L875" s="9"/>
    </row>
    <row r="876" spans="1:12" x14ac:dyDescent="0.2">
      <c r="A876" s="10"/>
      <c r="D876" s="13"/>
      <c r="H876" s="12"/>
      <c r="J876" s="11"/>
      <c r="L876" s="9"/>
    </row>
    <row r="877" spans="1:12" x14ac:dyDescent="0.2">
      <c r="A877" s="10"/>
      <c r="D877" s="13"/>
      <c r="H877" s="12"/>
      <c r="J877" s="11"/>
      <c r="L877" s="9"/>
    </row>
    <row r="878" spans="1:12" x14ac:dyDescent="0.2">
      <c r="A878" s="10"/>
      <c r="D878" s="13"/>
      <c r="H878" s="12"/>
      <c r="J878" s="11"/>
      <c r="L878" s="9"/>
    </row>
    <row r="879" spans="1:12" x14ac:dyDescent="0.2">
      <c r="A879" s="10"/>
      <c r="D879" s="13"/>
      <c r="H879" s="12"/>
      <c r="J879" s="11"/>
      <c r="L879" s="9"/>
    </row>
    <row r="880" spans="1:12" x14ac:dyDescent="0.2">
      <c r="A880" s="10"/>
      <c r="D880" s="13"/>
      <c r="H880" s="12"/>
      <c r="J880" s="11"/>
      <c r="L880" s="9"/>
    </row>
    <row r="881" spans="1:12" x14ac:dyDescent="0.2">
      <c r="A881" s="10"/>
      <c r="D881" s="13"/>
      <c r="H881" s="12"/>
      <c r="J881" s="11"/>
      <c r="L881" s="9"/>
    </row>
    <row r="882" spans="1:12" x14ac:dyDescent="0.2">
      <c r="A882" s="10"/>
      <c r="D882" s="13"/>
      <c r="H882" s="12"/>
      <c r="J882" s="11"/>
      <c r="L882" s="9"/>
    </row>
    <row r="883" spans="1:12" x14ac:dyDescent="0.2">
      <c r="A883" s="10"/>
      <c r="D883" s="13"/>
      <c r="H883" s="12"/>
      <c r="J883" s="11"/>
      <c r="L883" s="9"/>
    </row>
    <row r="884" spans="1:12" x14ac:dyDescent="0.2">
      <c r="A884" s="10"/>
      <c r="D884" s="13"/>
      <c r="H884" s="12"/>
      <c r="J884" s="11"/>
      <c r="L884" s="9"/>
    </row>
    <row r="885" spans="1:12" x14ac:dyDescent="0.2">
      <c r="A885" s="10"/>
      <c r="D885" s="13"/>
      <c r="H885" s="12"/>
      <c r="J885" s="11"/>
      <c r="L885" s="9"/>
    </row>
    <row r="886" spans="1:12" x14ac:dyDescent="0.2">
      <c r="A886" s="10"/>
      <c r="D886" s="13"/>
      <c r="H886" s="12"/>
      <c r="J886" s="11"/>
      <c r="L886" s="9"/>
    </row>
    <row r="887" spans="1:12" x14ac:dyDescent="0.2">
      <c r="A887" s="10"/>
      <c r="D887" s="13"/>
      <c r="H887" s="12"/>
      <c r="J887" s="11"/>
      <c r="L887" s="9"/>
    </row>
    <row r="888" spans="1:12" x14ac:dyDescent="0.2">
      <c r="A888" s="10"/>
      <c r="D888" s="13"/>
      <c r="H888" s="12"/>
      <c r="J888" s="11"/>
      <c r="L888" s="9"/>
    </row>
    <row r="889" spans="1:12" x14ac:dyDescent="0.2">
      <c r="A889" s="10"/>
      <c r="D889" s="13"/>
      <c r="H889" s="12"/>
      <c r="J889" s="11"/>
      <c r="L889" s="9"/>
    </row>
    <row r="890" spans="1:12" x14ac:dyDescent="0.2">
      <c r="A890" s="10"/>
      <c r="D890" s="13"/>
      <c r="H890" s="12"/>
      <c r="J890" s="11"/>
      <c r="L890" s="9"/>
    </row>
    <row r="891" spans="1:12" x14ac:dyDescent="0.2">
      <c r="A891" s="10"/>
      <c r="D891" s="13"/>
      <c r="H891" s="12"/>
      <c r="J891" s="11"/>
      <c r="L891" s="9"/>
    </row>
    <row r="892" spans="1:12" x14ac:dyDescent="0.2">
      <c r="A892" s="10"/>
      <c r="D892" s="13"/>
      <c r="H892" s="12"/>
      <c r="J892" s="11"/>
      <c r="L892" s="9"/>
    </row>
    <row r="893" spans="1:12" x14ac:dyDescent="0.2">
      <c r="A893" s="10"/>
      <c r="D893" s="13"/>
      <c r="H893" s="12"/>
      <c r="J893" s="11"/>
      <c r="L893" s="9"/>
    </row>
    <row r="894" spans="1:12" x14ac:dyDescent="0.2">
      <c r="A894" s="10"/>
      <c r="D894" s="13"/>
      <c r="H894" s="12"/>
      <c r="J894" s="11"/>
      <c r="L894" s="9"/>
    </row>
    <row r="895" spans="1:12" x14ac:dyDescent="0.2">
      <c r="A895" s="10"/>
      <c r="D895" s="13"/>
      <c r="H895" s="12"/>
      <c r="J895" s="11"/>
      <c r="L895" s="9"/>
    </row>
    <row r="896" spans="1:12" x14ac:dyDescent="0.2">
      <c r="A896" s="10"/>
      <c r="D896" s="13"/>
      <c r="H896" s="12"/>
      <c r="J896" s="11"/>
      <c r="L896" s="9"/>
    </row>
    <row r="897" spans="1:12" x14ac:dyDescent="0.2">
      <c r="A897" s="10"/>
      <c r="D897" s="13"/>
      <c r="H897" s="12"/>
      <c r="J897" s="11"/>
      <c r="L897" s="9"/>
    </row>
    <row r="898" spans="1:12" x14ac:dyDescent="0.2">
      <c r="A898" s="10"/>
      <c r="D898" s="13"/>
      <c r="H898" s="12"/>
      <c r="J898" s="11"/>
      <c r="L898" s="9"/>
    </row>
    <row r="899" spans="1:12" x14ac:dyDescent="0.2">
      <c r="A899" s="10"/>
      <c r="D899" s="13"/>
      <c r="H899" s="12"/>
      <c r="J899" s="11"/>
      <c r="L899" s="9"/>
    </row>
    <row r="900" spans="1:12" x14ac:dyDescent="0.2">
      <c r="A900" s="10"/>
      <c r="D900" s="13"/>
      <c r="H900" s="12"/>
      <c r="J900" s="11"/>
      <c r="L900" s="9"/>
    </row>
    <row r="901" spans="1:12" x14ac:dyDescent="0.2">
      <c r="A901" s="10"/>
      <c r="D901" s="13"/>
      <c r="H901" s="12"/>
      <c r="J901" s="11"/>
      <c r="L901" s="9"/>
    </row>
    <row r="902" spans="1:12" x14ac:dyDescent="0.2">
      <c r="A902" s="10"/>
      <c r="D902" s="13"/>
      <c r="H902" s="12"/>
      <c r="J902" s="11"/>
      <c r="L902" s="9"/>
    </row>
    <row r="903" spans="1:12" x14ac:dyDescent="0.2">
      <c r="A903" s="10"/>
      <c r="D903" s="13"/>
      <c r="H903" s="12"/>
      <c r="J903" s="11"/>
      <c r="L903" s="9"/>
    </row>
    <row r="904" spans="1:12" x14ac:dyDescent="0.2">
      <c r="A904" s="10"/>
      <c r="D904" s="13"/>
      <c r="H904" s="12"/>
      <c r="J904" s="11"/>
      <c r="L904" s="9"/>
    </row>
    <row r="905" spans="1:12" x14ac:dyDescent="0.2">
      <c r="A905" s="10"/>
      <c r="D905" s="13"/>
      <c r="H905" s="12"/>
      <c r="J905" s="11"/>
      <c r="L905" s="9"/>
    </row>
    <row r="906" spans="1:12" x14ac:dyDescent="0.2">
      <c r="A906" s="10"/>
      <c r="D906" s="13"/>
      <c r="H906" s="12"/>
      <c r="J906" s="11"/>
      <c r="L906" s="9"/>
    </row>
    <row r="907" spans="1:12" x14ac:dyDescent="0.2">
      <c r="A907" s="10"/>
      <c r="D907" s="13"/>
      <c r="H907" s="12"/>
      <c r="J907" s="11"/>
      <c r="L907" s="9"/>
    </row>
    <row r="908" spans="1:12" x14ac:dyDescent="0.2">
      <c r="A908" s="10"/>
      <c r="D908" s="13"/>
      <c r="H908" s="12"/>
      <c r="J908" s="11"/>
      <c r="L908" s="9"/>
    </row>
    <row r="909" spans="1:12" x14ac:dyDescent="0.2">
      <c r="A909" s="10"/>
      <c r="D909" s="13"/>
      <c r="H909" s="12"/>
      <c r="J909" s="11"/>
      <c r="L909" s="9"/>
    </row>
    <row r="910" spans="1:12" x14ac:dyDescent="0.2">
      <c r="A910" s="10"/>
      <c r="D910" s="13"/>
      <c r="H910" s="12"/>
      <c r="J910" s="11"/>
      <c r="L910" s="9"/>
    </row>
    <row r="911" spans="1:12" x14ac:dyDescent="0.2">
      <c r="A911" s="10"/>
      <c r="D911" s="13"/>
      <c r="H911" s="12"/>
      <c r="J911" s="11"/>
      <c r="L911" s="9"/>
    </row>
    <row r="912" spans="1:12" x14ac:dyDescent="0.2">
      <c r="A912" s="10"/>
      <c r="D912" s="13"/>
      <c r="H912" s="12"/>
      <c r="J912" s="11"/>
      <c r="L912" s="9"/>
    </row>
    <row r="913" spans="1:12" x14ac:dyDescent="0.2">
      <c r="A913" s="10"/>
      <c r="D913" s="13"/>
      <c r="H913" s="12"/>
      <c r="J913" s="11"/>
      <c r="L913" s="9"/>
    </row>
    <row r="914" spans="1:12" x14ac:dyDescent="0.2">
      <c r="A914" s="10"/>
      <c r="D914" s="13"/>
      <c r="H914" s="12"/>
      <c r="J914" s="11"/>
      <c r="L914" s="9"/>
    </row>
    <row r="915" spans="1:12" x14ac:dyDescent="0.2">
      <c r="A915" s="10"/>
      <c r="D915" s="13"/>
      <c r="H915" s="12"/>
      <c r="J915" s="11"/>
      <c r="L915" s="9"/>
    </row>
    <row r="916" spans="1:12" x14ac:dyDescent="0.2">
      <c r="A916" s="10"/>
      <c r="D916" s="13"/>
      <c r="H916" s="12"/>
      <c r="J916" s="11"/>
      <c r="L916" s="9"/>
    </row>
    <row r="917" spans="1:12" x14ac:dyDescent="0.2">
      <c r="A917" s="10"/>
      <c r="D917" s="13"/>
      <c r="H917" s="12"/>
      <c r="J917" s="11"/>
      <c r="L917" s="9"/>
    </row>
    <row r="918" spans="1:12" x14ac:dyDescent="0.2">
      <c r="A918" s="10"/>
      <c r="D918" s="13"/>
      <c r="H918" s="12"/>
      <c r="J918" s="11"/>
      <c r="L918" s="9"/>
    </row>
    <row r="919" spans="1:12" x14ac:dyDescent="0.2">
      <c r="A919" s="10"/>
      <c r="D919" s="13"/>
      <c r="H919" s="12"/>
      <c r="J919" s="11"/>
      <c r="L919" s="9"/>
    </row>
    <row r="920" spans="1:12" x14ac:dyDescent="0.2">
      <c r="A920" s="10"/>
      <c r="D920" s="13"/>
      <c r="H920" s="12"/>
      <c r="J920" s="11"/>
      <c r="L920" s="9"/>
    </row>
    <row r="921" spans="1:12" x14ac:dyDescent="0.2">
      <c r="A921" s="10"/>
      <c r="D921" s="13"/>
      <c r="H921" s="12"/>
      <c r="J921" s="11"/>
      <c r="L921" s="9"/>
    </row>
    <row r="922" spans="1:12" x14ac:dyDescent="0.2">
      <c r="A922" s="10"/>
      <c r="D922" s="13"/>
      <c r="H922" s="12"/>
      <c r="J922" s="11"/>
      <c r="L922" s="9"/>
    </row>
    <row r="923" spans="1:12" x14ac:dyDescent="0.2">
      <c r="A923" s="10"/>
      <c r="D923" s="13"/>
      <c r="H923" s="12"/>
      <c r="J923" s="11"/>
      <c r="L923" s="9"/>
    </row>
    <row r="924" spans="1:12" x14ac:dyDescent="0.2">
      <c r="A924" s="10"/>
      <c r="D924" s="13"/>
      <c r="H924" s="12"/>
      <c r="J924" s="11"/>
      <c r="L924" s="9"/>
    </row>
    <row r="925" spans="1:12" x14ac:dyDescent="0.2">
      <c r="A925" s="10"/>
      <c r="D925" s="13"/>
      <c r="H925" s="12"/>
      <c r="J925" s="11"/>
      <c r="L925" s="9"/>
    </row>
    <row r="926" spans="1:12" x14ac:dyDescent="0.2">
      <c r="A926" s="10"/>
      <c r="D926" s="13"/>
      <c r="H926" s="12"/>
      <c r="J926" s="11"/>
      <c r="L926" s="9"/>
    </row>
    <row r="927" spans="1:12" x14ac:dyDescent="0.2">
      <c r="A927" s="10"/>
      <c r="D927" s="13"/>
      <c r="H927" s="12"/>
      <c r="J927" s="11"/>
      <c r="L927" s="9"/>
    </row>
    <row r="928" spans="1:12" x14ac:dyDescent="0.2">
      <c r="A928" s="10"/>
      <c r="D928" s="13"/>
      <c r="H928" s="12"/>
      <c r="J928" s="11"/>
      <c r="L928" s="9"/>
    </row>
    <row r="929" spans="1:12" x14ac:dyDescent="0.2">
      <c r="A929" s="10"/>
      <c r="D929" s="13"/>
      <c r="H929" s="12"/>
      <c r="J929" s="11"/>
      <c r="L929" s="9"/>
    </row>
    <row r="930" spans="1:12" x14ac:dyDescent="0.2">
      <c r="A930" s="10"/>
      <c r="D930" s="13"/>
      <c r="H930" s="12"/>
      <c r="J930" s="11"/>
      <c r="L930" s="9"/>
    </row>
    <row r="931" spans="1:12" x14ac:dyDescent="0.2">
      <c r="A931" s="10"/>
      <c r="D931" s="13"/>
      <c r="H931" s="12"/>
      <c r="J931" s="11"/>
      <c r="L931" s="9"/>
    </row>
    <row r="932" spans="1:12" x14ac:dyDescent="0.2">
      <c r="A932" s="10"/>
      <c r="D932" s="13"/>
      <c r="H932" s="12"/>
      <c r="J932" s="11"/>
      <c r="L932" s="9"/>
    </row>
    <row r="933" spans="1:12" x14ac:dyDescent="0.2">
      <c r="A933" s="10"/>
      <c r="D933" s="13"/>
      <c r="H933" s="12"/>
      <c r="J933" s="11"/>
      <c r="L933" s="9"/>
    </row>
    <row r="934" spans="1:12" x14ac:dyDescent="0.2">
      <c r="A934" s="10"/>
      <c r="D934" s="8"/>
      <c r="H934" s="12"/>
      <c r="J934" s="11"/>
      <c r="L934" s="9"/>
    </row>
    <row r="935" spans="1:12" x14ac:dyDescent="0.2">
      <c r="A935" s="10"/>
      <c r="D935" s="8"/>
      <c r="H935" s="12"/>
      <c r="J935" s="11"/>
      <c r="L935" s="9"/>
    </row>
    <row r="936" spans="1:12" x14ac:dyDescent="0.2">
      <c r="A936" s="10"/>
      <c r="D936" s="8"/>
      <c r="H936" s="12"/>
      <c r="J936" s="11"/>
      <c r="L936" s="9"/>
    </row>
    <row r="937" spans="1:12" x14ac:dyDescent="0.2">
      <c r="A937" s="10"/>
      <c r="D937" s="8"/>
      <c r="H937" s="12"/>
      <c r="J937" s="11"/>
      <c r="L937" s="9"/>
    </row>
    <row r="938" spans="1:12" x14ac:dyDescent="0.2">
      <c r="A938" s="10"/>
      <c r="D938" s="8"/>
      <c r="H938" s="12"/>
      <c r="J938" s="11"/>
      <c r="L938" s="9"/>
    </row>
    <row r="939" spans="1:12" x14ac:dyDescent="0.2">
      <c r="A939" s="10"/>
      <c r="D939" s="8"/>
      <c r="H939" s="12"/>
      <c r="J939" s="11"/>
      <c r="L939" s="9"/>
    </row>
    <row r="940" spans="1:12" x14ac:dyDescent="0.2">
      <c r="A940" s="10"/>
      <c r="D940" s="8"/>
      <c r="H940" s="12"/>
      <c r="J940" s="11"/>
      <c r="L940" s="9"/>
    </row>
    <row r="941" spans="1:12" x14ac:dyDescent="0.2">
      <c r="A941" s="10"/>
      <c r="D941" s="8"/>
      <c r="H941" s="12"/>
      <c r="J941" s="11"/>
      <c r="L941" s="9"/>
    </row>
    <row r="942" spans="1:12" x14ac:dyDescent="0.2">
      <c r="A942" s="10"/>
      <c r="D942" s="8"/>
      <c r="H942" s="12"/>
      <c r="J942" s="11"/>
      <c r="L942" s="9"/>
    </row>
    <row r="943" spans="1:12" x14ac:dyDescent="0.2">
      <c r="A943" s="10"/>
      <c r="D943" s="8"/>
      <c r="H943" s="12"/>
      <c r="J943" s="11"/>
      <c r="L943" s="9"/>
    </row>
    <row r="944" spans="1:12" x14ac:dyDescent="0.2">
      <c r="A944" s="10"/>
      <c r="D944" s="8"/>
      <c r="H944" s="12"/>
      <c r="J944" s="11"/>
      <c r="L944" s="9"/>
    </row>
    <row r="945" spans="1:12" x14ac:dyDescent="0.2">
      <c r="A945" s="10"/>
      <c r="D945" s="8"/>
      <c r="H945" s="12"/>
      <c r="J945" s="11"/>
      <c r="L945" s="9"/>
    </row>
    <row r="946" spans="1:12" x14ac:dyDescent="0.2">
      <c r="A946" s="10"/>
      <c r="D946" s="8"/>
      <c r="H946" s="12"/>
      <c r="J946" s="11"/>
      <c r="L946" s="9"/>
    </row>
    <row r="947" spans="1:12" x14ac:dyDescent="0.2">
      <c r="A947" s="10"/>
      <c r="D947" s="8"/>
      <c r="H947" s="12"/>
      <c r="J947" s="11"/>
      <c r="L947" s="9"/>
    </row>
    <row r="948" spans="1:12" x14ac:dyDescent="0.2">
      <c r="A948" s="10"/>
      <c r="D948" s="8"/>
      <c r="H948" s="12"/>
      <c r="J948" s="11"/>
      <c r="L948" s="9"/>
    </row>
    <row r="949" spans="1:12" x14ac:dyDescent="0.2">
      <c r="A949" s="10"/>
      <c r="D949" s="8"/>
      <c r="H949" s="12"/>
      <c r="J949" s="11"/>
      <c r="L949" s="9"/>
    </row>
    <row r="950" spans="1:12" x14ac:dyDescent="0.2">
      <c r="A950" s="10"/>
      <c r="D950" s="8"/>
      <c r="H950" s="12"/>
      <c r="J950" s="11"/>
      <c r="L950" s="9"/>
    </row>
    <row r="951" spans="1:12" x14ac:dyDescent="0.2">
      <c r="A951" s="10"/>
      <c r="D951" s="8"/>
      <c r="H951" s="12"/>
      <c r="J951" s="11"/>
      <c r="L951" s="9"/>
    </row>
    <row r="952" spans="1:12" x14ac:dyDescent="0.2">
      <c r="A952" s="10"/>
      <c r="D952" s="8"/>
      <c r="H952" s="12"/>
      <c r="J952" s="11"/>
      <c r="L952" s="9"/>
    </row>
    <row r="953" spans="1:12" x14ac:dyDescent="0.2">
      <c r="A953" s="10"/>
      <c r="D953" s="8"/>
      <c r="H953" s="12"/>
      <c r="J953" s="11"/>
      <c r="L953" s="9"/>
    </row>
    <row r="954" spans="1:12" x14ac:dyDescent="0.2">
      <c r="A954" s="10"/>
      <c r="D954" s="8"/>
      <c r="H954" s="12"/>
      <c r="J954" s="11"/>
      <c r="L954" s="9"/>
    </row>
    <row r="955" spans="1:12" x14ac:dyDescent="0.2">
      <c r="A955" s="10"/>
      <c r="D955" s="8"/>
      <c r="H955" s="12"/>
      <c r="J955" s="11"/>
      <c r="L955" s="9"/>
    </row>
    <row r="956" spans="1:12" x14ac:dyDescent="0.2">
      <c r="A956" s="10"/>
      <c r="D956" s="8"/>
      <c r="H956" s="12"/>
      <c r="J956" s="11"/>
      <c r="L956" s="9"/>
    </row>
    <row r="957" spans="1:12" x14ac:dyDescent="0.2">
      <c r="A957" s="10"/>
      <c r="D957" s="8"/>
      <c r="H957" s="12"/>
      <c r="J957" s="11"/>
      <c r="L957" s="9"/>
    </row>
    <row r="958" spans="1:12" x14ac:dyDescent="0.2">
      <c r="A958" s="10"/>
      <c r="D958" s="8"/>
      <c r="H958" s="12"/>
      <c r="J958" s="11"/>
      <c r="L958" s="9"/>
    </row>
    <row r="959" spans="1:12" x14ac:dyDescent="0.2">
      <c r="A959" s="10"/>
      <c r="D959" s="8"/>
      <c r="H959" s="12"/>
      <c r="J959" s="11"/>
      <c r="L959" s="9"/>
    </row>
    <row r="960" spans="1:12" x14ac:dyDescent="0.2">
      <c r="A960" s="10"/>
      <c r="D960" s="8"/>
      <c r="H960" s="12"/>
      <c r="J960" s="11"/>
      <c r="L960" s="9"/>
    </row>
    <row r="961" spans="1:12" x14ac:dyDescent="0.2">
      <c r="A961" s="10"/>
      <c r="D961" s="8"/>
      <c r="H961" s="12"/>
      <c r="J961" s="11"/>
      <c r="L961" s="9"/>
    </row>
    <row r="962" spans="1:12" x14ac:dyDescent="0.2">
      <c r="A962" s="10"/>
      <c r="D962" s="8"/>
      <c r="H962" s="12"/>
      <c r="J962" s="11"/>
      <c r="L962" s="9"/>
    </row>
    <row r="963" spans="1:12" x14ac:dyDescent="0.2">
      <c r="A963" s="10"/>
      <c r="D963" s="8"/>
      <c r="H963" s="12"/>
      <c r="J963" s="11"/>
      <c r="L963" s="9"/>
    </row>
    <row r="964" spans="1:12" x14ac:dyDescent="0.2">
      <c r="A964" s="10"/>
      <c r="D964" s="8"/>
      <c r="H964" s="12"/>
      <c r="J964" s="11"/>
      <c r="L964" s="9"/>
    </row>
    <row r="965" spans="1:12" x14ac:dyDescent="0.2">
      <c r="A965" s="10"/>
      <c r="D965" s="8"/>
      <c r="H965" s="12"/>
      <c r="J965" s="11"/>
      <c r="L965" s="9"/>
    </row>
    <row r="966" spans="1:12" x14ac:dyDescent="0.2">
      <c r="A966" s="10"/>
      <c r="D966" s="8"/>
      <c r="H966" s="12"/>
      <c r="J966" s="11"/>
      <c r="L966" s="9"/>
    </row>
    <row r="967" spans="1:12" x14ac:dyDescent="0.2">
      <c r="A967" s="10"/>
      <c r="D967" s="8"/>
      <c r="H967" s="12"/>
      <c r="J967" s="11"/>
      <c r="L967" s="9"/>
    </row>
    <row r="968" spans="1:12" x14ac:dyDescent="0.2">
      <c r="A968" s="10"/>
      <c r="D968" s="8"/>
      <c r="H968" s="12"/>
      <c r="J968" s="11"/>
      <c r="L968" s="9"/>
    </row>
    <row r="969" spans="1:12" x14ac:dyDescent="0.2">
      <c r="A969" s="10"/>
      <c r="D969" s="8"/>
      <c r="H969" s="12"/>
      <c r="J969" s="11"/>
      <c r="L969" s="9"/>
    </row>
    <row r="970" spans="1:12" x14ac:dyDescent="0.2">
      <c r="A970" s="10"/>
      <c r="D970" s="8"/>
      <c r="H970" s="12"/>
      <c r="J970" s="11"/>
      <c r="L970" s="9"/>
    </row>
    <row r="971" spans="1:12" x14ac:dyDescent="0.2">
      <c r="A971" s="10"/>
      <c r="D971" s="8"/>
      <c r="H971" s="12"/>
      <c r="J971" s="11"/>
      <c r="L971" s="9"/>
    </row>
    <row r="972" spans="1:12" x14ac:dyDescent="0.2">
      <c r="A972" s="10"/>
      <c r="D972" s="8"/>
      <c r="H972" s="12"/>
      <c r="J972" s="11"/>
      <c r="L972" s="9"/>
    </row>
    <row r="973" spans="1:12" x14ac:dyDescent="0.2">
      <c r="A973" s="10"/>
      <c r="D973" s="8"/>
      <c r="H973" s="12"/>
      <c r="J973" s="11"/>
      <c r="L973" s="9"/>
    </row>
    <row r="974" spans="1:12" x14ac:dyDescent="0.2">
      <c r="A974" s="10"/>
      <c r="D974" s="8"/>
      <c r="H974" s="12"/>
      <c r="J974" s="11"/>
      <c r="L974" s="9"/>
    </row>
    <row r="975" spans="1:12" x14ac:dyDescent="0.2">
      <c r="A975" s="10"/>
      <c r="D975" s="8"/>
      <c r="H975" s="12"/>
      <c r="J975" s="11"/>
      <c r="L975" s="9"/>
    </row>
    <row r="976" spans="1:12" x14ac:dyDescent="0.2">
      <c r="A976" s="10"/>
      <c r="D976" s="8"/>
      <c r="H976" s="12"/>
      <c r="J976" s="11"/>
      <c r="L976" s="9"/>
    </row>
    <row r="977" spans="1:12" x14ac:dyDescent="0.2">
      <c r="A977" s="10"/>
      <c r="D977" s="8"/>
      <c r="H977" s="12"/>
      <c r="J977" s="11"/>
      <c r="L977" s="9"/>
    </row>
    <row r="978" spans="1:12" x14ac:dyDescent="0.2">
      <c r="A978" s="10"/>
      <c r="D978" s="8"/>
      <c r="H978" s="12"/>
      <c r="J978" s="11"/>
      <c r="L978" s="9"/>
    </row>
    <row r="979" spans="1:12" x14ac:dyDescent="0.2">
      <c r="A979" s="10"/>
      <c r="D979" s="8"/>
      <c r="H979" s="12"/>
      <c r="J979" s="11"/>
      <c r="L979" s="9"/>
    </row>
    <row r="980" spans="1:12" x14ac:dyDescent="0.2">
      <c r="A980" s="10"/>
      <c r="D980" s="8"/>
      <c r="H980" s="12"/>
      <c r="J980" s="11"/>
      <c r="L980" s="9"/>
    </row>
    <row r="981" spans="1:12" x14ac:dyDescent="0.2">
      <c r="A981" s="10"/>
      <c r="D981" s="8"/>
      <c r="H981" s="12"/>
      <c r="J981" s="11"/>
      <c r="L981" s="9"/>
    </row>
    <row r="982" spans="1:12" x14ac:dyDescent="0.2">
      <c r="A982" s="10"/>
      <c r="D982" s="8"/>
      <c r="H982" s="12"/>
      <c r="J982" s="11"/>
      <c r="L982" s="9"/>
    </row>
    <row r="983" spans="1:12" x14ac:dyDescent="0.2">
      <c r="A983" s="10"/>
      <c r="D983" s="8"/>
      <c r="H983" s="12"/>
      <c r="J983" s="11"/>
      <c r="L983" s="9"/>
    </row>
    <row r="984" spans="1:12" x14ac:dyDescent="0.2">
      <c r="A984" s="10"/>
      <c r="D984" s="8"/>
      <c r="H984" s="12"/>
      <c r="J984" s="11"/>
      <c r="L984" s="9"/>
    </row>
    <row r="985" spans="1:12" x14ac:dyDescent="0.2">
      <c r="A985" s="10"/>
      <c r="D985" s="8"/>
      <c r="H985" s="12"/>
      <c r="J985" s="11"/>
      <c r="L985" s="9"/>
    </row>
    <row r="986" spans="1:12" x14ac:dyDescent="0.2">
      <c r="A986" s="10"/>
      <c r="D986" s="8"/>
      <c r="H986" s="12"/>
      <c r="J986" s="11"/>
      <c r="L986" s="9"/>
    </row>
    <row r="987" spans="1:12" x14ac:dyDescent="0.2">
      <c r="A987" s="10"/>
      <c r="D987" s="8"/>
      <c r="H987" s="12"/>
      <c r="J987" s="11"/>
      <c r="L987" s="9"/>
    </row>
    <row r="988" spans="1:12" x14ac:dyDescent="0.2">
      <c r="A988" s="10"/>
      <c r="D988" s="8"/>
      <c r="H988" s="12"/>
      <c r="J988" s="11"/>
      <c r="L988" s="9"/>
    </row>
    <row r="989" spans="1:12" x14ac:dyDescent="0.2">
      <c r="A989" s="10"/>
      <c r="D989" s="8"/>
      <c r="H989" s="12"/>
      <c r="J989" s="11"/>
      <c r="L989" s="9"/>
    </row>
    <row r="990" spans="1:12" x14ac:dyDescent="0.2">
      <c r="A990" s="10"/>
      <c r="D990" s="8"/>
      <c r="H990" s="12"/>
      <c r="J990" s="11"/>
      <c r="L990" s="9"/>
    </row>
    <row r="991" spans="1:12" x14ac:dyDescent="0.2">
      <c r="A991" s="10"/>
      <c r="D991" s="8"/>
      <c r="H991" s="12"/>
      <c r="J991" s="11"/>
      <c r="L991" s="9"/>
    </row>
    <row r="992" spans="1:12" x14ac:dyDescent="0.2">
      <c r="A992" s="10"/>
      <c r="D992" s="8"/>
      <c r="H992" s="12"/>
      <c r="J992" s="11"/>
      <c r="L992" s="9"/>
    </row>
    <row r="993" spans="1:12" x14ac:dyDescent="0.2">
      <c r="A993" s="10"/>
      <c r="D993" s="8"/>
      <c r="H993" s="12"/>
      <c r="J993" s="11"/>
      <c r="L993" s="9"/>
    </row>
    <row r="994" spans="1:12" x14ac:dyDescent="0.2">
      <c r="A994" s="10"/>
      <c r="D994" s="8"/>
      <c r="H994" s="12"/>
      <c r="J994" s="11"/>
      <c r="L994" s="9"/>
    </row>
    <row r="995" spans="1:12" x14ac:dyDescent="0.2">
      <c r="A995" s="10"/>
      <c r="D995" s="8"/>
      <c r="H995" s="12"/>
      <c r="J995" s="11"/>
      <c r="L995" s="9"/>
    </row>
    <row r="996" spans="1:12" x14ac:dyDescent="0.2">
      <c r="A996" s="10"/>
      <c r="D996" s="8"/>
      <c r="H996" s="12"/>
      <c r="J996" s="11"/>
      <c r="L996" s="9"/>
    </row>
    <row r="997" spans="1:12" x14ac:dyDescent="0.2">
      <c r="A997" s="10"/>
      <c r="D997" s="8"/>
      <c r="H997" s="12"/>
      <c r="J997" s="11"/>
      <c r="L997" s="9"/>
    </row>
    <row r="998" spans="1:12" x14ac:dyDescent="0.2">
      <c r="A998" s="10"/>
      <c r="D998" s="8"/>
      <c r="H998" s="12"/>
      <c r="J998" s="11"/>
      <c r="L998" s="9"/>
    </row>
    <row r="999" spans="1:12" x14ac:dyDescent="0.2">
      <c r="A999" s="10"/>
      <c r="D999" s="8"/>
      <c r="H999" s="12"/>
      <c r="J999" s="11"/>
      <c r="L999" s="9"/>
    </row>
    <row r="1000" spans="1:12" x14ac:dyDescent="0.2">
      <c r="A1000" s="10"/>
      <c r="D1000" s="8"/>
      <c r="H1000" s="12"/>
      <c r="J1000" s="11"/>
      <c r="L1000" s="9"/>
    </row>
    <row r="1001" spans="1:12" x14ac:dyDescent="0.2">
      <c r="A1001" s="10"/>
      <c r="D1001" s="8"/>
      <c r="H1001" s="12"/>
      <c r="J1001" s="11"/>
      <c r="L1001" s="9"/>
    </row>
    <row r="1002" spans="1:12" x14ac:dyDescent="0.2">
      <c r="A1002" s="10"/>
      <c r="D1002" s="8"/>
      <c r="H1002" s="12"/>
      <c r="J1002" s="11"/>
      <c r="L1002" s="9"/>
    </row>
    <row r="1003" spans="1:12" x14ac:dyDescent="0.2">
      <c r="A1003" s="10"/>
      <c r="D1003" s="8"/>
      <c r="H1003" s="12"/>
      <c r="J1003" s="11"/>
      <c r="L1003" s="9"/>
    </row>
    <row r="1004" spans="1:12" x14ac:dyDescent="0.2">
      <c r="A1004" s="10"/>
      <c r="D1004" s="8"/>
      <c r="H1004" s="12"/>
      <c r="J1004" s="11"/>
      <c r="L1004" s="9"/>
    </row>
    <row r="1005" spans="1:12" x14ac:dyDescent="0.2">
      <c r="A1005" s="10"/>
      <c r="D1005" s="8"/>
      <c r="H1005" s="12"/>
      <c r="J1005" s="11"/>
      <c r="L1005" s="9"/>
    </row>
    <row r="1006" spans="1:12" x14ac:dyDescent="0.2">
      <c r="A1006" s="10"/>
      <c r="D1006" s="8"/>
      <c r="H1006" s="12"/>
      <c r="J1006" s="11"/>
      <c r="L1006" s="9"/>
    </row>
    <row r="1007" spans="1:12" x14ac:dyDescent="0.2">
      <c r="A1007" s="10"/>
      <c r="D1007" s="8"/>
      <c r="H1007" s="12"/>
      <c r="J1007" s="11"/>
      <c r="L1007" s="9"/>
    </row>
    <row r="1008" spans="1:12" x14ac:dyDescent="0.2">
      <c r="A1008" s="10"/>
      <c r="D1008" s="8"/>
      <c r="H1008" s="12"/>
      <c r="J1008" s="11"/>
      <c r="L1008" s="9"/>
    </row>
    <row r="1009" spans="1:12" x14ac:dyDescent="0.2">
      <c r="A1009" s="10"/>
      <c r="D1009" s="8"/>
      <c r="H1009" s="12"/>
      <c r="J1009" s="11"/>
      <c r="L1009" s="9"/>
    </row>
    <row r="1010" spans="1:12" x14ac:dyDescent="0.2">
      <c r="A1010" s="10"/>
      <c r="D1010" s="8"/>
      <c r="H1010" s="12"/>
      <c r="J1010" s="11"/>
      <c r="L1010" s="9"/>
    </row>
    <row r="1011" spans="1:12" x14ac:dyDescent="0.2">
      <c r="A1011" s="10"/>
      <c r="D1011" s="8"/>
      <c r="H1011" s="12"/>
      <c r="J1011" s="11"/>
      <c r="L1011" s="9"/>
    </row>
    <row r="1012" spans="1:12" x14ac:dyDescent="0.2">
      <c r="A1012" s="10"/>
      <c r="D1012" s="8"/>
      <c r="H1012" s="12"/>
      <c r="J1012" s="11"/>
      <c r="L1012" s="9"/>
    </row>
    <row r="1013" spans="1:12" x14ac:dyDescent="0.2">
      <c r="A1013" s="10"/>
      <c r="D1013" s="8"/>
      <c r="H1013" s="12"/>
      <c r="J1013" s="11"/>
      <c r="L1013" s="9"/>
    </row>
    <row r="1014" spans="1:12" x14ac:dyDescent="0.2">
      <c r="A1014" s="10"/>
      <c r="D1014" s="8"/>
      <c r="H1014" s="12"/>
      <c r="J1014" s="11"/>
      <c r="L1014" s="9"/>
    </row>
    <row r="1015" spans="1:12" x14ac:dyDescent="0.2">
      <c r="A1015" s="10"/>
      <c r="D1015" s="8"/>
      <c r="H1015" s="12"/>
      <c r="J1015" s="11"/>
      <c r="L1015" s="9"/>
    </row>
    <row r="1016" spans="1:12" x14ac:dyDescent="0.2">
      <c r="A1016" s="10"/>
      <c r="D1016" s="8"/>
      <c r="H1016" s="12"/>
      <c r="J1016" s="11"/>
      <c r="L1016" s="9"/>
    </row>
    <row r="1017" spans="1:12" x14ac:dyDescent="0.2">
      <c r="A1017" s="10"/>
      <c r="D1017" s="8"/>
      <c r="H1017" s="12"/>
      <c r="J1017" s="11"/>
      <c r="L1017" s="9"/>
    </row>
    <row r="1018" spans="1:12" x14ac:dyDescent="0.2">
      <c r="A1018" s="10"/>
      <c r="D1018" s="8"/>
      <c r="H1018" s="12"/>
      <c r="J1018" s="11"/>
      <c r="L1018" s="9"/>
    </row>
    <row r="1019" spans="1:12" x14ac:dyDescent="0.2">
      <c r="A1019" s="10"/>
      <c r="D1019" s="8"/>
      <c r="H1019" s="12"/>
      <c r="J1019" s="11"/>
      <c r="L1019" s="9"/>
    </row>
    <row r="1020" spans="1:12" x14ac:dyDescent="0.2">
      <c r="A1020" s="10"/>
      <c r="D1020" s="8"/>
      <c r="H1020" s="12"/>
      <c r="J1020" s="11"/>
      <c r="L1020" s="9"/>
    </row>
    <row r="1021" spans="1:12" x14ac:dyDescent="0.2">
      <c r="A1021" s="10"/>
      <c r="D1021" s="8"/>
      <c r="H1021" s="12"/>
      <c r="J1021" s="11"/>
      <c r="L1021" s="9"/>
    </row>
    <row r="1022" spans="1:12" x14ac:dyDescent="0.2">
      <c r="A1022" s="10"/>
      <c r="D1022" s="8"/>
      <c r="H1022" s="12"/>
      <c r="J1022" s="11"/>
      <c r="L1022" s="9"/>
    </row>
    <row r="1023" spans="1:12" x14ac:dyDescent="0.2">
      <c r="A1023" s="10"/>
      <c r="D1023" s="8"/>
      <c r="H1023" s="12"/>
      <c r="J1023" s="11"/>
      <c r="L1023" s="9"/>
    </row>
    <row r="1024" spans="1:12" x14ac:dyDescent="0.2">
      <c r="A1024" s="10"/>
      <c r="D1024" s="8"/>
      <c r="H1024" s="12"/>
      <c r="J1024" s="11"/>
      <c r="L1024" s="9"/>
    </row>
    <row r="1025" spans="1:12" x14ac:dyDescent="0.2">
      <c r="A1025" s="10"/>
      <c r="D1025" s="8"/>
      <c r="H1025" s="12"/>
      <c r="J1025" s="11"/>
      <c r="L1025" s="9"/>
    </row>
    <row r="1026" spans="1:12" x14ac:dyDescent="0.2">
      <c r="A1026" s="10"/>
      <c r="D1026" s="8"/>
      <c r="H1026" s="12"/>
      <c r="J1026" s="11"/>
      <c r="L1026" s="9"/>
    </row>
    <row r="1027" spans="1:12" x14ac:dyDescent="0.2">
      <c r="A1027" s="10"/>
      <c r="D1027" s="8"/>
      <c r="H1027" s="12"/>
      <c r="J1027" s="11"/>
      <c r="L1027" s="9"/>
    </row>
    <row r="1028" spans="1:12" x14ac:dyDescent="0.2">
      <c r="A1028" s="10"/>
      <c r="D1028" s="8"/>
      <c r="H1028" s="12"/>
      <c r="J1028" s="11"/>
      <c r="L1028" s="9"/>
    </row>
    <row r="1029" spans="1:12" x14ac:dyDescent="0.2">
      <c r="A1029" s="10"/>
      <c r="D1029" s="8"/>
      <c r="H1029" s="12"/>
      <c r="J1029" s="11"/>
      <c r="L1029" s="9"/>
    </row>
    <row r="1030" spans="1:12" x14ac:dyDescent="0.2">
      <c r="A1030" s="10"/>
      <c r="D1030" s="8"/>
      <c r="H1030" s="12"/>
      <c r="J1030" s="11"/>
      <c r="L1030" s="9"/>
    </row>
    <row r="1031" spans="1:12" x14ac:dyDescent="0.2">
      <c r="A1031" s="10"/>
      <c r="D1031" s="8"/>
      <c r="H1031" s="12"/>
      <c r="J1031" s="11"/>
      <c r="L1031" s="9"/>
    </row>
    <row r="1032" spans="1:12" x14ac:dyDescent="0.2">
      <c r="A1032" s="10"/>
      <c r="D1032" s="8"/>
      <c r="H1032" s="12"/>
      <c r="J1032" s="11"/>
      <c r="L1032" s="9"/>
    </row>
    <row r="1033" spans="1:12" x14ac:dyDescent="0.2">
      <c r="A1033" s="10"/>
      <c r="D1033" s="8"/>
      <c r="H1033" s="12"/>
      <c r="J1033" s="11"/>
      <c r="L1033" s="9"/>
    </row>
    <row r="1034" spans="1:12" x14ac:dyDescent="0.2">
      <c r="A1034" s="10"/>
      <c r="D1034" s="8"/>
      <c r="H1034" s="12"/>
      <c r="J1034" s="11"/>
      <c r="L1034" s="9"/>
    </row>
    <row r="1035" spans="1:12" x14ac:dyDescent="0.2">
      <c r="A1035" s="10"/>
      <c r="D1035" s="8"/>
      <c r="H1035" s="12"/>
      <c r="J1035" s="11"/>
      <c r="L1035" s="9"/>
    </row>
    <row r="1036" spans="1:12" x14ac:dyDescent="0.2">
      <c r="A1036" s="10"/>
      <c r="D1036" s="8"/>
      <c r="H1036" s="12"/>
      <c r="J1036" s="11"/>
      <c r="L1036" s="9"/>
    </row>
    <row r="1037" spans="1:12" x14ac:dyDescent="0.2">
      <c r="A1037" s="10"/>
      <c r="D1037" s="8"/>
      <c r="H1037" s="12"/>
      <c r="J1037" s="11"/>
      <c r="L1037" s="9"/>
    </row>
    <row r="1038" spans="1:12" x14ac:dyDescent="0.2">
      <c r="A1038" s="10"/>
      <c r="D1038" s="8"/>
      <c r="H1038" s="12"/>
      <c r="J1038" s="11"/>
      <c r="L1038" s="9"/>
    </row>
    <row r="1039" spans="1:12" x14ac:dyDescent="0.2">
      <c r="A1039" s="10"/>
      <c r="D1039" s="8"/>
      <c r="H1039" s="12"/>
      <c r="J1039" s="11"/>
      <c r="L1039" s="9"/>
    </row>
    <row r="1040" spans="1:12" x14ac:dyDescent="0.2">
      <c r="A1040" s="10"/>
      <c r="D1040" s="8"/>
      <c r="H1040" s="12"/>
      <c r="J1040" s="11"/>
      <c r="L1040" s="9"/>
    </row>
    <row r="1041" spans="1:12" x14ac:dyDescent="0.2">
      <c r="A1041" s="10"/>
      <c r="D1041" s="8"/>
      <c r="H1041" s="12"/>
      <c r="J1041" s="11"/>
      <c r="L1041" s="9"/>
    </row>
    <row r="1042" spans="1:12" x14ac:dyDescent="0.2">
      <c r="A1042" s="10"/>
      <c r="D1042" s="8"/>
      <c r="H1042" s="12"/>
      <c r="J1042" s="11"/>
      <c r="L1042" s="9"/>
    </row>
    <row r="1043" spans="1:12" x14ac:dyDescent="0.2">
      <c r="A1043" s="10"/>
      <c r="D1043" s="8"/>
      <c r="H1043" s="12"/>
      <c r="J1043" s="11"/>
      <c r="L1043" s="9"/>
    </row>
    <row r="1044" spans="1:12" x14ac:dyDescent="0.2">
      <c r="A1044" s="10"/>
      <c r="D1044" s="8"/>
      <c r="H1044" s="12"/>
      <c r="J1044" s="11"/>
      <c r="L1044" s="9"/>
    </row>
    <row r="1045" spans="1:12" x14ac:dyDescent="0.2">
      <c r="A1045" s="10"/>
      <c r="D1045" s="8"/>
      <c r="H1045" s="12"/>
      <c r="J1045" s="11"/>
      <c r="L1045" s="9"/>
    </row>
    <row r="1046" spans="1:12" x14ac:dyDescent="0.2">
      <c r="A1046" s="10"/>
      <c r="D1046" s="8"/>
      <c r="H1046" s="12"/>
      <c r="J1046" s="11"/>
      <c r="L1046" s="9"/>
    </row>
    <row r="1047" spans="1:12" x14ac:dyDescent="0.2">
      <c r="A1047" s="10"/>
      <c r="D1047" s="8"/>
      <c r="H1047" s="12"/>
      <c r="J1047" s="11"/>
      <c r="L1047" s="9"/>
    </row>
    <row r="1048" spans="1:12" x14ac:dyDescent="0.2">
      <c r="A1048" s="10"/>
      <c r="D1048" s="8"/>
      <c r="H1048" s="12"/>
      <c r="J1048" s="11"/>
      <c r="L1048" s="9"/>
    </row>
    <row r="1049" spans="1:12" x14ac:dyDescent="0.2">
      <c r="A1049" s="10"/>
      <c r="D1049" s="8"/>
      <c r="H1049" s="12"/>
      <c r="J1049" s="11"/>
      <c r="L1049" s="9"/>
    </row>
    <row r="1050" spans="1:12" x14ac:dyDescent="0.2">
      <c r="A1050" s="10"/>
      <c r="D1050" s="8"/>
      <c r="H1050" s="12"/>
      <c r="J1050" s="11"/>
      <c r="L1050" s="9"/>
    </row>
    <row r="1051" spans="1:12" x14ac:dyDescent="0.2">
      <c r="A1051" s="10"/>
      <c r="D1051" s="8"/>
      <c r="H1051" s="12"/>
      <c r="J1051" s="11"/>
      <c r="L1051" s="9"/>
    </row>
    <row r="1052" spans="1:12" x14ac:dyDescent="0.2">
      <c r="A1052" s="10"/>
      <c r="D1052" s="8"/>
      <c r="H1052" s="12"/>
      <c r="J1052" s="11"/>
      <c r="L1052" s="9"/>
    </row>
    <row r="1053" spans="1:12" x14ac:dyDescent="0.2">
      <c r="A1053" s="10"/>
      <c r="D1053" s="8"/>
      <c r="H1053" s="12"/>
      <c r="J1053" s="11"/>
      <c r="L1053" s="9"/>
    </row>
    <row r="1054" spans="1:12" x14ac:dyDescent="0.2">
      <c r="A1054" s="10"/>
      <c r="D1054" s="8"/>
      <c r="H1054" s="12"/>
      <c r="J1054" s="11"/>
      <c r="L1054" s="9"/>
    </row>
    <row r="1055" spans="1:12" x14ac:dyDescent="0.2">
      <c r="A1055" s="10"/>
      <c r="D1055" s="8"/>
      <c r="H1055" s="12"/>
      <c r="J1055" s="11"/>
      <c r="L1055" s="9"/>
    </row>
    <row r="1056" spans="1:12" x14ac:dyDescent="0.2">
      <c r="A1056" s="10"/>
      <c r="D1056" s="8"/>
      <c r="H1056" s="12"/>
      <c r="J1056" s="11"/>
      <c r="L1056" s="9"/>
    </row>
    <row r="1057" spans="1:12" x14ac:dyDescent="0.2">
      <c r="A1057" s="10"/>
      <c r="D1057" s="8"/>
      <c r="H1057" s="12"/>
      <c r="J1057" s="11"/>
      <c r="L1057" s="9"/>
    </row>
    <row r="1058" spans="1:12" x14ac:dyDescent="0.2">
      <c r="A1058" s="10"/>
      <c r="D1058" s="8"/>
      <c r="H1058" s="12"/>
      <c r="J1058" s="11"/>
      <c r="L1058" s="9"/>
    </row>
    <row r="1059" spans="1:12" x14ac:dyDescent="0.2">
      <c r="A1059" s="10"/>
      <c r="D1059" s="8"/>
      <c r="H1059" s="12"/>
      <c r="J1059" s="11"/>
      <c r="L1059" s="9"/>
    </row>
    <row r="1060" spans="1:12" x14ac:dyDescent="0.2">
      <c r="A1060" s="10"/>
      <c r="D1060" s="8"/>
      <c r="H1060" s="12"/>
      <c r="J1060" s="11"/>
      <c r="L1060" s="9"/>
    </row>
    <row r="1061" spans="1:12" x14ac:dyDescent="0.2">
      <c r="A1061" s="10"/>
      <c r="D1061" s="8"/>
      <c r="H1061" s="12"/>
      <c r="J1061" s="11"/>
      <c r="L1061" s="9"/>
    </row>
    <row r="1062" spans="1:12" x14ac:dyDescent="0.2">
      <c r="A1062" s="10"/>
      <c r="D1062" s="8"/>
      <c r="H1062" s="12"/>
      <c r="J1062" s="11"/>
      <c r="L1062" s="9"/>
    </row>
    <row r="1063" spans="1:12" x14ac:dyDescent="0.2">
      <c r="A1063" s="10"/>
      <c r="D1063" s="8"/>
      <c r="H1063" s="12"/>
      <c r="J1063" s="11"/>
      <c r="L1063" s="9"/>
    </row>
    <row r="1064" spans="1:12" x14ac:dyDescent="0.2">
      <c r="A1064" s="10"/>
      <c r="D1064" s="8"/>
      <c r="H1064" s="12"/>
      <c r="J1064" s="11"/>
      <c r="L1064" s="9"/>
    </row>
    <row r="1065" spans="1:12" x14ac:dyDescent="0.2">
      <c r="A1065" s="10"/>
      <c r="D1065" s="8"/>
      <c r="H1065" s="12"/>
      <c r="J1065" s="11"/>
      <c r="L1065" s="9"/>
    </row>
    <row r="1066" spans="1:12" x14ac:dyDescent="0.2">
      <c r="A1066" s="10"/>
      <c r="D1066" s="8"/>
      <c r="H1066" s="12"/>
      <c r="J1066" s="11"/>
      <c r="L1066" s="9"/>
    </row>
    <row r="1067" spans="1:12" x14ac:dyDescent="0.2">
      <c r="A1067" s="10"/>
      <c r="D1067" s="8"/>
      <c r="H1067" s="12"/>
      <c r="J1067" s="11"/>
      <c r="L1067" s="9"/>
    </row>
    <row r="1068" spans="1:12" x14ac:dyDescent="0.2">
      <c r="A1068" s="10"/>
      <c r="D1068" s="8"/>
      <c r="H1068" s="12"/>
      <c r="J1068" s="11"/>
      <c r="L1068" s="9"/>
    </row>
    <row r="1069" spans="1:12" x14ac:dyDescent="0.2">
      <c r="A1069" s="10"/>
      <c r="D1069" s="8"/>
      <c r="H1069" s="12"/>
      <c r="J1069" s="11"/>
      <c r="L1069" s="9"/>
    </row>
    <row r="1070" spans="1:12" x14ac:dyDescent="0.2">
      <c r="A1070" s="10"/>
      <c r="D1070" s="8"/>
      <c r="H1070" s="12"/>
      <c r="J1070" s="11"/>
      <c r="L1070" s="9"/>
    </row>
    <row r="1071" spans="1:12" x14ac:dyDescent="0.2">
      <c r="A1071" s="10"/>
      <c r="D1071" s="8"/>
      <c r="H1071" s="12"/>
      <c r="J1071" s="11"/>
      <c r="L1071" s="9"/>
    </row>
    <row r="1072" spans="1:12" x14ac:dyDescent="0.2">
      <c r="A1072" s="10"/>
      <c r="D1072" s="8"/>
      <c r="H1072" s="12"/>
      <c r="J1072" s="11"/>
      <c r="L1072" s="9"/>
    </row>
    <row r="1073" spans="1:12" x14ac:dyDescent="0.2">
      <c r="A1073" s="10"/>
      <c r="D1073" s="8"/>
      <c r="H1073" s="12"/>
      <c r="J1073" s="11"/>
      <c r="L1073" s="9"/>
    </row>
    <row r="1074" spans="1:12" x14ac:dyDescent="0.2">
      <c r="A1074" s="10"/>
      <c r="D1074" s="8"/>
      <c r="H1074" s="12"/>
      <c r="J1074" s="11"/>
      <c r="L1074" s="9"/>
    </row>
    <row r="1075" spans="1:12" x14ac:dyDescent="0.2">
      <c r="A1075" s="10"/>
      <c r="D1075" s="8"/>
      <c r="H1075" s="12"/>
      <c r="J1075" s="11"/>
      <c r="L1075" s="9"/>
    </row>
    <row r="1076" spans="1:12" x14ac:dyDescent="0.2">
      <c r="A1076" s="10"/>
      <c r="D1076" s="8"/>
      <c r="H1076" s="12"/>
      <c r="J1076" s="11"/>
      <c r="L1076" s="9"/>
    </row>
    <row r="1077" spans="1:12" x14ac:dyDescent="0.2">
      <c r="A1077" s="10"/>
      <c r="D1077" s="8"/>
      <c r="H1077" s="12"/>
      <c r="J1077" s="11"/>
      <c r="L1077" s="9"/>
    </row>
    <row r="1078" spans="1:12" x14ac:dyDescent="0.2">
      <c r="A1078" s="10"/>
      <c r="D1078" s="8"/>
      <c r="H1078" s="12"/>
      <c r="J1078" s="11"/>
      <c r="L1078" s="9"/>
    </row>
    <row r="1079" spans="1:12" x14ac:dyDescent="0.2">
      <c r="A1079" s="10"/>
      <c r="D1079" s="8"/>
      <c r="H1079" s="12"/>
      <c r="J1079" s="11"/>
      <c r="L1079" s="9"/>
    </row>
    <row r="1080" spans="1:12" x14ac:dyDescent="0.2">
      <c r="A1080" s="10"/>
      <c r="D1080" s="8"/>
      <c r="H1080" s="12"/>
      <c r="J1080" s="11"/>
      <c r="L1080" s="9"/>
    </row>
    <row r="1081" spans="1:12" x14ac:dyDescent="0.2">
      <c r="A1081" s="10"/>
      <c r="D1081" s="8"/>
      <c r="H1081" s="12"/>
      <c r="J1081" s="11"/>
      <c r="L1081" s="9"/>
    </row>
    <row r="1082" spans="1:12" x14ac:dyDescent="0.2">
      <c r="A1082" s="10"/>
      <c r="D1082" s="8"/>
      <c r="H1082" s="12"/>
      <c r="J1082" s="11"/>
      <c r="L1082" s="9"/>
    </row>
    <row r="1083" spans="1:12" x14ac:dyDescent="0.2">
      <c r="A1083" s="10"/>
      <c r="D1083" s="8"/>
      <c r="H1083" s="12"/>
      <c r="J1083" s="11"/>
      <c r="L1083" s="9"/>
    </row>
    <row r="1084" spans="1:12" x14ac:dyDescent="0.2">
      <c r="A1084" s="10"/>
      <c r="D1084" s="8"/>
      <c r="H1084" s="12"/>
      <c r="J1084" s="11"/>
      <c r="L1084" s="9"/>
    </row>
    <row r="1085" spans="1:12" x14ac:dyDescent="0.2">
      <c r="A1085" s="10"/>
      <c r="D1085" s="8"/>
      <c r="H1085" s="12"/>
      <c r="J1085" s="11"/>
      <c r="L1085" s="9"/>
    </row>
    <row r="1086" spans="1:12" x14ac:dyDescent="0.2">
      <c r="A1086" s="10"/>
      <c r="D1086" s="8"/>
      <c r="H1086" s="12"/>
      <c r="J1086" s="11"/>
      <c r="L1086" s="9"/>
    </row>
    <row r="1087" spans="1:12" x14ac:dyDescent="0.2">
      <c r="A1087" s="10"/>
      <c r="D1087" s="8"/>
      <c r="H1087" s="12"/>
      <c r="J1087" s="11"/>
      <c r="L1087" s="9"/>
    </row>
    <row r="1088" spans="1:12" x14ac:dyDescent="0.2">
      <c r="A1088" s="10"/>
      <c r="D1088" s="8"/>
      <c r="H1088" s="12"/>
      <c r="J1088" s="11"/>
      <c r="L1088" s="9"/>
    </row>
    <row r="1089" spans="1:12" x14ac:dyDescent="0.2">
      <c r="A1089" s="10"/>
      <c r="D1089" s="8"/>
      <c r="H1089" s="12"/>
      <c r="J1089" s="11"/>
      <c r="L1089" s="9"/>
    </row>
    <row r="1090" spans="1:12" x14ac:dyDescent="0.2">
      <c r="A1090" s="10"/>
      <c r="D1090" s="8"/>
      <c r="H1090" s="12"/>
      <c r="J1090" s="11"/>
      <c r="L1090" s="9"/>
    </row>
    <row r="1091" spans="1:12" x14ac:dyDescent="0.2">
      <c r="A1091" s="10"/>
      <c r="D1091" s="8"/>
      <c r="H1091" s="12"/>
      <c r="J1091" s="11"/>
      <c r="L1091" s="9"/>
    </row>
    <row r="1092" spans="1:12" x14ac:dyDescent="0.2">
      <c r="A1092" s="10"/>
      <c r="D1092" s="8"/>
      <c r="H1092" s="12"/>
      <c r="J1092" s="11"/>
      <c r="L1092" s="9"/>
    </row>
    <row r="1093" spans="1:12" x14ac:dyDescent="0.2">
      <c r="A1093" s="10"/>
      <c r="D1093" s="8"/>
      <c r="H1093" s="12"/>
      <c r="J1093" s="11"/>
      <c r="L1093" s="9"/>
    </row>
    <row r="1094" spans="1:12" x14ac:dyDescent="0.2">
      <c r="A1094" s="10"/>
      <c r="D1094" s="8"/>
      <c r="H1094" s="12"/>
      <c r="J1094" s="11"/>
      <c r="L1094" s="9"/>
    </row>
    <row r="1095" spans="1:12" x14ac:dyDescent="0.2">
      <c r="A1095" s="10"/>
      <c r="D1095" s="8"/>
      <c r="H1095" s="12"/>
      <c r="J1095" s="11"/>
      <c r="L1095" s="9"/>
    </row>
    <row r="1096" spans="1:12" x14ac:dyDescent="0.2">
      <c r="A1096" s="10"/>
      <c r="D1096" s="8"/>
      <c r="H1096" s="12"/>
      <c r="J1096" s="11"/>
      <c r="L1096" s="9"/>
    </row>
    <row r="1097" spans="1:12" x14ac:dyDescent="0.2">
      <c r="A1097" s="10"/>
      <c r="D1097" s="8"/>
      <c r="H1097" s="12"/>
      <c r="J1097" s="11"/>
      <c r="L1097" s="9"/>
    </row>
    <row r="1098" spans="1:12" x14ac:dyDescent="0.2">
      <c r="A1098" s="10"/>
      <c r="D1098" s="8"/>
      <c r="H1098" s="12"/>
      <c r="J1098" s="11"/>
      <c r="L1098" s="9"/>
    </row>
    <row r="1099" spans="1:12" x14ac:dyDescent="0.2">
      <c r="A1099" s="10"/>
      <c r="D1099" s="8"/>
      <c r="H1099" s="12"/>
      <c r="J1099" s="11"/>
      <c r="L1099" s="9"/>
    </row>
    <row r="1100" spans="1:12" x14ac:dyDescent="0.2">
      <c r="A1100" s="10"/>
      <c r="D1100" s="8"/>
      <c r="H1100" s="12"/>
      <c r="J1100" s="11"/>
      <c r="L1100" s="9"/>
    </row>
    <row r="1101" spans="1:12" x14ac:dyDescent="0.2">
      <c r="A1101" s="10"/>
      <c r="D1101" s="8"/>
      <c r="H1101" s="12"/>
      <c r="J1101" s="11"/>
      <c r="L1101" s="9"/>
    </row>
    <row r="1102" spans="1:12" x14ac:dyDescent="0.2">
      <c r="A1102" s="10"/>
      <c r="D1102" s="8"/>
      <c r="H1102" s="12"/>
      <c r="J1102" s="11"/>
      <c r="L1102" s="9"/>
    </row>
    <row r="1103" spans="1:12" x14ac:dyDescent="0.2">
      <c r="A1103" s="10"/>
      <c r="D1103" s="8"/>
      <c r="H1103" s="12"/>
      <c r="J1103" s="11"/>
      <c r="L1103" s="9"/>
    </row>
    <row r="1104" spans="1:12" x14ac:dyDescent="0.2">
      <c r="A1104" s="10"/>
      <c r="D1104" s="8"/>
      <c r="H1104" s="12"/>
      <c r="J1104" s="11"/>
      <c r="L1104" s="9"/>
    </row>
    <row r="1105" spans="1:12" x14ac:dyDescent="0.2">
      <c r="A1105" s="10"/>
      <c r="D1105" s="8"/>
      <c r="H1105" s="12"/>
      <c r="J1105" s="11"/>
      <c r="L1105" s="9"/>
    </row>
    <row r="1106" spans="1:12" x14ac:dyDescent="0.2">
      <c r="A1106" s="10"/>
      <c r="D1106" s="8"/>
      <c r="H1106" s="12"/>
      <c r="J1106" s="11"/>
      <c r="L1106" s="9"/>
    </row>
    <row r="1107" spans="1:12" x14ac:dyDescent="0.2">
      <c r="A1107" s="10"/>
      <c r="D1107" s="8"/>
      <c r="H1107" s="12"/>
      <c r="J1107" s="11"/>
      <c r="L1107" s="9"/>
    </row>
    <row r="1108" spans="1:12" x14ac:dyDescent="0.2">
      <c r="A1108" s="10"/>
      <c r="D1108" s="8"/>
      <c r="H1108" s="12"/>
      <c r="J1108" s="11"/>
      <c r="L1108" s="9"/>
    </row>
    <row r="1109" spans="1:12" x14ac:dyDescent="0.2">
      <c r="A1109" s="10"/>
      <c r="D1109" s="8"/>
      <c r="H1109" s="12"/>
      <c r="J1109" s="11"/>
      <c r="L1109" s="9"/>
    </row>
    <row r="1110" spans="1:12" x14ac:dyDescent="0.2">
      <c r="A1110" s="10"/>
      <c r="D1110" s="8"/>
      <c r="H1110" s="12"/>
      <c r="J1110" s="11"/>
      <c r="L1110" s="9"/>
    </row>
    <row r="1111" spans="1:12" x14ac:dyDescent="0.2">
      <c r="A1111" s="10"/>
      <c r="D1111" s="8"/>
      <c r="H1111" s="12"/>
      <c r="J1111" s="11"/>
      <c r="L1111" s="9"/>
    </row>
    <row r="1112" spans="1:12" x14ac:dyDescent="0.2">
      <c r="A1112" s="10"/>
      <c r="D1112" s="8"/>
      <c r="H1112" s="12"/>
      <c r="J1112" s="11"/>
      <c r="L1112" s="9"/>
    </row>
    <row r="1113" spans="1:12" x14ac:dyDescent="0.2">
      <c r="A1113" s="10"/>
      <c r="D1113" s="8"/>
      <c r="H1113" s="12"/>
      <c r="J1113" s="11"/>
      <c r="L1113" s="9"/>
    </row>
    <row r="1114" spans="1:12" x14ac:dyDescent="0.2">
      <c r="A1114" s="10"/>
      <c r="D1114" s="8"/>
      <c r="H1114" s="12"/>
      <c r="J1114" s="11"/>
      <c r="L1114" s="9"/>
    </row>
    <row r="1115" spans="1:12" x14ac:dyDescent="0.2">
      <c r="A1115" s="10"/>
      <c r="D1115" s="8"/>
      <c r="H1115" s="12"/>
      <c r="J1115" s="11"/>
      <c r="L1115" s="9"/>
    </row>
    <row r="1116" spans="1:12" x14ac:dyDescent="0.2">
      <c r="A1116" s="10"/>
      <c r="D1116" s="8"/>
      <c r="H1116" s="12"/>
      <c r="J1116" s="11"/>
      <c r="L1116" s="9"/>
    </row>
    <row r="1117" spans="1:12" x14ac:dyDescent="0.2">
      <c r="A1117" s="10"/>
      <c r="D1117" s="8"/>
      <c r="H1117" s="12"/>
      <c r="J1117" s="11"/>
      <c r="L1117" s="9"/>
    </row>
    <row r="1118" spans="1:12" x14ac:dyDescent="0.2">
      <c r="A1118" s="10"/>
      <c r="D1118" s="8"/>
      <c r="H1118" s="12"/>
      <c r="J1118" s="11"/>
      <c r="L1118" s="9"/>
    </row>
    <row r="1119" spans="1:12" x14ac:dyDescent="0.2">
      <c r="A1119" s="10"/>
      <c r="D1119" s="8"/>
      <c r="H1119" s="12"/>
      <c r="J1119" s="11"/>
      <c r="L1119" s="9"/>
    </row>
    <row r="1120" spans="1:12" x14ac:dyDescent="0.2">
      <c r="A1120" s="10"/>
      <c r="D1120" s="8"/>
      <c r="H1120" s="12"/>
      <c r="J1120" s="11"/>
      <c r="L1120" s="9"/>
    </row>
    <row r="1121" spans="1:12" x14ac:dyDescent="0.2">
      <c r="A1121" s="10"/>
      <c r="D1121" s="8"/>
      <c r="H1121" s="12"/>
      <c r="J1121" s="11"/>
      <c r="L1121" s="9"/>
    </row>
    <row r="1122" spans="1:12" x14ac:dyDescent="0.2">
      <c r="A1122" s="10"/>
      <c r="D1122" s="8"/>
      <c r="H1122" s="12"/>
      <c r="J1122" s="11"/>
      <c r="L1122" s="9"/>
    </row>
    <row r="1123" spans="1:12" x14ac:dyDescent="0.2">
      <c r="A1123" s="10"/>
      <c r="D1123" s="8"/>
      <c r="H1123" s="12"/>
      <c r="J1123" s="11"/>
      <c r="L1123" s="9"/>
    </row>
    <row r="1124" spans="1:12" x14ac:dyDescent="0.2">
      <c r="A1124" s="10"/>
      <c r="D1124" s="8"/>
      <c r="H1124" s="12"/>
      <c r="J1124" s="11"/>
      <c r="L1124" s="9"/>
    </row>
    <row r="1125" spans="1:12" x14ac:dyDescent="0.2">
      <c r="A1125" s="10"/>
      <c r="D1125" s="8"/>
      <c r="H1125" s="12"/>
      <c r="J1125" s="11"/>
      <c r="L1125" s="9"/>
    </row>
    <row r="1126" spans="1:12" x14ac:dyDescent="0.2">
      <c r="A1126" s="10"/>
      <c r="D1126" s="8"/>
      <c r="H1126" s="12"/>
      <c r="J1126" s="11"/>
      <c r="L1126" s="9"/>
    </row>
    <row r="1127" spans="1:12" x14ac:dyDescent="0.2">
      <c r="A1127" s="10"/>
      <c r="D1127" s="8"/>
      <c r="H1127" s="12"/>
      <c r="J1127" s="11"/>
      <c r="L1127" s="9"/>
    </row>
    <row r="1128" spans="1:12" x14ac:dyDescent="0.2">
      <c r="A1128" s="10"/>
      <c r="D1128" s="8"/>
      <c r="H1128" s="12"/>
      <c r="J1128" s="11"/>
      <c r="L1128" s="9"/>
    </row>
    <row r="1129" spans="1:12" x14ac:dyDescent="0.2">
      <c r="A1129" s="10"/>
      <c r="D1129" s="8"/>
      <c r="H1129" s="12"/>
      <c r="J1129" s="11"/>
      <c r="L1129" s="9"/>
    </row>
    <row r="1130" spans="1:12" x14ac:dyDescent="0.2">
      <c r="A1130" s="10"/>
      <c r="D1130" s="8"/>
      <c r="H1130" s="12"/>
      <c r="J1130" s="11"/>
      <c r="L1130" s="9"/>
    </row>
    <row r="1131" spans="1:12" x14ac:dyDescent="0.2">
      <c r="A1131" s="10"/>
      <c r="D1131" s="8"/>
      <c r="H1131" s="12"/>
      <c r="J1131" s="11"/>
      <c r="L1131" s="9"/>
    </row>
    <row r="1132" spans="1:12" x14ac:dyDescent="0.2">
      <c r="A1132" s="10"/>
      <c r="D1132" s="8"/>
      <c r="H1132" s="12"/>
      <c r="J1132" s="11"/>
      <c r="L1132" s="9"/>
    </row>
    <row r="1133" spans="1:12" x14ac:dyDescent="0.2">
      <c r="A1133" s="10"/>
      <c r="D1133" s="8"/>
      <c r="H1133" s="12"/>
      <c r="J1133" s="11"/>
      <c r="L1133" s="9"/>
    </row>
    <row r="1134" spans="1:12" x14ac:dyDescent="0.2">
      <c r="A1134" s="10"/>
      <c r="D1134" s="8"/>
      <c r="H1134" s="12"/>
      <c r="J1134" s="11"/>
      <c r="L1134" s="9"/>
    </row>
    <row r="1135" spans="1:12" x14ac:dyDescent="0.2">
      <c r="A1135" s="10"/>
      <c r="D1135" s="8"/>
      <c r="H1135" s="12"/>
      <c r="J1135" s="11"/>
      <c r="L1135" s="9"/>
    </row>
    <row r="1136" spans="1:12" x14ac:dyDescent="0.2">
      <c r="A1136" s="10"/>
      <c r="D1136" s="8"/>
      <c r="H1136" s="12"/>
      <c r="J1136" s="11"/>
      <c r="L1136" s="9"/>
    </row>
    <row r="1137" spans="1:12" x14ac:dyDescent="0.2">
      <c r="A1137" s="10"/>
      <c r="D1137" s="8"/>
      <c r="H1137" s="12"/>
      <c r="J1137" s="11"/>
      <c r="L1137" s="9"/>
    </row>
    <row r="1138" spans="1:12" x14ac:dyDescent="0.2">
      <c r="A1138" s="10"/>
      <c r="D1138" s="8"/>
      <c r="H1138" s="12"/>
      <c r="J1138" s="11"/>
      <c r="L1138" s="9"/>
    </row>
    <row r="1139" spans="1:12" x14ac:dyDescent="0.2">
      <c r="A1139" s="10"/>
      <c r="D1139" s="8"/>
      <c r="H1139" s="12"/>
      <c r="J1139" s="11"/>
      <c r="L1139" s="9"/>
    </row>
    <row r="1140" spans="1:12" x14ac:dyDescent="0.2">
      <c r="A1140" s="10"/>
      <c r="D1140" s="8"/>
      <c r="H1140" s="12"/>
      <c r="J1140" s="11"/>
      <c r="L1140" s="9"/>
    </row>
    <row r="1141" spans="1:12" x14ac:dyDescent="0.2">
      <c r="A1141" s="10"/>
      <c r="D1141" s="8"/>
      <c r="H1141" s="12"/>
      <c r="J1141" s="11"/>
      <c r="L1141" s="9"/>
    </row>
    <row r="1142" spans="1:12" x14ac:dyDescent="0.2">
      <c r="A1142" s="10"/>
      <c r="D1142" s="8"/>
      <c r="H1142" s="12"/>
      <c r="J1142" s="11"/>
      <c r="L1142" s="9"/>
    </row>
    <row r="1143" spans="1:12" x14ac:dyDescent="0.2">
      <c r="A1143" s="10"/>
      <c r="D1143" s="8"/>
      <c r="H1143" s="12"/>
      <c r="J1143" s="11"/>
      <c r="L1143" s="9"/>
    </row>
    <row r="1144" spans="1:12" x14ac:dyDescent="0.2">
      <c r="A1144" s="10"/>
      <c r="D1144" s="8"/>
      <c r="H1144" s="12"/>
      <c r="J1144" s="11"/>
      <c r="L1144" s="9"/>
    </row>
    <row r="1145" spans="1:12" x14ac:dyDescent="0.2">
      <c r="A1145" s="10"/>
      <c r="D1145" s="8"/>
      <c r="H1145" s="12"/>
      <c r="J1145" s="11"/>
      <c r="L1145" s="9"/>
    </row>
    <row r="1146" spans="1:12" x14ac:dyDescent="0.2">
      <c r="A1146" s="10"/>
      <c r="D1146" s="8"/>
      <c r="H1146" s="12"/>
      <c r="J1146" s="11"/>
      <c r="L1146" s="9"/>
    </row>
    <row r="1147" spans="1:12" x14ac:dyDescent="0.2">
      <c r="A1147" s="10"/>
      <c r="D1147" s="8"/>
      <c r="H1147" s="12"/>
      <c r="J1147" s="11"/>
      <c r="L1147" s="9"/>
    </row>
    <row r="1148" spans="1:12" x14ac:dyDescent="0.2">
      <c r="A1148" s="10"/>
      <c r="D1148" s="8"/>
      <c r="H1148" s="12"/>
      <c r="J1148" s="11"/>
      <c r="L1148" s="9"/>
    </row>
    <row r="1149" spans="1:12" x14ac:dyDescent="0.2">
      <c r="A1149" s="10"/>
      <c r="D1149" s="8"/>
      <c r="H1149" s="12"/>
      <c r="J1149" s="11"/>
      <c r="L1149" s="9"/>
    </row>
    <row r="1150" spans="1:12" x14ac:dyDescent="0.2">
      <c r="A1150" s="10"/>
      <c r="D1150" s="8"/>
      <c r="H1150" s="12"/>
      <c r="J1150" s="11"/>
      <c r="L1150" s="9"/>
    </row>
    <row r="1151" spans="1:12" x14ac:dyDescent="0.2">
      <c r="A1151" s="10"/>
      <c r="D1151" s="8"/>
      <c r="H1151" s="12"/>
      <c r="J1151" s="11"/>
      <c r="L1151" s="9"/>
    </row>
    <row r="1152" spans="1:12" x14ac:dyDescent="0.2">
      <c r="A1152" s="10"/>
      <c r="D1152" s="8"/>
      <c r="H1152" s="12"/>
      <c r="J1152" s="11"/>
      <c r="L1152" s="9"/>
    </row>
    <row r="1153" spans="1:12" x14ac:dyDescent="0.2">
      <c r="A1153" s="10"/>
      <c r="D1153" s="8"/>
      <c r="H1153" s="12"/>
      <c r="J1153" s="11"/>
      <c r="L1153" s="9"/>
    </row>
    <row r="1154" spans="1:12" x14ac:dyDescent="0.2">
      <c r="A1154" s="10"/>
      <c r="D1154" s="8"/>
      <c r="H1154" s="12"/>
      <c r="J1154" s="11"/>
      <c r="L1154" s="9"/>
    </row>
    <row r="1155" spans="1:12" x14ac:dyDescent="0.2">
      <c r="A1155" s="10"/>
      <c r="D1155" s="8"/>
      <c r="H1155" s="12"/>
      <c r="J1155" s="11"/>
      <c r="L1155" s="9"/>
    </row>
    <row r="1156" spans="1:12" x14ac:dyDescent="0.2">
      <c r="A1156" s="10"/>
      <c r="D1156" s="8"/>
      <c r="H1156" s="12"/>
      <c r="J1156" s="11"/>
      <c r="L1156" s="9"/>
    </row>
    <row r="1157" spans="1:12" x14ac:dyDescent="0.2">
      <c r="A1157" s="10"/>
      <c r="D1157" s="8"/>
      <c r="H1157" s="12"/>
      <c r="J1157" s="11"/>
      <c r="L1157" s="9"/>
    </row>
    <row r="1158" spans="1:12" x14ac:dyDescent="0.2">
      <c r="A1158" s="10"/>
      <c r="D1158" s="8"/>
      <c r="H1158" s="12"/>
      <c r="J1158" s="11"/>
      <c r="L1158" s="9"/>
    </row>
    <row r="1159" spans="1:12" x14ac:dyDescent="0.2">
      <c r="A1159" s="10"/>
      <c r="D1159" s="8"/>
      <c r="H1159" s="12"/>
      <c r="J1159" s="11"/>
      <c r="L1159" s="9"/>
    </row>
    <row r="1160" spans="1:12" x14ac:dyDescent="0.2">
      <c r="A1160" s="10"/>
      <c r="D1160" s="8"/>
      <c r="H1160" s="12"/>
      <c r="J1160" s="11"/>
      <c r="L1160" s="9"/>
    </row>
    <row r="1161" spans="1:12" x14ac:dyDescent="0.2">
      <c r="A1161" s="10"/>
      <c r="D1161" s="8"/>
      <c r="H1161" s="12"/>
      <c r="J1161" s="11"/>
      <c r="L1161" s="9"/>
    </row>
    <row r="1162" spans="1:12" x14ac:dyDescent="0.2">
      <c r="A1162" s="10"/>
      <c r="D1162" s="8"/>
      <c r="H1162" s="12"/>
      <c r="J1162" s="11"/>
      <c r="L1162" s="9"/>
    </row>
    <row r="1163" spans="1:12" x14ac:dyDescent="0.2">
      <c r="A1163" s="10"/>
      <c r="D1163" s="8"/>
      <c r="H1163" s="12"/>
      <c r="J1163" s="11"/>
      <c r="L1163" s="9"/>
    </row>
    <row r="1164" spans="1:12" x14ac:dyDescent="0.2">
      <c r="A1164" s="10"/>
      <c r="D1164" s="8"/>
      <c r="H1164" s="12"/>
      <c r="J1164" s="11"/>
      <c r="L1164" s="9"/>
    </row>
    <row r="1165" spans="1:12" x14ac:dyDescent="0.2">
      <c r="A1165" s="10"/>
      <c r="D1165" s="8"/>
      <c r="H1165" s="12"/>
      <c r="J1165" s="11"/>
      <c r="L1165" s="9"/>
    </row>
    <row r="1166" spans="1:12" x14ac:dyDescent="0.2">
      <c r="A1166" s="10"/>
      <c r="D1166" s="8"/>
      <c r="H1166" s="12"/>
      <c r="J1166" s="11"/>
      <c r="L1166" s="9"/>
    </row>
    <row r="1167" spans="1:12" x14ac:dyDescent="0.2">
      <c r="A1167" s="10"/>
      <c r="D1167" s="8"/>
      <c r="H1167" s="12"/>
      <c r="J1167" s="11"/>
      <c r="L1167" s="9"/>
    </row>
    <row r="1168" spans="1:12" x14ac:dyDescent="0.2">
      <c r="A1168" s="10"/>
      <c r="D1168" s="8"/>
      <c r="H1168" s="12"/>
      <c r="J1168" s="11"/>
      <c r="L1168" s="9"/>
    </row>
    <row r="1169" spans="1:12" x14ac:dyDescent="0.2">
      <c r="A1169" s="10"/>
      <c r="D1169" s="8"/>
      <c r="H1169" s="12"/>
      <c r="J1169" s="11"/>
      <c r="L1169" s="9"/>
    </row>
    <row r="1170" spans="1:12" x14ac:dyDescent="0.2">
      <c r="A1170" s="10"/>
      <c r="D1170" s="8"/>
      <c r="H1170" s="12"/>
      <c r="J1170" s="11"/>
      <c r="L1170" s="9"/>
    </row>
    <row r="1171" spans="1:12" x14ac:dyDescent="0.2">
      <c r="A1171" s="10"/>
      <c r="D1171" s="8"/>
      <c r="H1171" s="12"/>
      <c r="J1171" s="11"/>
      <c r="L1171" s="9"/>
    </row>
    <row r="1172" spans="1:12" x14ac:dyDescent="0.2">
      <c r="A1172" s="10"/>
      <c r="D1172" s="8"/>
      <c r="H1172" s="12"/>
      <c r="J1172" s="11"/>
      <c r="L1172" s="9"/>
    </row>
    <row r="1173" spans="1:12" x14ac:dyDescent="0.2">
      <c r="A1173" s="10"/>
      <c r="D1173" s="8"/>
      <c r="H1173" s="12"/>
      <c r="J1173" s="11"/>
      <c r="L1173" s="9"/>
    </row>
    <row r="1174" spans="1:12" x14ac:dyDescent="0.2">
      <c r="A1174" s="10"/>
      <c r="D1174" s="8"/>
      <c r="H1174" s="12"/>
      <c r="J1174" s="11"/>
      <c r="L1174" s="9"/>
    </row>
    <row r="1175" spans="1:12" x14ac:dyDescent="0.2">
      <c r="A1175" s="10"/>
      <c r="D1175" s="8"/>
      <c r="H1175" s="12"/>
      <c r="J1175" s="11"/>
      <c r="L1175" s="9"/>
    </row>
    <row r="1176" spans="1:12" x14ac:dyDescent="0.2">
      <c r="A1176" s="10"/>
      <c r="D1176" s="8"/>
      <c r="H1176" s="12"/>
      <c r="J1176" s="11"/>
      <c r="L1176" s="9"/>
    </row>
    <row r="1177" spans="1:12" x14ac:dyDescent="0.2">
      <c r="A1177" s="10"/>
      <c r="D1177" s="8"/>
      <c r="H1177" s="12"/>
      <c r="J1177" s="11"/>
      <c r="L1177" s="9"/>
    </row>
    <row r="1178" spans="1:12" x14ac:dyDescent="0.2">
      <c r="A1178" s="10"/>
      <c r="D1178" s="8"/>
      <c r="H1178" s="12"/>
      <c r="J1178" s="11"/>
      <c r="L1178" s="9"/>
    </row>
    <row r="1179" spans="1:12" x14ac:dyDescent="0.2">
      <c r="A1179" s="10"/>
      <c r="D1179" s="8"/>
      <c r="H1179" s="12"/>
      <c r="J1179" s="11"/>
      <c r="L1179" s="9"/>
    </row>
    <row r="1180" spans="1:12" x14ac:dyDescent="0.2">
      <c r="A1180" s="10"/>
      <c r="D1180" s="8"/>
      <c r="H1180" s="12"/>
      <c r="J1180" s="11"/>
      <c r="L1180" s="9"/>
    </row>
    <row r="1181" spans="1:12" x14ac:dyDescent="0.2">
      <c r="A1181" s="10"/>
      <c r="D1181" s="8"/>
      <c r="H1181" s="12"/>
      <c r="J1181" s="11"/>
      <c r="L1181" s="9"/>
    </row>
    <row r="1182" spans="1:12" x14ac:dyDescent="0.2">
      <c r="A1182" s="10"/>
      <c r="D1182" s="8"/>
      <c r="H1182" s="12"/>
      <c r="J1182" s="11"/>
      <c r="L1182" s="9"/>
    </row>
    <row r="1183" spans="1:12" x14ac:dyDescent="0.2">
      <c r="A1183" s="10"/>
      <c r="D1183" s="8"/>
      <c r="H1183" s="12"/>
      <c r="J1183" s="11"/>
      <c r="L1183" s="9"/>
    </row>
    <row r="1184" spans="1:12" x14ac:dyDescent="0.2">
      <c r="A1184" s="10"/>
      <c r="D1184" s="8"/>
      <c r="H1184" s="12"/>
      <c r="J1184" s="11"/>
      <c r="L1184" s="9"/>
    </row>
    <row r="1185" spans="1:12" x14ac:dyDescent="0.2">
      <c r="A1185" s="10"/>
      <c r="D1185" s="8"/>
      <c r="H1185" s="12"/>
      <c r="J1185" s="11"/>
      <c r="L1185" s="9"/>
    </row>
    <row r="1186" spans="1:12" x14ac:dyDescent="0.2">
      <c r="A1186" s="10"/>
      <c r="D1186" s="8"/>
      <c r="H1186" s="12"/>
      <c r="J1186" s="11"/>
      <c r="L1186" s="9"/>
    </row>
    <row r="1187" spans="1:12" x14ac:dyDescent="0.2">
      <c r="A1187" s="10"/>
      <c r="D1187" s="8"/>
      <c r="H1187" s="12"/>
      <c r="J1187" s="11"/>
      <c r="L1187" s="9"/>
    </row>
    <row r="1188" spans="1:12" x14ac:dyDescent="0.2">
      <c r="A1188" s="10"/>
      <c r="D1188" s="8"/>
      <c r="H1188" s="12"/>
      <c r="J1188" s="11"/>
      <c r="L1188" s="9"/>
    </row>
    <row r="1189" spans="1:12" x14ac:dyDescent="0.2">
      <c r="A1189" s="10"/>
      <c r="D1189" s="8"/>
      <c r="H1189" s="12"/>
      <c r="J1189" s="11"/>
      <c r="L1189" s="9"/>
    </row>
    <row r="1190" spans="1:12" x14ac:dyDescent="0.2">
      <c r="A1190" s="10"/>
      <c r="D1190" s="8"/>
      <c r="H1190" s="12"/>
      <c r="J1190" s="11"/>
      <c r="L1190" s="9"/>
    </row>
    <row r="1191" spans="1:12" x14ac:dyDescent="0.2">
      <c r="A1191" s="10"/>
      <c r="D1191" s="8"/>
      <c r="H1191" s="12"/>
      <c r="J1191" s="11"/>
      <c r="L1191" s="9"/>
    </row>
    <row r="1192" spans="1:12" x14ac:dyDescent="0.2">
      <c r="A1192" s="10"/>
      <c r="D1192" s="8"/>
      <c r="H1192" s="12"/>
      <c r="J1192" s="11"/>
      <c r="L1192" s="9"/>
    </row>
    <row r="1193" spans="1:12" x14ac:dyDescent="0.2">
      <c r="A1193" s="10"/>
      <c r="D1193" s="8"/>
      <c r="H1193" s="12"/>
      <c r="J1193" s="11"/>
      <c r="L1193" s="9"/>
    </row>
    <row r="1194" spans="1:12" x14ac:dyDescent="0.2">
      <c r="A1194" s="10"/>
      <c r="D1194" s="8"/>
      <c r="H1194" s="12"/>
      <c r="J1194" s="11"/>
      <c r="L1194" s="9"/>
    </row>
    <row r="1195" spans="1:12" x14ac:dyDescent="0.2">
      <c r="A1195" s="10"/>
      <c r="D1195" s="8"/>
      <c r="H1195" s="12"/>
      <c r="J1195" s="11"/>
      <c r="L1195" s="9"/>
    </row>
    <row r="1196" spans="1:12" x14ac:dyDescent="0.2">
      <c r="A1196" s="10"/>
      <c r="D1196" s="8"/>
      <c r="H1196" s="12"/>
      <c r="J1196" s="11"/>
      <c r="L1196" s="9"/>
    </row>
    <row r="1197" spans="1:12" x14ac:dyDescent="0.2">
      <c r="A1197" s="10"/>
      <c r="D1197" s="8"/>
      <c r="H1197" s="12"/>
      <c r="J1197" s="11"/>
      <c r="L1197" s="9"/>
    </row>
    <row r="1198" spans="1:12" x14ac:dyDescent="0.2">
      <c r="A1198" s="10"/>
      <c r="D1198" s="8"/>
      <c r="H1198" s="12"/>
      <c r="J1198" s="11"/>
      <c r="L1198" s="9"/>
    </row>
    <row r="1199" spans="1:12" x14ac:dyDescent="0.2">
      <c r="A1199" s="10"/>
      <c r="D1199" s="8"/>
      <c r="H1199" s="12"/>
      <c r="J1199" s="11"/>
      <c r="L1199" s="9"/>
    </row>
    <row r="1200" spans="1:12" x14ac:dyDescent="0.2">
      <c r="A1200" s="10"/>
      <c r="D1200" s="8"/>
      <c r="H1200" s="12"/>
      <c r="J1200" s="11"/>
      <c r="L1200" s="9"/>
    </row>
    <row r="1201" spans="1:12" x14ac:dyDescent="0.2">
      <c r="A1201" s="10"/>
      <c r="D1201" s="8"/>
      <c r="H1201" s="12"/>
      <c r="J1201" s="11"/>
      <c r="L1201" s="9"/>
    </row>
    <row r="1202" spans="1:12" x14ac:dyDescent="0.2">
      <c r="A1202" s="10"/>
      <c r="D1202" s="8"/>
      <c r="H1202" s="12"/>
      <c r="J1202" s="11"/>
      <c r="L1202" s="9"/>
    </row>
    <row r="1203" spans="1:12" x14ac:dyDescent="0.2">
      <c r="A1203" s="10"/>
      <c r="D1203" s="8"/>
      <c r="H1203" s="12"/>
      <c r="J1203" s="11"/>
      <c r="L1203" s="9"/>
    </row>
    <row r="1204" spans="1:12" x14ac:dyDescent="0.2">
      <c r="A1204" s="10"/>
      <c r="D1204" s="8"/>
      <c r="H1204" s="12"/>
      <c r="J1204" s="11"/>
      <c r="L1204" s="9"/>
    </row>
    <row r="1205" spans="1:12" x14ac:dyDescent="0.2">
      <c r="A1205" s="10"/>
      <c r="D1205" s="8"/>
      <c r="H1205" s="12"/>
      <c r="J1205" s="11"/>
      <c r="L1205" s="9"/>
    </row>
    <row r="1206" spans="1:12" x14ac:dyDescent="0.2">
      <c r="A1206" s="10"/>
      <c r="D1206" s="8"/>
      <c r="H1206" s="12"/>
      <c r="J1206" s="11"/>
      <c r="L1206" s="9"/>
    </row>
    <row r="1207" spans="1:12" x14ac:dyDescent="0.2">
      <c r="A1207" s="10"/>
      <c r="D1207" s="8"/>
      <c r="H1207" s="12"/>
      <c r="J1207" s="11"/>
      <c r="L1207" s="9"/>
    </row>
    <row r="1208" spans="1:12" x14ac:dyDescent="0.2">
      <c r="A1208" s="10"/>
      <c r="D1208" s="8"/>
      <c r="H1208" s="12"/>
      <c r="J1208" s="11"/>
      <c r="L1208" s="9"/>
    </row>
    <row r="1209" spans="1:12" x14ac:dyDescent="0.2">
      <c r="A1209" s="10"/>
      <c r="D1209" s="8"/>
      <c r="H1209" s="12"/>
      <c r="J1209" s="11"/>
      <c r="L1209" s="9"/>
    </row>
    <row r="1210" spans="1:12" x14ac:dyDescent="0.2">
      <c r="A1210" s="10"/>
      <c r="D1210" s="8"/>
      <c r="H1210" s="12"/>
      <c r="J1210" s="11"/>
      <c r="L1210" s="9"/>
    </row>
    <row r="1211" spans="1:12" x14ac:dyDescent="0.2">
      <c r="A1211" s="10"/>
      <c r="D1211" s="8"/>
      <c r="H1211" s="12"/>
      <c r="J1211" s="11"/>
      <c r="L1211" s="9"/>
    </row>
    <row r="1212" spans="1:12" x14ac:dyDescent="0.2">
      <c r="A1212" s="10"/>
      <c r="D1212" s="8"/>
      <c r="H1212" s="12"/>
      <c r="J1212" s="11"/>
      <c r="L1212" s="9"/>
    </row>
    <row r="1213" spans="1:12" x14ac:dyDescent="0.2">
      <c r="A1213" s="10"/>
      <c r="D1213" s="8"/>
      <c r="H1213" s="12"/>
      <c r="J1213" s="11"/>
      <c r="L1213" s="9"/>
    </row>
    <row r="1214" spans="1:12" x14ac:dyDescent="0.2">
      <c r="A1214" s="10"/>
      <c r="D1214" s="8"/>
      <c r="H1214" s="12"/>
      <c r="J1214" s="11"/>
      <c r="L1214" s="9"/>
    </row>
    <row r="1215" spans="1:12" x14ac:dyDescent="0.2">
      <c r="A1215" s="10"/>
      <c r="D1215" s="8"/>
      <c r="H1215" s="12"/>
      <c r="J1215" s="11"/>
      <c r="L1215" s="9"/>
    </row>
    <row r="1216" spans="1:12" x14ac:dyDescent="0.2">
      <c r="A1216" s="10"/>
      <c r="D1216" s="8"/>
      <c r="H1216" s="12"/>
      <c r="J1216" s="11"/>
      <c r="L1216" s="9"/>
    </row>
    <row r="1217" spans="1:12" x14ac:dyDescent="0.2">
      <c r="A1217" s="10"/>
      <c r="D1217" s="8"/>
      <c r="H1217" s="12"/>
      <c r="J1217" s="11"/>
      <c r="L1217" s="9"/>
    </row>
    <row r="1218" spans="1:12" x14ac:dyDescent="0.2">
      <c r="A1218" s="10"/>
      <c r="D1218" s="8"/>
      <c r="H1218" s="12"/>
      <c r="J1218" s="11"/>
      <c r="L1218" s="9"/>
    </row>
    <row r="1219" spans="1:12" x14ac:dyDescent="0.2">
      <c r="A1219" s="10"/>
      <c r="D1219" s="8"/>
      <c r="H1219" s="12"/>
      <c r="J1219" s="11"/>
      <c r="L1219" s="9"/>
    </row>
    <row r="1220" spans="1:12" x14ac:dyDescent="0.2">
      <c r="A1220" s="10"/>
      <c r="D1220" s="8"/>
      <c r="H1220" s="12"/>
      <c r="J1220" s="11"/>
      <c r="L1220" s="9"/>
    </row>
    <row r="1221" spans="1:12" x14ac:dyDescent="0.2">
      <c r="A1221" s="10"/>
      <c r="D1221" s="8"/>
      <c r="H1221" s="12"/>
      <c r="J1221" s="11"/>
      <c r="L1221" s="9"/>
    </row>
    <row r="1222" spans="1:12" x14ac:dyDescent="0.2">
      <c r="A1222" s="10"/>
      <c r="D1222" s="8"/>
      <c r="H1222" s="12"/>
      <c r="J1222" s="11"/>
      <c r="L1222" s="9"/>
    </row>
    <row r="1223" spans="1:12" x14ac:dyDescent="0.2">
      <c r="A1223" s="10"/>
      <c r="D1223" s="8"/>
      <c r="H1223" s="12"/>
      <c r="J1223" s="11"/>
      <c r="L1223" s="9"/>
    </row>
    <row r="1224" spans="1:12" x14ac:dyDescent="0.2">
      <c r="A1224" s="10"/>
      <c r="D1224" s="8"/>
      <c r="H1224" s="12"/>
      <c r="J1224" s="11"/>
      <c r="L1224" s="9"/>
    </row>
    <row r="1225" spans="1:12" x14ac:dyDescent="0.2">
      <c r="A1225" s="10"/>
      <c r="D1225" s="8"/>
      <c r="H1225" s="12"/>
      <c r="J1225" s="11"/>
      <c r="L1225" s="9"/>
    </row>
    <row r="1226" spans="1:12" x14ac:dyDescent="0.2">
      <c r="A1226" s="10"/>
      <c r="D1226" s="8"/>
      <c r="H1226" s="12"/>
      <c r="J1226" s="11"/>
      <c r="L1226" s="9"/>
    </row>
    <row r="1227" spans="1:12" x14ac:dyDescent="0.2">
      <c r="A1227" s="10"/>
      <c r="D1227" s="8"/>
      <c r="H1227" s="12"/>
      <c r="J1227" s="11"/>
      <c r="L1227" s="9"/>
    </row>
    <row r="1228" spans="1:12" x14ac:dyDescent="0.2">
      <c r="A1228" s="10"/>
      <c r="D1228" s="8"/>
      <c r="H1228" s="12"/>
      <c r="J1228" s="11"/>
      <c r="L1228" s="9"/>
    </row>
    <row r="1229" spans="1:12" x14ac:dyDescent="0.2">
      <c r="A1229" s="10"/>
      <c r="D1229" s="8"/>
      <c r="H1229" s="12"/>
      <c r="J1229" s="11"/>
      <c r="L1229" s="9"/>
    </row>
    <row r="1230" spans="1:12" x14ac:dyDescent="0.2">
      <c r="A1230" s="10"/>
      <c r="D1230" s="8"/>
      <c r="H1230" s="12"/>
      <c r="J1230" s="11"/>
      <c r="L1230" s="9"/>
    </row>
    <row r="1231" spans="1:12" x14ac:dyDescent="0.2">
      <c r="A1231" s="10"/>
      <c r="D1231" s="8"/>
      <c r="H1231" s="12"/>
      <c r="J1231" s="11"/>
      <c r="L1231" s="9"/>
    </row>
    <row r="1232" spans="1:12" x14ac:dyDescent="0.2">
      <c r="A1232" s="10"/>
      <c r="D1232" s="8"/>
      <c r="H1232" s="12"/>
      <c r="J1232" s="11"/>
      <c r="L1232" s="9"/>
    </row>
    <row r="1233" spans="1:12" x14ac:dyDescent="0.2">
      <c r="A1233" s="10"/>
      <c r="D1233" s="8"/>
      <c r="H1233" s="12"/>
      <c r="J1233" s="11"/>
      <c r="L1233" s="9"/>
    </row>
    <row r="1234" spans="1:12" x14ac:dyDescent="0.2">
      <c r="A1234" s="10"/>
      <c r="D1234" s="8"/>
      <c r="H1234" s="12"/>
      <c r="J1234" s="11"/>
      <c r="L1234" s="9"/>
    </row>
    <row r="1235" spans="1:12" x14ac:dyDescent="0.2">
      <c r="A1235" s="10"/>
      <c r="D1235" s="8"/>
      <c r="H1235" s="12"/>
      <c r="J1235" s="11"/>
      <c r="L1235" s="9"/>
    </row>
    <row r="1236" spans="1:12" x14ac:dyDescent="0.2">
      <c r="A1236" s="10"/>
      <c r="D1236" s="8"/>
      <c r="H1236" s="12"/>
      <c r="J1236" s="11"/>
      <c r="L1236" s="9"/>
    </row>
    <row r="1237" spans="1:12" x14ac:dyDescent="0.2">
      <c r="A1237" s="10"/>
      <c r="D1237" s="8"/>
      <c r="H1237" s="12"/>
      <c r="J1237" s="11"/>
      <c r="L1237" s="9"/>
    </row>
    <row r="1238" spans="1:12" x14ac:dyDescent="0.2">
      <c r="A1238" s="10"/>
      <c r="D1238" s="8"/>
      <c r="H1238" s="12"/>
      <c r="J1238" s="11"/>
      <c r="L1238" s="9"/>
    </row>
    <row r="1239" spans="1:12" x14ac:dyDescent="0.2">
      <c r="A1239" s="10"/>
      <c r="D1239" s="8"/>
      <c r="H1239" s="12"/>
      <c r="J1239" s="11"/>
      <c r="L1239" s="9"/>
    </row>
    <row r="1240" spans="1:12" x14ac:dyDescent="0.2">
      <c r="A1240" s="10"/>
      <c r="D1240" s="8"/>
      <c r="H1240" s="12"/>
      <c r="J1240" s="11"/>
      <c r="L1240" s="9"/>
    </row>
    <row r="1241" spans="1:12" x14ac:dyDescent="0.2">
      <c r="A1241" s="10"/>
      <c r="D1241" s="8"/>
      <c r="H1241" s="12"/>
      <c r="J1241" s="11"/>
      <c r="L1241" s="9"/>
    </row>
    <row r="1242" spans="1:12" x14ac:dyDescent="0.2">
      <c r="A1242" s="10"/>
      <c r="D1242" s="8"/>
      <c r="H1242" s="12"/>
      <c r="J1242" s="11"/>
      <c r="L1242" s="9"/>
    </row>
    <row r="1243" spans="1:12" x14ac:dyDescent="0.2">
      <c r="A1243" s="10"/>
      <c r="D1243" s="8"/>
      <c r="H1243" s="12"/>
      <c r="J1243" s="11"/>
      <c r="L1243" s="9"/>
    </row>
    <row r="1244" spans="1:12" x14ac:dyDescent="0.2">
      <c r="A1244" s="10"/>
      <c r="D1244" s="8"/>
      <c r="H1244" s="12"/>
      <c r="J1244" s="11"/>
      <c r="L1244" s="9"/>
    </row>
    <row r="1245" spans="1:12" x14ac:dyDescent="0.2">
      <c r="A1245" s="10"/>
      <c r="D1245" s="8"/>
      <c r="H1245" s="12"/>
      <c r="J1245" s="11"/>
      <c r="L1245" s="9"/>
    </row>
    <row r="1246" spans="1:12" x14ac:dyDescent="0.2">
      <c r="A1246" s="10"/>
      <c r="D1246" s="8"/>
      <c r="H1246" s="12"/>
      <c r="J1246" s="11"/>
      <c r="L1246" s="9"/>
    </row>
    <row r="1247" spans="1:12" x14ac:dyDescent="0.2">
      <c r="A1247" s="10"/>
      <c r="D1247" s="8"/>
      <c r="H1247" s="12"/>
      <c r="J1247" s="11"/>
      <c r="L1247" s="9"/>
    </row>
    <row r="1248" spans="1:12" x14ac:dyDescent="0.2">
      <c r="A1248" s="10"/>
      <c r="D1248" s="8"/>
      <c r="H1248" s="12"/>
      <c r="J1248" s="11"/>
      <c r="L1248" s="9"/>
    </row>
    <row r="1249" spans="1:12" x14ac:dyDescent="0.2">
      <c r="A1249" s="10"/>
      <c r="D1249" s="8"/>
      <c r="H1249" s="12"/>
      <c r="J1249" s="11"/>
      <c r="L1249" s="9"/>
    </row>
    <row r="1250" spans="1:12" x14ac:dyDescent="0.2">
      <c r="A1250" s="10"/>
      <c r="D1250" s="8"/>
      <c r="H1250" s="12"/>
      <c r="J1250" s="11"/>
      <c r="L1250" s="9"/>
    </row>
    <row r="1251" spans="1:12" x14ac:dyDescent="0.2">
      <c r="A1251" s="10"/>
      <c r="D1251" s="8"/>
      <c r="H1251" s="12"/>
      <c r="J1251" s="11"/>
      <c r="L1251" s="9"/>
    </row>
    <row r="1252" spans="1:12" x14ac:dyDescent="0.2">
      <c r="A1252" s="10"/>
      <c r="D1252" s="8"/>
      <c r="H1252" s="12"/>
      <c r="J1252" s="11"/>
      <c r="L1252" s="9"/>
    </row>
    <row r="1253" spans="1:12" x14ac:dyDescent="0.2">
      <c r="A1253" s="10"/>
      <c r="D1253" s="8"/>
      <c r="H1253" s="12"/>
      <c r="J1253" s="11"/>
      <c r="L1253" s="9"/>
    </row>
    <row r="1254" spans="1:12" x14ac:dyDescent="0.2">
      <c r="A1254" s="10"/>
      <c r="D1254" s="8"/>
      <c r="H1254" s="12"/>
      <c r="J1254" s="11"/>
      <c r="L1254" s="9"/>
    </row>
    <row r="1255" spans="1:12" x14ac:dyDescent="0.2">
      <c r="A1255" s="10"/>
      <c r="D1255" s="8"/>
      <c r="H1255" s="12"/>
      <c r="J1255" s="11"/>
      <c r="L1255" s="9"/>
    </row>
    <row r="1256" spans="1:12" x14ac:dyDescent="0.2">
      <c r="A1256" s="10"/>
      <c r="D1256" s="8"/>
      <c r="H1256" s="12"/>
      <c r="J1256" s="11"/>
      <c r="L1256" s="9"/>
    </row>
    <row r="1257" spans="1:12" x14ac:dyDescent="0.2">
      <c r="A1257" s="10"/>
      <c r="D1257" s="8"/>
      <c r="H1257" s="12"/>
      <c r="J1257" s="11"/>
      <c r="L1257" s="9"/>
    </row>
    <row r="1258" spans="1:12" x14ac:dyDescent="0.2">
      <c r="A1258" s="10"/>
      <c r="D1258" s="8"/>
      <c r="H1258" s="12"/>
      <c r="J1258" s="11"/>
      <c r="L1258" s="9"/>
    </row>
    <row r="1259" spans="1:12" x14ac:dyDescent="0.2">
      <c r="A1259" s="10"/>
      <c r="D1259" s="8"/>
      <c r="H1259" s="12"/>
      <c r="J1259" s="11"/>
      <c r="L1259" s="9"/>
    </row>
    <row r="1260" spans="1:12" x14ac:dyDescent="0.2">
      <c r="A1260" s="10"/>
      <c r="D1260" s="8"/>
      <c r="H1260" s="12"/>
      <c r="J1260" s="11"/>
      <c r="L1260" s="9"/>
    </row>
    <row r="1261" spans="1:12" x14ac:dyDescent="0.2">
      <c r="A1261" s="10"/>
      <c r="D1261" s="8"/>
      <c r="H1261" s="12"/>
      <c r="J1261" s="11"/>
      <c r="L1261" s="9"/>
    </row>
    <row r="1262" spans="1:12" x14ac:dyDescent="0.2">
      <c r="A1262" s="10"/>
      <c r="D1262" s="8"/>
      <c r="H1262" s="12"/>
      <c r="J1262" s="11"/>
      <c r="L1262" s="9"/>
    </row>
    <row r="1263" spans="1:12" x14ac:dyDescent="0.2">
      <c r="A1263" s="10"/>
      <c r="D1263" s="8"/>
      <c r="H1263" s="12"/>
      <c r="J1263" s="11"/>
      <c r="L1263" s="9"/>
    </row>
    <row r="1264" spans="1:12" x14ac:dyDescent="0.2">
      <c r="A1264" s="10"/>
      <c r="D1264" s="8"/>
      <c r="H1264" s="12"/>
      <c r="J1264" s="11"/>
      <c r="L1264" s="9"/>
    </row>
    <row r="1265" spans="1:12" x14ac:dyDescent="0.2">
      <c r="A1265" s="10"/>
      <c r="D1265" s="8"/>
      <c r="H1265" s="12"/>
      <c r="J1265" s="11"/>
      <c r="L1265" s="9"/>
    </row>
    <row r="1266" spans="1:12" x14ac:dyDescent="0.2">
      <c r="A1266" s="10"/>
      <c r="D1266" s="8"/>
      <c r="H1266" s="12"/>
      <c r="J1266" s="11"/>
      <c r="L1266" s="9"/>
    </row>
    <row r="1267" spans="1:12" x14ac:dyDescent="0.2">
      <c r="A1267" s="10"/>
      <c r="D1267" s="8"/>
      <c r="H1267" s="12"/>
      <c r="J1267" s="11"/>
      <c r="L1267" s="9"/>
    </row>
    <row r="1268" spans="1:12" x14ac:dyDescent="0.2">
      <c r="A1268" s="10"/>
      <c r="D1268" s="8"/>
      <c r="H1268" s="12"/>
      <c r="J1268" s="11"/>
      <c r="L1268" s="9"/>
    </row>
    <row r="1269" spans="1:12" x14ac:dyDescent="0.2">
      <c r="A1269" s="10"/>
      <c r="D1269" s="8"/>
      <c r="H1269" s="12"/>
      <c r="J1269" s="11"/>
      <c r="L1269" s="9"/>
    </row>
    <row r="1270" spans="1:12" x14ac:dyDescent="0.2">
      <c r="A1270" s="10"/>
      <c r="D1270" s="8"/>
      <c r="H1270" s="12"/>
      <c r="J1270" s="11"/>
      <c r="L1270" s="9"/>
    </row>
    <row r="1271" spans="1:12" x14ac:dyDescent="0.2">
      <c r="A1271" s="10"/>
      <c r="D1271" s="8"/>
      <c r="H1271" s="12"/>
      <c r="J1271" s="11"/>
      <c r="L1271" s="9"/>
    </row>
    <row r="1272" spans="1:12" x14ac:dyDescent="0.2">
      <c r="A1272" s="10"/>
      <c r="D1272" s="8"/>
      <c r="H1272" s="12"/>
      <c r="J1272" s="11"/>
      <c r="L1272" s="9"/>
    </row>
    <row r="1273" spans="1:12" x14ac:dyDescent="0.2">
      <c r="A1273" s="10"/>
      <c r="D1273" s="8"/>
      <c r="H1273" s="12"/>
      <c r="J1273" s="11"/>
      <c r="L1273" s="9"/>
    </row>
    <row r="1274" spans="1:12" x14ac:dyDescent="0.2">
      <c r="A1274" s="10"/>
      <c r="D1274" s="8"/>
      <c r="H1274" s="12"/>
      <c r="J1274" s="11"/>
      <c r="L1274" s="9"/>
    </row>
    <row r="1275" spans="1:12" x14ac:dyDescent="0.2">
      <c r="A1275" s="10"/>
      <c r="D1275" s="8"/>
      <c r="H1275" s="12"/>
      <c r="J1275" s="11"/>
      <c r="L1275" s="9"/>
    </row>
    <row r="1276" spans="1:12" x14ac:dyDescent="0.2">
      <c r="A1276" s="10"/>
      <c r="D1276" s="8"/>
      <c r="H1276" s="12"/>
      <c r="J1276" s="11"/>
      <c r="L1276" s="9"/>
    </row>
    <row r="1277" spans="1:12" x14ac:dyDescent="0.2">
      <c r="A1277" s="10"/>
      <c r="D1277" s="8"/>
      <c r="H1277" s="12"/>
      <c r="J1277" s="11"/>
      <c r="L1277" s="9"/>
    </row>
    <row r="1278" spans="1:12" x14ac:dyDescent="0.2">
      <c r="A1278" s="10"/>
      <c r="D1278" s="8"/>
      <c r="H1278" s="12"/>
      <c r="J1278" s="11"/>
      <c r="L1278" s="9"/>
    </row>
    <row r="1279" spans="1:12" x14ac:dyDescent="0.2">
      <c r="A1279" s="10"/>
      <c r="D1279" s="8"/>
      <c r="H1279" s="12"/>
      <c r="J1279" s="11"/>
      <c r="L1279" s="9"/>
    </row>
    <row r="1280" spans="1:12" x14ac:dyDescent="0.2">
      <c r="A1280" s="10"/>
      <c r="D1280" s="8"/>
      <c r="H1280" s="12"/>
      <c r="J1280" s="11"/>
      <c r="L1280" s="9"/>
    </row>
    <row r="1281" spans="1:12" x14ac:dyDescent="0.2">
      <c r="A1281" s="10"/>
      <c r="D1281" s="8"/>
      <c r="H1281" s="12"/>
      <c r="J1281" s="11"/>
      <c r="L1281" s="9"/>
    </row>
    <row r="1282" spans="1:12" x14ac:dyDescent="0.2">
      <c r="A1282" s="10"/>
      <c r="D1282" s="8"/>
      <c r="H1282" s="12"/>
      <c r="J1282" s="11"/>
      <c r="L1282" s="9"/>
    </row>
    <row r="1283" spans="1:12" x14ac:dyDescent="0.2">
      <c r="A1283" s="10"/>
      <c r="D1283" s="8"/>
      <c r="H1283" s="12"/>
      <c r="J1283" s="11"/>
      <c r="L1283" s="9"/>
    </row>
    <row r="1284" spans="1:12" x14ac:dyDescent="0.2">
      <c r="A1284" s="10"/>
      <c r="D1284" s="8"/>
      <c r="H1284" s="12"/>
      <c r="J1284" s="11"/>
      <c r="L1284" s="9"/>
    </row>
    <row r="1285" spans="1:12" x14ac:dyDescent="0.2">
      <c r="A1285" s="10"/>
      <c r="D1285" s="8"/>
      <c r="H1285" s="12"/>
      <c r="J1285" s="11"/>
      <c r="L1285" s="9"/>
    </row>
    <row r="1286" spans="1:12" x14ac:dyDescent="0.2">
      <c r="A1286" s="10"/>
      <c r="D1286" s="8"/>
      <c r="H1286" s="12"/>
      <c r="J1286" s="11"/>
      <c r="L1286" s="9"/>
    </row>
    <row r="1287" spans="1:12" x14ac:dyDescent="0.2">
      <c r="A1287" s="10"/>
      <c r="D1287" s="8"/>
      <c r="J1287" s="11"/>
      <c r="L1287" s="9"/>
    </row>
    <row r="1288" spans="1:12" x14ac:dyDescent="0.2">
      <c r="A1288" s="10"/>
      <c r="D1288" s="8"/>
      <c r="L1288" s="9"/>
    </row>
    <row r="1289" spans="1:12" x14ac:dyDescent="0.2">
      <c r="A1289" s="10"/>
      <c r="D1289" s="8"/>
      <c r="L1289" s="9"/>
    </row>
    <row r="1290" spans="1:12" x14ac:dyDescent="0.2">
      <c r="A1290" s="10"/>
      <c r="D1290" s="8"/>
      <c r="L1290" s="9"/>
    </row>
    <row r="1291" spans="1:12" x14ac:dyDescent="0.2">
      <c r="A1291" s="10"/>
      <c r="D1291" s="8"/>
      <c r="L1291" s="9"/>
    </row>
    <row r="1292" spans="1:12" x14ac:dyDescent="0.2">
      <c r="A1292" s="10"/>
      <c r="D1292" s="8"/>
      <c r="L1292" s="9"/>
    </row>
    <row r="1293" spans="1:12" x14ac:dyDescent="0.2">
      <c r="A1293" s="10"/>
      <c r="D1293" s="8"/>
      <c r="L1293" s="9"/>
    </row>
    <row r="1294" spans="1:12" x14ac:dyDescent="0.2">
      <c r="A1294" s="10"/>
      <c r="D1294" s="8"/>
      <c r="L1294" s="9"/>
    </row>
    <row r="1295" spans="1:12" x14ac:dyDescent="0.2">
      <c r="A1295" s="10"/>
      <c r="D1295" s="8"/>
      <c r="L1295" s="9"/>
    </row>
    <row r="1296" spans="1:12" x14ac:dyDescent="0.2">
      <c r="A1296" s="10"/>
      <c r="D1296" s="8"/>
      <c r="L1296" s="9"/>
    </row>
    <row r="1297" spans="1:12" x14ac:dyDescent="0.2">
      <c r="A1297" s="10"/>
      <c r="D1297" s="8"/>
      <c r="L1297" s="9"/>
    </row>
    <row r="1298" spans="1:12" x14ac:dyDescent="0.2">
      <c r="A1298" s="10"/>
      <c r="D1298" s="8"/>
      <c r="L1298" s="9"/>
    </row>
    <row r="1299" spans="1:12" x14ac:dyDescent="0.2">
      <c r="A1299" s="10"/>
      <c r="D1299" s="8"/>
      <c r="L1299" s="9"/>
    </row>
    <row r="1300" spans="1:12" x14ac:dyDescent="0.2">
      <c r="A1300" s="10"/>
      <c r="D1300" s="8"/>
      <c r="L1300" s="9"/>
    </row>
    <row r="1301" spans="1:12" x14ac:dyDescent="0.2">
      <c r="A1301" s="10"/>
      <c r="D1301" s="8"/>
      <c r="L1301" s="9"/>
    </row>
    <row r="1302" spans="1:12" x14ac:dyDescent="0.2">
      <c r="A1302" s="10"/>
      <c r="D1302" s="8"/>
      <c r="L1302" s="9"/>
    </row>
    <row r="1303" spans="1:12" x14ac:dyDescent="0.2">
      <c r="A1303" s="10"/>
      <c r="D1303" s="8"/>
      <c r="L1303" s="9"/>
    </row>
    <row r="1304" spans="1:12" x14ac:dyDescent="0.2">
      <c r="A1304" s="10"/>
      <c r="D1304" s="8"/>
      <c r="L1304" s="9"/>
    </row>
    <row r="1305" spans="1:12" x14ac:dyDescent="0.2">
      <c r="A1305" s="10"/>
      <c r="D1305" s="8"/>
      <c r="L1305" s="9"/>
    </row>
    <row r="1306" spans="1:12" x14ac:dyDescent="0.2">
      <c r="A1306" s="10"/>
      <c r="D1306" s="8"/>
      <c r="L1306" s="9"/>
    </row>
    <row r="1307" spans="1:12" x14ac:dyDescent="0.2">
      <c r="A1307" s="10"/>
      <c r="D1307" s="8"/>
      <c r="L1307" s="9"/>
    </row>
    <row r="1308" spans="1:12" x14ac:dyDescent="0.2">
      <c r="A1308" s="10"/>
      <c r="D1308" s="8"/>
      <c r="L1308" s="9"/>
    </row>
    <row r="1309" spans="1:12" x14ac:dyDescent="0.2">
      <c r="A1309" s="10"/>
      <c r="D1309" s="8"/>
      <c r="L1309" s="9"/>
    </row>
    <row r="1310" spans="1:12" x14ac:dyDescent="0.2">
      <c r="A1310" s="10"/>
      <c r="D1310" s="8"/>
      <c r="L1310" s="9"/>
    </row>
    <row r="1311" spans="1:12" x14ac:dyDescent="0.2">
      <c r="A1311" s="10"/>
      <c r="D1311" s="8"/>
      <c r="L1311" s="9"/>
    </row>
    <row r="1312" spans="1:12" x14ac:dyDescent="0.2">
      <c r="A1312" s="10"/>
      <c r="D1312" s="8"/>
      <c r="L1312" s="9"/>
    </row>
    <row r="1313" spans="1:12" x14ac:dyDescent="0.2">
      <c r="A1313" s="10"/>
      <c r="D1313" s="8"/>
      <c r="L1313" s="9"/>
    </row>
    <row r="1314" spans="1:12" x14ac:dyDescent="0.2">
      <c r="A1314" s="10"/>
      <c r="D1314" s="8"/>
      <c r="L1314" s="9"/>
    </row>
    <row r="1315" spans="1:12" x14ac:dyDescent="0.2">
      <c r="A1315" s="10"/>
      <c r="D1315" s="8"/>
      <c r="L1315" s="9"/>
    </row>
    <row r="1316" spans="1:12" x14ac:dyDescent="0.2">
      <c r="A1316" s="10"/>
      <c r="D1316" s="8"/>
      <c r="L1316" s="9"/>
    </row>
    <row r="1317" spans="1:12" x14ac:dyDescent="0.2">
      <c r="A1317" s="10"/>
      <c r="D1317" s="8"/>
      <c r="L1317" s="9"/>
    </row>
    <row r="1318" spans="1:12" x14ac:dyDescent="0.2">
      <c r="A1318" s="10"/>
      <c r="D1318" s="8"/>
      <c r="L1318" s="9"/>
    </row>
    <row r="1319" spans="1:12" x14ac:dyDescent="0.2">
      <c r="A1319" s="10"/>
      <c r="D1319" s="8"/>
      <c r="L1319" s="9"/>
    </row>
    <row r="1320" spans="1:12" x14ac:dyDescent="0.2">
      <c r="A1320" s="10"/>
      <c r="D1320" s="8"/>
      <c r="L1320" s="9"/>
    </row>
    <row r="1321" spans="1:12" x14ac:dyDescent="0.2">
      <c r="A1321" s="10"/>
      <c r="D1321" s="8"/>
      <c r="L1321" s="9"/>
    </row>
    <row r="1322" spans="1:12" x14ac:dyDescent="0.2">
      <c r="A1322" s="10"/>
      <c r="D1322" s="8"/>
      <c r="L1322" s="9"/>
    </row>
    <row r="1323" spans="1:12" x14ac:dyDescent="0.2">
      <c r="A1323" s="10"/>
      <c r="D1323" s="8"/>
      <c r="L1323" s="9"/>
    </row>
    <row r="1324" spans="1:12" x14ac:dyDescent="0.2">
      <c r="A1324" s="10"/>
      <c r="D1324" s="8"/>
      <c r="L1324" s="9"/>
    </row>
    <row r="1325" spans="1:12" x14ac:dyDescent="0.2">
      <c r="A1325" s="10"/>
      <c r="D1325" s="8"/>
      <c r="L1325" s="9"/>
    </row>
    <row r="1326" spans="1:12" x14ac:dyDescent="0.2">
      <c r="A1326" s="10"/>
      <c r="D1326" s="8"/>
      <c r="L1326" s="9"/>
    </row>
    <row r="1327" spans="1:12" x14ac:dyDescent="0.2">
      <c r="A1327" s="10"/>
      <c r="D1327" s="8"/>
      <c r="L1327" s="9"/>
    </row>
    <row r="1328" spans="1:12" x14ac:dyDescent="0.2">
      <c r="A1328" s="10"/>
      <c r="D1328" s="8"/>
      <c r="L1328" s="9"/>
    </row>
    <row r="1329" spans="1:12" x14ac:dyDescent="0.2">
      <c r="A1329" s="10"/>
      <c r="D1329" s="8"/>
      <c r="L1329" s="9"/>
    </row>
    <row r="1330" spans="1:12" x14ac:dyDescent="0.2">
      <c r="A1330" s="10"/>
      <c r="D1330" s="8"/>
      <c r="L1330" s="9"/>
    </row>
    <row r="1331" spans="1:12" x14ac:dyDescent="0.2">
      <c r="A1331" s="10"/>
      <c r="D1331" s="8"/>
      <c r="L1331" s="9"/>
    </row>
    <row r="1332" spans="1:12" x14ac:dyDescent="0.2">
      <c r="A1332" s="10"/>
      <c r="D1332" s="8"/>
      <c r="L1332" s="9"/>
    </row>
    <row r="1333" spans="1:12" x14ac:dyDescent="0.2">
      <c r="A1333" s="10"/>
      <c r="D1333" s="8"/>
      <c r="L1333" s="9"/>
    </row>
    <row r="1334" spans="1:12" x14ac:dyDescent="0.2">
      <c r="A1334" s="10"/>
      <c r="D1334" s="8"/>
      <c r="L1334" s="9"/>
    </row>
    <row r="1335" spans="1:12" x14ac:dyDescent="0.2">
      <c r="A1335" s="10"/>
      <c r="D1335" s="8"/>
      <c r="L1335" s="9"/>
    </row>
    <row r="1336" spans="1:12" x14ac:dyDescent="0.2">
      <c r="A1336" s="10"/>
      <c r="D1336" s="8"/>
      <c r="L1336" s="9"/>
    </row>
    <row r="1337" spans="1:12" x14ac:dyDescent="0.2">
      <c r="A1337" s="10"/>
      <c r="D1337" s="8"/>
      <c r="L1337" s="9"/>
    </row>
    <row r="1338" spans="1:12" x14ac:dyDescent="0.2">
      <c r="A1338" s="10"/>
      <c r="D1338" s="8"/>
      <c r="L1338" s="9"/>
    </row>
    <row r="1339" spans="1:12" x14ac:dyDescent="0.2">
      <c r="A1339" s="10"/>
      <c r="D1339" s="8"/>
      <c r="L1339" s="9"/>
    </row>
    <row r="1340" spans="1:12" x14ac:dyDescent="0.2">
      <c r="A1340" s="10"/>
      <c r="D1340" s="8"/>
      <c r="L1340" s="9"/>
    </row>
    <row r="1341" spans="1:12" x14ac:dyDescent="0.2">
      <c r="A1341" s="10"/>
      <c r="D1341" s="8"/>
      <c r="L1341" s="9"/>
    </row>
    <row r="1342" spans="1:12" x14ac:dyDescent="0.2">
      <c r="A1342" s="10"/>
      <c r="D1342" s="8"/>
      <c r="L1342" s="9"/>
    </row>
    <row r="1343" spans="1:12" x14ac:dyDescent="0.2">
      <c r="A1343" s="10"/>
      <c r="D1343" s="8"/>
      <c r="L1343" s="9"/>
    </row>
    <row r="1344" spans="1:12" x14ac:dyDescent="0.2">
      <c r="A1344" s="10"/>
      <c r="D1344" s="8"/>
      <c r="L1344" s="9"/>
    </row>
    <row r="1345" spans="1:12" x14ac:dyDescent="0.2">
      <c r="A1345" s="10"/>
      <c r="D1345" s="8"/>
      <c r="L1345" s="9"/>
    </row>
    <row r="1346" spans="1:12" x14ac:dyDescent="0.2">
      <c r="A1346" s="10"/>
      <c r="D1346" s="8"/>
      <c r="L1346" s="9"/>
    </row>
    <row r="1347" spans="1:12" x14ac:dyDescent="0.2">
      <c r="A1347" s="10"/>
      <c r="D1347" s="8"/>
      <c r="L1347" s="9"/>
    </row>
    <row r="1348" spans="1:12" x14ac:dyDescent="0.2">
      <c r="A1348" s="10"/>
      <c r="D1348" s="8"/>
      <c r="L1348" s="9"/>
    </row>
    <row r="1349" spans="1:12" x14ac:dyDescent="0.2">
      <c r="A1349" s="10"/>
      <c r="D1349" s="8"/>
      <c r="L1349" s="9"/>
    </row>
    <row r="1350" spans="1:12" x14ac:dyDescent="0.2">
      <c r="A1350" s="10"/>
      <c r="D1350" s="8"/>
      <c r="L1350" s="9"/>
    </row>
    <row r="1351" spans="1:12" x14ac:dyDescent="0.2">
      <c r="A1351" s="10"/>
      <c r="D1351" s="8"/>
      <c r="L1351" s="9"/>
    </row>
    <row r="1352" spans="1:12" x14ac:dyDescent="0.2">
      <c r="A1352" s="10"/>
      <c r="D1352" s="8"/>
      <c r="L1352" s="9"/>
    </row>
    <row r="1353" spans="1:12" x14ac:dyDescent="0.2">
      <c r="A1353" s="10"/>
      <c r="D1353" s="8"/>
      <c r="L1353" s="9"/>
    </row>
    <row r="1354" spans="1:12" x14ac:dyDescent="0.2">
      <c r="A1354" s="10"/>
      <c r="D1354" s="8"/>
      <c r="L1354" s="9"/>
    </row>
    <row r="1355" spans="1:12" x14ac:dyDescent="0.2">
      <c r="A1355" s="10"/>
      <c r="D1355" s="8"/>
      <c r="L1355" s="9"/>
    </row>
    <row r="1356" spans="1:12" x14ac:dyDescent="0.2">
      <c r="A1356" s="10"/>
      <c r="D1356" s="8"/>
      <c r="L1356" s="9"/>
    </row>
    <row r="1357" spans="1:12" x14ac:dyDescent="0.2">
      <c r="A1357" s="10"/>
      <c r="D1357" s="8"/>
      <c r="L1357" s="9"/>
    </row>
    <row r="1358" spans="1:12" x14ac:dyDescent="0.2">
      <c r="A1358" s="10"/>
      <c r="D1358" s="8"/>
      <c r="L1358" s="9"/>
    </row>
    <row r="1359" spans="1:12" x14ac:dyDescent="0.2">
      <c r="A1359" s="10"/>
      <c r="D1359" s="8"/>
      <c r="L1359" s="9"/>
    </row>
    <row r="1360" spans="1:12" x14ac:dyDescent="0.2">
      <c r="A1360" s="10"/>
      <c r="D1360" s="8"/>
      <c r="L1360" s="9"/>
    </row>
    <row r="1361" spans="1:12" x14ac:dyDescent="0.2">
      <c r="A1361" s="10"/>
      <c r="D1361" s="8"/>
      <c r="L1361" s="9"/>
    </row>
    <row r="1362" spans="1:12" x14ac:dyDescent="0.2">
      <c r="A1362" s="10"/>
      <c r="D1362" s="8"/>
      <c r="L1362" s="9"/>
    </row>
    <row r="1363" spans="1:12" x14ac:dyDescent="0.2">
      <c r="A1363" s="10"/>
      <c r="D1363" s="8"/>
      <c r="L1363" s="9"/>
    </row>
    <row r="1364" spans="1:12" x14ac:dyDescent="0.2">
      <c r="A1364" s="10"/>
      <c r="D1364" s="8"/>
      <c r="L1364" s="9"/>
    </row>
    <row r="1365" spans="1:12" x14ac:dyDescent="0.2">
      <c r="A1365" s="10"/>
      <c r="D1365" s="8"/>
      <c r="L1365" s="9"/>
    </row>
    <row r="1366" spans="1:12" x14ac:dyDescent="0.2">
      <c r="A1366" s="10"/>
      <c r="D1366" s="8"/>
      <c r="L1366" s="9"/>
    </row>
    <row r="1367" spans="1:12" x14ac:dyDescent="0.2">
      <c r="A1367" s="10"/>
      <c r="D1367" s="8"/>
      <c r="L1367" s="9"/>
    </row>
    <row r="1368" spans="1:12" x14ac:dyDescent="0.2">
      <c r="A1368" s="10"/>
      <c r="D1368" s="8"/>
      <c r="L1368" s="9"/>
    </row>
    <row r="1369" spans="1:12" x14ac:dyDescent="0.2">
      <c r="A1369" s="10"/>
      <c r="D1369" s="8"/>
      <c r="L1369" s="9"/>
    </row>
    <row r="1370" spans="1:12" x14ac:dyDescent="0.2">
      <c r="A1370" s="10"/>
      <c r="D1370" s="8"/>
      <c r="L1370" s="9"/>
    </row>
    <row r="1371" spans="1:12" x14ac:dyDescent="0.2">
      <c r="A1371" s="10"/>
      <c r="D1371" s="8"/>
      <c r="L1371" s="9"/>
    </row>
    <row r="1372" spans="1:12" x14ac:dyDescent="0.2">
      <c r="A1372" s="10"/>
      <c r="D1372" s="8"/>
      <c r="L1372" s="9"/>
    </row>
    <row r="1373" spans="1:12" x14ac:dyDescent="0.2">
      <c r="A1373" s="10"/>
      <c r="D1373" s="8"/>
      <c r="L1373" s="9"/>
    </row>
    <row r="1374" spans="1:12" x14ac:dyDescent="0.2">
      <c r="A1374" s="10"/>
      <c r="D1374" s="8"/>
      <c r="L1374" s="9"/>
    </row>
    <row r="1375" spans="1:12" x14ac:dyDescent="0.2">
      <c r="A1375" s="10"/>
      <c r="D1375" s="8"/>
      <c r="L1375" s="9"/>
    </row>
    <row r="1376" spans="1:12" x14ac:dyDescent="0.2">
      <c r="A1376" s="10"/>
      <c r="D1376" s="8"/>
      <c r="L1376" s="9"/>
    </row>
    <row r="1377" spans="1:12" x14ac:dyDescent="0.2">
      <c r="A1377" s="10"/>
      <c r="D1377" s="8"/>
      <c r="L1377" s="9"/>
    </row>
    <row r="1378" spans="1:12" x14ac:dyDescent="0.2">
      <c r="A1378" s="10"/>
      <c r="D1378" s="8"/>
      <c r="L1378" s="9"/>
    </row>
    <row r="1379" spans="1:12" x14ac:dyDescent="0.2">
      <c r="A1379" s="10"/>
      <c r="D1379" s="8"/>
      <c r="L1379" s="9"/>
    </row>
    <row r="1380" spans="1:12" x14ac:dyDescent="0.2">
      <c r="A1380" s="10"/>
      <c r="D1380" s="8"/>
      <c r="L1380" s="9"/>
    </row>
    <row r="1381" spans="1:12" x14ac:dyDescent="0.2">
      <c r="A1381" s="10"/>
      <c r="D1381" s="8"/>
      <c r="L1381" s="9"/>
    </row>
    <row r="1382" spans="1:12" x14ac:dyDescent="0.2">
      <c r="A1382" s="10"/>
      <c r="D1382" s="8"/>
      <c r="L1382" s="9"/>
    </row>
    <row r="1383" spans="1:12" x14ac:dyDescent="0.2">
      <c r="A1383" s="10"/>
      <c r="D1383" s="8"/>
      <c r="L1383" s="9"/>
    </row>
    <row r="1384" spans="1:12" x14ac:dyDescent="0.2">
      <c r="A1384" s="10"/>
      <c r="D1384" s="8"/>
      <c r="L1384" s="9"/>
    </row>
    <row r="1385" spans="1:12" x14ac:dyDescent="0.2">
      <c r="A1385" s="10"/>
      <c r="D1385" s="8"/>
      <c r="L1385" s="9"/>
    </row>
    <row r="1386" spans="1:12" x14ac:dyDescent="0.2">
      <c r="A1386" s="10"/>
      <c r="D1386" s="8"/>
      <c r="L1386" s="9"/>
    </row>
    <row r="1387" spans="1:12" x14ac:dyDescent="0.2">
      <c r="A1387" s="10"/>
      <c r="D1387" s="8"/>
      <c r="L1387" s="9"/>
    </row>
    <row r="1388" spans="1:12" x14ac:dyDescent="0.2">
      <c r="A1388" s="10"/>
      <c r="D1388" s="8"/>
      <c r="L1388" s="9"/>
    </row>
    <row r="1389" spans="1:12" x14ac:dyDescent="0.2">
      <c r="A1389" s="10"/>
      <c r="D1389" s="8"/>
      <c r="L1389" s="9"/>
    </row>
    <row r="1390" spans="1:12" x14ac:dyDescent="0.2">
      <c r="A1390" s="10"/>
      <c r="D1390" s="8"/>
      <c r="L1390" s="9"/>
    </row>
    <row r="1391" spans="1:12" x14ac:dyDescent="0.2">
      <c r="A1391" s="10"/>
      <c r="D1391" s="8"/>
      <c r="L1391" s="9"/>
    </row>
    <row r="1392" spans="1:12" x14ac:dyDescent="0.2">
      <c r="A1392" s="10"/>
      <c r="D1392" s="8"/>
      <c r="L1392" s="9"/>
    </row>
    <row r="1393" spans="1:12" x14ac:dyDescent="0.2">
      <c r="A1393" s="10"/>
      <c r="D1393" s="8"/>
      <c r="L1393" s="9"/>
    </row>
    <row r="1394" spans="1:12" x14ac:dyDescent="0.2">
      <c r="A1394" s="10"/>
      <c r="D1394" s="8"/>
      <c r="L1394" s="9"/>
    </row>
    <row r="1395" spans="1:12" x14ac:dyDescent="0.2">
      <c r="A1395" s="10"/>
      <c r="D1395" s="8"/>
      <c r="L1395" s="9"/>
    </row>
    <row r="1396" spans="1:12" x14ac:dyDescent="0.2">
      <c r="A1396" s="10"/>
      <c r="D1396" s="8"/>
      <c r="L1396" s="9"/>
    </row>
    <row r="1397" spans="1:12" x14ac:dyDescent="0.2">
      <c r="A1397" s="10"/>
      <c r="D1397" s="8"/>
      <c r="L1397" s="9"/>
    </row>
    <row r="1398" spans="1:12" x14ac:dyDescent="0.2">
      <c r="A1398" s="10"/>
      <c r="D1398" s="8"/>
      <c r="L1398" s="9"/>
    </row>
    <row r="1399" spans="1:12" x14ac:dyDescent="0.2">
      <c r="L1399" s="9"/>
    </row>
    <row r="1400" spans="1:12" x14ac:dyDescent="0.2">
      <c r="L1400" s="9"/>
    </row>
    <row r="1401" spans="1:12" x14ac:dyDescent="0.2">
      <c r="L1401" s="9"/>
    </row>
    <row r="1402" spans="1:12" x14ac:dyDescent="0.2">
      <c r="L1402" s="9"/>
    </row>
    <row r="1403" spans="1:12" x14ac:dyDescent="0.2">
      <c r="L1403" s="9"/>
    </row>
    <row r="1404" spans="1:12" x14ac:dyDescent="0.2">
      <c r="L1404" s="9"/>
    </row>
    <row r="1405" spans="1:12" x14ac:dyDescent="0.2">
      <c r="L1405" s="9"/>
    </row>
    <row r="1406" spans="1:12" x14ac:dyDescent="0.2">
      <c r="L1406" s="9"/>
    </row>
    <row r="1407" spans="1:12" x14ac:dyDescent="0.2">
      <c r="L1407" s="9"/>
    </row>
    <row r="1408" spans="1:12" x14ac:dyDescent="0.2">
      <c r="L1408" s="9"/>
    </row>
    <row r="1409" spans="12:12" x14ac:dyDescent="0.2">
      <c r="L1409" s="9"/>
    </row>
    <row r="1410" spans="12:12" x14ac:dyDescent="0.2">
      <c r="L1410" s="9"/>
    </row>
    <row r="1411" spans="12:12" x14ac:dyDescent="0.2">
      <c r="L1411" s="9"/>
    </row>
    <row r="1412" spans="12:12" x14ac:dyDescent="0.2">
      <c r="L1412" s="9"/>
    </row>
    <row r="1413" spans="12:12" x14ac:dyDescent="0.2">
      <c r="L1413" s="9"/>
    </row>
    <row r="1414" spans="12:12" x14ac:dyDescent="0.2">
      <c r="L1414" s="9"/>
    </row>
    <row r="1415" spans="12:12" x14ac:dyDescent="0.2">
      <c r="L1415" s="9"/>
    </row>
    <row r="1416" spans="12:12" x14ac:dyDescent="0.2">
      <c r="L1416" s="9"/>
    </row>
    <row r="1417" spans="12:12" x14ac:dyDescent="0.2">
      <c r="L1417" s="9"/>
    </row>
    <row r="1418" spans="12:12" x14ac:dyDescent="0.2">
      <c r="L1418" s="9"/>
    </row>
    <row r="1419" spans="12:12" x14ac:dyDescent="0.2">
      <c r="L1419" s="9"/>
    </row>
    <row r="1420" spans="12:12" x14ac:dyDescent="0.2">
      <c r="L1420" s="9"/>
    </row>
    <row r="1421" spans="12:12" x14ac:dyDescent="0.2">
      <c r="L1421" s="9"/>
    </row>
    <row r="1422" spans="12:12" x14ac:dyDescent="0.2">
      <c r="L1422" s="9"/>
    </row>
    <row r="1423" spans="12:12" x14ac:dyDescent="0.2">
      <c r="L1423" s="9"/>
    </row>
    <row r="1424" spans="12:12" x14ac:dyDescent="0.2">
      <c r="L1424" s="9"/>
    </row>
    <row r="1425" spans="12:12" x14ac:dyDescent="0.2">
      <c r="L1425" s="9"/>
    </row>
    <row r="1426" spans="12:12" x14ac:dyDescent="0.2">
      <c r="L1426" s="9"/>
    </row>
    <row r="1427" spans="12:12" x14ac:dyDescent="0.2">
      <c r="L1427" s="9"/>
    </row>
    <row r="1428" spans="12:12" x14ac:dyDescent="0.2">
      <c r="L1428" s="9"/>
    </row>
    <row r="1429" spans="12:12" x14ac:dyDescent="0.2">
      <c r="L1429" s="9"/>
    </row>
    <row r="1430" spans="12:12" x14ac:dyDescent="0.2">
      <c r="L1430" s="9"/>
    </row>
    <row r="1431" spans="12:12" x14ac:dyDescent="0.2">
      <c r="L1431" s="9"/>
    </row>
    <row r="1432" spans="12:12" x14ac:dyDescent="0.2">
      <c r="L1432" s="9"/>
    </row>
    <row r="1433" spans="12:12" x14ac:dyDescent="0.2">
      <c r="L1433" s="9"/>
    </row>
    <row r="1434" spans="12:12" x14ac:dyDescent="0.2">
      <c r="L1434" s="9"/>
    </row>
    <row r="1435" spans="12:12" x14ac:dyDescent="0.2">
      <c r="L1435" s="9"/>
    </row>
    <row r="1436" spans="12:12" x14ac:dyDescent="0.2">
      <c r="L1436" s="9"/>
    </row>
    <row r="1437" spans="12:12" x14ac:dyDescent="0.2">
      <c r="L1437" s="9"/>
    </row>
    <row r="1438" spans="12:12" x14ac:dyDescent="0.2">
      <c r="L1438" s="9"/>
    </row>
    <row r="1439" spans="12:12" x14ac:dyDescent="0.2">
      <c r="L1439" s="9"/>
    </row>
    <row r="1440" spans="12:12" x14ac:dyDescent="0.2">
      <c r="L1440" s="9"/>
    </row>
    <row r="1441" spans="12:12" x14ac:dyDescent="0.2">
      <c r="L1441" s="9"/>
    </row>
    <row r="1442" spans="12:12" x14ac:dyDescent="0.2">
      <c r="L1442" s="9"/>
    </row>
    <row r="1443" spans="12:12" x14ac:dyDescent="0.2">
      <c r="L1443" s="9"/>
    </row>
    <row r="1444" spans="12:12" x14ac:dyDescent="0.2">
      <c r="L1444" s="9"/>
    </row>
    <row r="1445" spans="12:12" x14ac:dyDescent="0.2">
      <c r="L1445" s="9"/>
    </row>
    <row r="1446" spans="12:12" x14ac:dyDescent="0.2">
      <c r="L1446" s="9"/>
    </row>
    <row r="1447" spans="12:12" x14ac:dyDescent="0.2">
      <c r="L1447" s="9"/>
    </row>
    <row r="1448" spans="12:12" x14ac:dyDescent="0.2">
      <c r="L1448" s="9"/>
    </row>
    <row r="1449" spans="12:12" x14ac:dyDescent="0.2">
      <c r="L1449" s="9"/>
    </row>
    <row r="1450" spans="12:12" x14ac:dyDescent="0.2">
      <c r="L1450" s="9"/>
    </row>
    <row r="1451" spans="12:12" x14ac:dyDescent="0.2">
      <c r="L1451" s="9"/>
    </row>
    <row r="1452" spans="12:12" x14ac:dyDescent="0.2">
      <c r="L1452" s="9"/>
    </row>
    <row r="1453" spans="12:12" x14ac:dyDescent="0.2">
      <c r="L1453" s="9"/>
    </row>
    <row r="1454" spans="12:12" x14ac:dyDescent="0.2">
      <c r="L1454" s="9"/>
    </row>
    <row r="1455" spans="12:12" x14ac:dyDescent="0.2">
      <c r="L1455" s="9"/>
    </row>
    <row r="1456" spans="12:12" x14ac:dyDescent="0.2">
      <c r="L1456" s="9"/>
    </row>
    <row r="1457" spans="12:12" x14ac:dyDescent="0.2">
      <c r="L1457" s="9"/>
    </row>
    <row r="1458" spans="12:12" x14ac:dyDescent="0.2">
      <c r="L1458" s="9"/>
    </row>
    <row r="1459" spans="12:12" x14ac:dyDescent="0.2">
      <c r="L1459" s="9"/>
    </row>
    <row r="1460" spans="12:12" x14ac:dyDescent="0.2">
      <c r="L1460" s="9"/>
    </row>
    <row r="1461" spans="12:12" x14ac:dyDescent="0.2">
      <c r="L1461" s="9"/>
    </row>
    <row r="1462" spans="12:12" x14ac:dyDescent="0.2">
      <c r="L1462" s="9"/>
    </row>
    <row r="1463" spans="12:12" x14ac:dyDescent="0.2">
      <c r="L1463" s="9"/>
    </row>
    <row r="1464" spans="12:12" x14ac:dyDescent="0.2">
      <c r="L1464" s="9"/>
    </row>
    <row r="1465" spans="12:12" x14ac:dyDescent="0.2">
      <c r="L1465" s="9"/>
    </row>
    <row r="1466" spans="12:12" x14ac:dyDescent="0.2">
      <c r="L1466" s="9"/>
    </row>
    <row r="1467" spans="12:12" x14ac:dyDescent="0.2">
      <c r="L1467" s="9"/>
    </row>
    <row r="1468" spans="12:12" x14ac:dyDescent="0.2">
      <c r="L1468" s="9"/>
    </row>
    <row r="1469" spans="12:12" x14ac:dyDescent="0.2">
      <c r="L1469" s="9"/>
    </row>
    <row r="1470" spans="12:12" x14ac:dyDescent="0.2">
      <c r="L1470" s="9"/>
    </row>
    <row r="1471" spans="12:12" x14ac:dyDescent="0.2">
      <c r="L1471" s="9"/>
    </row>
    <row r="1472" spans="12:12" x14ac:dyDescent="0.2">
      <c r="L1472" s="9"/>
    </row>
    <row r="1473" spans="12:12" x14ac:dyDescent="0.2">
      <c r="L1473" s="9"/>
    </row>
    <row r="1474" spans="12:12" x14ac:dyDescent="0.2">
      <c r="L1474" s="9"/>
    </row>
    <row r="1475" spans="12:12" x14ac:dyDescent="0.2">
      <c r="L1475" s="9"/>
    </row>
    <row r="1476" spans="12:12" x14ac:dyDescent="0.2">
      <c r="L1476" s="9"/>
    </row>
    <row r="1477" spans="12:12" x14ac:dyDescent="0.2">
      <c r="L1477" s="9"/>
    </row>
    <row r="1478" spans="12:12" x14ac:dyDescent="0.2">
      <c r="L1478" s="9"/>
    </row>
    <row r="1479" spans="12:12" x14ac:dyDescent="0.2">
      <c r="L1479" s="9"/>
    </row>
    <row r="1480" spans="12:12" x14ac:dyDescent="0.2">
      <c r="L1480" s="9"/>
    </row>
    <row r="1481" spans="12:12" x14ac:dyDescent="0.2">
      <c r="L1481" s="9"/>
    </row>
    <row r="1482" spans="12:12" x14ac:dyDescent="0.2">
      <c r="L1482" s="9"/>
    </row>
    <row r="1483" spans="12:12" x14ac:dyDescent="0.2">
      <c r="L1483" s="9"/>
    </row>
    <row r="1484" spans="12:12" x14ac:dyDescent="0.2">
      <c r="L1484" s="9"/>
    </row>
    <row r="1485" spans="12:12" x14ac:dyDescent="0.2">
      <c r="L1485" s="9"/>
    </row>
    <row r="1486" spans="12:12" x14ac:dyDescent="0.2">
      <c r="L1486" s="9"/>
    </row>
    <row r="1487" spans="12:12" x14ac:dyDescent="0.2">
      <c r="L1487" s="9"/>
    </row>
    <row r="1488" spans="12:12" x14ac:dyDescent="0.2">
      <c r="L1488" s="9"/>
    </row>
    <row r="1489" spans="12:12" x14ac:dyDescent="0.2">
      <c r="L1489" s="9"/>
    </row>
    <row r="1490" spans="12:12" x14ac:dyDescent="0.2">
      <c r="L1490" s="9"/>
    </row>
    <row r="1491" spans="12:12" x14ac:dyDescent="0.2">
      <c r="L1491" s="9"/>
    </row>
    <row r="1492" spans="12:12" x14ac:dyDescent="0.2">
      <c r="L1492" s="9"/>
    </row>
    <row r="1493" spans="12:12" x14ac:dyDescent="0.2">
      <c r="L1493" s="9"/>
    </row>
    <row r="1494" spans="12:12" x14ac:dyDescent="0.2">
      <c r="L1494" s="9"/>
    </row>
    <row r="1495" spans="12:12" x14ac:dyDescent="0.2">
      <c r="L1495" s="9"/>
    </row>
    <row r="1496" spans="12:12" x14ac:dyDescent="0.2">
      <c r="L1496" s="9"/>
    </row>
    <row r="1497" spans="12:12" x14ac:dyDescent="0.2">
      <c r="L1497" s="9"/>
    </row>
    <row r="1498" spans="12:12" x14ac:dyDescent="0.2">
      <c r="L1498" s="9"/>
    </row>
    <row r="1499" spans="12:12" x14ac:dyDescent="0.2">
      <c r="L1499" s="9"/>
    </row>
    <row r="1500" spans="12:12" x14ac:dyDescent="0.2">
      <c r="L1500" s="9"/>
    </row>
    <row r="1501" spans="12:12" x14ac:dyDescent="0.2">
      <c r="L1501" s="9"/>
    </row>
    <row r="1502" spans="12:12" x14ac:dyDescent="0.2">
      <c r="L1502" s="9"/>
    </row>
    <row r="1503" spans="12:12" x14ac:dyDescent="0.2">
      <c r="L1503" s="9"/>
    </row>
    <row r="1504" spans="12:12" x14ac:dyDescent="0.2">
      <c r="L1504" s="9"/>
    </row>
    <row r="1505" spans="12:12" x14ac:dyDescent="0.2">
      <c r="L1505" s="9"/>
    </row>
    <row r="1506" spans="12:12" x14ac:dyDescent="0.2">
      <c r="L1506" s="9"/>
    </row>
    <row r="1507" spans="12:12" x14ac:dyDescent="0.2">
      <c r="L1507" s="9"/>
    </row>
    <row r="1508" spans="12:12" x14ac:dyDescent="0.2">
      <c r="L1508" s="9"/>
    </row>
    <row r="1509" spans="12:12" x14ac:dyDescent="0.2">
      <c r="L1509" s="9"/>
    </row>
    <row r="1510" spans="12:12" x14ac:dyDescent="0.2">
      <c r="L1510" s="9"/>
    </row>
    <row r="1511" spans="12:12" x14ac:dyDescent="0.2">
      <c r="L1511" s="9"/>
    </row>
    <row r="1512" spans="12:12" x14ac:dyDescent="0.2">
      <c r="L1512" s="9"/>
    </row>
    <row r="1513" spans="12:12" x14ac:dyDescent="0.2">
      <c r="L1513" s="9"/>
    </row>
    <row r="1514" spans="12:12" x14ac:dyDescent="0.2">
      <c r="L1514" s="9"/>
    </row>
    <row r="1515" spans="12:12" x14ac:dyDescent="0.2">
      <c r="L1515" s="9"/>
    </row>
    <row r="1516" spans="12:12" x14ac:dyDescent="0.2">
      <c r="L1516" s="9"/>
    </row>
    <row r="1517" spans="12:12" x14ac:dyDescent="0.2">
      <c r="L1517" s="9"/>
    </row>
    <row r="1518" spans="12:12" x14ac:dyDescent="0.2">
      <c r="L1518" s="9"/>
    </row>
    <row r="1519" spans="12:12" x14ac:dyDescent="0.2">
      <c r="L1519" s="9"/>
    </row>
    <row r="1520" spans="12:12" x14ac:dyDescent="0.2">
      <c r="L1520" s="9"/>
    </row>
    <row r="1521" spans="12:12" x14ac:dyDescent="0.2">
      <c r="L1521" s="9"/>
    </row>
    <row r="1522" spans="12:12" x14ac:dyDescent="0.2">
      <c r="L1522" s="9"/>
    </row>
    <row r="1523" spans="12:12" x14ac:dyDescent="0.2">
      <c r="L1523" s="9"/>
    </row>
    <row r="1524" spans="12:12" x14ac:dyDescent="0.2">
      <c r="L1524" s="9"/>
    </row>
    <row r="1525" spans="12:12" x14ac:dyDescent="0.2">
      <c r="L1525" s="9"/>
    </row>
    <row r="1526" spans="12:12" x14ac:dyDescent="0.2">
      <c r="L1526" s="9"/>
    </row>
    <row r="1527" spans="12:12" x14ac:dyDescent="0.2">
      <c r="L1527" s="9"/>
    </row>
    <row r="1528" spans="12:12" x14ac:dyDescent="0.2">
      <c r="L1528" s="9"/>
    </row>
    <row r="1529" spans="12:12" x14ac:dyDescent="0.2">
      <c r="L1529" s="9"/>
    </row>
    <row r="1530" spans="12:12" x14ac:dyDescent="0.2">
      <c r="L1530" s="9"/>
    </row>
    <row r="1531" spans="12:12" x14ac:dyDescent="0.2">
      <c r="L1531" s="9"/>
    </row>
    <row r="1532" spans="12:12" x14ac:dyDescent="0.2">
      <c r="L1532" s="9"/>
    </row>
    <row r="1533" spans="12:12" x14ac:dyDescent="0.2">
      <c r="L1533" s="9"/>
    </row>
    <row r="1534" spans="12:12" x14ac:dyDescent="0.2">
      <c r="L1534" s="9"/>
    </row>
    <row r="1535" spans="12:12" x14ac:dyDescent="0.2">
      <c r="L1535" s="9"/>
    </row>
    <row r="1536" spans="12:12" x14ac:dyDescent="0.2">
      <c r="L1536" s="9"/>
    </row>
    <row r="1537" spans="12:12" x14ac:dyDescent="0.2">
      <c r="L1537" s="9"/>
    </row>
    <row r="1538" spans="12:12" x14ac:dyDescent="0.2">
      <c r="L1538" s="9"/>
    </row>
    <row r="1539" spans="12:12" x14ac:dyDescent="0.2">
      <c r="L1539" s="9"/>
    </row>
    <row r="1540" spans="12:12" x14ac:dyDescent="0.2">
      <c r="L1540" s="9"/>
    </row>
    <row r="1541" spans="12:12" x14ac:dyDescent="0.2">
      <c r="L1541" s="9"/>
    </row>
    <row r="1542" spans="12:12" x14ac:dyDescent="0.2">
      <c r="L1542" s="9"/>
    </row>
    <row r="1543" spans="12:12" x14ac:dyDescent="0.2">
      <c r="L1543" s="9"/>
    </row>
    <row r="1544" spans="12:12" x14ac:dyDescent="0.2">
      <c r="L1544" s="9"/>
    </row>
    <row r="1545" spans="12:12" x14ac:dyDescent="0.2">
      <c r="L1545" s="9"/>
    </row>
    <row r="1546" spans="12:12" x14ac:dyDescent="0.2">
      <c r="L1546" s="9"/>
    </row>
    <row r="1547" spans="12:12" x14ac:dyDescent="0.2">
      <c r="L1547" s="9"/>
    </row>
    <row r="1548" spans="12:12" x14ac:dyDescent="0.2">
      <c r="L1548" s="9"/>
    </row>
    <row r="1549" spans="12:12" x14ac:dyDescent="0.2">
      <c r="L1549" s="9"/>
    </row>
    <row r="1550" spans="12:12" x14ac:dyDescent="0.2">
      <c r="L1550" s="9"/>
    </row>
    <row r="1551" spans="12:12" x14ac:dyDescent="0.2">
      <c r="L1551" s="9"/>
    </row>
    <row r="1552" spans="12:12" x14ac:dyDescent="0.2">
      <c r="L1552" s="9"/>
    </row>
    <row r="1553" spans="12:12" x14ac:dyDescent="0.2">
      <c r="L1553" s="9"/>
    </row>
    <row r="1554" spans="12:12" x14ac:dyDescent="0.2">
      <c r="L1554" s="9"/>
    </row>
    <row r="1555" spans="12:12" x14ac:dyDescent="0.2">
      <c r="L1555" s="9"/>
    </row>
    <row r="1556" spans="12:12" x14ac:dyDescent="0.2">
      <c r="L1556" s="9"/>
    </row>
    <row r="1557" spans="12:12" x14ac:dyDescent="0.2">
      <c r="L1557" s="9"/>
    </row>
    <row r="1558" spans="12:12" x14ac:dyDescent="0.2">
      <c r="L1558" s="9"/>
    </row>
    <row r="1559" spans="12:12" x14ac:dyDescent="0.2">
      <c r="L1559" s="9"/>
    </row>
    <row r="1560" spans="12:12" x14ac:dyDescent="0.2">
      <c r="L1560" s="9"/>
    </row>
    <row r="1561" spans="12:12" x14ac:dyDescent="0.2">
      <c r="L1561" s="9"/>
    </row>
    <row r="1562" spans="12:12" x14ac:dyDescent="0.2">
      <c r="L1562" s="9"/>
    </row>
    <row r="1563" spans="12:12" x14ac:dyDescent="0.2">
      <c r="L1563" s="9"/>
    </row>
    <row r="1564" spans="12:12" x14ac:dyDescent="0.2">
      <c r="L1564" s="9"/>
    </row>
    <row r="1565" spans="12:12" x14ac:dyDescent="0.2">
      <c r="L1565" s="9"/>
    </row>
    <row r="1566" spans="12:12" x14ac:dyDescent="0.2">
      <c r="L1566" s="9"/>
    </row>
    <row r="1567" spans="12:12" x14ac:dyDescent="0.2">
      <c r="L1567" s="9"/>
    </row>
    <row r="1568" spans="12:12" x14ac:dyDescent="0.2">
      <c r="L1568" s="9"/>
    </row>
    <row r="1569" spans="12:12" x14ac:dyDescent="0.2">
      <c r="L1569" s="9"/>
    </row>
    <row r="1570" spans="12:12" x14ac:dyDescent="0.2">
      <c r="L1570" s="9"/>
    </row>
    <row r="1571" spans="12:12" x14ac:dyDescent="0.2">
      <c r="L1571" s="9"/>
    </row>
    <row r="1572" spans="12:12" x14ac:dyDescent="0.2">
      <c r="L1572" s="9"/>
    </row>
    <row r="1573" spans="12:12" x14ac:dyDescent="0.2">
      <c r="L1573" s="9"/>
    </row>
    <row r="1574" spans="12:12" x14ac:dyDescent="0.2">
      <c r="L1574" s="9"/>
    </row>
    <row r="1575" spans="12:12" x14ac:dyDescent="0.2">
      <c r="L1575" s="9"/>
    </row>
    <row r="1576" spans="12:12" x14ac:dyDescent="0.2">
      <c r="L1576" s="9"/>
    </row>
    <row r="1577" spans="12:12" x14ac:dyDescent="0.2">
      <c r="L1577" s="9"/>
    </row>
    <row r="1578" spans="12:12" x14ac:dyDescent="0.2">
      <c r="L1578" s="9"/>
    </row>
    <row r="1579" spans="12:12" x14ac:dyDescent="0.2">
      <c r="L1579" s="9"/>
    </row>
    <row r="1580" spans="12:12" x14ac:dyDescent="0.2">
      <c r="L1580" s="9"/>
    </row>
    <row r="1581" spans="12:12" x14ac:dyDescent="0.2">
      <c r="L1581" s="9"/>
    </row>
    <row r="1582" spans="12:12" x14ac:dyDescent="0.2">
      <c r="L1582" s="9"/>
    </row>
    <row r="1583" spans="12:12" x14ac:dyDescent="0.2">
      <c r="L1583" s="9"/>
    </row>
    <row r="1584" spans="12:12" x14ac:dyDescent="0.2">
      <c r="L1584" s="9"/>
    </row>
    <row r="1585" spans="12:12" x14ac:dyDescent="0.2">
      <c r="L1585" s="9"/>
    </row>
    <row r="1586" spans="12:12" x14ac:dyDescent="0.2">
      <c r="L1586" s="9"/>
    </row>
    <row r="1587" spans="12:12" x14ac:dyDescent="0.2">
      <c r="L1587" s="9"/>
    </row>
    <row r="1588" spans="12:12" x14ac:dyDescent="0.2">
      <c r="L1588" s="9"/>
    </row>
    <row r="1589" spans="12:12" x14ac:dyDescent="0.2">
      <c r="L1589" s="9"/>
    </row>
    <row r="1590" spans="12:12" x14ac:dyDescent="0.2">
      <c r="L1590" s="9"/>
    </row>
    <row r="1591" spans="12:12" x14ac:dyDescent="0.2">
      <c r="L1591" s="9"/>
    </row>
    <row r="1592" spans="12:12" x14ac:dyDescent="0.2">
      <c r="L1592" s="9"/>
    </row>
    <row r="1593" spans="12:12" x14ac:dyDescent="0.2">
      <c r="L1593" s="9"/>
    </row>
    <row r="1594" spans="12:12" x14ac:dyDescent="0.2">
      <c r="L1594" s="9"/>
    </row>
    <row r="1595" spans="12:12" x14ac:dyDescent="0.2">
      <c r="L1595" s="9"/>
    </row>
    <row r="1596" spans="12:12" x14ac:dyDescent="0.2">
      <c r="L1596" s="9"/>
    </row>
    <row r="1597" spans="12:12" x14ac:dyDescent="0.2">
      <c r="L1597" s="9"/>
    </row>
    <row r="1598" spans="12:12" x14ac:dyDescent="0.2">
      <c r="L1598" s="9"/>
    </row>
    <row r="1599" spans="12:12" x14ac:dyDescent="0.2">
      <c r="L1599" s="9"/>
    </row>
    <row r="1600" spans="12:12" x14ac:dyDescent="0.2">
      <c r="L1600" s="9"/>
    </row>
    <row r="1601" spans="12:12" x14ac:dyDescent="0.2">
      <c r="L1601" s="9"/>
    </row>
    <row r="1602" spans="12:12" x14ac:dyDescent="0.2">
      <c r="L1602" s="9"/>
    </row>
    <row r="1603" spans="12:12" x14ac:dyDescent="0.2">
      <c r="L1603" s="9"/>
    </row>
    <row r="1604" spans="12:12" x14ac:dyDescent="0.2">
      <c r="L1604" s="9"/>
    </row>
    <row r="1605" spans="12:12" x14ac:dyDescent="0.2">
      <c r="L1605" s="9"/>
    </row>
    <row r="1606" spans="12:12" x14ac:dyDescent="0.2">
      <c r="L1606" s="9"/>
    </row>
    <row r="1607" spans="12:12" x14ac:dyDescent="0.2">
      <c r="L1607" s="9"/>
    </row>
    <row r="1608" spans="12:12" x14ac:dyDescent="0.2">
      <c r="L1608" s="9"/>
    </row>
    <row r="1609" spans="12:12" x14ac:dyDescent="0.2">
      <c r="L1609" s="9"/>
    </row>
    <row r="1610" spans="12:12" x14ac:dyDescent="0.2">
      <c r="L1610" s="9"/>
    </row>
    <row r="1611" spans="12:12" x14ac:dyDescent="0.2">
      <c r="L1611" s="9"/>
    </row>
    <row r="1612" spans="12:12" x14ac:dyDescent="0.2">
      <c r="L1612" s="9"/>
    </row>
    <row r="1613" spans="12:12" x14ac:dyDescent="0.2">
      <c r="L1613" s="9"/>
    </row>
    <row r="1614" spans="12:12" x14ac:dyDescent="0.2">
      <c r="L1614" s="9"/>
    </row>
    <row r="1615" spans="12:12" x14ac:dyDescent="0.2">
      <c r="L1615" s="9"/>
    </row>
    <row r="1616" spans="12:12" x14ac:dyDescent="0.2">
      <c r="L1616" s="9"/>
    </row>
    <row r="1617" spans="12:12" x14ac:dyDescent="0.2">
      <c r="L1617" s="9"/>
    </row>
    <row r="1618" spans="12:12" x14ac:dyDescent="0.2">
      <c r="L1618" s="9"/>
    </row>
    <row r="1619" spans="12:12" x14ac:dyDescent="0.2">
      <c r="L1619" s="9"/>
    </row>
    <row r="1620" spans="12:12" x14ac:dyDescent="0.2">
      <c r="L1620" s="9"/>
    </row>
    <row r="1621" spans="12:12" x14ac:dyDescent="0.2">
      <c r="L1621" s="9"/>
    </row>
    <row r="1622" spans="12:12" x14ac:dyDescent="0.2">
      <c r="L1622" s="9"/>
    </row>
    <row r="1623" spans="12:12" x14ac:dyDescent="0.2">
      <c r="L1623" s="9"/>
    </row>
    <row r="1624" spans="12:12" x14ac:dyDescent="0.2">
      <c r="L1624" s="9"/>
    </row>
    <row r="1625" spans="12:12" x14ac:dyDescent="0.2">
      <c r="L1625" s="9"/>
    </row>
    <row r="1626" spans="12:12" x14ac:dyDescent="0.2">
      <c r="L1626" s="9"/>
    </row>
    <row r="1627" spans="12:12" x14ac:dyDescent="0.2">
      <c r="L1627" s="9"/>
    </row>
    <row r="1628" spans="12:12" x14ac:dyDescent="0.2">
      <c r="L1628" s="9"/>
    </row>
    <row r="1629" spans="12:12" x14ac:dyDescent="0.2">
      <c r="L1629" s="9"/>
    </row>
    <row r="1630" spans="12:12" x14ac:dyDescent="0.2">
      <c r="L1630" s="9"/>
    </row>
    <row r="1631" spans="12:12" x14ac:dyDescent="0.2">
      <c r="L1631" s="9"/>
    </row>
    <row r="1632" spans="12:12" x14ac:dyDescent="0.2">
      <c r="L1632" s="9"/>
    </row>
    <row r="1633" spans="12:12" x14ac:dyDescent="0.2">
      <c r="L1633" s="9"/>
    </row>
    <row r="1634" spans="12:12" x14ac:dyDescent="0.2">
      <c r="L1634" s="9"/>
    </row>
    <row r="1635" spans="12:12" x14ac:dyDescent="0.2">
      <c r="L1635" s="9"/>
    </row>
    <row r="1636" spans="12:12" x14ac:dyDescent="0.2">
      <c r="L1636" s="9"/>
    </row>
    <row r="1637" spans="12:12" x14ac:dyDescent="0.2">
      <c r="L1637" s="9"/>
    </row>
    <row r="1638" spans="12:12" x14ac:dyDescent="0.2">
      <c r="L1638" s="9"/>
    </row>
    <row r="1639" spans="12:12" x14ac:dyDescent="0.2">
      <c r="L1639" s="9"/>
    </row>
    <row r="1640" spans="12:12" x14ac:dyDescent="0.2">
      <c r="L1640" s="9"/>
    </row>
    <row r="1641" spans="12:12" x14ac:dyDescent="0.2">
      <c r="L1641" s="9"/>
    </row>
    <row r="1642" spans="12:12" x14ac:dyDescent="0.2">
      <c r="L1642" s="9"/>
    </row>
    <row r="1643" spans="12:12" x14ac:dyDescent="0.2">
      <c r="L1643" s="9"/>
    </row>
    <row r="1644" spans="12:12" x14ac:dyDescent="0.2">
      <c r="L1644" s="9"/>
    </row>
    <row r="1645" spans="12:12" x14ac:dyDescent="0.2">
      <c r="L1645" s="9"/>
    </row>
    <row r="1646" spans="12:12" x14ac:dyDescent="0.2">
      <c r="L1646" s="9"/>
    </row>
    <row r="1647" spans="12:12" x14ac:dyDescent="0.2">
      <c r="L1647" s="9"/>
    </row>
    <row r="1648" spans="12:12" x14ac:dyDescent="0.2">
      <c r="L1648" s="9"/>
    </row>
    <row r="1649" spans="12:12" x14ac:dyDescent="0.2">
      <c r="L1649" s="9"/>
    </row>
    <row r="1650" spans="12:12" x14ac:dyDescent="0.2">
      <c r="L1650" s="9"/>
    </row>
    <row r="1651" spans="12:12" x14ac:dyDescent="0.2">
      <c r="L1651" s="9"/>
    </row>
    <row r="1652" spans="12:12" x14ac:dyDescent="0.2">
      <c r="L1652" s="9"/>
    </row>
    <row r="1653" spans="12:12" x14ac:dyDescent="0.2">
      <c r="L1653" s="9"/>
    </row>
    <row r="1654" spans="12:12" x14ac:dyDescent="0.2">
      <c r="L1654" s="9"/>
    </row>
    <row r="1655" spans="12:12" x14ac:dyDescent="0.2">
      <c r="L1655" s="9"/>
    </row>
    <row r="1656" spans="12:12" x14ac:dyDescent="0.2">
      <c r="L1656" s="9"/>
    </row>
    <row r="1657" spans="12:12" x14ac:dyDescent="0.2">
      <c r="L1657" s="9"/>
    </row>
    <row r="1658" spans="12:12" x14ac:dyDescent="0.2">
      <c r="L1658" s="9"/>
    </row>
    <row r="1659" spans="12:12" x14ac:dyDescent="0.2">
      <c r="L1659" s="9"/>
    </row>
    <row r="1660" spans="12:12" x14ac:dyDescent="0.2">
      <c r="L1660" s="9"/>
    </row>
    <row r="1661" spans="12:12" x14ac:dyDescent="0.2">
      <c r="L1661" s="9"/>
    </row>
    <row r="1662" spans="12:12" x14ac:dyDescent="0.2">
      <c r="L1662" s="9"/>
    </row>
    <row r="1663" spans="12:12" x14ac:dyDescent="0.2">
      <c r="L1663" s="9"/>
    </row>
    <row r="1664" spans="12:12" x14ac:dyDescent="0.2">
      <c r="L1664" s="9"/>
    </row>
    <row r="1665" spans="12:12" x14ac:dyDescent="0.2">
      <c r="L1665" s="9"/>
    </row>
    <row r="1666" spans="12:12" x14ac:dyDescent="0.2">
      <c r="L1666" s="9"/>
    </row>
    <row r="1667" spans="12:12" x14ac:dyDescent="0.2">
      <c r="L1667" s="9"/>
    </row>
    <row r="1668" spans="12:12" x14ac:dyDescent="0.2">
      <c r="L1668" s="9"/>
    </row>
    <row r="1669" spans="12:12" x14ac:dyDescent="0.2">
      <c r="L1669" s="9"/>
    </row>
    <row r="1670" spans="12:12" x14ac:dyDescent="0.2">
      <c r="L1670" s="9"/>
    </row>
    <row r="1671" spans="12:12" x14ac:dyDescent="0.2">
      <c r="L1671" s="9"/>
    </row>
    <row r="1672" spans="12:12" x14ac:dyDescent="0.2">
      <c r="L1672" s="9"/>
    </row>
    <row r="1673" spans="12:12" x14ac:dyDescent="0.2">
      <c r="L1673" s="9"/>
    </row>
    <row r="1674" spans="12:12" x14ac:dyDescent="0.2">
      <c r="L1674" s="9"/>
    </row>
    <row r="1675" spans="12:12" x14ac:dyDescent="0.2">
      <c r="L1675" s="9"/>
    </row>
    <row r="1676" spans="12:12" x14ac:dyDescent="0.2">
      <c r="L1676" s="9"/>
    </row>
    <row r="1677" spans="12:12" x14ac:dyDescent="0.2">
      <c r="L1677" s="9"/>
    </row>
    <row r="1678" spans="12:12" x14ac:dyDescent="0.2">
      <c r="L1678" s="9"/>
    </row>
    <row r="1679" spans="12:12" x14ac:dyDescent="0.2">
      <c r="L1679" s="9"/>
    </row>
    <row r="1680" spans="12:12" x14ac:dyDescent="0.2">
      <c r="L1680" s="9"/>
    </row>
    <row r="1681" spans="12:12" x14ac:dyDescent="0.2">
      <c r="L1681" s="9"/>
    </row>
    <row r="1682" spans="12:12" x14ac:dyDescent="0.2">
      <c r="L1682" s="9"/>
    </row>
    <row r="1683" spans="12:12" x14ac:dyDescent="0.2">
      <c r="L1683" s="9"/>
    </row>
    <row r="1684" spans="12:12" x14ac:dyDescent="0.2">
      <c r="L1684" s="9"/>
    </row>
    <row r="1685" spans="12:12" x14ac:dyDescent="0.2">
      <c r="L1685" s="9"/>
    </row>
    <row r="1686" spans="12:12" x14ac:dyDescent="0.2">
      <c r="L1686" s="9"/>
    </row>
    <row r="1687" spans="12:12" x14ac:dyDescent="0.2">
      <c r="L1687" s="9"/>
    </row>
    <row r="1688" spans="12:12" x14ac:dyDescent="0.2">
      <c r="L1688" s="9"/>
    </row>
    <row r="1689" spans="12:12" x14ac:dyDescent="0.2">
      <c r="L1689" s="9"/>
    </row>
    <row r="1690" spans="12:12" x14ac:dyDescent="0.2">
      <c r="L1690" s="9"/>
    </row>
    <row r="1691" spans="12:12" x14ac:dyDescent="0.2">
      <c r="L1691" s="9"/>
    </row>
    <row r="1692" spans="12:12" x14ac:dyDescent="0.2">
      <c r="L1692" s="9"/>
    </row>
    <row r="1693" spans="12:12" x14ac:dyDescent="0.2">
      <c r="L1693" s="9"/>
    </row>
    <row r="1694" spans="12:12" x14ac:dyDescent="0.2">
      <c r="L1694" s="9"/>
    </row>
    <row r="1695" spans="12:12" x14ac:dyDescent="0.2">
      <c r="L1695" s="9"/>
    </row>
    <row r="1696" spans="12:12" x14ac:dyDescent="0.2">
      <c r="L1696" s="9"/>
    </row>
    <row r="1697" spans="12:12" x14ac:dyDescent="0.2">
      <c r="L1697" s="9"/>
    </row>
    <row r="1698" spans="12:12" x14ac:dyDescent="0.2">
      <c r="L1698" s="9"/>
    </row>
    <row r="1699" spans="12:12" x14ac:dyDescent="0.2">
      <c r="L1699" s="9"/>
    </row>
    <row r="1700" spans="12:12" x14ac:dyDescent="0.2">
      <c r="L1700" s="9"/>
    </row>
    <row r="1701" spans="12:12" x14ac:dyDescent="0.2">
      <c r="L1701" s="9"/>
    </row>
    <row r="1702" spans="12:12" x14ac:dyDescent="0.2">
      <c r="L1702" s="9"/>
    </row>
    <row r="1703" spans="12:12" x14ac:dyDescent="0.2">
      <c r="L1703" s="9"/>
    </row>
    <row r="1704" spans="12:12" x14ac:dyDescent="0.2">
      <c r="L1704" s="9"/>
    </row>
    <row r="1705" spans="12:12" x14ac:dyDescent="0.2">
      <c r="L1705" s="9"/>
    </row>
    <row r="1706" spans="12:12" x14ac:dyDescent="0.2">
      <c r="L1706" s="9"/>
    </row>
    <row r="1707" spans="12:12" x14ac:dyDescent="0.2">
      <c r="L1707" s="9"/>
    </row>
    <row r="1708" spans="12:12" x14ac:dyDescent="0.2">
      <c r="L1708" s="9"/>
    </row>
    <row r="1709" spans="12:12" x14ac:dyDescent="0.2">
      <c r="L1709" s="9"/>
    </row>
    <row r="1710" spans="12:12" x14ac:dyDescent="0.2">
      <c r="L1710" s="9"/>
    </row>
    <row r="1711" spans="12:12" x14ac:dyDescent="0.2">
      <c r="L1711" s="9"/>
    </row>
    <row r="1712" spans="12:12" x14ac:dyDescent="0.2">
      <c r="L1712" s="9"/>
    </row>
    <row r="1713" spans="12:12" x14ac:dyDescent="0.2">
      <c r="L1713" s="9"/>
    </row>
    <row r="1714" spans="12:12" x14ac:dyDescent="0.2">
      <c r="L1714" s="9"/>
    </row>
    <row r="1715" spans="12:12" x14ac:dyDescent="0.2">
      <c r="L1715" s="9"/>
    </row>
    <row r="1716" spans="12:12" x14ac:dyDescent="0.2">
      <c r="L1716" s="9"/>
    </row>
    <row r="1717" spans="12:12" x14ac:dyDescent="0.2">
      <c r="L1717" s="9"/>
    </row>
    <row r="1718" spans="12:12" x14ac:dyDescent="0.2">
      <c r="L1718" s="9"/>
    </row>
    <row r="1719" spans="12:12" x14ac:dyDescent="0.2">
      <c r="L1719" s="9"/>
    </row>
    <row r="1720" spans="12:12" x14ac:dyDescent="0.2">
      <c r="L1720" s="9"/>
    </row>
    <row r="1721" spans="12:12" x14ac:dyDescent="0.2">
      <c r="L1721" s="9"/>
    </row>
    <row r="1722" spans="12:12" x14ac:dyDescent="0.2">
      <c r="L1722" s="9"/>
    </row>
    <row r="1723" spans="12:12" x14ac:dyDescent="0.2">
      <c r="L1723" s="9"/>
    </row>
    <row r="1724" spans="12:12" x14ac:dyDescent="0.2">
      <c r="L1724" s="9"/>
    </row>
    <row r="1725" spans="12:12" x14ac:dyDescent="0.2">
      <c r="L1725" s="9"/>
    </row>
    <row r="1726" spans="12:12" x14ac:dyDescent="0.2">
      <c r="L1726" s="9"/>
    </row>
    <row r="1727" spans="12:12" x14ac:dyDescent="0.2">
      <c r="L1727" s="9"/>
    </row>
    <row r="1728" spans="12:12" x14ac:dyDescent="0.2">
      <c r="L1728" s="9"/>
    </row>
    <row r="1729" spans="12:12" x14ac:dyDescent="0.2">
      <c r="L1729" s="9"/>
    </row>
    <row r="1730" spans="12:12" x14ac:dyDescent="0.2">
      <c r="L1730" s="9"/>
    </row>
    <row r="1731" spans="12:12" x14ac:dyDescent="0.2">
      <c r="L1731" s="9"/>
    </row>
    <row r="1732" spans="12:12" x14ac:dyDescent="0.2">
      <c r="L1732" s="9"/>
    </row>
    <row r="1733" spans="12:12" x14ac:dyDescent="0.2">
      <c r="L1733" s="9"/>
    </row>
    <row r="1734" spans="12:12" x14ac:dyDescent="0.2">
      <c r="L1734" s="9"/>
    </row>
    <row r="1735" spans="12:12" x14ac:dyDescent="0.2">
      <c r="L1735" s="9"/>
    </row>
    <row r="1736" spans="12:12" x14ac:dyDescent="0.2">
      <c r="L1736" s="9"/>
    </row>
    <row r="1737" spans="12:12" x14ac:dyDescent="0.2">
      <c r="L1737" s="9"/>
    </row>
    <row r="1738" spans="12:12" x14ac:dyDescent="0.2">
      <c r="L1738" s="9"/>
    </row>
    <row r="1739" spans="12:12" x14ac:dyDescent="0.2">
      <c r="L1739" s="9"/>
    </row>
    <row r="1740" spans="12:12" x14ac:dyDescent="0.2">
      <c r="L1740" s="9"/>
    </row>
    <row r="1741" spans="12:12" x14ac:dyDescent="0.2">
      <c r="L1741" s="9"/>
    </row>
    <row r="1742" spans="12:12" x14ac:dyDescent="0.2">
      <c r="L1742" s="9"/>
    </row>
    <row r="1743" spans="12:12" x14ac:dyDescent="0.2">
      <c r="L1743" s="9"/>
    </row>
    <row r="1744" spans="12:12" x14ac:dyDescent="0.2">
      <c r="L1744" s="9"/>
    </row>
    <row r="1745" spans="12:12" x14ac:dyDescent="0.2">
      <c r="L1745" s="9"/>
    </row>
    <row r="1746" spans="12:12" x14ac:dyDescent="0.2">
      <c r="L1746" s="9"/>
    </row>
    <row r="1747" spans="12:12" x14ac:dyDescent="0.2">
      <c r="L1747" s="9"/>
    </row>
    <row r="1748" spans="12:12" x14ac:dyDescent="0.2">
      <c r="L1748" s="9"/>
    </row>
    <row r="1749" spans="12:12" x14ac:dyDescent="0.2">
      <c r="L1749" s="9"/>
    </row>
    <row r="1750" spans="12:12" x14ac:dyDescent="0.2">
      <c r="L1750" s="9"/>
    </row>
    <row r="1751" spans="12:12" x14ac:dyDescent="0.2">
      <c r="L1751" s="9"/>
    </row>
    <row r="1752" spans="12:12" x14ac:dyDescent="0.2">
      <c r="L1752" s="9"/>
    </row>
    <row r="1753" spans="12:12" x14ac:dyDescent="0.2">
      <c r="L1753" s="9"/>
    </row>
    <row r="1754" spans="12:12" x14ac:dyDescent="0.2">
      <c r="L1754" s="9"/>
    </row>
    <row r="1755" spans="12:12" x14ac:dyDescent="0.2">
      <c r="L1755" s="9"/>
    </row>
    <row r="1756" spans="12:12" x14ac:dyDescent="0.2">
      <c r="L1756" s="9"/>
    </row>
    <row r="1757" spans="12:12" x14ac:dyDescent="0.2">
      <c r="L1757" s="9"/>
    </row>
    <row r="1758" spans="12:12" x14ac:dyDescent="0.2">
      <c r="L1758" s="9"/>
    </row>
    <row r="1759" spans="12:12" x14ac:dyDescent="0.2">
      <c r="L1759" s="9"/>
    </row>
    <row r="1760" spans="12:12" x14ac:dyDescent="0.2">
      <c r="L1760" s="9"/>
    </row>
    <row r="1761" spans="12:12" x14ac:dyDescent="0.2">
      <c r="L1761" s="9"/>
    </row>
    <row r="1762" spans="12:12" x14ac:dyDescent="0.2">
      <c r="L1762" s="9"/>
    </row>
    <row r="1763" spans="12:12" x14ac:dyDescent="0.2">
      <c r="L1763" s="9"/>
    </row>
    <row r="1764" spans="12:12" x14ac:dyDescent="0.2">
      <c r="L1764" s="9"/>
    </row>
    <row r="1765" spans="12:12" x14ac:dyDescent="0.2">
      <c r="L1765" s="9"/>
    </row>
    <row r="1766" spans="12:12" x14ac:dyDescent="0.2">
      <c r="L1766" s="9"/>
    </row>
    <row r="1767" spans="12:12" x14ac:dyDescent="0.2">
      <c r="L1767" s="9"/>
    </row>
    <row r="1768" spans="12:12" x14ac:dyDescent="0.2">
      <c r="L1768" s="9"/>
    </row>
    <row r="1769" spans="12:12" x14ac:dyDescent="0.2">
      <c r="L1769" s="9"/>
    </row>
    <row r="1770" spans="12:12" x14ac:dyDescent="0.2">
      <c r="L1770" s="9"/>
    </row>
    <row r="1771" spans="12:12" x14ac:dyDescent="0.2">
      <c r="L1771" s="9"/>
    </row>
    <row r="1772" spans="12:12" x14ac:dyDescent="0.2">
      <c r="L1772" s="9"/>
    </row>
    <row r="1773" spans="12:12" x14ac:dyDescent="0.2">
      <c r="L1773" s="9"/>
    </row>
    <row r="1774" spans="12:12" x14ac:dyDescent="0.2">
      <c r="L1774" s="9"/>
    </row>
    <row r="1775" spans="12:12" x14ac:dyDescent="0.2">
      <c r="L1775" s="9"/>
    </row>
    <row r="1776" spans="12:12" x14ac:dyDescent="0.2">
      <c r="L1776" s="9"/>
    </row>
    <row r="1777" spans="12:12" x14ac:dyDescent="0.2">
      <c r="L1777" s="9"/>
    </row>
    <row r="1778" spans="12:12" x14ac:dyDescent="0.2">
      <c r="L1778" s="9"/>
    </row>
    <row r="1779" spans="12:12" x14ac:dyDescent="0.2">
      <c r="L1779" s="9"/>
    </row>
    <row r="1780" spans="12:12" x14ac:dyDescent="0.2">
      <c r="L1780" s="9"/>
    </row>
    <row r="1781" spans="12:12" x14ac:dyDescent="0.2">
      <c r="L1781" s="9"/>
    </row>
    <row r="1782" spans="12:12" x14ac:dyDescent="0.2">
      <c r="L1782" s="9"/>
    </row>
    <row r="1783" spans="12:12" x14ac:dyDescent="0.2">
      <c r="L1783" s="9"/>
    </row>
    <row r="1784" spans="12:12" x14ac:dyDescent="0.2">
      <c r="L1784" s="9"/>
    </row>
    <row r="1785" spans="12:12" x14ac:dyDescent="0.2">
      <c r="L1785" s="9"/>
    </row>
    <row r="1786" spans="12:12" x14ac:dyDescent="0.2">
      <c r="L1786" s="9"/>
    </row>
    <row r="1787" spans="12:12" x14ac:dyDescent="0.2">
      <c r="L1787" s="9"/>
    </row>
    <row r="1788" spans="12:12" x14ac:dyDescent="0.2">
      <c r="L1788" s="9"/>
    </row>
    <row r="1789" spans="12:12" x14ac:dyDescent="0.2">
      <c r="L1789" s="9"/>
    </row>
    <row r="1790" spans="12:12" x14ac:dyDescent="0.2">
      <c r="L1790" s="9"/>
    </row>
    <row r="1791" spans="12:12" x14ac:dyDescent="0.2">
      <c r="L1791" s="9"/>
    </row>
    <row r="1792" spans="12:12" x14ac:dyDescent="0.2">
      <c r="L1792" s="9"/>
    </row>
    <row r="1793" spans="12:12" x14ac:dyDescent="0.2">
      <c r="L1793" s="9"/>
    </row>
    <row r="1794" spans="12:12" x14ac:dyDescent="0.2">
      <c r="L1794" s="9"/>
    </row>
    <row r="1795" spans="12:12" x14ac:dyDescent="0.2">
      <c r="L1795" s="9"/>
    </row>
    <row r="1796" spans="12:12" x14ac:dyDescent="0.2">
      <c r="L1796" s="9"/>
    </row>
    <row r="1797" spans="12:12" x14ac:dyDescent="0.2">
      <c r="L1797" s="9"/>
    </row>
    <row r="1798" spans="12:12" x14ac:dyDescent="0.2">
      <c r="L1798" s="9"/>
    </row>
    <row r="1799" spans="12:12" x14ac:dyDescent="0.2">
      <c r="L1799" s="9"/>
    </row>
    <row r="1800" spans="12:12" x14ac:dyDescent="0.2">
      <c r="L1800" s="9"/>
    </row>
    <row r="1801" spans="12:12" x14ac:dyDescent="0.2">
      <c r="L1801" s="9"/>
    </row>
    <row r="1802" spans="12:12" x14ac:dyDescent="0.2">
      <c r="L1802" s="9"/>
    </row>
    <row r="1803" spans="12:12" x14ac:dyDescent="0.2">
      <c r="L1803" s="9"/>
    </row>
    <row r="1804" spans="12:12" x14ac:dyDescent="0.2">
      <c r="L1804" s="9"/>
    </row>
    <row r="1805" spans="12:12" x14ac:dyDescent="0.2">
      <c r="L1805" s="9"/>
    </row>
    <row r="1806" spans="12:12" x14ac:dyDescent="0.2">
      <c r="L1806" s="9"/>
    </row>
    <row r="1807" spans="12:12" x14ac:dyDescent="0.2">
      <c r="L1807" s="9"/>
    </row>
    <row r="1808" spans="12:12" x14ac:dyDescent="0.2">
      <c r="L1808" s="9"/>
    </row>
    <row r="1809" spans="12:12" x14ac:dyDescent="0.2">
      <c r="L1809" s="9"/>
    </row>
    <row r="1810" spans="12:12" x14ac:dyDescent="0.2">
      <c r="L1810" s="9"/>
    </row>
    <row r="1811" spans="12:12" x14ac:dyDescent="0.2">
      <c r="L1811" s="9"/>
    </row>
    <row r="1812" spans="12:12" x14ac:dyDescent="0.2">
      <c r="L1812" s="9"/>
    </row>
    <row r="1813" spans="12:12" x14ac:dyDescent="0.2">
      <c r="L1813" s="9"/>
    </row>
    <row r="1814" spans="12:12" x14ac:dyDescent="0.2">
      <c r="L1814" s="9"/>
    </row>
    <row r="1815" spans="12:12" x14ac:dyDescent="0.2">
      <c r="L1815" s="9"/>
    </row>
    <row r="1816" spans="12:12" x14ac:dyDescent="0.2">
      <c r="L1816" s="9"/>
    </row>
    <row r="1817" spans="12:12" x14ac:dyDescent="0.2">
      <c r="L1817" s="9"/>
    </row>
    <row r="1818" spans="12:12" x14ac:dyDescent="0.2">
      <c r="L1818" s="9"/>
    </row>
    <row r="1819" spans="12:12" x14ac:dyDescent="0.2">
      <c r="L1819" s="9"/>
    </row>
    <row r="1820" spans="12:12" x14ac:dyDescent="0.2">
      <c r="L1820" s="9"/>
    </row>
    <row r="1821" spans="12:12" x14ac:dyDescent="0.2">
      <c r="L1821" s="9"/>
    </row>
    <row r="1822" spans="12:12" x14ac:dyDescent="0.2">
      <c r="L1822" s="9"/>
    </row>
    <row r="1823" spans="12:12" x14ac:dyDescent="0.2">
      <c r="L1823" s="9"/>
    </row>
    <row r="1824" spans="12:12" x14ac:dyDescent="0.2">
      <c r="L1824" s="9"/>
    </row>
    <row r="1825" spans="12:12" x14ac:dyDescent="0.2">
      <c r="L1825" s="9"/>
    </row>
    <row r="1826" spans="12:12" x14ac:dyDescent="0.2">
      <c r="L1826" s="9"/>
    </row>
    <row r="1827" spans="12:12" x14ac:dyDescent="0.2">
      <c r="L1827" s="9"/>
    </row>
    <row r="1828" spans="12:12" x14ac:dyDescent="0.2">
      <c r="L1828" s="9"/>
    </row>
    <row r="1829" spans="12:12" x14ac:dyDescent="0.2">
      <c r="L1829" s="9"/>
    </row>
    <row r="1830" spans="12:12" x14ac:dyDescent="0.2">
      <c r="L1830" s="9"/>
    </row>
    <row r="1831" spans="12:12" x14ac:dyDescent="0.2">
      <c r="L1831" s="9"/>
    </row>
    <row r="1832" spans="12:12" x14ac:dyDescent="0.2">
      <c r="L1832" s="9"/>
    </row>
    <row r="1833" spans="12:12" x14ac:dyDescent="0.2">
      <c r="L1833" s="9"/>
    </row>
    <row r="1834" spans="12:12" x14ac:dyDescent="0.2">
      <c r="L1834" s="9"/>
    </row>
    <row r="1835" spans="12:12" x14ac:dyDescent="0.2">
      <c r="L1835" s="9"/>
    </row>
    <row r="1836" spans="12:12" x14ac:dyDescent="0.2">
      <c r="L1836" s="9"/>
    </row>
    <row r="1837" spans="12:12" x14ac:dyDescent="0.2">
      <c r="L1837" s="9"/>
    </row>
    <row r="1838" spans="12:12" x14ac:dyDescent="0.2">
      <c r="L1838" s="9"/>
    </row>
    <row r="1839" spans="12:12" x14ac:dyDescent="0.2">
      <c r="L1839" s="9"/>
    </row>
    <row r="1840" spans="12:12" x14ac:dyDescent="0.2">
      <c r="L1840" s="9"/>
    </row>
    <row r="1841" spans="12:12" x14ac:dyDescent="0.2">
      <c r="L1841" s="9"/>
    </row>
    <row r="1842" spans="12:12" x14ac:dyDescent="0.2">
      <c r="L1842" s="9"/>
    </row>
    <row r="1843" spans="12:12" x14ac:dyDescent="0.2">
      <c r="L1843" s="9"/>
    </row>
    <row r="1844" spans="12:12" x14ac:dyDescent="0.2">
      <c r="L1844" s="9"/>
    </row>
    <row r="1845" spans="12:12" x14ac:dyDescent="0.2">
      <c r="L1845" s="9"/>
    </row>
    <row r="1846" spans="12:12" x14ac:dyDescent="0.2">
      <c r="L1846" s="9"/>
    </row>
    <row r="1847" spans="12:12" x14ac:dyDescent="0.2">
      <c r="L1847" s="9"/>
    </row>
    <row r="1848" spans="12:12" x14ac:dyDescent="0.2">
      <c r="L1848" s="9"/>
    </row>
    <row r="1849" spans="12:12" x14ac:dyDescent="0.2">
      <c r="L1849" s="9"/>
    </row>
    <row r="1850" spans="12:12" x14ac:dyDescent="0.2">
      <c r="L1850" s="9"/>
    </row>
    <row r="1851" spans="12:12" x14ac:dyDescent="0.2">
      <c r="L1851" s="9"/>
    </row>
    <row r="1852" spans="12:12" x14ac:dyDescent="0.2">
      <c r="L1852" s="9"/>
    </row>
    <row r="1853" spans="12:12" x14ac:dyDescent="0.2">
      <c r="L1853" s="9"/>
    </row>
    <row r="1854" spans="12:12" x14ac:dyDescent="0.2">
      <c r="L1854" s="9"/>
    </row>
    <row r="1855" spans="12:12" x14ac:dyDescent="0.2">
      <c r="L1855" s="9"/>
    </row>
    <row r="1856" spans="12:12" x14ac:dyDescent="0.2">
      <c r="L1856" s="9"/>
    </row>
    <row r="1857" spans="12:12" x14ac:dyDescent="0.2">
      <c r="L1857" s="9"/>
    </row>
    <row r="1858" spans="12:12" x14ac:dyDescent="0.2">
      <c r="L1858" s="9"/>
    </row>
    <row r="1859" spans="12:12" x14ac:dyDescent="0.2">
      <c r="L1859" s="9"/>
    </row>
    <row r="1860" spans="12:12" x14ac:dyDescent="0.2">
      <c r="L1860" s="9"/>
    </row>
    <row r="1861" spans="12:12" x14ac:dyDescent="0.2">
      <c r="L1861" s="9"/>
    </row>
    <row r="1862" spans="12:12" x14ac:dyDescent="0.2">
      <c r="L1862" s="9"/>
    </row>
    <row r="1863" spans="12:12" x14ac:dyDescent="0.2">
      <c r="L1863" s="9"/>
    </row>
    <row r="1864" spans="12:12" x14ac:dyDescent="0.2">
      <c r="L1864" s="9"/>
    </row>
    <row r="1865" spans="12:12" x14ac:dyDescent="0.2">
      <c r="L1865" s="9"/>
    </row>
    <row r="1866" spans="12:12" x14ac:dyDescent="0.2">
      <c r="L1866" s="9"/>
    </row>
    <row r="1867" spans="12:12" x14ac:dyDescent="0.2">
      <c r="L1867" s="9"/>
    </row>
    <row r="1868" spans="12:12" x14ac:dyDescent="0.2">
      <c r="L1868" s="9"/>
    </row>
    <row r="1869" spans="12:12" x14ac:dyDescent="0.2">
      <c r="L1869" s="9"/>
    </row>
    <row r="1870" spans="12:12" x14ac:dyDescent="0.2">
      <c r="L1870" s="9"/>
    </row>
    <row r="1871" spans="12:12" x14ac:dyDescent="0.2">
      <c r="L1871" s="9"/>
    </row>
    <row r="1872" spans="12:12" x14ac:dyDescent="0.2">
      <c r="L1872" s="9"/>
    </row>
    <row r="1873" spans="12:12" x14ac:dyDescent="0.2">
      <c r="L1873" s="9"/>
    </row>
    <row r="1874" spans="12:12" x14ac:dyDescent="0.2">
      <c r="L1874" s="9"/>
    </row>
    <row r="1875" spans="12:12" x14ac:dyDescent="0.2">
      <c r="L1875" s="9"/>
    </row>
    <row r="1876" spans="12:12" x14ac:dyDescent="0.2">
      <c r="L1876" s="9"/>
    </row>
    <row r="1877" spans="12:12" x14ac:dyDescent="0.2">
      <c r="L1877" s="9"/>
    </row>
    <row r="1878" spans="12:12" x14ac:dyDescent="0.2">
      <c r="L1878" s="9"/>
    </row>
    <row r="1879" spans="12:12" x14ac:dyDescent="0.2">
      <c r="L1879" s="9"/>
    </row>
    <row r="1880" spans="12:12" x14ac:dyDescent="0.2">
      <c r="L1880" s="9"/>
    </row>
    <row r="1881" spans="12:12" x14ac:dyDescent="0.2">
      <c r="L1881" s="9"/>
    </row>
    <row r="1882" spans="12:12" x14ac:dyDescent="0.2">
      <c r="L1882" s="9"/>
    </row>
    <row r="1883" spans="12:12" x14ac:dyDescent="0.2">
      <c r="L1883" s="9"/>
    </row>
    <row r="1884" spans="12:12" x14ac:dyDescent="0.2">
      <c r="L1884" s="9"/>
    </row>
    <row r="1885" spans="12:12" x14ac:dyDescent="0.2">
      <c r="L1885" s="9"/>
    </row>
    <row r="1886" spans="12:12" x14ac:dyDescent="0.2">
      <c r="L1886" s="9"/>
    </row>
    <row r="1887" spans="12:12" x14ac:dyDescent="0.2">
      <c r="L1887" s="9"/>
    </row>
    <row r="1888" spans="12:12" x14ac:dyDescent="0.2">
      <c r="L1888" s="9"/>
    </row>
    <row r="1889" spans="12:12" x14ac:dyDescent="0.2">
      <c r="L1889" s="9"/>
    </row>
    <row r="1890" spans="12:12" x14ac:dyDescent="0.2">
      <c r="L1890" s="9"/>
    </row>
    <row r="1891" spans="12:12" x14ac:dyDescent="0.2">
      <c r="L1891" s="9"/>
    </row>
    <row r="1892" spans="12:12" x14ac:dyDescent="0.2">
      <c r="L1892" s="9"/>
    </row>
    <row r="1893" spans="12:12" x14ac:dyDescent="0.2">
      <c r="L1893" s="9"/>
    </row>
    <row r="1894" spans="12:12" x14ac:dyDescent="0.2">
      <c r="L1894" s="9"/>
    </row>
    <row r="1895" spans="12:12" x14ac:dyDescent="0.2">
      <c r="L1895" s="9"/>
    </row>
    <row r="1896" spans="12:12" x14ac:dyDescent="0.2">
      <c r="L1896" s="9"/>
    </row>
    <row r="1897" spans="12:12" x14ac:dyDescent="0.2">
      <c r="L1897" s="9"/>
    </row>
    <row r="1898" spans="12:12" x14ac:dyDescent="0.2">
      <c r="L1898" s="9"/>
    </row>
    <row r="1899" spans="12:12" x14ac:dyDescent="0.2">
      <c r="L1899" s="9"/>
    </row>
    <row r="1900" spans="12:12" x14ac:dyDescent="0.2">
      <c r="L1900" s="9"/>
    </row>
    <row r="1901" spans="12:12" x14ac:dyDescent="0.2">
      <c r="L1901" s="9"/>
    </row>
    <row r="1902" spans="12:12" x14ac:dyDescent="0.2">
      <c r="L1902" s="9"/>
    </row>
    <row r="1903" spans="12:12" x14ac:dyDescent="0.2">
      <c r="L1903" s="9"/>
    </row>
    <row r="1904" spans="12:12" x14ac:dyDescent="0.2">
      <c r="L1904" s="9"/>
    </row>
    <row r="1905" spans="12:12" x14ac:dyDescent="0.2">
      <c r="L1905" s="9"/>
    </row>
    <row r="1906" spans="12:12" x14ac:dyDescent="0.2">
      <c r="L1906" s="9"/>
    </row>
    <row r="1907" spans="12:12" x14ac:dyDescent="0.2">
      <c r="L1907" s="9"/>
    </row>
    <row r="1908" spans="12:12" x14ac:dyDescent="0.2">
      <c r="L1908" s="9"/>
    </row>
    <row r="1909" spans="12:12" x14ac:dyDescent="0.2">
      <c r="L1909" s="9"/>
    </row>
    <row r="1910" spans="12:12" x14ac:dyDescent="0.2">
      <c r="L1910" s="9"/>
    </row>
    <row r="1911" spans="12:12" x14ac:dyDescent="0.2">
      <c r="L1911" s="9"/>
    </row>
    <row r="1912" spans="12:12" x14ac:dyDescent="0.2">
      <c r="L1912" s="9"/>
    </row>
    <row r="1913" spans="12:12" x14ac:dyDescent="0.2">
      <c r="L1913" s="9"/>
    </row>
    <row r="1914" spans="12:12" x14ac:dyDescent="0.2">
      <c r="L1914" s="9"/>
    </row>
    <row r="1915" spans="12:12" x14ac:dyDescent="0.2">
      <c r="L1915" s="9"/>
    </row>
    <row r="1916" spans="12:12" x14ac:dyDescent="0.2">
      <c r="L1916" s="9"/>
    </row>
    <row r="1917" spans="12:12" x14ac:dyDescent="0.2">
      <c r="L1917" s="9"/>
    </row>
    <row r="1918" spans="12:12" x14ac:dyDescent="0.2">
      <c r="L1918" s="9"/>
    </row>
    <row r="1919" spans="12:12" x14ac:dyDescent="0.2">
      <c r="L1919" s="9"/>
    </row>
    <row r="1920" spans="12:12" x14ac:dyDescent="0.2">
      <c r="L1920" s="9"/>
    </row>
    <row r="1921" spans="12:12" x14ac:dyDescent="0.2">
      <c r="L1921" s="9"/>
    </row>
    <row r="1922" spans="12:12" x14ac:dyDescent="0.2">
      <c r="L1922" s="9"/>
    </row>
    <row r="1923" spans="12:12" x14ac:dyDescent="0.2">
      <c r="L1923" s="9"/>
    </row>
    <row r="1924" spans="12:12" x14ac:dyDescent="0.2">
      <c r="L1924" s="9"/>
    </row>
    <row r="1925" spans="12:12" x14ac:dyDescent="0.2">
      <c r="L1925" s="9"/>
    </row>
    <row r="1926" spans="12:12" x14ac:dyDescent="0.2">
      <c r="L1926" s="9"/>
    </row>
    <row r="1927" spans="12:12" x14ac:dyDescent="0.2">
      <c r="L1927" s="9"/>
    </row>
    <row r="1928" spans="12:12" x14ac:dyDescent="0.2">
      <c r="L1928" s="9"/>
    </row>
    <row r="1929" spans="12:12" x14ac:dyDescent="0.2">
      <c r="L1929" s="9"/>
    </row>
    <row r="1930" spans="12:12" x14ac:dyDescent="0.2">
      <c r="L1930" s="9"/>
    </row>
    <row r="1931" spans="12:12" x14ac:dyDescent="0.2">
      <c r="L1931" s="9"/>
    </row>
    <row r="1932" spans="12:12" x14ac:dyDescent="0.2">
      <c r="L1932" s="9"/>
    </row>
    <row r="1933" spans="12:12" x14ac:dyDescent="0.2">
      <c r="L1933" s="9"/>
    </row>
    <row r="1934" spans="12:12" x14ac:dyDescent="0.2">
      <c r="L1934" s="9"/>
    </row>
    <row r="1935" spans="12:12" x14ac:dyDescent="0.2">
      <c r="L1935" s="9"/>
    </row>
    <row r="1936" spans="12:12" x14ac:dyDescent="0.2">
      <c r="L1936" s="9"/>
    </row>
    <row r="1937" spans="12:12" x14ac:dyDescent="0.2">
      <c r="L1937" s="9"/>
    </row>
    <row r="1938" spans="12:12" x14ac:dyDescent="0.2">
      <c r="L1938" s="9"/>
    </row>
    <row r="1939" spans="12:12" x14ac:dyDescent="0.2">
      <c r="L1939" s="9"/>
    </row>
    <row r="1940" spans="12:12" x14ac:dyDescent="0.2">
      <c r="L1940" s="9"/>
    </row>
    <row r="1941" spans="12:12" x14ac:dyDescent="0.2">
      <c r="L1941" s="9"/>
    </row>
    <row r="1942" spans="12:12" x14ac:dyDescent="0.2">
      <c r="L1942" s="9"/>
    </row>
    <row r="1943" spans="12:12" x14ac:dyDescent="0.2">
      <c r="L1943" s="9"/>
    </row>
    <row r="1944" spans="12:12" x14ac:dyDescent="0.2">
      <c r="L1944" s="9"/>
    </row>
    <row r="1945" spans="12:12" x14ac:dyDescent="0.2">
      <c r="L1945" s="9"/>
    </row>
    <row r="1946" spans="12:12" x14ac:dyDescent="0.2">
      <c r="L1946" s="9"/>
    </row>
    <row r="1947" spans="12:12" x14ac:dyDescent="0.2">
      <c r="L1947" s="9"/>
    </row>
    <row r="1948" spans="12:12" x14ac:dyDescent="0.2">
      <c r="L1948" s="9"/>
    </row>
    <row r="1949" spans="12:12" x14ac:dyDescent="0.2">
      <c r="L1949" s="9"/>
    </row>
    <row r="1950" spans="12:12" x14ac:dyDescent="0.2">
      <c r="L1950" s="9"/>
    </row>
    <row r="1951" spans="12:12" x14ac:dyDescent="0.2">
      <c r="L1951" s="9"/>
    </row>
    <row r="1952" spans="12:12" x14ac:dyDescent="0.2">
      <c r="L1952" s="9"/>
    </row>
    <row r="1953" spans="12:12" x14ac:dyDescent="0.2">
      <c r="L1953" s="9"/>
    </row>
    <row r="1954" spans="12:12" x14ac:dyDescent="0.2">
      <c r="L1954" s="9"/>
    </row>
    <row r="1955" spans="12:12" x14ac:dyDescent="0.2">
      <c r="L1955" s="9"/>
    </row>
    <row r="1956" spans="12:12" x14ac:dyDescent="0.2">
      <c r="L1956" s="9"/>
    </row>
    <row r="1957" spans="12:12" x14ac:dyDescent="0.2">
      <c r="L1957" s="9"/>
    </row>
    <row r="1958" spans="12:12" x14ac:dyDescent="0.2">
      <c r="L1958" s="9"/>
    </row>
    <row r="1959" spans="12:12" x14ac:dyDescent="0.2">
      <c r="L1959" s="9"/>
    </row>
    <row r="1960" spans="12:12" x14ac:dyDescent="0.2">
      <c r="L1960" s="9"/>
    </row>
    <row r="1961" spans="12:12" x14ac:dyDescent="0.2">
      <c r="L1961" s="9"/>
    </row>
    <row r="1962" spans="12:12" x14ac:dyDescent="0.2">
      <c r="L1962" s="9"/>
    </row>
    <row r="1963" spans="12:12" x14ac:dyDescent="0.2">
      <c r="L1963" s="9"/>
    </row>
    <row r="1964" spans="12:12" x14ac:dyDescent="0.2">
      <c r="L1964" s="9"/>
    </row>
    <row r="1965" spans="12:12" x14ac:dyDescent="0.2">
      <c r="L1965" s="9"/>
    </row>
    <row r="1966" spans="12:12" x14ac:dyDescent="0.2">
      <c r="L1966" s="9"/>
    </row>
    <row r="1967" spans="12:12" x14ac:dyDescent="0.2">
      <c r="L1967" s="9"/>
    </row>
    <row r="1968" spans="12:12" x14ac:dyDescent="0.2">
      <c r="L1968" s="9"/>
    </row>
    <row r="1969" spans="12:12" x14ac:dyDescent="0.2">
      <c r="L1969" s="9"/>
    </row>
    <row r="1970" spans="12:12" x14ac:dyDescent="0.2">
      <c r="L1970" s="9"/>
    </row>
    <row r="1971" spans="12:12" x14ac:dyDescent="0.2">
      <c r="L1971" s="9"/>
    </row>
    <row r="1972" spans="12:12" x14ac:dyDescent="0.2">
      <c r="L1972" s="9"/>
    </row>
    <row r="1973" spans="12:12" x14ac:dyDescent="0.2">
      <c r="L1973" s="9"/>
    </row>
    <row r="1974" spans="12:12" x14ac:dyDescent="0.2">
      <c r="L1974" s="9"/>
    </row>
    <row r="1975" spans="12:12" x14ac:dyDescent="0.2">
      <c r="L1975" s="9"/>
    </row>
    <row r="1976" spans="12:12" x14ac:dyDescent="0.2">
      <c r="L1976" s="9"/>
    </row>
    <row r="1977" spans="12:12" x14ac:dyDescent="0.2">
      <c r="L1977" s="9"/>
    </row>
    <row r="1978" spans="12:12" x14ac:dyDescent="0.2">
      <c r="L1978" s="9"/>
    </row>
    <row r="1979" spans="12:12" x14ac:dyDescent="0.2">
      <c r="L1979" s="9"/>
    </row>
    <row r="1980" spans="12:12" x14ac:dyDescent="0.2">
      <c r="L1980" s="9"/>
    </row>
    <row r="1981" spans="12:12" x14ac:dyDescent="0.2">
      <c r="L1981" s="9"/>
    </row>
    <row r="1982" spans="12:12" x14ac:dyDescent="0.2">
      <c r="L1982" s="9"/>
    </row>
    <row r="1983" spans="12:12" x14ac:dyDescent="0.2">
      <c r="L1983" s="9"/>
    </row>
    <row r="1984" spans="12:12" x14ac:dyDescent="0.2">
      <c r="L1984" s="9"/>
    </row>
    <row r="1985" spans="12:12" x14ac:dyDescent="0.2">
      <c r="L1985" s="9"/>
    </row>
    <row r="1986" spans="12:12" x14ac:dyDescent="0.2">
      <c r="L1986" s="9"/>
    </row>
    <row r="1987" spans="12:12" x14ac:dyDescent="0.2">
      <c r="L1987" s="9"/>
    </row>
    <row r="1988" spans="12:12" x14ac:dyDescent="0.2">
      <c r="L1988" s="9"/>
    </row>
    <row r="1989" spans="12:12" x14ac:dyDescent="0.2">
      <c r="L1989" s="9"/>
    </row>
    <row r="1990" spans="12:12" x14ac:dyDescent="0.2">
      <c r="L1990" s="9"/>
    </row>
    <row r="1991" spans="12:12" x14ac:dyDescent="0.2">
      <c r="L1991" s="9"/>
    </row>
    <row r="1992" spans="12:12" x14ac:dyDescent="0.2">
      <c r="L1992" s="9"/>
    </row>
    <row r="1993" spans="12:12" x14ac:dyDescent="0.2">
      <c r="L1993" s="9"/>
    </row>
    <row r="1994" spans="12:12" x14ac:dyDescent="0.2">
      <c r="L1994" s="9"/>
    </row>
    <row r="1995" spans="12:12" x14ac:dyDescent="0.2">
      <c r="L1995" s="9"/>
    </row>
    <row r="1996" spans="12:12" x14ac:dyDescent="0.2">
      <c r="L1996" s="9"/>
    </row>
    <row r="1997" spans="12:12" x14ac:dyDescent="0.2">
      <c r="L1997" s="9"/>
    </row>
    <row r="1998" spans="12:12" x14ac:dyDescent="0.2">
      <c r="L1998" s="9"/>
    </row>
    <row r="1999" spans="12:12" x14ac:dyDescent="0.2">
      <c r="L1999" s="9"/>
    </row>
    <row r="2000" spans="12:12" x14ac:dyDescent="0.2">
      <c r="L2000" s="9"/>
    </row>
    <row r="2001" spans="12:12" x14ac:dyDescent="0.2">
      <c r="L2001" s="9"/>
    </row>
    <row r="2002" spans="12:12" x14ac:dyDescent="0.2">
      <c r="L2002" s="9"/>
    </row>
    <row r="2003" spans="12:12" x14ac:dyDescent="0.2">
      <c r="L2003" s="9"/>
    </row>
    <row r="2004" spans="12:12" x14ac:dyDescent="0.2">
      <c r="L2004" s="9"/>
    </row>
    <row r="2005" spans="12:12" x14ac:dyDescent="0.2">
      <c r="L2005" s="9"/>
    </row>
    <row r="2006" spans="12:12" x14ac:dyDescent="0.2">
      <c r="L2006" s="9"/>
    </row>
    <row r="2007" spans="12:12" x14ac:dyDescent="0.2">
      <c r="L2007" s="9"/>
    </row>
    <row r="2008" spans="12:12" x14ac:dyDescent="0.2">
      <c r="L2008" s="9"/>
    </row>
    <row r="2009" spans="12:12" x14ac:dyDescent="0.2">
      <c r="L2009" s="9"/>
    </row>
    <row r="2010" spans="12:12" x14ac:dyDescent="0.2">
      <c r="L2010" s="9"/>
    </row>
    <row r="2011" spans="12:12" x14ac:dyDescent="0.2">
      <c r="L2011" s="9"/>
    </row>
    <row r="2012" spans="12:12" x14ac:dyDescent="0.2">
      <c r="L2012" s="9"/>
    </row>
    <row r="2013" spans="12:12" x14ac:dyDescent="0.2">
      <c r="L2013" s="9"/>
    </row>
    <row r="2014" spans="12:12" x14ac:dyDescent="0.2">
      <c r="L2014" s="9"/>
    </row>
    <row r="2015" spans="12:12" x14ac:dyDescent="0.2">
      <c r="L2015" s="9"/>
    </row>
    <row r="2016" spans="12:12" x14ac:dyDescent="0.2">
      <c r="L2016" s="9"/>
    </row>
    <row r="2017" spans="12:12" x14ac:dyDescent="0.2">
      <c r="L2017" s="9"/>
    </row>
    <row r="2018" spans="12:12" x14ac:dyDescent="0.2">
      <c r="L2018" s="9"/>
    </row>
    <row r="2019" spans="12:12" x14ac:dyDescent="0.2">
      <c r="L2019" s="9"/>
    </row>
    <row r="2020" spans="12:12" x14ac:dyDescent="0.2">
      <c r="L2020" s="9"/>
    </row>
    <row r="2021" spans="12:12" x14ac:dyDescent="0.2">
      <c r="L2021" s="9"/>
    </row>
    <row r="2022" spans="12:12" x14ac:dyDescent="0.2">
      <c r="L2022" s="9"/>
    </row>
    <row r="2023" spans="12:12" x14ac:dyDescent="0.2">
      <c r="L2023" s="9"/>
    </row>
    <row r="2024" spans="12:12" x14ac:dyDescent="0.2">
      <c r="L2024" s="9"/>
    </row>
    <row r="2025" spans="12:12" x14ac:dyDescent="0.2">
      <c r="L2025" s="9"/>
    </row>
    <row r="2026" spans="12:12" x14ac:dyDescent="0.2">
      <c r="L2026" s="9"/>
    </row>
    <row r="2027" spans="12:12" x14ac:dyDescent="0.2">
      <c r="L2027" s="9"/>
    </row>
    <row r="2028" spans="12:12" x14ac:dyDescent="0.2">
      <c r="L2028" s="9"/>
    </row>
    <row r="2029" spans="12:12" x14ac:dyDescent="0.2">
      <c r="L2029" s="9"/>
    </row>
    <row r="2030" spans="12:12" x14ac:dyDescent="0.2">
      <c r="L2030" s="9"/>
    </row>
    <row r="2031" spans="12:12" x14ac:dyDescent="0.2">
      <c r="L2031" s="9"/>
    </row>
    <row r="2032" spans="12:12" x14ac:dyDescent="0.2">
      <c r="L2032" s="9"/>
    </row>
    <row r="2033" spans="12:12" x14ac:dyDescent="0.2">
      <c r="L2033" s="9"/>
    </row>
    <row r="2034" spans="12:12" x14ac:dyDescent="0.2">
      <c r="L2034" s="9"/>
    </row>
    <row r="2035" spans="12:12" x14ac:dyDescent="0.2">
      <c r="L2035" s="9"/>
    </row>
    <row r="2036" spans="12:12" x14ac:dyDescent="0.2">
      <c r="L2036" s="9"/>
    </row>
    <row r="2037" spans="12:12" x14ac:dyDescent="0.2">
      <c r="L2037" s="9"/>
    </row>
    <row r="2038" spans="12:12" x14ac:dyDescent="0.2">
      <c r="L2038" s="9"/>
    </row>
    <row r="2039" spans="12:12" x14ac:dyDescent="0.2">
      <c r="L2039" s="9"/>
    </row>
    <row r="2040" spans="12:12" x14ac:dyDescent="0.2">
      <c r="L2040" s="9"/>
    </row>
    <row r="2041" spans="12:12" x14ac:dyDescent="0.2">
      <c r="L2041" s="9"/>
    </row>
    <row r="2042" spans="12:12" x14ac:dyDescent="0.2">
      <c r="L2042" s="9"/>
    </row>
    <row r="2043" spans="12:12" x14ac:dyDescent="0.2">
      <c r="L2043" s="9"/>
    </row>
    <row r="2044" spans="12:12" x14ac:dyDescent="0.2">
      <c r="L2044" s="9"/>
    </row>
    <row r="2045" spans="12:12" x14ac:dyDescent="0.2">
      <c r="L2045" s="9"/>
    </row>
    <row r="2046" spans="12:12" x14ac:dyDescent="0.2">
      <c r="L2046" s="9"/>
    </row>
    <row r="2047" spans="12:12" x14ac:dyDescent="0.2">
      <c r="L2047" s="9"/>
    </row>
    <row r="2048" spans="12:12" x14ac:dyDescent="0.2">
      <c r="L2048" s="9"/>
    </row>
    <row r="2049" spans="12:12" x14ac:dyDescent="0.2">
      <c r="L2049" s="9"/>
    </row>
    <row r="2050" spans="12:12" x14ac:dyDescent="0.2">
      <c r="L2050" s="9"/>
    </row>
    <row r="2051" spans="12:12" x14ac:dyDescent="0.2">
      <c r="L2051" s="9"/>
    </row>
    <row r="2052" spans="12:12" x14ac:dyDescent="0.2">
      <c r="L2052" s="9"/>
    </row>
    <row r="2053" spans="12:12" x14ac:dyDescent="0.2">
      <c r="L2053" s="9"/>
    </row>
    <row r="2054" spans="12:12" x14ac:dyDescent="0.2">
      <c r="L2054" s="9"/>
    </row>
    <row r="2055" spans="12:12" x14ac:dyDescent="0.2">
      <c r="L2055" s="9"/>
    </row>
    <row r="2056" spans="12:12" x14ac:dyDescent="0.2">
      <c r="L2056" s="9"/>
    </row>
    <row r="2057" spans="12:12" x14ac:dyDescent="0.2">
      <c r="L2057" s="9"/>
    </row>
    <row r="2058" spans="12:12" x14ac:dyDescent="0.2">
      <c r="L2058" s="9"/>
    </row>
    <row r="2059" spans="12:12" x14ac:dyDescent="0.2">
      <c r="L2059" s="9"/>
    </row>
    <row r="2060" spans="12:12" x14ac:dyDescent="0.2">
      <c r="L2060" s="9"/>
    </row>
    <row r="2061" spans="12:12" x14ac:dyDescent="0.2">
      <c r="L2061" s="9"/>
    </row>
    <row r="2062" spans="12:12" x14ac:dyDescent="0.2">
      <c r="L2062" s="9"/>
    </row>
    <row r="2063" spans="12:12" x14ac:dyDescent="0.2">
      <c r="L2063" s="9"/>
    </row>
    <row r="2064" spans="12:12" x14ac:dyDescent="0.2">
      <c r="L2064" s="9"/>
    </row>
    <row r="2065" spans="12:12" x14ac:dyDescent="0.2">
      <c r="L2065" s="9"/>
    </row>
    <row r="2066" spans="12:12" x14ac:dyDescent="0.2">
      <c r="L2066" s="9"/>
    </row>
    <row r="2067" spans="12:12" x14ac:dyDescent="0.2">
      <c r="L2067" s="9"/>
    </row>
    <row r="2068" spans="12:12" x14ac:dyDescent="0.2">
      <c r="L2068" s="9"/>
    </row>
    <row r="2069" spans="12:12" x14ac:dyDescent="0.2">
      <c r="L2069" s="9"/>
    </row>
    <row r="2070" spans="12:12" x14ac:dyDescent="0.2">
      <c r="L2070" s="9"/>
    </row>
    <row r="2071" spans="12:12" x14ac:dyDescent="0.2">
      <c r="L2071" s="9"/>
    </row>
    <row r="2072" spans="12:12" x14ac:dyDescent="0.2">
      <c r="L2072" s="9"/>
    </row>
    <row r="2073" spans="12:12" x14ac:dyDescent="0.2">
      <c r="L2073" s="9"/>
    </row>
    <row r="2074" spans="12:12" x14ac:dyDescent="0.2">
      <c r="L2074" s="9"/>
    </row>
    <row r="2075" spans="12:12" x14ac:dyDescent="0.2">
      <c r="L2075" s="9"/>
    </row>
    <row r="2076" spans="12:12" x14ac:dyDescent="0.2">
      <c r="L2076" s="9"/>
    </row>
    <row r="2077" spans="12:12" x14ac:dyDescent="0.2">
      <c r="L2077" s="9"/>
    </row>
    <row r="2078" spans="12:12" x14ac:dyDescent="0.2">
      <c r="L2078" s="9"/>
    </row>
    <row r="2079" spans="12:12" x14ac:dyDescent="0.2">
      <c r="L2079" s="9"/>
    </row>
    <row r="2080" spans="12:12" x14ac:dyDescent="0.2">
      <c r="L2080" s="9"/>
    </row>
    <row r="2081" spans="12:12" x14ac:dyDescent="0.2">
      <c r="L2081" s="9"/>
    </row>
    <row r="2082" spans="12:12" x14ac:dyDescent="0.2">
      <c r="L2082" s="9"/>
    </row>
    <row r="2083" spans="12:12" x14ac:dyDescent="0.2">
      <c r="L2083" s="9"/>
    </row>
    <row r="2084" spans="12:12" x14ac:dyDescent="0.2">
      <c r="L2084" s="9"/>
    </row>
    <row r="2085" spans="12:12" x14ac:dyDescent="0.2">
      <c r="L2085" s="9"/>
    </row>
    <row r="2086" spans="12:12" x14ac:dyDescent="0.2">
      <c r="L2086" s="9"/>
    </row>
    <row r="2087" spans="12:12" x14ac:dyDescent="0.2">
      <c r="L2087" s="9"/>
    </row>
    <row r="2088" spans="12:12" x14ac:dyDescent="0.2">
      <c r="L2088" s="9"/>
    </row>
    <row r="2089" spans="12:12" x14ac:dyDescent="0.2">
      <c r="L2089" s="9"/>
    </row>
    <row r="2090" spans="12:12" x14ac:dyDescent="0.2">
      <c r="L2090" s="9"/>
    </row>
    <row r="2091" spans="12:12" x14ac:dyDescent="0.2">
      <c r="L2091" s="9"/>
    </row>
    <row r="2092" spans="12:12" x14ac:dyDescent="0.2">
      <c r="L2092" s="9"/>
    </row>
    <row r="2093" spans="12:12" x14ac:dyDescent="0.2">
      <c r="L2093" s="9"/>
    </row>
    <row r="2094" spans="12:12" x14ac:dyDescent="0.2">
      <c r="L2094" s="9"/>
    </row>
    <row r="2095" spans="12:12" x14ac:dyDescent="0.2">
      <c r="L2095" s="9"/>
    </row>
    <row r="2096" spans="12:12" x14ac:dyDescent="0.2">
      <c r="L2096" s="9"/>
    </row>
    <row r="2097" spans="12:12" x14ac:dyDescent="0.2">
      <c r="L2097" s="9"/>
    </row>
    <row r="2098" spans="12:12" x14ac:dyDescent="0.2">
      <c r="L2098" s="9"/>
    </row>
    <row r="2099" spans="12:12" x14ac:dyDescent="0.2">
      <c r="L2099" s="9"/>
    </row>
    <row r="2100" spans="12:12" x14ac:dyDescent="0.2">
      <c r="L2100" s="9"/>
    </row>
    <row r="2101" spans="12:12" x14ac:dyDescent="0.2">
      <c r="L2101" s="9"/>
    </row>
    <row r="2102" spans="12:12" x14ac:dyDescent="0.2">
      <c r="L2102" s="9"/>
    </row>
    <row r="2103" spans="12:12" x14ac:dyDescent="0.2">
      <c r="L2103" s="9"/>
    </row>
    <row r="2104" spans="12:12" x14ac:dyDescent="0.2">
      <c r="L2104" s="9"/>
    </row>
    <row r="2105" spans="12:12" x14ac:dyDescent="0.2">
      <c r="L2105" s="9"/>
    </row>
    <row r="2106" spans="12:12" x14ac:dyDescent="0.2">
      <c r="L2106" s="9"/>
    </row>
    <row r="2107" spans="12:12" x14ac:dyDescent="0.2">
      <c r="L2107" s="9"/>
    </row>
    <row r="2108" spans="12:12" x14ac:dyDescent="0.2">
      <c r="L2108" s="9"/>
    </row>
    <row r="2109" spans="12:12" x14ac:dyDescent="0.2">
      <c r="L2109" s="9"/>
    </row>
    <row r="2110" spans="12:12" x14ac:dyDescent="0.2">
      <c r="L2110" s="9"/>
    </row>
    <row r="2111" spans="12:12" x14ac:dyDescent="0.2">
      <c r="L2111" s="9"/>
    </row>
    <row r="2112" spans="12:12" x14ac:dyDescent="0.2">
      <c r="L2112" s="9"/>
    </row>
    <row r="2113" spans="12:12" x14ac:dyDescent="0.2">
      <c r="L2113" s="9"/>
    </row>
    <row r="2114" spans="12:12" x14ac:dyDescent="0.2">
      <c r="L2114" s="9"/>
    </row>
    <row r="2115" spans="12:12" x14ac:dyDescent="0.2">
      <c r="L2115" s="9"/>
    </row>
    <row r="2116" spans="12:12" x14ac:dyDescent="0.2">
      <c r="L2116" s="9"/>
    </row>
    <row r="2117" spans="12:12" x14ac:dyDescent="0.2">
      <c r="L2117" s="9"/>
    </row>
    <row r="2118" spans="12:12" x14ac:dyDescent="0.2">
      <c r="L2118" s="9"/>
    </row>
    <row r="2119" spans="12:12" x14ac:dyDescent="0.2">
      <c r="L2119" s="9"/>
    </row>
    <row r="2120" spans="12:12" x14ac:dyDescent="0.2">
      <c r="L2120" s="9"/>
    </row>
    <row r="2121" spans="12:12" x14ac:dyDescent="0.2">
      <c r="L2121" s="9"/>
    </row>
    <row r="2122" spans="12:12" x14ac:dyDescent="0.2">
      <c r="L2122" s="9"/>
    </row>
    <row r="2123" spans="12:12" x14ac:dyDescent="0.2">
      <c r="L2123" s="9"/>
    </row>
    <row r="2124" spans="12:12" x14ac:dyDescent="0.2">
      <c r="L2124" s="9"/>
    </row>
    <row r="2125" spans="12:12" x14ac:dyDescent="0.2">
      <c r="L2125" s="9"/>
    </row>
    <row r="2126" spans="12:12" x14ac:dyDescent="0.2">
      <c r="L2126" s="9"/>
    </row>
    <row r="2127" spans="12:12" x14ac:dyDescent="0.2">
      <c r="L2127" s="9"/>
    </row>
    <row r="2128" spans="12:12" x14ac:dyDescent="0.2">
      <c r="L2128" s="9"/>
    </row>
    <row r="2129" spans="12:12" x14ac:dyDescent="0.2">
      <c r="L2129" s="9"/>
    </row>
    <row r="2130" spans="12:12" x14ac:dyDescent="0.2">
      <c r="L2130" s="9"/>
    </row>
    <row r="2131" spans="12:12" x14ac:dyDescent="0.2">
      <c r="L2131" s="9"/>
    </row>
    <row r="2132" spans="12:12" x14ac:dyDescent="0.2">
      <c r="L2132" s="9"/>
    </row>
    <row r="2133" spans="12:12" x14ac:dyDescent="0.2">
      <c r="L2133" s="9"/>
    </row>
    <row r="2134" spans="12:12" x14ac:dyDescent="0.2">
      <c r="L2134" s="9"/>
    </row>
    <row r="2135" spans="12:12" x14ac:dyDescent="0.2">
      <c r="L2135" s="9"/>
    </row>
    <row r="2136" spans="12:12" x14ac:dyDescent="0.2">
      <c r="L2136" s="9"/>
    </row>
    <row r="2137" spans="12:12" x14ac:dyDescent="0.2">
      <c r="L2137" s="9"/>
    </row>
    <row r="2138" spans="12:12" x14ac:dyDescent="0.2">
      <c r="L2138" s="9"/>
    </row>
    <row r="2139" spans="12:12" x14ac:dyDescent="0.2">
      <c r="L2139" s="9"/>
    </row>
    <row r="2140" spans="12:12" x14ac:dyDescent="0.2">
      <c r="L2140" s="9"/>
    </row>
    <row r="2141" spans="12:12" x14ac:dyDescent="0.2">
      <c r="L2141" s="9"/>
    </row>
    <row r="2142" spans="12:12" x14ac:dyDescent="0.2">
      <c r="L2142" s="9"/>
    </row>
    <row r="2143" spans="12:12" x14ac:dyDescent="0.2">
      <c r="L2143" s="9"/>
    </row>
    <row r="2144" spans="12:12" x14ac:dyDescent="0.2">
      <c r="L2144" s="9"/>
    </row>
    <row r="2145" spans="12:12" x14ac:dyDescent="0.2">
      <c r="L2145" s="9"/>
    </row>
    <row r="2146" spans="12:12" x14ac:dyDescent="0.2">
      <c r="L2146" s="9"/>
    </row>
    <row r="2147" spans="12:12" x14ac:dyDescent="0.2">
      <c r="L2147" s="9"/>
    </row>
    <row r="2148" spans="12:12" x14ac:dyDescent="0.2">
      <c r="L2148" s="9"/>
    </row>
    <row r="2149" spans="12:12" x14ac:dyDescent="0.2">
      <c r="L2149" s="9"/>
    </row>
    <row r="2150" spans="12:12" x14ac:dyDescent="0.2">
      <c r="L2150" s="9"/>
    </row>
    <row r="2151" spans="12:12" x14ac:dyDescent="0.2">
      <c r="L2151" s="9"/>
    </row>
    <row r="2152" spans="12:12" x14ac:dyDescent="0.2">
      <c r="L2152" s="9"/>
    </row>
    <row r="2153" spans="12:12" x14ac:dyDescent="0.2">
      <c r="L2153" s="9"/>
    </row>
    <row r="2154" spans="12:12" x14ac:dyDescent="0.2">
      <c r="L2154" s="9"/>
    </row>
    <row r="2155" spans="12:12" x14ac:dyDescent="0.2">
      <c r="L2155" s="9"/>
    </row>
    <row r="2156" spans="12:12" x14ac:dyDescent="0.2">
      <c r="L2156" s="9"/>
    </row>
    <row r="2157" spans="12:12" x14ac:dyDescent="0.2">
      <c r="L2157" s="9"/>
    </row>
    <row r="2158" spans="12:12" x14ac:dyDescent="0.2">
      <c r="L2158" s="9"/>
    </row>
    <row r="2159" spans="12:12" x14ac:dyDescent="0.2">
      <c r="L2159" s="9"/>
    </row>
    <row r="2160" spans="12:12" x14ac:dyDescent="0.2">
      <c r="L2160" s="9"/>
    </row>
    <row r="2161" spans="12:12" x14ac:dyDescent="0.2">
      <c r="L2161" s="9"/>
    </row>
    <row r="2162" spans="12:12" x14ac:dyDescent="0.2">
      <c r="L2162" s="9"/>
    </row>
    <row r="2163" spans="12:12" x14ac:dyDescent="0.2">
      <c r="L2163" s="9"/>
    </row>
    <row r="2164" spans="12:12" x14ac:dyDescent="0.2">
      <c r="L2164" s="9"/>
    </row>
    <row r="2165" spans="12:12" x14ac:dyDescent="0.2">
      <c r="L2165" s="9"/>
    </row>
    <row r="2166" spans="12:12" x14ac:dyDescent="0.2">
      <c r="L2166" s="9"/>
    </row>
    <row r="2167" spans="12:12" x14ac:dyDescent="0.2">
      <c r="L2167" s="9"/>
    </row>
    <row r="2168" spans="12:12" x14ac:dyDescent="0.2">
      <c r="L2168" s="9"/>
    </row>
    <row r="2169" spans="12:12" x14ac:dyDescent="0.2">
      <c r="L2169" s="9"/>
    </row>
    <row r="2170" spans="12:12" x14ac:dyDescent="0.2">
      <c r="L2170" s="9"/>
    </row>
    <row r="2171" spans="12:12" x14ac:dyDescent="0.2">
      <c r="L2171" s="9"/>
    </row>
    <row r="2172" spans="12:12" x14ac:dyDescent="0.2">
      <c r="L2172" s="9"/>
    </row>
    <row r="2173" spans="12:12" x14ac:dyDescent="0.2">
      <c r="L2173" s="9"/>
    </row>
    <row r="2174" spans="12:12" x14ac:dyDescent="0.2">
      <c r="L2174" s="9"/>
    </row>
    <row r="2175" spans="12:12" x14ac:dyDescent="0.2">
      <c r="L2175" s="9"/>
    </row>
    <row r="2176" spans="12:12" x14ac:dyDescent="0.2">
      <c r="L2176" s="9"/>
    </row>
    <row r="2177" spans="12:12" x14ac:dyDescent="0.2">
      <c r="L2177" s="9"/>
    </row>
    <row r="2178" spans="12:12" x14ac:dyDescent="0.2">
      <c r="L2178" s="9"/>
    </row>
    <row r="2179" spans="12:12" x14ac:dyDescent="0.2">
      <c r="L2179" s="9"/>
    </row>
    <row r="2180" spans="12:12" x14ac:dyDescent="0.2">
      <c r="L2180" s="9"/>
    </row>
    <row r="2181" spans="12:12" x14ac:dyDescent="0.2">
      <c r="L2181" s="9"/>
    </row>
    <row r="2182" spans="12:12" x14ac:dyDescent="0.2">
      <c r="L2182" s="9"/>
    </row>
    <row r="2183" spans="12:12" x14ac:dyDescent="0.2">
      <c r="L2183" s="9"/>
    </row>
    <row r="2184" spans="12:12" x14ac:dyDescent="0.2">
      <c r="L2184" s="9"/>
    </row>
    <row r="2185" spans="12:12" x14ac:dyDescent="0.2">
      <c r="L2185" s="9"/>
    </row>
    <row r="2186" spans="12:12" x14ac:dyDescent="0.2">
      <c r="L2186" s="9"/>
    </row>
    <row r="2187" spans="12:12" x14ac:dyDescent="0.2">
      <c r="L2187" s="9"/>
    </row>
    <row r="2188" spans="12:12" x14ac:dyDescent="0.2">
      <c r="L2188" s="9"/>
    </row>
    <row r="2189" spans="12:12" x14ac:dyDescent="0.2">
      <c r="L2189" s="9"/>
    </row>
    <row r="2190" spans="12:12" x14ac:dyDescent="0.2">
      <c r="L2190" s="9"/>
    </row>
    <row r="2191" spans="12:12" x14ac:dyDescent="0.2">
      <c r="L2191" s="9"/>
    </row>
    <row r="2192" spans="12:12" x14ac:dyDescent="0.2">
      <c r="L2192" s="9"/>
    </row>
    <row r="2193" spans="12:12" x14ac:dyDescent="0.2">
      <c r="L2193" s="9"/>
    </row>
    <row r="2194" spans="12:12" x14ac:dyDescent="0.2">
      <c r="L2194" s="9"/>
    </row>
    <row r="2195" spans="12:12" x14ac:dyDescent="0.2">
      <c r="L2195" s="9"/>
    </row>
    <row r="2196" spans="12:12" x14ac:dyDescent="0.2">
      <c r="L2196" s="9"/>
    </row>
    <row r="2197" spans="12:12" x14ac:dyDescent="0.2">
      <c r="L2197" s="9"/>
    </row>
    <row r="2198" spans="12:12" x14ac:dyDescent="0.2">
      <c r="L2198" s="9"/>
    </row>
    <row r="2199" spans="12:12" x14ac:dyDescent="0.2">
      <c r="L2199" s="9"/>
    </row>
    <row r="2200" spans="12:12" x14ac:dyDescent="0.2">
      <c r="L2200" s="9"/>
    </row>
    <row r="2201" spans="12:12" x14ac:dyDescent="0.2">
      <c r="L2201" s="9"/>
    </row>
    <row r="2202" spans="12:12" x14ac:dyDescent="0.2">
      <c r="L2202" s="9"/>
    </row>
    <row r="2203" spans="12:12" x14ac:dyDescent="0.2">
      <c r="L2203" s="9"/>
    </row>
    <row r="2204" spans="12:12" x14ac:dyDescent="0.2">
      <c r="L2204" s="9"/>
    </row>
    <row r="2205" spans="12:12" x14ac:dyDescent="0.2">
      <c r="L2205" s="9"/>
    </row>
    <row r="2206" spans="12:12" x14ac:dyDescent="0.2">
      <c r="L2206" s="9"/>
    </row>
    <row r="2207" spans="12:12" x14ac:dyDescent="0.2">
      <c r="L2207" s="9"/>
    </row>
    <row r="2208" spans="12:12" x14ac:dyDescent="0.2">
      <c r="L2208" s="9"/>
    </row>
    <row r="2209" spans="12:12" x14ac:dyDescent="0.2">
      <c r="L2209" s="9"/>
    </row>
    <row r="2210" spans="12:12" x14ac:dyDescent="0.2">
      <c r="L2210" s="9"/>
    </row>
    <row r="2211" spans="12:12" x14ac:dyDescent="0.2">
      <c r="L2211" s="9"/>
    </row>
    <row r="2212" spans="12:12" x14ac:dyDescent="0.2">
      <c r="L2212" s="9"/>
    </row>
    <row r="2213" spans="12:12" x14ac:dyDescent="0.2">
      <c r="L2213" s="9"/>
    </row>
    <row r="2214" spans="12:12" x14ac:dyDescent="0.2">
      <c r="L2214" s="9"/>
    </row>
    <row r="2215" spans="12:12" x14ac:dyDescent="0.2">
      <c r="L2215" s="9"/>
    </row>
    <row r="2216" spans="12:12" x14ac:dyDescent="0.2">
      <c r="L2216" s="9"/>
    </row>
    <row r="2217" spans="12:12" x14ac:dyDescent="0.2">
      <c r="L2217" s="9"/>
    </row>
    <row r="2218" spans="12:12" x14ac:dyDescent="0.2">
      <c r="L2218" s="9"/>
    </row>
    <row r="2219" spans="12:12" x14ac:dyDescent="0.2">
      <c r="L2219" s="9"/>
    </row>
    <row r="2220" spans="12:12" x14ac:dyDescent="0.2">
      <c r="L2220" s="9"/>
    </row>
    <row r="2221" spans="12:12" x14ac:dyDescent="0.2">
      <c r="L2221" s="9"/>
    </row>
    <row r="2222" spans="12:12" x14ac:dyDescent="0.2">
      <c r="L2222" s="9"/>
    </row>
    <row r="2223" spans="12:12" x14ac:dyDescent="0.2">
      <c r="L2223" s="9"/>
    </row>
    <row r="2224" spans="12:12" x14ac:dyDescent="0.2">
      <c r="L2224" s="9"/>
    </row>
    <row r="2225" spans="12:12" x14ac:dyDescent="0.2">
      <c r="L2225" s="9"/>
    </row>
    <row r="2226" spans="12:12" x14ac:dyDescent="0.2">
      <c r="L2226" s="9"/>
    </row>
    <row r="2227" spans="12:12" x14ac:dyDescent="0.2">
      <c r="L2227" s="9"/>
    </row>
    <row r="2228" spans="12:12" x14ac:dyDescent="0.2">
      <c r="L2228" s="9"/>
    </row>
    <row r="2229" spans="12:12" x14ac:dyDescent="0.2">
      <c r="L2229" s="9"/>
    </row>
    <row r="2230" spans="12:12" x14ac:dyDescent="0.2">
      <c r="L2230" s="9"/>
    </row>
    <row r="2231" spans="12:12" x14ac:dyDescent="0.2">
      <c r="L2231" s="9"/>
    </row>
    <row r="2232" spans="12:12" x14ac:dyDescent="0.2">
      <c r="L2232" s="9"/>
    </row>
    <row r="2233" spans="12:12" x14ac:dyDescent="0.2">
      <c r="L2233" s="9"/>
    </row>
    <row r="2234" spans="12:12" x14ac:dyDescent="0.2">
      <c r="L2234" s="9"/>
    </row>
    <row r="2235" spans="12:12" x14ac:dyDescent="0.2">
      <c r="L2235" s="9"/>
    </row>
    <row r="2236" spans="12:12" x14ac:dyDescent="0.2">
      <c r="L2236" s="9"/>
    </row>
    <row r="2237" spans="12:12" x14ac:dyDescent="0.2">
      <c r="L2237" s="9"/>
    </row>
    <row r="2238" spans="12:12" x14ac:dyDescent="0.2">
      <c r="L2238" s="9"/>
    </row>
    <row r="2239" spans="12:12" x14ac:dyDescent="0.2">
      <c r="L2239" s="9"/>
    </row>
    <row r="2240" spans="12:12" x14ac:dyDescent="0.2">
      <c r="L2240" s="9"/>
    </row>
    <row r="2241" spans="12:12" x14ac:dyDescent="0.2">
      <c r="L2241" s="9"/>
    </row>
    <row r="2242" spans="12:12" x14ac:dyDescent="0.2">
      <c r="L2242" s="9"/>
    </row>
    <row r="2243" spans="12:12" x14ac:dyDescent="0.2">
      <c r="L2243" s="9"/>
    </row>
    <row r="2244" spans="12:12" x14ac:dyDescent="0.2">
      <c r="L2244" s="9"/>
    </row>
    <row r="2245" spans="12:12" x14ac:dyDescent="0.2">
      <c r="L2245" s="9"/>
    </row>
    <row r="2246" spans="12:12" x14ac:dyDescent="0.2">
      <c r="L2246" s="9"/>
    </row>
    <row r="2247" spans="12:12" x14ac:dyDescent="0.2">
      <c r="L2247" s="9"/>
    </row>
    <row r="2248" spans="12:12" x14ac:dyDescent="0.2">
      <c r="L2248" s="9"/>
    </row>
    <row r="2249" spans="12:12" x14ac:dyDescent="0.2">
      <c r="L2249" s="9"/>
    </row>
    <row r="2250" spans="12:12" x14ac:dyDescent="0.2">
      <c r="L2250" s="9"/>
    </row>
    <row r="2251" spans="12:12" x14ac:dyDescent="0.2">
      <c r="L2251" s="9"/>
    </row>
    <row r="2252" spans="12:12" x14ac:dyDescent="0.2">
      <c r="L2252" s="9"/>
    </row>
    <row r="2253" spans="12:12" x14ac:dyDescent="0.2">
      <c r="L2253" s="9"/>
    </row>
    <row r="2254" spans="12:12" x14ac:dyDescent="0.2">
      <c r="L2254" s="9"/>
    </row>
    <row r="2255" spans="12:12" x14ac:dyDescent="0.2">
      <c r="L2255" s="9"/>
    </row>
    <row r="2256" spans="12:12" x14ac:dyDescent="0.2">
      <c r="L2256" s="9"/>
    </row>
    <row r="2257" spans="12:12" x14ac:dyDescent="0.2">
      <c r="L2257" s="9"/>
    </row>
    <row r="2258" spans="12:12" x14ac:dyDescent="0.2">
      <c r="L2258" s="9"/>
    </row>
    <row r="2259" spans="12:12" x14ac:dyDescent="0.2">
      <c r="L2259" s="9"/>
    </row>
    <row r="2260" spans="12:12" x14ac:dyDescent="0.2">
      <c r="L2260" s="9"/>
    </row>
    <row r="2261" spans="12:12" x14ac:dyDescent="0.2">
      <c r="L2261" s="9"/>
    </row>
    <row r="2262" spans="12:12" x14ac:dyDescent="0.2">
      <c r="L2262" s="9"/>
    </row>
    <row r="2263" spans="12:12" x14ac:dyDescent="0.2">
      <c r="L2263" s="9"/>
    </row>
    <row r="2264" spans="12:12" x14ac:dyDescent="0.2">
      <c r="L2264" s="9"/>
    </row>
    <row r="2265" spans="12:12" x14ac:dyDescent="0.2">
      <c r="L2265" s="9"/>
    </row>
    <row r="2266" spans="12:12" x14ac:dyDescent="0.2">
      <c r="L2266" s="9"/>
    </row>
    <row r="2267" spans="12:12" x14ac:dyDescent="0.2">
      <c r="L2267" s="9"/>
    </row>
    <row r="2268" spans="12:12" x14ac:dyDescent="0.2">
      <c r="L2268" s="9"/>
    </row>
    <row r="2269" spans="12:12" x14ac:dyDescent="0.2">
      <c r="L2269" s="9"/>
    </row>
    <row r="2270" spans="12:12" x14ac:dyDescent="0.2">
      <c r="L2270" s="9"/>
    </row>
    <row r="2271" spans="12:12" x14ac:dyDescent="0.2">
      <c r="L2271" s="9"/>
    </row>
    <row r="2272" spans="12:12" x14ac:dyDescent="0.2">
      <c r="L2272" s="9"/>
    </row>
    <row r="2273" spans="12:12" x14ac:dyDescent="0.2">
      <c r="L2273" s="9"/>
    </row>
    <row r="2274" spans="12:12" x14ac:dyDescent="0.2">
      <c r="L2274" s="9"/>
    </row>
    <row r="2275" spans="12:12" x14ac:dyDescent="0.2">
      <c r="L2275" s="9"/>
    </row>
    <row r="2276" spans="12:12" x14ac:dyDescent="0.2">
      <c r="L2276" s="9"/>
    </row>
    <row r="2277" spans="12:12" x14ac:dyDescent="0.2">
      <c r="L2277" s="9"/>
    </row>
    <row r="2278" spans="12:12" x14ac:dyDescent="0.2">
      <c r="L2278" s="9"/>
    </row>
    <row r="2279" spans="12:12" x14ac:dyDescent="0.2">
      <c r="L2279" s="9"/>
    </row>
    <row r="2280" spans="12:12" x14ac:dyDescent="0.2">
      <c r="L2280" s="9"/>
    </row>
    <row r="2281" spans="12:12" x14ac:dyDescent="0.2">
      <c r="L2281" s="9"/>
    </row>
    <row r="2282" spans="12:12" x14ac:dyDescent="0.2">
      <c r="L2282" s="9"/>
    </row>
    <row r="2283" spans="12:12" x14ac:dyDescent="0.2">
      <c r="L2283" s="9"/>
    </row>
    <row r="2284" spans="12:12" x14ac:dyDescent="0.2">
      <c r="L2284" s="9"/>
    </row>
    <row r="2285" spans="12:12" x14ac:dyDescent="0.2">
      <c r="L2285" s="9"/>
    </row>
    <row r="2286" spans="12:12" x14ac:dyDescent="0.2">
      <c r="L2286" s="9"/>
    </row>
    <row r="2287" spans="12:12" x14ac:dyDescent="0.2">
      <c r="L2287" s="9"/>
    </row>
    <row r="2288" spans="12:12" x14ac:dyDescent="0.2">
      <c r="L2288" s="9"/>
    </row>
    <row r="2289" spans="12:12" x14ac:dyDescent="0.2">
      <c r="L2289" s="9"/>
    </row>
    <row r="2290" spans="12:12" x14ac:dyDescent="0.2">
      <c r="L2290" s="9"/>
    </row>
    <row r="2291" spans="12:12" x14ac:dyDescent="0.2">
      <c r="L2291" s="9"/>
    </row>
    <row r="2292" spans="12:12" x14ac:dyDescent="0.2">
      <c r="L2292" s="9"/>
    </row>
    <row r="2293" spans="12:12" x14ac:dyDescent="0.2">
      <c r="L2293" s="9"/>
    </row>
    <row r="2294" spans="12:12" x14ac:dyDescent="0.2">
      <c r="L2294" s="9"/>
    </row>
    <row r="2295" spans="12:12" x14ac:dyDescent="0.2">
      <c r="L2295" s="9"/>
    </row>
    <row r="2296" spans="12:12" x14ac:dyDescent="0.2">
      <c r="L2296" s="9"/>
    </row>
    <row r="2297" spans="12:12" x14ac:dyDescent="0.2">
      <c r="L2297" s="9"/>
    </row>
    <row r="2298" spans="12:12" x14ac:dyDescent="0.2">
      <c r="L2298" s="9"/>
    </row>
    <row r="2299" spans="12:12" x14ac:dyDescent="0.2">
      <c r="L2299" s="9"/>
    </row>
    <row r="2300" spans="12:12" x14ac:dyDescent="0.2">
      <c r="L2300" s="9"/>
    </row>
    <row r="2301" spans="12:12" x14ac:dyDescent="0.2">
      <c r="L2301" s="9"/>
    </row>
    <row r="2302" spans="12:12" x14ac:dyDescent="0.2">
      <c r="L2302" s="9"/>
    </row>
    <row r="2303" spans="12:12" x14ac:dyDescent="0.2">
      <c r="L2303" s="9"/>
    </row>
    <row r="2304" spans="12:12" x14ac:dyDescent="0.2">
      <c r="L2304" s="9"/>
    </row>
    <row r="2305" spans="12:12" x14ac:dyDescent="0.2">
      <c r="L2305" s="9"/>
    </row>
    <row r="2306" spans="12:12" x14ac:dyDescent="0.2">
      <c r="L2306" s="9"/>
    </row>
    <row r="2307" spans="12:12" x14ac:dyDescent="0.2">
      <c r="L2307" s="9"/>
    </row>
    <row r="2308" spans="12:12" x14ac:dyDescent="0.2">
      <c r="L2308" s="9"/>
    </row>
    <row r="2309" spans="12:12" x14ac:dyDescent="0.2">
      <c r="L2309" s="9"/>
    </row>
    <row r="2310" spans="12:12" x14ac:dyDescent="0.2">
      <c r="L2310" s="9"/>
    </row>
    <row r="2311" spans="12:12" x14ac:dyDescent="0.2">
      <c r="L2311" s="9"/>
    </row>
    <row r="2312" spans="12:12" x14ac:dyDescent="0.2">
      <c r="L2312" s="9"/>
    </row>
    <row r="2313" spans="12:12" x14ac:dyDescent="0.2">
      <c r="L2313" s="9"/>
    </row>
    <row r="2314" spans="12:12" x14ac:dyDescent="0.2">
      <c r="L2314" s="9"/>
    </row>
    <row r="2315" spans="12:12" x14ac:dyDescent="0.2">
      <c r="L2315" s="9"/>
    </row>
    <row r="2316" spans="12:12" x14ac:dyDescent="0.2">
      <c r="L2316" s="9"/>
    </row>
    <row r="2317" spans="12:12" x14ac:dyDescent="0.2">
      <c r="L2317" s="9"/>
    </row>
    <row r="2318" spans="12:12" x14ac:dyDescent="0.2">
      <c r="L2318" s="9"/>
    </row>
    <row r="2319" spans="12:12" x14ac:dyDescent="0.2">
      <c r="L2319" s="9"/>
    </row>
    <row r="2320" spans="12:12" x14ac:dyDescent="0.2">
      <c r="L2320" s="9"/>
    </row>
    <row r="2321" spans="12:12" x14ac:dyDescent="0.2">
      <c r="L2321" s="9"/>
    </row>
    <row r="2322" spans="12:12" x14ac:dyDescent="0.2">
      <c r="L2322" s="9"/>
    </row>
    <row r="2323" spans="12:12" x14ac:dyDescent="0.2">
      <c r="L2323" s="9"/>
    </row>
    <row r="2324" spans="12:12" x14ac:dyDescent="0.2">
      <c r="L2324" s="9"/>
    </row>
    <row r="2325" spans="12:12" x14ac:dyDescent="0.2">
      <c r="L2325" s="9"/>
    </row>
    <row r="2326" spans="12:12" x14ac:dyDescent="0.2">
      <c r="L2326" s="9"/>
    </row>
    <row r="2327" spans="12:12" x14ac:dyDescent="0.2">
      <c r="L2327" s="9"/>
    </row>
    <row r="2328" spans="12:12" x14ac:dyDescent="0.2">
      <c r="L2328" s="9"/>
    </row>
    <row r="2329" spans="12:12" x14ac:dyDescent="0.2">
      <c r="L2329" s="9"/>
    </row>
    <row r="2330" spans="12:12" x14ac:dyDescent="0.2">
      <c r="L2330" s="9"/>
    </row>
    <row r="2331" spans="12:12" x14ac:dyDescent="0.2">
      <c r="L2331" s="9"/>
    </row>
    <row r="2332" spans="12:12" x14ac:dyDescent="0.2">
      <c r="L2332" s="9"/>
    </row>
    <row r="2333" spans="12:12" x14ac:dyDescent="0.2">
      <c r="L2333" s="9"/>
    </row>
    <row r="2334" spans="12:12" x14ac:dyDescent="0.2">
      <c r="L2334" s="9"/>
    </row>
    <row r="2335" spans="12:12" x14ac:dyDescent="0.2">
      <c r="L2335" s="9"/>
    </row>
    <row r="2336" spans="12:12" x14ac:dyDescent="0.2">
      <c r="L2336" s="9"/>
    </row>
    <row r="2337" spans="12:12" x14ac:dyDescent="0.2">
      <c r="L2337" s="9"/>
    </row>
    <row r="2338" spans="12:12" x14ac:dyDescent="0.2">
      <c r="L2338" s="9"/>
    </row>
    <row r="2339" spans="12:12" x14ac:dyDescent="0.2">
      <c r="L2339" s="9"/>
    </row>
    <row r="2340" spans="12:12" x14ac:dyDescent="0.2">
      <c r="L2340" s="9"/>
    </row>
    <row r="2341" spans="12:12" x14ac:dyDescent="0.2">
      <c r="L2341" s="9"/>
    </row>
    <row r="2342" spans="12:12" x14ac:dyDescent="0.2">
      <c r="L2342" s="9"/>
    </row>
    <row r="2343" spans="12:12" x14ac:dyDescent="0.2">
      <c r="L2343" s="9"/>
    </row>
    <row r="2344" spans="12:12" x14ac:dyDescent="0.2">
      <c r="L2344" s="9"/>
    </row>
    <row r="2345" spans="12:12" x14ac:dyDescent="0.2">
      <c r="L2345" s="9"/>
    </row>
    <row r="2346" spans="12:12" x14ac:dyDescent="0.2">
      <c r="L2346" s="9"/>
    </row>
    <row r="2347" spans="12:12" x14ac:dyDescent="0.2">
      <c r="L2347" s="9"/>
    </row>
    <row r="2348" spans="12:12" x14ac:dyDescent="0.2">
      <c r="L2348" s="9"/>
    </row>
    <row r="2349" spans="12:12" x14ac:dyDescent="0.2">
      <c r="L2349" s="9"/>
    </row>
    <row r="2350" spans="12:12" x14ac:dyDescent="0.2">
      <c r="L2350" s="9"/>
    </row>
    <row r="2351" spans="12:12" x14ac:dyDescent="0.2">
      <c r="L2351" s="9"/>
    </row>
    <row r="2352" spans="12:12" x14ac:dyDescent="0.2">
      <c r="L2352" s="9"/>
    </row>
    <row r="2353" spans="12:12" x14ac:dyDescent="0.2">
      <c r="L2353" s="9"/>
    </row>
    <row r="2354" spans="12:12" x14ac:dyDescent="0.2">
      <c r="L2354" s="9"/>
    </row>
    <row r="2355" spans="12:12" x14ac:dyDescent="0.2">
      <c r="L2355" s="9"/>
    </row>
    <row r="2356" spans="12:12" x14ac:dyDescent="0.2">
      <c r="L2356" s="9"/>
    </row>
    <row r="2357" spans="12:12" x14ac:dyDescent="0.2">
      <c r="L2357" s="9"/>
    </row>
    <row r="2358" spans="12:12" x14ac:dyDescent="0.2">
      <c r="L2358" s="9"/>
    </row>
    <row r="2359" spans="12:12" x14ac:dyDescent="0.2">
      <c r="L2359" s="9"/>
    </row>
    <row r="2360" spans="12:12" x14ac:dyDescent="0.2">
      <c r="L2360" s="9"/>
    </row>
    <row r="2361" spans="12:12" x14ac:dyDescent="0.2">
      <c r="L2361" s="9"/>
    </row>
    <row r="2362" spans="12:12" x14ac:dyDescent="0.2">
      <c r="L2362" s="9"/>
    </row>
    <row r="2363" spans="12:12" x14ac:dyDescent="0.2">
      <c r="L2363" s="9"/>
    </row>
    <row r="2364" spans="12:12" x14ac:dyDescent="0.2">
      <c r="L2364" s="9"/>
    </row>
    <row r="2365" spans="12:12" x14ac:dyDescent="0.2">
      <c r="L2365" s="9"/>
    </row>
    <row r="2366" spans="12:12" x14ac:dyDescent="0.2">
      <c r="L2366" s="9"/>
    </row>
    <row r="2367" spans="12:12" x14ac:dyDescent="0.2">
      <c r="L2367" s="9"/>
    </row>
    <row r="2368" spans="12:12" x14ac:dyDescent="0.2">
      <c r="L2368" s="9"/>
    </row>
    <row r="2369" spans="12:12" x14ac:dyDescent="0.2">
      <c r="L2369" s="9"/>
    </row>
    <row r="2370" spans="12:12" x14ac:dyDescent="0.2">
      <c r="L2370" s="9"/>
    </row>
    <row r="2371" spans="12:12" x14ac:dyDescent="0.2">
      <c r="L2371" s="9"/>
    </row>
    <row r="2372" spans="12:12" x14ac:dyDescent="0.2">
      <c r="L2372" s="9"/>
    </row>
    <row r="2373" spans="12:12" x14ac:dyDescent="0.2">
      <c r="L2373" s="9"/>
    </row>
    <row r="2374" spans="12:12" x14ac:dyDescent="0.2">
      <c r="L2374" s="9"/>
    </row>
    <row r="2375" spans="12:12" x14ac:dyDescent="0.2">
      <c r="L2375" s="9"/>
    </row>
    <row r="2376" spans="12:12" x14ac:dyDescent="0.2">
      <c r="L2376" s="9"/>
    </row>
    <row r="2377" spans="12:12" x14ac:dyDescent="0.2">
      <c r="L2377" s="9"/>
    </row>
    <row r="2378" spans="12:12" x14ac:dyDescent="0.2">
      <c r="L2378" s="9"/>
    </row>
    <row r="2379" spans="12:12" x14ac:dyDescent="0.2">
      <c r="L2379" s="9"/>
    </row>
    <row r="2380" spans="12:12" x14ac:dyDescent="0.2">
      <c r="L2380" s="9"/>
    </row>
    <row r="2381" spans="12:12" x14ac:dyDescent="0.2">
      <c r="L2381" s="9"/>
    </row>
    <row r="2382" spans="12:12" x14ac:dyDescent="0.2">
      <c r="L2382" s="9"/>
    </row>
    <row r="2383" spans="12:12" x14ac:dyDescent="0.2">
      <c r="L2383" s="9"/>
    </row>
    <row r="2384" spans="12:12" x14ac:dyDescent="0.2">
      <c r="L2384" s="9"/>
    </row>
    <row r="2385" spans="12:12" x14ac:dyDescent="0.2">
      <c r="L2385" s="9"/>
    </row>
    <row r="2386" spans="12:12" x14ac:dyDescent="0.2">
      <c r="L2386" s="9"/>
    </row>
    <row r="2387" spans="12:12" x14ac:dyDescent="0.2">
      <c r="L2387" s="9"/>
    </row>
    <row r="2388" spans="12:12" x14ac:dyDescent="0.2">
      <c r="L2388" s="9"/>
    </row>
    <row r="2389" spans="12:12" x14ac:dyDescent="0.2">
      <c r="L2389" s="9"/>
    </row>
    <row r="2390" spans="12:12" x14ac:dyDescent="0.2">
      <c r="L2390" s="9"/>
    </row>
    <row r="2391" spans="12:12" x14ac:dyDescent="0.2">
      <c r="L2391" s="9"/>
    </row>
    <row r="2392" spans="12:12" x14ac:dyDescent="0.2">
      <c r="L2392" s="9"/>
    </row>
    <row r="2393" spans="12:12" x14ac:dyDescent="0.2">
      <c r="L2393" s="9"/>
    </row>
    <row r="2394" spans="12:12" x14ac:dyDescent="0.2">
      <c r="L2394" s="9"/>
    </row>
    <row r="2395" spans="12:12" x14ac:dyDescent="0.2">
      <c r="L2395" s="9"/>
    </row>
    <row r="2396" spans="12:12" x14ac:dyDescent="0.2">
      <c r="L2396" s="9"/>
    </row>
    <row r="2397" spans="12:12" x14ac:dyDescent="0.2">
      <c r="L2397" s="9"/>
    </row>
    <row r="2398" spans="12:12" x14ac:dyDescent="0.2">
      <c r="L2398" s="9"/>
    </row>
    <row r="2399" spans="12:12" x14ac:dyDescent="0.2">
      <c r="L2399" s="9"/>
    </row>
    <row r="2400" spans="12:12" x14ac:dyDescent="0.2">
      <c r="L2400" s="9"/>
    </row>
    <row r="2401" spans="12:12" x14ac:dyDescent="0.2">
      <c r="L2401" s="9"/>
    </row>
    <row r="2402" spans="12:12" x14ac:dyDescent="0.2">
      <c r="L2402" s="9"/>
    </row>
    <row r="2403" spans="12:12" x14ac:dyDescent="0.2">
      <c r="L2403" s="9"/>
    </row>
    <row r="2404" spans="12:12" x14ac:dyDescent="0.2">
      <c r="L2404" s="9"/>
    </row>
    <row r="2405" spans="12:12" x14ac:dyDescent="0.2">
      <c r="L2405" s="9"/>
    </row>
    <row r="2406" spans="12:12" x14ac:dyDescent="0.2">
      <c r="L2406" s="9"/>
    </row>
    <row r="2407" spans="12:12" x14ac:dyDescent="0.2">
      <c r="L2407" s="9"/>
    </row>
    <row r="2408" spans="12:12" x14ac:dyDescent="0.2">
      <c r="L2408" s="9"/>
    </row>
    <row r="2409" spans="12:12" x14ac:dyDescent="0.2">
      <c r="L2409" s="9"/>
    </row>
    <row r="2410" spans="12:12" x14ac:dyDescent="0.2">
      <c r="L2410" s="9"/>
    </row>
    <row r="2411" spans="12:12" x14ac:dyDescent="0.2">
      <c r="L2411" s="9"/>
    </row>
    <row r="2412" spans="12:12" x14ac:dyDescent="0.2">
      <c r="L2412" s="9"/>
    </row>
    <row r="2413" spans="12:12" x14ac:dyDescent="0.2">
      <c r="L2413" s="9"/>
    </row>
    <row r="2414" spans="12:12" x14ac:dyDescent="0.2">
      <c r="L2414" s="9"/>
    </row>
    <row r="2415" spans="12:12" x14ac:dyDescent="0.2">
      <c r="L2415" s="9"/>
    </row>
    <row r="2416" spans="12:12" x14ac:dyDescent="0.2">
      <c r="L2416" s="9"/>
    </row>
    <row r="2417" spans="12:12" x14ac:dyDescent="0.2">
      <c r="L2417" s="9"/>
    </row>
    <row r="2418" spans="12:12" x14ac:dyDescent="0.2">
      <c r="L2418" s="9"/>
    </row>
    <row r="2419" spans="12:12" x14ac:dyDescent="0.2">
      <c r="L2419" s="9"/>
    </row>
    <row r="2420" spans="12:12" x14ac:dyDescent="0.2">
      <c r="L2420" s="9"/>
    </row>
    <row r="2421" spans="12:12" x14ac:dyDescent="0.2">
      <c r="L2421" s="9"/>
    </row>
    <row r="2422" spans="12:12" x14ac:dyDescent="0.2">
      <c r="L2422" s="9"/>
    </row>
    <row r="2423" spans="12:12" x14ac:dyDescent="0.2">
      <c r="L2423" s="9"/>
    </row>
    <row r="2424" spans="12:12" x14ac:dyDescent="0.2">
      <c r="L2424" s="9"/>
    </row>
    <row r="2425" spans="12:12" x14ac:dyDescent="0.2">
      <c r="L2425" s="9"/>
    </row>
    <row r="2426" spans="12:12" x14ac:dyDescent="0.2">
      <c r="L2426" s="9"/>
    </row>
    <row r="2427" spans="12:12" x14ac:dyDescent="0.2">
      <c r="L2427" s="9"/>
    </row>
    <row r="2428" spans="12:12" x14ac:dyDescent="0.2">
      <c r="L2428" s="9"/>
    </row>
    <row r="2429" spans="12:12" x14ac:dyDescent="0.2">
      <c r="L2429" s="9"/>
    </row>
    <row r="2430" spans="12:12" x14ac:dyDescent="0.2">
      <c r="L2430" s="9"/>
    </row>
    <row r="2431" spans="12:12" x14ac:dyDescent="0.2">
      <c r="L2431" s="9"/>
    </row>
    <row r="2432" spans="12:12" x14ac:dyDescent="0.2">
      <c r="L2432" s="9"/>
    </row>
    <row r="2433" spans="12:12" x14ac:dyDescent="0.2">
      <c r="L2433" s="9"/>
    </row>
    <row r="2434" spans="12:12" x14ac:dyDescent="0.2">
      <c r="L2434" s="9"/>
    </row>
    <row r="2435" spans="12:12" x14ac:dyDescent="0.2">
      <c r="L2435" s="9"/>
    </row>
    <row r="2436" spans="12:12" x14ac:dyDescent="0.2">
      <c r="L2436" s="9"/>
    </row>
    <row r="2437" spans="12:12" x14ac:dyDescent="0.2">
      <c r="L2437" s="9"/>
    </row>
    <row r="2438" spans="12:12" x14ac:dyDescent="0.2">
      <c r="L2438" s="9"/>
    </row>
    <row r="2439" spans="12:12" x14ac:dyDescent="0.2">
      <c r="L2439" s="9"/>
    </row>
    <row r="2440" spans="12:12" x14ac:dyDescent="0.2">
      <c r="L2440" s="9"/>
    </row>
    <row r="2441" spans="12:12" x14ac:dyDescent="0.2">
      <c r="L2441" s="9"/>
    </row>
    <row r="2442" spans="12:12" x14ac:dyDescent="0.2">
      <c r="L2442" s="9"/>
    </row>
    <row r="2443" spans="12:12" x14ac:dyDescent="0.2">
      <c r="L2443" s="9"/>
    </row>
    <row r="2444" spans="12:12" x14ac:dyDescent="0.2">
      <c r="L2444" s="9"/>
    </row>
    <row r="2445" spans="12:12" x14ac:dyDescent="0.2">
      <c r="L2445" s="9"/>
    </row>
    <row r="2446" spans="12:12" x14ac:dyDescent="0.2">
      <c r="L2446" s="9"/>
    </row>
    <row r="2447" spans="12:12" x14ac:dyDescent="0.2">
      <c r="L2447" s="9"/>
    </row>
    <row r="2448" spans="12:12" x14ac:dyDescent="0.2">
      <c r="L2448" s="9"/>
    </row>
    <row r="2449" spans="12:12" x14ac:dyDescent="0.2">
      <c r="L2449" s="9"/>
    </row>
    <row r="2450" spans="12:12" x14ac:dyDescent="0.2">
      <c r="L2450" s="9"/>
    </row>
    <row r="2451" spans="12:12" x14ac:dyDescent="0.2">
      <c r="L2451" s="9"/>
    </row>
    <row r="2452" spans="12:12" x14ac:dyDescent="0.2">
      <c r="L2452" s="9"/>
    </row>
    <row r="2453" spans="12:12" x14ac:dyDescent="0.2">
      <c r="L2453" s="9"/>
    </row>
    <row r="2454" spans="12:12" x14ac:dyDescent="0.2">
      <c r="L2454" s="9"/>
    </row>
    <row r="2455" spans="12:12" x14ac:dyDescent="0.2">
      <c r="L2455" s="9"/>
    </row>
    <row r="2456" spans="12:12" x14ac:dyDescent="0.2">
      <c r="L2456" s="9"/>
    </row>
    <row r="2457" spans="12:12" x14ac:dyDescent="0.2">
      <c r="L2457" s="9"/>
    </row>
    <row r="2458" spans="12:12" x14ac:dyDescent="0.2">
      <c r="L2458" s="9"/>
    </row>
    <row r="2459" spans="12:12" x14ac:dyDescent="0.2">
      <c r="L2459" s="9"/>
    </row>
    <row r="2460" spans="12:12" x14ac:dyDescent="0.2">
      <c r="L2460" s="9"/>
    </row>
    <row r="2461" spans="12:12" x14ac:dyDescent="0.2">
      <c r="L2461" s="9"/>
    </row>
    <row r="2462" spans="12:12" x14ac:dyDescent="0.2">
      <c r="L2462" s="9"/>
    </row>
    <row r="2463" spans="12:12" x14ac:dyDescent="0.2">
      <c r="L2463" s="9"/>
    </row>
    <row r="2464" spans="12:12" x14ac:dyDescent="0.2">
      <c r="L2464" s="9"/>
    </row>
    <row r="2465" spans="12:12" x14ac:dyDescent="0.2">
      <c r="L2465" s="9"/>
    </row>
    <row r="2466" spans="12:12" x14ac:dyDescent="0.2">
      <c r="L2466" s="9"/>
    </row>
    <row r="2467" spans="12:12" x14ac:dyDescent="0.2">
      <c r="L2467" s="9"/>
    </row>
    <row r="2468" spans="12:12" x14ac:dyDescent="0.2">
      <c r="L2468" s="9"/>
    </row>
    <row r="2469" spans="12:12" x14ac:dyDescent="0.2">
      <c r="L2469" s="9"/>
    </row>
    <row r="2470" spans="12:12" x14ac:dyDescent="0.2">
      <c r="L2470" s="9"/>
    </row>
    <row r="2471" spans="12:12" x14ac:dyDescent="0.2">
      <c r="L2471" s="9"/>
    </row>
    <row r="2472" spans="12:12" x14ac:dyDescent="0.2">
      <c r="L2472" s="9"/>
    </row>
    <row r="2473" spans="12:12" x14ac:dyDescent="0.2">
      <c r="L2473" s="9"/>
    </row>
    <row r="2474" spans="12:12" x14ac:dyDescent="0.2">
      <c r="L2474" s="9"/>
    </row>
    <row r="2475" spans="12:12" x14ac:dyDescent="0.2">
      <c r="L2475" s="9"/>
    </row>
    <row r="2476" spans="12:12" x14ac:dyDescent="0.2">
      <c r="L2476" s="9"/>
    </row>
    <row r="2477" spans="12:12" x14ac:dyDescent="0.2">
      <c r="L2477" s="9"/>
    </row>
    <row r="2478" spans="12:12" x14ac:dyDescent="0.2">
      <c r="L2478" s="9"/>
    </row>
    <row r="2479" spans="12:12" x14ac:dyDescent="0.2">
      <c r="L2479" s="9"/>
    </row>
    <row r="2480" spans="12:12" x14ac:dyDescent="0.2">
      <c r="L2480" s="9"/>
    </row>
    <row r="2481" spans="12:12" x14ac:dyDescent="0.2">
      <c r="L2481" s="9"/>
    </row>
    <row r="2482" spans="12:12" x14ac:dyDescent="0.2">
      <c r="L2482" s="9"/>
    </row>
    <row r="2483" spans="12:12" x14ac:dyDescent="0.2">
      <c r="L2483" s="9"/>
    </row>
    <row r="2484" spans="12:12" x14ac:dyDescent="0.2">
      <c r="L2484" s="9"/>
    </row>
    <row r="2485" spans="12:12" x14ac:dyDescent="0.2">
      <c r="L2485" s="9"/>
    </row>
    <row r="2486" spans="12:12" x14ac:dyDescent="0.2">
      <c r="L2486" s="9"/>
    </row>
    <row r="2487" spans="12:12" x14ac:dyDescent="0.2">
      <c r="L2487" s="9"/>
    </row>
    <row r="2488" spans="12:12" x14ac:dyDescent="0.2">
      <c r="L2488" s="9"/>
    </row>
    <row r="2489" spans="12:12" x14ac:dyDescent="0.2">
      <c r="L2489" s="9"/>
    </row>
    <row r="2490" spans="12:12" x14ac:dyDescent="0.2">
      <c r="L2490" s="9"/>
    </row>
    <row r="2491" spans="12:12" x14ac:dyDescent="0.2">
      <c r="L2491" s="9"/>
    </row>
    <row r="2492" spans="12:12" x14ac:dyDescent="0.2">
      <c r="L2492" s="9"/>
    </row>
    <row r="2493" spans="12:12" x14ac:dyDescent="0.2">
      <c r="L2493" s="9"/>
    </row>
    <row r="2494" spans="12:12" x14ac:dyDescent="0.2">
      <c r="L2494" s="9"/>
    </row>
    <row r="2495" spans="12:12" x14ac:dyDescent="0.2">
      <c r="L2495" s="9"/>
    </row>
    <row r="2496" spans="12:12" x14ac:dyDescent="0.2">
      <c r="L2496" s="9"/>
    </row>
    <row r="2497" spans="12:12" x14ac:dyDescent="0.2">
      <c r="L2497" s="9"/>
    </row>
    <row r="2498" spans="12:12" x14ac:dyDescent="0.2">
      <c r="L2498" s="9"/>
    </row>
    <row r="2499" spans="12:12" x14ac:dyDescent="0.2">
      <c r="L2499" s="9"/>
    </row>
    <row r="2500" spans="12:12" x14ac:dyDescent="0.2">
      <c r="L2500" s="9"/>
    </row>
    <row r="2501" spans="12:12" x14ac:dyDescent="0.2">
      <c r="L2501" s="9"/>
    </row>
    <row r="2502" spans="12:12" x14ac:dyDescent="0.2">
      <c r="L2502" s="9"/>
    </row>
    <row r="2503" spans="12:12" x14ac:dyDescent="0.2">
      <c r="L2503" s="9"/>
    </row>
    <row r="2504" spans="12:12" x14ac:dyDescent="0.2">
      <c r="L2504" s="9"/>
    </row>
    <row r="2505" spans="12:12" x14ac:dyDescent="0.2">
      <c r="L2505" s="9"/>
    </row>
    <row r="2506" spans="12:12" x14ac:dyDescent="0.2">
      <c r="L2506" s="9"/>
    </row>
    <row r="2507" spans="12:12" x14ac:dyDescent="0.2">
      <c r="L2507" s="9"/>
    </row>
    <row r="2508" spans="12:12" x14ac:dyDescent="0.2">
      <c r="L2508" s="9"/>
    </row>
    <row r="2509" spans="12:12" x14ac:dyDescent="0.2">
      <c r="L2509" s="9"/>
    </row>
    <row r="2510" spans="12:12" x14ac:dyDescent="0.2">
      <c r="L2510" s="9"/>
    </row>
    <row r="2511" spans="12:12" x14ac:dyDescent="0.2">
      <c r="L2511" s="9"/>
    </row>
    <row r="2512" spans="12:12" x14ac:dyDescent="0.2">
      <c r="L2512" s="9"/>
    </row>
    <row r="2513" spans="12:12" x14ac:dyDescent="0.2">
      <c r="L2513" s="9"/>
    </row>
    <row r="2514" spans="12:12" x14ac:dyDescent="0.2">
      <c r="L2514" s="9"/>
    </row>
    <row r="2515" spans="12:12" x14ac:dyDescent="0.2">
      <c r="L2515" s="9"/>
    </row>
    <row r="2516" spans="12:12" x14ac:dyDescent="0.2">
      <c r="L2516" s="9"/>
    </row>
    <row r="2517" spans="12:12" x14ac:dyDescent="0.2">
      <c r="L2517" s="9"/>
    </row>
    <row r="2518" spans="12:12" x14ac:dyDescent="0.2">
      <c r="L2518" s="9"/>
    </row>
    <row r="2519" spans="12:12" x14ac:dyDescent="0.2">
      <c r="L2519" s="9"/>
    </row>
    <row r="2520" spans="12:12" x14ac:dyDescent="0.2">
      <c r="L2520" s="9"/>
    </row>
    <row r="2521" spans="12:12" x14ac:dyDescent="0.2">
      <c r="L2521" s="9"/>
    </row>
    <row r="2522" spans="12:12" x14ac:dyDescent="0.2">
      <c r="L2522" s="9"/>
    </row>
    <row r="2523" spans="12:12" x14ac:dyDescent="0.2">
      <c r="L2523" s="9"/>
    </row>
    <row r="2524" spans="12:12" x14ac:dyDescent="0.2">
      <c r="L2524" s="9"/>
    </row>
    <row r="2525" spans="12:12" x14ac:dyDescent="0.2">
      <c r="L2525" s="9"/>
    </row>
    <row r="2526" spans="12:12" x14ac:dyDescent="0.2">
      <c r="L2526" s="9"/>
    </row>
    <row r="2527" spans="12:12" x14ac:dyDescent="0.2">
      <c r="L2527" s="9"/>
    </row>
    <row r="2528" spans="12:12" x14ac:dyDescent="0.2">
      <c r="L2528" s="9"/>
    </row>
    <row r="2529" spans="12:12" x14ac:dyDescent="0.2">
      <c r="L2529" s="9"/>
    </row>
    <row r="2530" spans="12:12" x14ac:dyDescent="0.2">
      <c r="L2530" s="9"/>
    </row>
    <row r="2531" spans="12:12" x14ac:dyDescent="0.2">
      <c r="L2531" s="9"/>
    </row>
    <row r="2532" spans="12:12" x14ac:dyDescent="0.2">
      <c r="L2532" s="9"/>
    </row>
    <row r="2533" spans="12:12" x14ac:dyDescent="0.2">
      <c r="L2533" s="9"/>
    </row>
    <row r="2534" spans="12:12" x14ac:dyDescent="0.2">
      <c r="L2534" s="9"/>
    </row>
    <row r="2535" spans="12:12" x14ac:dyDescent="0.2">
      <c r="L2535" s="9"/>
    </row>
    <row r="2536" spans="12:12" x14ac:dyDescent="0.2">
      <c r="L2536" s="9"/>
    </row>
    <row r="2537" spans="12:12" x14ac:dyDescent="0.2">
      <c r="L2537" s="9"/>
    </row>
    <row r="2538" spans="12:12" x14ac:dyDescent="0.2">
      <c r="L2538" s="9"/>
    </row>
    <row r="2539" spans="12:12" x14ac:dyDescent="0.2">
      <c r="L2539" s="9"/>
    </row>
    <row r="2540" spans="12:12" x14ac:dyDescent="0.2">
      <c r="L2540" s="9"/>
    </row>
    <row r="2541" spans="12:12" x14ac:dyDescent="0.2">
      <c r="L2541" s="9"/>
    </row>
    <row r="2542" spans="12:12" x14ac:dyDescent="0.2">
      <c r="L2542" s="9"/>
    </row>
    <row r="2543" spans="12:12" x14ac:dyDescent="0.2">
      <c r="L2543" s="9"/>
    </row>
    <row r="2544" spans="12:12" x14ac:dyDescent="0.2">
      <c r="L2544" s="9"/>
    </row>
    <row r="2545" spans="12:12" x14ac:dyDescent="0.2">
      <c r="L2545" s="9"/>
    </row>
    <row r="2546" spans="12:12" x14ac:dyDescent="0.2">
      <c r="L2546" s="9"/>
    </row>
    <row r="2547" spans="12:12" x14ac:dyDescent="0.2">
      <c r="L2547" s="9"/>
    </row>
    <row r="2548" spans="12:12" x14ac:dyDescent="0.2">
      <c r="L2548" s="9"/>
    </row>
    <row r="2549" spans="12:12" x14ac:dyDescent="0.2">
      <c r="L2549" s="9"/>
    </row>
    <row r="2550" spans="12:12" x14ac:dyDescent="0.2">
      <c r="L2550" s="9"/>
    </row>
    <row r="2551" spans="12:12" x14ac:dyDescent="0.2">
      <c r="L2551" s="9"/>
    </row>
    <row r="2552" spans="12:12" x14ac:dyDescent="0.2">
      <c r="L2552" s="9"/>
    </row>
    <row r="2553" spans="12:12" x14ac:dyDescent="0.2">
      <c r="L2553" s="9"/>
    </row>
    <row r="2554" spans="12:12" x14ac:dyDescent="0.2">
      <c r="L2554" s="9"/>
    </row>
    <row r="2555" spans="12:12" x14ac:dyDescent="0.2">
      <c r="L2555" s="9"/>
    </row>
    <row r="2556" spans="12:12" x14ac:dyDescent="0.2">
      <c r="L2556" s="9"/>
    </row>
    <row r="2557" spans="12:12" x14ac:dyDescent="0.2">
      <c r="L2557" s="9"/>
    </row>
    <row r="2558" spans="12:12" x14ac:dyDescent="0.2">
      <c r="L2558" s="9"/>
    </row>
    <row r="2559" spans="12:12" x14ac:dyDescent="0.2">
      <c r="L2559" s="9"/>
    </row>
    <row r="2560" spans="12:12" x14ac:dyDescent="0.2">
      <c r="L2560" s="9"/>
    </row>
    <row r="2561" spans="12:12" x14ac:dyDescent="0.2">
      <c r="L2561" s="9"/>
    </row>
    <row r="2562" spans="12:12" x14ac:dyDescent="0.2">
      <c r="L2562" s="9"/>
    </row>
    <row r="2563" spans="12:12" x14ac:dyDescent="0.2">
      <c r="L2563" s="9"/>
    </row>
    <row r="2564" spans="12:12" x14ac:dyDescent="0.2">
      <c r="L2564" s="9"/>
    </row>
    <row r="2565" spans="12:12" x14ac:dyDescent="0.2">
      <c r="L2565" s="9"/>
    </row>
    <row r="2566" spans="12:12" x14ac:dyDescent="0.2">
      <c r="L2566" s="9"/>
    </row>
    <row r="2567" spans="12:12" x14ac:dyDescent="0.2">
      <c r="L2567" s="9"/>
    </row>
    <row r="2568" spans="12:12" x14ac:dyDescent="0.2">
      <c r="L2568" s="9"/>
    </row>
    <row r="2569" spans="12:12" x14ac:dyDescent="0.2">
      <c r="L2569" s="9"/>
    </row>
    <row r="2570" spans="12:12" x14ac:dyDescent="0.2">
      <c r="L2570" s="9"/>
    </row>
    <row r="2571" spans="12:12" x14ac:dyDescent="0.2">
      <c r="L2571" s="9"/>
    </row>
    <row r="2572" spans="12:12" x14ac:dyDescent="0.2">
      <c r="L2572" s="9"/>
    </row>
    <row r="2573" spans="12:12" x14ac:dyDescent="0.2">
      <c r="L2573" s="9"/>
    </row>
    <row r="2574" spans="12:12" x14ac:dyDescent="0.2">
      <c r="L2574" s="9"/>
    </row>
    <row r="2575" spans="12:12" x14ac:dyDescent="0.2">
      <c r="L2575" s="9"/>
    </row>
    <row r="2576" spans="12:12" x14ac:dyDescent="0.2">
      <c r="L2576" s="9"/>
    </row>
    <row r="2577" spans="12:12" x14ac:dyDescent="0.2">
      <c r="L2577" s="9"/>
    </row>
    <row r="2578" spans="12:12" x14ac:dyDescent="0.2">
      <c r="L2578" s="9"/>
    </row>
    <row r="2579" spans="12:12" x14ac:dyDescent="0.2">
      <c r="L2579" s="9"/>
    </row>
    <row r="2580" spans="12:12" x14ac:dyDescent="0.2">
      <c r="L2580" s="9"/>
    </row>
    <row r="2581" spans="12:12" x14ac:dyDescent="0.2">
      <c r="L2581" s="9"/>
    </row>
    <row r="2582" spans="12:12" x14ac:dyDescent="0.2">
      <c r="L2582" s="9"/>
    </row>
    <row r="2583" spans="12:12" x14ac:dyDescent="0.2">
      <c r="L2583" s="9"/>
    </row>
    <row r="2584" spans="12:12" x14ac:dyDescent="0.2">
      <c r="L2584" s="9"/>
    </row>
    <row r="2585" spans="12:12" x14ac:dyDescent="0.2">
      <c r="L2585" s="9"/>
    </row>
    <row r="2586" spans="12:12" x14ac:dyDescent="0.2">
      <c r="L2586" s="9"/>
    </row>
    <row r="2587" spans="12:12" x14ac:dyDescent="0.2">
      <c r="L2587" s="9"/>
    </row>
    <row r="2588" spans="12:12" x14ac:dyDescent="0.2">
      <c r="L2588" s="9"/>
    </row>
    <row r="2589" spans="12:12" x14ac:dyDescent="0.2">
      <c r="L2589" s="9"/>
    </row>
    <row r="2590" spans="12:12" x14ac:dyDescent="0.2">
      <c r="L2590" s="9"/>
    </row>
    <row r="2591" spans="12:12" x14ac:dyDescent="0.2">
      <c r="L2591" s="9"/>
    </row>
    <row r="2592" spans="12:12" x14ac:dyDescent="0.2">
      <c r="L2592" s="9"/>
    </row>
    <row r="2593" spans="12:12" x14ac:dyDescent="0.2">
      <c r="L2593" s="9"/>
    </row>
    <row r="2594" spans="12:12" x14ac:dyDescent="0.2">
      <c r="L2594" s="9"/>
    </row>
    <row r="2595" spans="12:12" x14ac:dyDescent="0.2">
      <c r="L2595" s="9"/>
    </row>
    <row r="2596" spans="12:12" x14ac:dyDescent="0.2">
      <c r="L2596" s="9"/>
    </row>
    <row r="2597" spans="12:12" x14ac:dyDescent="0.2">
      <c r="L2597" s="9"/>
    </row>
    <row r="2598" spans="12:12" x14ac:dyDescent="0.2">
      <c r="L2598" s="9"/>
    </row>
    <row r="2599" spans="12:12" x14ac:dyDescent="0.2">
      <c r="L2599" s="9"/>
    </row>
    <row r="2600" spans="12:12" x14ac:dyDescent="0.2">
      <c r="L2600" s="9"/>
    </row>
    <row r="2601" spans="12:12" x14ac:dyDescent="0.2">
      <c r="L2601" s="9"/>
    </row>
    <row r="2602" spans="12:12" x14ac:dyDescent="0.2">
      <c r="L2602" s="9"/>
    </row>
    <row r="2603" spans="12:12" x14ac:dyDescent="0.2">
      <c r="L2603" s="9"/>
    </row>
    <row r="2604" spans="12:12" x14ac:dyDescent="0.2">
      <c r="L2604" s="9"/>
    </row>
    <row r="2605" spans="12:12" x14ac:dyDescent="0.2">
      <c r="L2605" s="9"/>
    </row>
    <row r="2606" spans="12:12" x14ac:dyDescent="0.2">
      <c r="L2606" s="9"/>
    </row>
    <row r="2607" spans="12:12" x14ac:dyDescent="0.2">
      <c r="L2607" s="9"/>
    </row>
    <row r="2608" spans="12:12" x14ac:dyDescent="0.2">
      <c r="L2608" s="9"/>
    </row>
    <row r="2609" spans="12:12" x14ac:dyDescent="0.2">
      <c r="L2609" s="9"/>
    </row>
    <row r="2610" spans="12:12" x14ac:dyDescent="0.2">
      <c r="L2610" s="9"/>
    </row>
    <row r="2611" spans="12:12" x14ac:dyDescent="0.2">
      <c r="L2611" s="9"/>
    </row>
    <row r="2612" spans="12:12" x14ac:dyDescent="0.2">
      <c r="L2612" s="9"/>
    </row>
    <row r="2613" spans="12:12" x14ac:dyDescent="0.2">
      <c r="L2613" s="9"/>
    </row>
    <row r="2614" spans="12:12" x14ac:dyDescent="0.2">
      <c r="L2614" s="9"/>
    </row>
    <row r="2615" spans="12:12" x14ac:dyDescent="0.2">
      <c r="L2615" s="9"/>
    </row>
    <row r="2616" spans="12:12" x14ac:dyDescent="0.2">
      <c r="L2616" s="9"/>
    </row>
    <row r="2617" spans="12:12" x14ac:dyDescent="0.2">
      <c r="L2617" s="9"/>
    </row>
    <row r="2618" spans="12:12" x14ac:dyDescent="0.2">
      <c r="L2618" s="9"/>
    </row>
    <row r="2619" spans="12:12" x14ac:dyDescent="0.2">
      <c r="L2619" s="9"/>
    </row>
    <row r="2620" spans="12:12" x14ac:dyDescent="0.2">
      <c r="L2620" s="9"/>
    </row>
    <row r="2621" spans="12:12" x14ac:dyDescent="0.2">
      <c r="L2621" s="9"/>
    </row>
    <row r="2622" spans="12:12" x14ac:dyDescent="0.2">
      <c r="L2622" s="9"/>
    </row>
    <row r="2623" spans="12:12" x14ac:dyDescent="0.2">
      <c r="L2623" s="9"/>
    </row>
    <row r="2624" spans="12:12" x14ac:dyDescent="0.2">
      <c r="L2624" s="9"/>
    </row>
    <row r="2625" spans="12:12" x14ac:dyDescent="0.2">
      <c r="L2625" s="9"/>
    </row>
    <row r="2626" spans="12:12" x14ac:dyDescent="0.2">
      <c r="L2626" s="9"/>
    </row>
    <row r="2627" spans="12:12" x14ac:dyDescent="0.2">
      <c r="L2627" s="9"/>
    </row>
    <row r="2628" spans="12:12" x14ac:dyDescent="0.2">
      <c r="L2628" s="9"/>
    </row>
    <row r="2629" spans="12:12" x14ac:dyDescent="0.2">
      <c r="L2629" s="9"/>
    </row>
    <row r="2630" spans="12:12" x14ac:dyDescent="0.2">
      <c r="L2630" s="9"/>
    </row>
    <row r="2631" spans="12:12" x14ac:dyDescent="0.2">
      <c r="L2631" s="9"/>
    </row>
    <row r="2632" spans="12:12" x14ac:dyDescent="0.2">
      <c r="L2632" s="9"/>
    </row>
    <row r="2633" spans="12:12" x14ac:dyDescent="0.2">
      <c r="L2633" s="9"/>
    </row>
    <row r="2634" spans="12:12" x14ac:dyDescent="0.2">
      <c r="L2634" s="9"/>
    </row>
    <row r="2635" spans="12:12" x14ac:dyDescent="0.2">
      <c r="L2635" s="9"/>
    </row>
    <row r="2636" spans="12:12" x14ac:dyDescent="0.2">
      <c r="L2636" s="9"/>
    </row>
    <row r="2637" spans="12:12" x14ac:dyDescent="0.2">
      <c r="L2637" s="9"/>
    </row>
    <row r="2638" spans="12:12" x14ac:dyDescent="0.2">
      <c r="L2638" s="9"/>
    </row>
    <row r="2639" spans="12:12" x14ac:dyDescent="0.2">
      <c r="L2639" s="9"/>
    </row>
    <row r="2640" spans="12:12" x14ac:dyDescent="0.2">
      <c r="L2640" s="9"/>
    </row>
    <row r="2641" spans="12:12" x14ac:dyDescent="0.2">
      <c r="L2641" s="9"/>
    </row>
    <row r="2642" spans="12:12" x14ac:dyDescent="0.2">
      <c r="L2642" s="9"/>
    </row>
    <row r="2643" spans="12:12" x14ac:dyDescent="0.2">
      <c r="L2643" s="9"/>
    </row>
    <row r="2644" spans="12:12" x14ac:dyDescent="0.2">
      <c r="L2644" s="9"/>
    </row>
    <row r="2645" spans="12:12" x14ac:dyDescent="0.2">
      <c r="L2645" s="9"/>
    </row>
    <row r="2646" spans="12:12" x14ac:dyDescent="0.2">
      <c r="L2646" s="9"/>
    </row>
    <row r="2647" spans="12:12" x14ac:dyDescent="0.2">
      <c r="L2647" s="9"/>
    </row>
    <row r="2648" spans="12:12" x14ac:dyDescent="0.2">
      <c r="L2648" s="9"/>
    </row>
    <row r="2649" spans="12:12" x14ac:dyDescent="0.2">
      <c r="L2649" s="9"/>
    </row>
    <row r="2650" spans="12:12" x14ac:dyDescent="0.2">
      <c r="L2650" s="9"/>
    </row>
    <row r="2651" spans="12:12" x14ac:dyDescent="0.2">
      <c r="L2651" s="9"/>
    </row>
    <row r="2652" spans="12:12" x14ac:dyDescent="0.2">
      <c r="L2652" s="9"/>
    </row>
    <row r="2653" spans="12:12" x14ac:dyDescent="0.2">
      <c r="L2653" s="9"/>
    </row>
    <row r="2654" spans="12:12" x14ac:dyDescent="0.2">
      <c r="L2654" s="9"/>
    </row>
    <row r="2655" spans="12:12" x14ac:dyDescent="0.2">
      <c r="L2655" s="9"/>
    </row>
    <row r="2656" spans="12:12" x14ac:dyDescent="0.2">
      <c r="L2656" s="9"/>
    </row>
    <row r="2657" spans="12:12" x14ac:dyDescent="0.2">
      <c r="L2657" s="9"/>
    </row>
    <row r="2658" spans="12:12" x14ac:dyDescent="0.2">
      <c r="L2658" s="9"/>
    </row>
    <row r="2659" spans="12:12" x14ac:dyDescent="0.2">
      <c r="L2659" s="9"/>
    </row>
    <row r="2660" spans="12:12" x14ac:dyDescent="0.2">
      <c r="L2660" s="9"/>
    </row>
    <row r="2661" spans="12:12" x14ac:dyDescent="0.2">
      <c r="L2661" s="9"/>
    </row>
    <row r="2662" spans="12:12" x14ac:dyDescent="0.2">
      <c r="L2662" s="9"/>
    </row>
    <row r="2663" spans="12:12" x14ac:dyDescent="0.2">
      <c r="L2663" s="9"/>
    </row>
    <row r="2664" spans="12:12" x14ac:dyDescent="0.2">
      <c r="L2664" s="9"/>
    </row>
    <row r="2665" spans="12:12" x14ac:dyDescent="0.2">
      <c r="L2665" s="9"/>
    </row>
    <row r="2666" spans="12:12" x14ac:dyDescent="0.2">
      <c r="L2666" s="9"/>
    </row>
    <row r="2667" spans="12:12" x14ac:dyDescent="0.2">
      <c r="L2667" s="9"/>
    </row>
    <row r="2668" spans="12:12" x14ac:dyDescent="0.2">
      <c r="L2668" s="9"/>
    </row>
    <row r="2669" spans="12:12" x14ac:dyDescent="0.2">
      <c r="L2669" s="9"/>
    </row>
    <row r="2670" spans="12:12" x14ac:dyDescent="0.2">
      <c r="L2670" s="9"/>
    </row>
    <row r="2671" spans="12:12" x14ac:dyDescent="0.2">
      <c r="L2671" s="9"/>
    </row>
    <row r="2672" spans="12:12" x14ac:dyDescent="0.2">
      <c r="L2672" s="9"/>
    </row>
    <row r="2673" spans="12:12" x14ac:dyDescent="0.2">
      <c r="L2673" s="9"/>
    </row>
    <row r="2674" spans="12:12" x14ac:dyDescent="0.2">
      <c r="L2674" s="9"/>
    </row>
    <row r="2675" spans="12:12" x14ac:dyDescent="0.2">
      <c r="L2675" s="9"/>
    </row>
    <row r="2676" spans="12:12" x14ac:dyDescent="0.2">
      <c r="L2676" s="9"/>
    </row>
    <row r="2677" spans="12:12" x14ac:dyDescent="0.2">
      <c r="L2677" s="9"/>
    </row>
    <row r="2678" spans="12:12" x14ac:dyDescent="0.2">
      <c r="L2678" s="9"/>
    </row>
    <row r="2679" spans="12:12" x14ac:dyDescent="0.2">
      <c r="L2679" s="9"/>
    </row>
    <row r="2680" spans="12:12" x14ac:dyDescent="0.2">
      <c r="L2680" s="9"/>
    </row>
    <row r="2681" spans="12:12" x14ac:dyDescent="0.2">
      <c r="L2681" s="9"/>
    </row>
    <row r="2682" spans="12:12" x14ac:dyDescent="0.2">
      <c r="L2682" s="9"/>
    </row>
    <row r="2683" spans="12:12" x14ac:dyDescent="0.2">
      <c r="L2683" s="9"/>
    </row>
    <row r="2684" spans="12:12" x14ac:dyDescent="0.2">
      <c r="L2684" s="9"/>
    </row>
    <row r="2685" spans="12:12" x14ac:dyDescent="0.2">
      <c r="L2685" s="9"/>
    </row>
    <row r="2686" spans="12:12" x14ac:dyDescent="0.2">
      <c r="L2686" s="9"/>
    </row>
    <row r="2687" spans="12:12" x14ac:dyDescent="0.2">
      <c r="L2687" s="9"/>
    </row>
    <row r="2688" spans="12:12" x14ac:dyDescent="0.2">
      <c r="L2688" s="9"/>
    </row>
    <row r="2689" spans="12:12" x14ac:dyDescent="0.2">
      <c r="L2689" s="9"/>
    </row>
    <row r="2690" spans="12:12" x14ac:dyDescent="0.2">
      <c r="L2690" s="9"/>
    </row>
    <row r="2691" spans="12:12" x14ac:dyDescent="0.2">
      <c r="L2691" s="9"/>
    </row>
    <row r="2692" spans="12:12" x14ac:dyDescent="0.2">
      <c r="L2692" s="9"/>
    </row>
    <row r="2693" spans="12:12" x14ac:dyDescent="0.2">
      <c r="L2693" s="9"/>
    </row>
    <row r="2694" spans="12:12" x14ac:dyDescent="0.2">
      <c r="L2694" s="9"/>
    </row>
    <row r="2695" spans="12:12" x14ac:dyDescent="0.2">
      <c r="L2695" s="9"/>
    </row>
    <row r="2696" spans="12:12" x14ac:dyDescent="0.2">
      <c r="L2696" s="9"/>
    </row>
    <row r="2697" spans="12:12" x14ac:dyDescent="0.2">
      <c r="L2697" s="9"/>
    </row>
    <row r="2698" spans="12:12" x14ac:dyDescent="0.2">
      <c r="L2698" s="9"/>
    </row>
    <row r="2699" spans="12:12" x14ac:dyDescent="0.2">
      <c r="L2699" s="9"/>
    </row>
    <row r="2700" spans="12:12" x14ac:dyDescent="0.2">
      <c r="L2700" s="9"/>
    </row>
    <row r="2701" spans="12:12" x14ac:dyDescent="0.2">
      <c r="L2701" s="9"/>
    </row>
    <row r="2702" spans="12:12" x14ac:dyDescent="0.2">
      <c r="L2702" s="9"/>
    </row>
    <row r="2703" spans="12:12" x14ac:dyDescent="0.2">
      <c r="L2703" s="9"/>
    </row>
    <row r="2704" spans="12:12" x14ac:dyDescent="0.2">
      <c r="L2704" s="9"/>
    </row>
    <row r="2705" spans="12:12" x14ac:dyDescent="0.2">
      <c r="L2705" s="9"/>
    </row>
    <row r="2706" spans="12:12" x14ac:dyDescent="0.2">
      <c r="L2706" s="9"/>
    </row>
    <row r="2707" spans="12:12" x14ac:dyDescent="0.2">
      <c r="L2707" s="9"/>
    </row>
    <row r="2708" spans="12:12" x14ac:dyDescent="0.2">
      <c r="L2708" s="9"/>
    </row>
    <row r="2709" spans="12:12" x14ac:dyDescent="0.2">
      <c r="L2709" s="9"/>
    </row>
    <row r="2710" spans="12:12" x14ac:dyDescent="0.2">
      <c r="L2710" s="9"/>
    </row>
    <row r="2711" spans="12:12" x14ac:dyDescent="0.2">
      <c r="L2711" s="9"/>
    </row>
    <row r="2712" spans="12:12" x14ac:dyDescent="0.2">
      <c r="L2712" s="9"/>
    </row>
    <row r="2713" spans="12:12" x14ac:dyDescent="0.2">
      <c r="L2713" s="9"/>
    </row>
    <row r="2714" spans="12:12" x14ac:dyDescent="0.2">
      <c r="L2714" s="9"/>
    </row>
    <row r="2715" spans="12:12" x14ac:dyDescent="0.2">
      <c r="L2715" s="9"/>
    </row>
    <row r="2716" spans="12:12" x14ac:dyDescent="0.2">
      <c r="L2716" s="9"/>
    </row>
    <row r="2717" spans="12:12" x14ac:dyDescent="0.2">
      <c r="L2717" s="9"/>
    </row>
    <row r="2718" spans="12:12" x14ac:dyDescent="0.2">
      <c r="L2718" s="9"/>
    </row>
    <row r="2719" spans="12:12" x14ac:dyDescent="0.2">
      <c r="L2719" s="9"/>
    </row>
    <row r="2720" spans="12:12" x14ac:dyDescent="0.2">
      <c r="L2720" s="9"/>
    </row>
    <row r="2721" spans="12:12" x14ac:dyDescent="0.2">
      <c r="L2721" s="9"/>
    </row>
    <row r="2722" spans="12:12" x14ac:dyDescent="0.2">
      <c r="L2722" s="9"/>
    </row>
    <row r="2723" spans="12:12" x14ac:dyDescent="0.2">
      <c r="L2723" s="9"/>
    </row>
    <row r="2724" spans="12:12" x14ac:dyDescent="0.2">
      <c r="L2724" s="9"/>
    </row>
    <row r="2725" spans="12:12" x14ac:dyDescent="0.2">
      <c r="L2725" s="9"/>
    </row>
    <row r="2726" spans="12:12" x14ac:dyDescent="0.2">
      <c r="L2726" s="9"/>
    </row>
    <row r="2727" spans="12:12" x14ac:dyDescent="0.2">
      <c r="L2727" s="9"/>
    </row>
    <row r="2728" spans="12:12" x14ac:dyDescent="0.2">
      <c r="L2728" s="9"/>
    </row>
    <row r="2729" spans="12:12" x14ac:dyDescent="0.2">
      <c r="L2729" s="9"/>
    </row>
    <row r="2730" spans="12:12" x14ac:dyDescent="0.2">
      <c r="L2730" s="9"/>
    </row>
    <row r="2731" spans="12:12" x14ac:dyDescent="0.2">
      <c r="L2731" s="9"/>
    </row>
    <row r="2732" spans="12:12" x14ac:dyDescent="0.2">
      <c r="L2732" s="9"/>
    </row>
    <row r="2733" spans="12:12" x14ac:dyDescent="0.2">
      <c r="L2733" s="9"/>
    </row>
    <row r="2734" spans="12:12" x14ac:dyDescent="0.2">
      <c r="L2734" s="9"/>
    </row>
    <row r="2735" spans="12:12" x14ac:dyDescent="0.2">
      <c r="L2735" s="9"/>
    </row>
    <row r="2736" spans="12:12" x14ac:dyDescent="0.2">
      <c r="L2736" s="9"/>
    </row>
    <row r="2737" spans="12:12" x14ac:dyDescent="0.2">
      <c r="L2737" s="9"/>
    </row>
    <row r="2738" spans="12:12" x14ac:dyDescent="0.2">
      <c r="L2738" s="9"/>
    </row>
    <row r="2739" spans="12:12" x14ac:dyDescent="0.2">
      <c r="L2739" s="9"/>
    </row>
    <row r="2740" spans="12:12" x14ac:dyDescent="0.2">
      <c r="L2740" s="9"/>
    </row>
    <row r="2741" spans="12:12" x14ac:dyDescent="0.2">
      <c r="L2741" s="9"/>
    </row>
    <row r="2742" spans="12:12" x14ac:dyDescent="0.2">
      <c r="L2742" s="9"/>
    </row>
    <row r="2743" spans="12:12" x14ac:dyDescent="0.2">
      <c r="L2743" s="9"/>
    </row>
    <row r="2744" spans="12:12" x14ac:dyDescent="0.2">
      <c r="L2744" s="9"/>
    </row>
    <row r="2745" spans="12:12" x14ac:dyDescent="0.2">
      <c r="L2745" s="9"/>
    </row>
    <row r="2746" spans="12:12" x14ac:dyDescent="0.2">
      <c r="L2746" s="9"/>
    </row>
    <row r="2747" spans="12:12" x14ac:dyDescent="0.2">
      <c r="L2747" s="9"/>
    </row>
    <row r="2748" spans="12:12" x14ac:dyDescent="0.2">
      <c r="L2748" s="9"/>
    </row>
    <row r="2749" spans="12:12" x14ac:dyDescent="0.2">
      <c r="L2749" s="9"/>
    </row>
    <row r="2750" spans="12:12" x14ac:dyDescent="0.2">
      <c r="L2750" s="9"/>
    </row>
    <row r="2751" spans="12:12" x14ac:dyDescent="0.2">
      <c r="L2751" s="9"/>
    </row>
    <row r="2752" spans="12:12" x14ac:dyDescent="0.2">
      <c r="L2752" s="9"/>
    </row>
    <row r="2753" spans="12:12" x14ac:dyDescent="0.2">
      <c r="L2753" s="9"/>
    </row>
    <row r="2754" spans="12:12" x14ac:dyDescent="0.2">
      <c r="L2754" s="9"/>
    </row>
    <row r="2755" spans="12:12" x14ac:dyDescent="0.2">
      <c r="L2755" s="9"/>
    </row>
    <row r="2756" spans="12:12" x14ac:dyDescent="0.2">
      <c r="L2756" s="9"/>
    </row>
    <row r="2757" spans="12:12" x14ac:dyDescent="0.2">
      <c r="L2757" s="9"/>
    </row>
    <row r="2758" spans="12:12" x14ac:dyDescent="0.2">
      <c r="L2758" s="9"/>
    </row>
    <row r="2759" spans="12:12" x14ac:dyDescent="0.2">
      <c r="L2759" s="9"/>
    </row>
    <row r="2760" spans="12:12" x14ac:dyDescent="0.2">
      <c r="L2760" s="9"/>
    </row>
    <row r="2761" spans="12:12" x14ac:dyDescent="0.2">
      <c r="L2761" s="9"/>
    </row>
    <row r="2762" spans="12:12" x14ac:dyDescent="0.2">
      <c r="L2762" s="9"/>
    </row>
    <row r="2763" spans="12:12" x14ac:dyDescent="0.2">
      <c r="L2763" s="9"/>
    </row>
    <row r="2764" spans="12:12" x14ac:dyDescent="0.2">
      <c r="L2764" s="9"/>
    </row>
    <row r="2765" spans="12:12" x14ac:dyDescent="0.2">
      <c r="L2765" s="9"/>
    </row>
    <row r="2766" spans="12:12" x14ac:dyDescent="0.2">
      <c r="L2766" s="9"/>
    </row>
    <row r="2767" spans="12:12" x14ac:dyDescent="0.2">
      <c r="L2767" s="9"/>
    </row>
    <row r="2768" spans="12:12" x14ac:dyDescent="0.2">
      <c r="L2768" s="9"/>
    </row>
    <row r="2769" spans="12:12" x14ac:dyDescent="0.2">
      <c r="L2769" s="9"/>
    </row>
    <row r="2770" spans="12:12" x14ac:dyDescent="0.2">
      <c r="L2770" s="9"/>
    </row>
    <row r="2771" spans="12:12" x14ac:dyDescent="0.2">
      <c r="L2771" s="9"/>
    </row>
    <row r="2772" spans="12:12" x14ac:dyDescent="0.2">
      <c r="L2772" s="9"/>
    </row>
    <row r="2773" spans="12:12" x14ac:dyDescent="0.2">
      <c r="L2773" s="9"/>
    </row>
    <row r="2774" spans="12:12" x14ac:dyDescent="0.2">
      <c r="L2774" s="9"/>
    </row>
    <row r="2775" spans="12:12" x14ac:dyDescent="0.2">
      <c r="L2775" s="9"/>
    </row>
    <row r="2776" spans="12:12" x14ac:dyDescent="0.2">
      <c r="L2776" s="9"/>
    </row>
    <row r="2777" spans="12:12" x14ac:dyDescent="0.2">
      <c r="L2777" s="9"/>
    </row>
    <row r="2778" spans="12:12" x14ac:dyDescent="0.2">
      <c r="L2778" s="9"/>
    </row>
    <row r="2779" spans="12:12" x14ac:dyDescent="0.2">
      <c r="L2779" s="9"/>
    </row>
    <row r="2780" spans="12:12" x14ac:dyDescent="0.2">
      <c r="L2780" s="9"/>
    </row>
    <row r="2781" spans="12:12" x14ac:dyDescent="0.2">
      <c r="L2781" s="9"/>
    </row>
    <row r="2782" spans="12:12" x14ac:dyDescent="0.2">
      <c r="L2782" s="9"/>
    </row>
    <row r="2783" spans="12:12" x14ac:dyDescent="0.2">
      <c r="L2783" s="9"/>
    </row>
    <row r="2784" spans="12:12" x14ac:dyDescent="0.2">
      <c r="L2784" s="9"/>
    </row>
    <row r="2785" spans="12:12" x14ac:dyDescent="0.2">
      <c r="L2785" s="9"/>
    </row>
    <row r="2786" spans="12:12" x14ac:dyDescent="0.2">
      <c r="L2786" s="9"/>
    </row>
    <row r="2787" spans="12:12" x14ac:dyDescent="0.2">
      <c r="L2787" s="9"/>
    </row>
    <row r="2788" spans="12:12" x14ac:dyDescent="0.2">
      <c r="L2788" s="9"/>
    </row>
    <row r="2789" spans="12:12" x14ac:dyDescent="0.2">
      <c r="L2789" s="9"/>
    </row>
    <row r="2790" spans="12:12" x14ac:dyDescent="0.2">
      <c r="L2790" s="9"/>
    </row>
    <row r="2791" spans="12:12" x14ac:dyDescent="0.2">
      <c r="L2791" s="9"/>
    </row>
    <row r="2792" spans="12:12" x14ac:dyDescent="0.2">
      <c r="L2792" s="9"/>
    </row>
    <row r="2793" spans="12:12" x14ac:dyDescent="0.2">
      <c r="L2793" s="9"/>
    </row>
    <row r="2794" spans="12:12" x14ac:dyDescent="0.2">
      <c r="L2794" s="9"/>
    </row>
    <row r="2795" spans="12:12" x14ac:dyDescent="0.2">
      <c r="L2795" s="9"/>
    </row>
    <row r="2796" spans="12:12" x14ac:dyDescent="0.2">
      <c r="L2796" s="9"/>
    </row>
    <row r="2797" spans="12:12" x14ac:dyDescent="0.2">
      <c r="L2797" s="9"/>
    </row>
    <row r="2798" spans="12:12" x14ac:dyDescent="0.2">
      <c r="L2798" s="9"/>
    </row>
    <row r="2799" spans="12:12" x14ac:dyDescent="0.2">
      <c r="L2799" s="9"/>
    </row>
    <row r="2800" spans="12:12" x14ac:dyDescent="0.2">
      <c r="L2800" s="9"/>
    </row>
    <row r="2801" spans="12:12" x14ac:dyDescent="0.2">
      <c r="L2801" s="9"/>
    </row>
    <row r="2802" spans="12:12" x14ac:dyDescent="0.2">
      <c r="L2802" s="9"/>
    </row>
    <row r="2803" spans="12:12" x14ac:dyDescent="0.2">
      <c r="L2803" s="9"/>
    </row>
    <row r="2804" spans="12:12" x14ac:dyDescent="0.2">
      <c r="L2804" s="9"/>
    </row>
    <row r="2805" spans="12:12" x14ac:dyDescent="0.2">
      <c r="L2805" s="9"/>
    </row>
    <row r="2806" spans="12:12" x14ac:dyDescent="0.2">
      <c r="L2806" s="9"/>
    </row>
    <row r="2807" spans="12:12" x14ac:dyDescent="0.2">
      <c r="L2807" s="9"/>
    </row>
    <row r="2808" spans="12:12" x14ac:dyDescent="0.2">
      <c r="L2808" s="9"/>
    </row>
    <row r="2809" spans="12:12" x14ac:dyDescent="0.2">
      <c r="L2809" s="9"/>
    </row>
    <row r="2810" spans="12:12" x14ac:dyDescent="0.2">
      <c r="L2810" s="9"/>
    </row>
    <row r="2811" spans="12:12" x14ac:dyDescent="0.2">
      <c r="L2811" s="9"/>
    </row>
    <row r="2812" spans="12:12" x14ac:dyDescent="0.2">
      <c r="L2812" s="9"/>
    </row>
    <row r="2813" spans="12:12" x14ac:dyDescent="0.2">
      <c r="L2813" s="9"/>
    </row>
    <row r="2814" spans="12:12" x14ac:dyDescent="0.2">
      <c r="L2814" s="9"/>
    </row>
    <row r="2815" spans="12:12" x14ac:dyDescent="0.2">
      <c r="L2815" s="9"/>
    </row>
    <row r="2816" spans="12:12" x14ac:dyDescent="0.2">
      <c r="L2816" s="9"/>
    </row>
    <row r="2817" spans="12:12" x14ac:dyDescent="0.2">
      <c r="L2817" s="9"/>
    </row>
    <row r="2818" spans="12:12" x14ac:dyDescent="0.2">
      <c r="L2818" s="9"/>
    </row>
    <row r="2819" spans="12:12" x14ac:dyDescent="0.2">
      <c r="L2819" s="9"/>
    </row>
    <row r="2820" spans="12:12" x14ac:dyDescent="0.2">
      <c r="L2820" s="9"/>
    </row>
    <row r="2821" spans="12:12" x14ac:dyDescent="0.2">
      <c r="L2821" s="9"/>
    </row>
    <row r="2822" spans="12:12" x14ac:dyDescent="0.2">
      <c r="L2822" s="9"/>
    </row>
    <row r="2823" spans="12:12" x14ac:dyDescent="0.2">
      <c r="L2823" s="9"/>
    </row>
    <row r="2824" spans="12:12" x14ac:dyDescent="0.2">
      <c r="L2824" s="9"/>
    </row>
    <row r="2825" spans="12:12" x14ac:dyDescent="0.2">
      <c r="L2825" s="9"/>
    </row>
    <row r="2826" spans="12:12" x14ac:dyDescent="0.2">
      <c r="L2826" s="9"/>
    </row>
    <row r="2827" spans="12:12" x14ac:dyDescent="0.2">
      <c r="L2827" s="9"/>
    </row>
    <row r="2828" spans="12:12" x14ac:dyDescent="0.2">
      <c r="L2828" s="9"/>
    </row>
    <row r="2829" spans="12:12" x14ac:dyDescent="0.2">
      <c r="L2829" s="9"/>
    </row>
    <row r="2830" spans="12:12" x14ac:dyDescent="0.2">
      <c r="L2830" s="9"/>
    </row>
    <row r="2831" spans="12:12" x14ac:dyDescent="0.2">
      <c r="L2831" s="9"/>
    </row>
    <row r="2832" spans="12:12" x14ac:dyDescent="0.2">
      <c r="L2832" s="9"/>
    </row>
    <row r="2833" spans="12:12" x14ac:dyDescent="0.2">
      <c r="L2833" s="9"/>
    </row>
    <row r="2834" spans="12:12" x14ac:dyDescent="0.2">
      <c r="L2834" s="9"/>
    </row>
    <row r="2835" spans="12:12" x14ac:dyDescent="0.2">
      <c r="L2835" s="9"/>
    </row>
    <row r="2836" spans="12:12" x14ac:dyDescent="0.2">
      <c r="L2836" s="9"/>
    </row>
    <row r="2837" spans="12:12" x14ac:dyDescent="0.2">
      <c r="L2837" s="9"/>
    </row>
    <row r="2838" spans="12:12" x14ac:dyDescent="0.2">
      <c r="L2838" s="9"/>
    </row>
    <row r="2839" spans="12:12" x14ac:dyDescent="0.2">
      <c r="L2839" s="9"/>
    </row>
    <row r="2840" spans="12:12" x14ac:dyDescent="0.2">
      <c r="L2840" s="9"/>
    </row>
    <row r="2841" spans="12:12" x14ac:dyDescent="0.2">
      <c r="L2841" s="9"/>
    </row>
    <row r="2842" spans="12:12" x14ac:dyDescent="0.2">
      <c r="L2842" s="9"/>
    </row>
    <row r="2843" spans="12:12" x14ac:dyDescent="0.2">
      <c r="L2843" s="9"/>
    </row>
    <row r="2844" spans="12:12" x14ac:dyDescent="0.2">
      <c r="L2844" s="9"/>
    </row>
    <row r="2845" spans="12:12" x14ac:dyDescent="0.2">
      <c r="L2845" s="9"/>
    </row>
    <row r="2846" spans="12:12" x14ac:dyDescent="0.2">
      <c r="L2846" s="9"/>
    </row>
    <row r="2847" spans="12:12" x14ac:dyDescent="0.2">
      <c r="L2847" s="9"/>
    </row>
    <row r="2848" spans="12:12" x14ac:dyDescent="0.2">
      <c r="L2848" s="9"/>
    </row>
    <row r="2849" spans="5:12" x14ac:dyDescent="0.2">
      <c r="L2849" s="9"/>
    </row>
    <row r="2850" spans="5:12" x14ac:dyDescent="0.2">
      <c r="L2850" s="9"/>
    </row>
    <row r="2851" spans="5:12" x14ac:dyDescent="0.2">
      <c r="L2851" s="9"/>
    </row>
    <row r="2852" spans="5:12" x14ac:dyDescent="0.2">
      <c r="L2852" s="9"/>
    </row>
    <row r="2853" spans="5:12" x14ac:dyDescent="0.2">
      <c r="L2853" s="9"/>
    </row>
    <row r="2854" spans="5:12" x14ac:dyDescent="0.2">
      <c r="L2854" s="9"/>
    </row>
    <row r="2855" spans="5:12" x14ac:dyDescent="0.2">
      <c r="L2855" s="9"/>
    </row>
    <row r="2856" spans="5:12" x14ac:dyDescent="0.2">
      <c r="L2856" s="9"/>
    </row>
    <row r="2857" spans="5:12" x14ac:dyDescent="0.2">
      <c r="L2857" s="9"/>
    </row>
    <row r="2858" spans="5:12" x14ac:dyDescent="0.2">
      <c r="L2858" s="9"/>
    </row>
    <row r="2859" spans="5:12" x14ac:dyDescent="0.2">
      <c r="E2859" s="7" t="s">
        <v>0</v>
      </c>
      <c r="L2859" s="9"/>
    </row>
    <row r="2860" spans="5:12" x14ac:dyDescent="0.2">
      <c r="E2860" s="7" t="s">
        <v>0</v>
      </c>
      <c r="L2860" s="9"/>
    </row>
  </sheetData>
  <sheetProtection formatCells="0" formatColumns="0" formatRows="0" insertRows="0" deleteRows="0" selectLockedCells="1"/>
  <autoFilter ref="A10:P932"/>
  <mergeCells count="12">
    <mergeCell ref="Y1:Z1"/>
    <mergeCell ref="J3:K3"/>
    <mergeCell ref="I1:J1"/>
    <mergeCell ref="P6:P8"/>
    <mergeCell ref="M6:M8"/>
    <mergeCell ref="N6:N8"/>
    <mergeCell ref="H6:K6"/>
    <mergeCell ref="J7:K7"/>
    <mergeCell ref="O6:O8"/>
    <mergeCell ref="M5:O5"/>
    <mergeCell ref="W1:X1"/>
    <mergeCell ref="U1:V1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2" r:id="rId4" name="Button 12">
              <controlPr defaultSize="0" print="0" autoFill="0" autoPict="0" macro="[0]!Makro4">
                <anchor moveWithCells="1" sizeWithCells="1">
                  <from>
                    <xdr:col>2</xdr:col>
                    <xdr:colOff>1638300</xdr:colOff>
                    <xdr:row>0</xdr:row>
                    <xdr:rowOff>28575</xdr:rowOff>
                  </from>
                  <to>
                    <xdr:col>2</xdr:col>
                    <xdr:colOff>2181225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pageSetUpPr fitToPage="1"/>
  </sheetPr>
  <dimension ref="A1:AA2857"/>
  <sheetViews>
    <sheetView showGridLines="0" tabSelected="1" view="pageBreakPreview" zoomScale="85" zoomScaleNormal="100" zoomScaleSheetLayoutView="85" workbookViewId="0">
      <pane xSplit="2" ySplit="10" topLeftCell="C20" activePane="bottomRight" state="frozen"/>
      <selection activeCell="O52" sqref="O52"/>
      <selection pane="topRight" activeCell="O52" sqref="O52"/>
      <selection pane="bottomLeft" activeCell="O52" sqref="O52"/>
      <selection pane="bottomRight" activeCell="O52" sqref="O52"/>
    </sheetView>
  </sheetViews>
  <sheetFormatPr defaultRowHeight="12.75" x14ac:dyDescent="0.2"/>
  <cols>
    <col min="1" max="1" width="4.28515625" style="1" customWidth="1"/>
    <col min="2" max="2" width="16.140625" style="8" customWidth="1"/>
    <col min="3" max="3" width="57.7109375" style="8" customWidth="1"/>
    <col min="4" max="4" width="7.85546875" style="1" customWidth="1"/>
    <col min="5" max="5" width="11.7109375" style="7" customWidth="1"/>
    <col min="6" max="6" width="9.5703125" style="6" customWidth="1"/>
    <col min="7" max="7" width="8.5703125" style="1" customWidth="1"/>
    <col min="8" max="8" width="9.7109375" style="1" customWidth="1"/>
    <col min="9" max="9" width="11.85546875" style="1" customWidth="1"/>
    <col min="10" max="10" width="11.5703125" style="5" customWidth="1"/>
    <col min="11" max="11" width="18.7109375" style="5" customWidth="1"/>
    <col min="12" max="12" width="4.140625" style="4" customWidth="1"/>
    <col min="13" max="13" width="5.85546875" style="3" customWidth="1"/>
    <col min="14" max="14" width="8.85546875" style="1" customWidth="1"/>
    <col min="15" max="15" width="20.28515625" style="157" customWidth="1"/>
    <col min="16" max="16" width="40.5703125" style="1" customWidth="1"/>
    <col min="17" max="17" width="4.5703125" style="1" customWidth="1"/>
    <col min="18" max="18" width="3.7109375" style="1" customWidth="1"/>
    <col min="19" max="19" width="3.42578125" style="1" customWidth="1"/>
    <col min="20" max="20" width="7.85546875" style="1" customWidth="1"/>
    <col min="21" max="21" width="8.42578125" style="1" customWidth="1"/>
    <col min="22" max="16384" width="9.140625" style="1"/>
  </cols>
  <sheetData>
    <row r="1" spans="1:27" ht="30" customHeight="1" thickTop="1" thickBot="1" x14ac:dyDescent="0.4">
      <c r="A1" s="156" t="s">
        <v>338</v>
      </c>
      <c r="B1" s="132"/>
      <c r="C1" s="132"/>
      <c r="D1" s="155"/>
      <c r="H1" s="199" t="s">
        <v>337</v>
      </c>
      <c r="I1" s="589" t="s">
        <v>335</v>
      </c>
      <c r="J1" s="590"/>
      <c r="K1" s="198">
        <f>ROUND(SUM(I11:I924,K11:K924)/2,2)</f>
        <v>0</v>
      </c>
      <c r="L1" s="397"/>
      <c r="M1" s="197"/>
      <c r="N1" s="196" t="s">
        <v>36</v>
      </c>
      <c r="O1" s="195">
        <v>1</v>
      </c>
      <c r="P1" s="194">
        <f>K1/O1</f>
        <v>0</v>
      </c>
      <c r="Q1" s="75" t="s">
        <v>336</v>
      </c>
      <c r="U1" s="589" t="s">
        <v>335</v>
      </c>
      <c r="V1" s="590"/>
      <c r="W1" s="589" t="s">
        <v>334</v>
      </c>
      <c r="X1" s="590"/>
      <c r="Y1" s="589" t="s">
        <v>333</v>
      </c>
      <c r="Z1" s="590"/>
    </row>
    <row r="2" spans="1:27" ht="25.5" customHeight="1" thickTop="1" thickBot="1" x14ac:dyDescent="0.25">
      <c r="A2" s="147"/>
      <c r="B2" s="146"/>
      <c r="C2" s="145" t="s">
        <v>332</v>
      </c>
      <c r="D2" s="144"/>
      <c r="E2" s="143"/>
      <c r="F2" s="142"/>
      <c r="G2" s="141"/>
      <c r="H2" s="141"/>
      <c r="I2" s="141"/>
      <c r="J2" s="140"/>
      <c r="K2" s="139" t="s">
        <v>331</v>
      </c>
      <c r="L2" s="138"/>
      <c r="M2" s="137"/>
      <c r="N2" s="136" t="s">
        <v>330</v>
      </c>
      <c r="O2" s="192" t="s">
        <v>329</v>
      </c>
      <c r="P2" s="134" t="s">
        <v>328</v>
      </c>
      <c r="Q2" s="74"/>
    </row>
    <row r="3" spans="1:27" ht="13.5" thickTop="1" x14ac:dyDescent="0.2">
      <c r="A3" s="133" t="s">
        <v>327</v>
      </c>
      <c r="B3" s="132"/>
      <c r="C3" s="131" t="s">
        <v>326</v>
      </c>
      <c r="D3" s="130"/>
      <c r="I3" s="129" t="s">
        <v>325</v>
      </c>
      <c r="J3" s="569" t="s">
        <v>324</v>
      </c>
      <c r="K3" s="569"/>
      <c r="N3" s="60"/>
      <c r="Q3" s="104" t="s">
        <v>323</v>
      </c>
      <c r="R3" s="60"/>
      <c r="S3" s="60"/>
    </row>
    <row r="4" spans="1:27" ht="45.95" customHeight="1" x14ac:dyDescent="0.2">
      <c r="A4" s="128" t="s">
        <v>322</v>
      </c>
      <c r="B4" s="127"/>
      <c r="C4" s="126" t="s">
        <v>1706</v>
      </c>
      <c r="D4" s="125" t="s">
        <v>320</v>
      </c>
      <c r="E4" s="124"/>
      <c r="F4" s="123"/>
      <c r="G4" s="74"/>
      <c r="H4" s="74"/>
      <c r="I4" s="122" t="s">
        <v>319</v>
      </c>
      <c r="J4" s="121"/>
      <c r="K4" s="119"/>
      <c r="L4" s="120"/>
      <c r="M4" s="119"/>
      <c r="N4" s="74"/>
      <c r="O4" s="189"/>
      <c r="P4" s="74"/>
      <c r="Q4" s="104" t="s">
        <v>317</v>
      </c>
      <c r="R4" s="60"/>
      <c r="S4" s="60"/>
      <c r="U4" s="117"/>
      <c r="AA4" s="1" t="s">
        <v>1705</v>
      </c>
    </row>
    <row r="5" spans="1:27" ht="13.5" thickBot="1" x14ac:dyDescent="0.25">
      <c r="A5" s="116" t="s">
        <v>315</v>
      </c>
      <c r="B5" s="115"/>
      <c r="C5" s="112"/>
      <c r="I5" s="114" t="s">
        <v>314</v>
      </c>
      <c r="J5" s="113"/>
      <c r="K5" s="112"/>
      <c r="L5" s="111"/>
      <c r="M5" s="583"/>
      <c r="N5" s="583"/>
      <c r="O5" s="583"/>
      <c r="Q5" s="104" t="s">
        <v>313</v>
      </c>
      <c r="R5" s="60"/>
      <c r="S5" s="60"/>
    </row>
    <row r="6" spans="1:27" ht="32.25" customHeight="1" x14ac:dyDescent="0.2">
      <c r="A6" s="110" t="s">
        <v>312</v>
      </c>
      <c r="B6" s="109"/>
      <c r="C6" s="109"/>
      <c r="D6" s="106"/>
      <c r="E6" s="108"/>
      <c r="F6" s="107"/>
      <c r="G6" s="106"/>
      <c r="H6" s="575" t="s">
        <v>311</v>
      </c>
      <c r="I6" s="576"/>
      <c r="J6" s="576"/>
      <c r="K6" s="577"/>
      <c r="L6" s="105"/>
      <c r="M6" s="573" t="s">
        <v>310</v>
      </c>
      <c r="N6" s="573" t="s">
        <v>309</v>
      </c>
      <c r="O6" s="570" t="s">
        <v>308</v>
      </c>
      <c r="P6" s="570" t="s">
        <v>307</v>
      </c>
      <c r="Q6" s="104" t="s">
        <v>292</v>
      </c>
      <c r="R6" s="103"/>
      <c r="S6" s="60"/>
    </row>
    <row r="7" spans="1:27" x14ac:dyDescent="0.2">
      <c r="A7" s="102" t="s">
        <v>306</v>
      </c>
      <c r="B7" s="101" t="s">
        <v>305</v>
      </c>
      <c r="C7" s="100"/>
      <c r="D7" s="97" t="s">
        <v>304</v>
      </c>
      <c r="E7" s="99"/>
      <c r="F7" s="98" t="s">
        <v>294</v>
      </c>
      <c r="G7" s="97" t="s">
        <v>303</v>
      </c>
      <c r="H7" s="96" t="s">
        <v>302</v>
      </c>
      <c r="I7" s="95"/>
      <c r="J7" s="578" t="s">
        <v>301</v>
      </c>
      <c r="K7" s="579"/>
      <c r="L7" s="94"/>
      <c r="M7" s="586"/>
      <c r="N7" s="586"/>
      <c r="O7" s="587"/>
      <c r="P7" s="584"/>
      <c r="Q7" s="75" t="s">
        <v>292</v>
      </c>
      <c r="R7" s="74"/>
    </row>
    <row r="8" spans="1:27" ht="13.5" customHeight="1" x14ac:dyDescent="0.2">
      <c r="A8" s="93" t="s">
        <v>300</v>
      </c>
      <c r="B8" s="92" t="s">
        <v>299</v>
      </c>
      <c r="C8" s="92" t="s">
        <v>298</v>
      </c>
      <c r="D8" s="89" t="s">
        <v>297</v>
      </c>
      <c r="E8" s="91" t="s">
        <v>296</v>
      </c>
      <c r="F8" s="90" t="s">
        <v>295</v>
      </c>
      <c r="G8" s="89" t="s">
        <v>295</v>
      </c>
      <c r="H8" s="88" t="s">
        <v>294</v>
      </c>
      <c r="I8" s="89" t="s">
        <v>293</v>
      </c>
      <c r="J8" s="88" t="s">
        <v>294</v>
      </c>
      <c r="K8" s="87" t="s">
        <v>293</v>
      </c>
      <c r="L8" s="86"/>
      <c r="M8" s="586"/>
      <c r="N8" s="586"/>
      <c r="O8" s="588"/>
      <c r="P8" s="585"/>
      <c r="Q8" s="75" t="s">
        <v>292</v>
      </c>
      <c r="R8" s="74"/>
    </row>
    <row r="9" spans="1:27" x14ac:dyDescent="0.2">
      <c r="A9" s="85"/>
      <c r="B9" s="84">
        <v>1</v>
      </c>
      <c r="C9" s="84">
        <v>2</v>
      </c>
      <c r="D9" s="82">
        <v>3</v>
      </c>
      <c r="E9" s="83">
        <v>4</v>
      </c>
      <c r="F9" s="81">
        <v>5</v>
      </c>
      <c r="G9" s="82">
        <v>6</v>
      </c>
      <c r="H9" s="82">
        <v>7</v>
      </c>
      <c r="I9" s="82">
        <v>8</v>
      </c>
      <c r="J9" s="81">
        <v>9</v>
      </c>
      <c r="K9" s="80">
        <v>10</v>
      </c>
      <c r="L9" s="79"/>
      <c r="M9" s="78">
        <v>12</v>
      </c>
      <c r="N9" s="78">
        <v>13</v>
      </c>
      <c r="O9" s="76">
        <v>14</v>
      </c>
      <c r="P9" s="76">
        <v>15</v>
      </c>
      <c r="Q9" s="75" t="s">
        <v>292</v>
      </c>
      <c r="R9" s="74"/>
    </row>
    <row r="10" spans="1:27" x14ac:dyDescent="0.2">
      <c r="A10" s="73"/>
      <c r="B10" s="72"/>
      <c r="C10" s="72"/>
      <c r="D10" s="70"/>
      <c r="E10" s="71"/>
      <c r="F10" s="69"/>
      <c r="G10" s="70"/>
      <c r="H10" s="70"/>
      <c r="I10" s="70"/>
      <c r="J10" s="69"/>
      <c r="K10" s="68"/>
      <c r="L10" s="67"/>
      <c r="M10" s="66"/>
      <c r="N10" s="65"/>
      <c r="O10" s="63"/>
      <c r="P10" s="63"/>
      <c r="Q10" s="62" t="s">
        <v>291</v>
      </c>
      <c r="R10" s="61"/>
      <c r="S10" s="61"/>
      <c r="T10" s="60"/>
    </row>
    <row r="11" spans="1:27" x14ac:dyDescent="0.2">
      <c r="A11" s="58" t="s">
        <v>17</v>
      </c>
      <c r="B11" s="57" t="s">
        <v>1704</v>
      </c>
      <c r="C11" s="56" t="s">
        <v>1693</v>
      </c>
      <c r="D11" s="55"/>
      <c r="E11" s="54"/>
      <c r="F11" s="54"/>
      <c r="G11" s="53"/>
      <c r="H11" s="52"/>
      <c r="I11" s="51"/>
      <c r="J11" s="50"/>
      <c r="K11" s="49"/>
      <c r="L11" s="20"/>
      <c r="M11" s="19" t="s">
        <v>15</v>
      </c>
      <c r="N11" s="18"/>
      <c r="O11" s="159"/>
      <c r="P11" s="16"/>
      <c r="Q11" s="15"/>
      <c r="R11" s="61"/>
      <c r="S11" s="60"/>
    </row>
    <row r="12" spans="1:27" ht="63.75" x14ac:dyDescent="0.2">
      <c r="A12" s="46">
        <v>1</v>
      </c>
      <c r="B12" s="45" t="s">
        <v>1703</v>
      </c>
      <c r="C12" s="44" t="s">
        <v>1702</v>
      </c>
      <c r="D12" s="43" t="s">
        <v>577</v>
      </c>
      <c r="E12" s="42">
        <v>8</v>
      </c>
      <c r="F12" s="42"/>
      <c r="G12" s="41">
        <f>ROUND(E12*F12,4)</f>
        <v>0</v>
      </c>
      <c r="H12" s="40"/>
      <c r="I12" s="39">
        <f>ROUND(E12*H12,2)</f>
        <v>0</v>
      </c>
      <c r="J12" s="38"/>
      <c r="K12" s="37">
        <f>ROUND(E12*J12,2)</f>
        <v>0</v>
      </c>
      <c r="L12" s="20"/>
      <c r="M12" s="19" t="s">
        <v>1670</v>
      </c>
      <c r="N12" s="18" t="s">
        <v>1669</v>
      </c>
      <c r="O12" s="17" t="s">
        <v>1701</v>
      </c>
      <c r="P12" s="16"/>
      <c r="Q12" s="15"/>
      <c r="R12" s="61"/>
      <c r="S12" s="60"/>
    </row>
    <row r="13" spans="1:27" ht="63.75" x14ac:dyDescent="0.2">
      <c r="A13" s="46">
        <v>2</v>
      </c>
      <c r="B13" s="45" t="s">
        <v>1700</v>
      </c>
      <c r="C13" s="44" t="s">
        <v>1699</v>
      </c>
      <c r="D13" s="43" t="s">
        <v>577</v>
      </c>
      <c r="E13" s="42">
        <v>8</v>
      </c>
      <c r="F13" s="42"/>
      <c r="G13" s="41">
        <f>ROUND(E13*F13,4)</f>
        <v>0</v>
      </c>
      <c r="H13" s="40"/>
      <c r="I13" s="39">
        <f>ROUND(E13*H13,2)</f>
        <v>0</v>
      </c>
      <c r="J13" s="38"/>
      <c r="K13" s="37">
        <f>ROUND(E13*J13,2)</f>
        <v>0</v>
      </c>
      <c r="L13" s="20"/>
      <c r="M13" s="19" t="s">
        <v>1670</v>
      </c>
      <c r="N13" s="18" t="s">
        <v>1669</v>
      </c>
      <c r="O13" s="17" t="s">
        <v>1698</v>
      </c>
      <c r="P13" s="16"/>
      <c r="Q13" s="15"/>
      <c r="R13" s="61"/>
      <c r="S13" s="60"/>
    </row>
    <row r="14" spans="1:27" ht="114.75" x14ac:dyDescent="0.2">
      <c r="A14" s="46">
        <v>3</v>
      </c>
      <c r="B14" s="45" t="s">
        <v>1697</v>
      </c>
      <c r="C14" s="44" t="s">
        <v>1696</v>
      </c>
      <c r="D14" s="43" t="s">
        <v>577</v>
      </c>
      <c r="E14" s="42">
        <v>50</v>
      </c>
      <c r="F14" s="42"/>
      <c r="G14" s="41">
        <f>ROUND(E14*F14,4)</f>
        <v>0</v>
      </c>
      <c r="H14" s="40"/>
      <c r="I14" s="39">
        <f>ROUND(E14*H14,2)</f>
        <v>0</v>
      </c>
      <c r="J14" s="38"/>
      <c r="K14" s="37">
        <f>ROUND(E14*J14,2)</f>
        <v>0</v>
      </c>
      <c r="L14" s="20"/>
      <c r="M14" s="19" t="s">
        <v>1670</v>
      </c>
      <c r="N14" s="18" t="s">
        <v>1669</v>
      </c>
      <c r="O14" s="17" t="s">
        <v>1695</v>
      </c>
      <c r="P14" s="16"/>
      <c r="Q14" s="15"/>
      <c r="R14" s="61"/>
      <c r="S14" s="60"/>
    </row>
    <row r="15" spans="1:27" x14ac:dyDescent="0.2">
      <c r="A15" s="46"/>
      <c r="B15" s="45"/>
      <c r="C15" s="44"/>
      <c r="D15" s="43"/>
      <c r="E15" s="42"/>
      <c r="F15" s="42"/>
      <c r="G15" s="41">
        <f>ROUND(E15*F15,4)</f>
        <v>0</v>
      </c>
      <c r="H15" s="40"/>
      <c r="I15" s="39">
        <f>ROUND(E15*H15,2)</f>
        <v>0</v>
      </c>
      <c r="J15" s="38"/>
      <c r="K15" s="37">
        <f>ROUND(E15*J15,2)</f>
        <v>0</v>
      </c>
      <c r="L15" s="20"/>
      <c r="M15" s="19"/>
      <c r="N15" s="18"/>
      <c r="O15" s="17"/>
      <c r="P15" s="16"/>
      <c r="Q15" s="15"/>
      <c r="R15" s="61"/>
      <c r="S15" s="60"/>
    </row>
    <row r="16" spans="1:27" x14ac:dyDescent="0.2">
      <c r="A16" s="36" t="s">
        <v>3</v>
      </c>
      <c r="B16" s="35" t="s">
        <v>1694</v>
      </c>
      <c r="C16" s="35" t="s">
        <v>1693</v>
      </c>
      <c r="D16" s="34"/>
      <c r="E16" s="33"/>
      <c r="F16" s="33"/>
      <c r="G16" s="32">
        <f>SUM(G12:G15)</f>
        <v>0</v>
      </c>
      <c r="H16" s="31"/>
      <c r="I16" s="31">
        <f>SUM(I12:I15)</f>
        <v>0</v>
      </c>
      <c r="J16" s="30"/>
      <c r="K16" s="29">
        <f>SUM(K12:K15)</f>
        <v>0</v>
      </c>
      <c r="L16" s="20"/>
      <c r="M16" s="19"/>
      <c r="N16" s="18"/>
      <c r="O16" s="159"/>
      <c r="P16" s="16"/>
      <c r="Q16" s="15"/>
      <c r="R16" s="61"/>
      <c r="S16" s="60"/>
    </row>
    <row r="17" spans="1:19" x14ac:dyDescent="0.2">
      <c r="A17" s="28"/>
      <c r="B17" s="27"/>
      <c r="C17" s="27"/>
      <c r="D17" s="26"/>
      <c r="E17" s="25"/>
      <c r="F17" s="24"/>
      <c r="G17" s="23"/>
      <c r="H17" s="22"/>
      <c r="I17" s="22"/>
      <c r="J17" s="21"/>
      <c r="K17" s="21"/>
      <c r="L17" s="20"/>
      <c r="M17" s="19"/>
      <c r="N17" s="18"/>
      <c r="O17" s="159"/>
      <c r="P17" s="16"/>
      <c r="Q17" s="15"/>
      <c r="R17" s="61"/>
      <c r="S17" s="60"/>
    </row>
    <row r="18" spans="1:19" x14ac:dyDescent="0.2">
      <c r="A18" s="58" t="s">
        <v>17</v>
      </c>
      <c r="B18" s="57" t="s">
        <v>1692</v>
      </c>
      <c r="C18" s="56" t="s">
        <v>1677</v>
      </c>
      <c r="D18" s="55"/>
      <c r="E18" s="54"/>
      <c r="F18" s="54"/>
      <c r="G18" s="53"/>
      <c r="H18" s="52"/>
      <c r="I18" s="51"/>
      <c r="J18" s="50"/>
      <c r="K18" s="49"/>
      <c r="L18" s="20"/>
      <c r="M18" s="19" t="s">
        <v>15</v>
      </c>
      <c r="N18" s="18"/>
      <c r="O18" s="159"/>
      <c r="P18" s="16"/>
      <c r="Q18" s="15"/>
      <c r="R18" s="61"/>
      <c r="S18" s="60"/>
    </row>
    <row r="19" spans="1:19" ht="51" x14ac:dyDescent="0.2">
      <c r="A19" s="46">
        <v>4</v>
      </c>
      <c r="B19" s="45" t="s">
        <v>1691</v>
      </c>
      <c r="C19" s="44" t="s">
        <v>1690</v>
      </c>
      <c r="D19" s="43" t="s">
        <v>1680</v>
      </c>
      <c r="E19" s="42">
        <v>240</v>
      </c>
      <c r="F19" s="42"/>
      <c r="G19" s="41">
        <f>ROUND(E19*F19,4)</f>
        <v>0</v>
      </c>
      <c r="H19" s="40"/>
      <c r="I19" s="39">
        <f>ROUND(E19*H19,2)</f>
        <v>0</v>
      </c>
      <c r="J19" s="38"/>
      <c r="K19" s="37">
        <f>ROUND(E19*J19,2)</f>
        <v>0</v>
      </c>
      <c r="L19" s="20"/>
      <c r="M19" s="19" t="s">
        <v>1670</v>
      </c>
      <c r="N19" s="18" t="s">
        <v>1669</v>
      </c>
      <c r="O19" s="17" t="s">
        <v>1689</v>
      </c>
      <c r="P19" s="16"/>
      <c r="Q19" s="15"/>
      <c r="R19" s="61"/>
      <c r="S19" s="60"/>
    </row>
    <row r="20" spans="1:19" ht="51" x14ac:dyDescent="0.2">
      <c r="A20" s="46">
        <v>5</v>
      </c>
      <c r="B20" s="45" t="s">
        <v>1688</v>
      </c>
      <c r="C20" s="44" t="s">
        <v>1687</v>
      </c>
      <c r="D20" s="43" t="s">
        <v>1680</v>
      </c>
      <c r="E20" s="42">
        <v>240</v>
      </c>
      <c r="F20" s="42"/>
      <c r="G20" s="41">
        <f>ROUND(E20*F20,4)</f>
        <v>0</v>
      </c>
      <c r="H20" s="40"/>
      <c r="I20" s="39">
        <f>ROUND(E20*H20,2)</f>
        <v>0</v>
      </c>
      <c r="J20" s="38"/>
      <c r="K20" s="37">
        <f>ROUND(E20*J20,2)</f>
        <v>0</v>
      </c>
      <c r="L20" s="20"/>
      <c r="M20" s="19" t="s">
        <v>1670</v>
      </c>
      <c r="N20" s="18" t="s">
        <v>1669</v>
      </c>
      <c r="O20" s="17" t="s">
        <v>1686</v>
      </c>
      <c r="P20" s="16"/>
      <c r="Q20" s="15"/>
      <c r="R20" s="61"/>
      <c r="S20" s="60"/>
    </row>
    <row r="21" spans="1:19" ht="51" x14ac:dyDescent="0.2">
      <c r="A21" s="46">
        <v>6</v>
      </c>
      <c r="B21" s="45" t="s">
        <v>1685</v>
      </c>
      <c r="C21" s="44" t="s">
        <v>1684</v>
      </c>
      <c r="D21" s="43" t="s">
        <v>1680</v>
      </c>
      <c r="E21" s="42">
        <v>60</v>
      </c>
      <c r="F21" s="42"/>
      <c r="G21" s="41">
        <f>ROUND(E21*F21,4)</f>
        <v>0</v>
      </c>
      <c r="H21" s="40"/>
      <c r="I21" s="39">
        <f>ROUND(E21*H21,2)</f>
        <v>0</v>
      </c>
      <c r="J21" s="38"/>
      <c r="K21" s="37">
        <f>ROUND(E21*J21,2)</f>
        <v>0</v>
      </c>
      <c r="L21" s="20"/>
      <c r="M21" s="19" t="s">
        <v>1670</v>
      </c>
      <c r="N21" s="18" t="s">
        <v>1669</v>
      </c>
      <c r="O21" s="17" t="s">
        <v>1683</v>
      </c>
      <c r="P21" s="16"/>
      <c r="Q21" s="15"/>
      <c r="R21" s="61"/>
      <c r="S21" s="60"/>
    </row>
    <row r="22" spans="1:19" ht="63.75" x14ac:dyDescent="0.2">
      <c r="A22" s="46">
        <v>7</v>
      </c>
      <c r="B22" s="45" t="s">
        <v>1682</v>
      </c>
      <c r="C22" s="44" t="s">
        <v>1681</v>
      </c>
      <c r="D22" s="43" t="s">
        <v>1680</v>
      </c>
      <c r="E22" s="42">
        <v>2</v>
      </c>
      <c r="F22" s="42"/>
      <c r="G22" s="41">
        <f>ROUND(E22*F22,4)</f>
        <v>0</v>
      </c>
      <c r="H22" s="40"/>
      <c r="I22" s="39">
        <f>ROUND(E22*H22,2)</f>
        <v>0</v>
      </c>
      <c r="J22" s="38"/>
      <c r="K22" s="37">
        <f>ROUND(E22*J22,2)</f>
        <v>0</v>
      </c>
      <c r="L22" s="20"/>
      <c r="M22" s="19" t="s">
        <v>1670</v>
      </c>
      <c r="N22" s="18" t="s">
        <v>1669</v>
      </c>
      <c r="O22" s="17" t="s">
        <v>1679</v>
      </c>
      <c r="P22" s="16"/>
      <c r="Q22" s="15"/>
      <c r="R22" s="61"/>
      <c r="S22" s="60"/>
    </row>
    <row r="23" spans="1:19" x14ac:dyDescent="0.2">
      <c r="A23" s="46"/>
      <c r="B23" s="45"/>
      <c r="C23" s="44"/>
      <c r="D23" s="43"/>
      <c r="E23" s="42"/>
      <c r="F23" s="42"/>
      <c r="G23" s="41">
        <f>ROUND(E23*F23,4)</f>
        <v>0</v>
      </c>
      <c r="H23" s="40"/>
      <c r="I23" s="39">
        <f>ROUND(E23*H23,2)</f>
        <v>0</v>
      </c>
      <c r="J23" s="38"/>
      <c r="K23" s="37">
        <f>ROUND(E23*J23,2)</f>
        <v>0</v>
      </c>
      <c r="L23" s="20"/>
      <c r="M23" s="19"/>
      <c r="N23" s="18"/>
      <c r="O23" s="17"/>
      <c r="P23" s="16"/>
      <c r="Q23" s="15"/>
      <c r="R23" s="61"/>
      <c r="S23" s="60"/>
    </row>
    <row r="24" spans="1:19" x14ac:dyDescent="0.2">
      <c r="A24" s="36" t="s">
        <v>3</v>
      </c>
      <c r="B24" s="35" t="s">
        <v>1678</v>
      </c>
      <c r="C24" s="35" t="s">
        <v>1677</v>
      </c>
      <c r="D24" s="34"/>
      <c r="E24" s="33"/>
      <c r="F24" s="33"/>
      <c r="G24" s="32">
        <f>SUM(G19:G23)</f>
        <v>0</v>
      </c>
      <c r="H24" s="31"/>
      <c r="I24" s="31">
        <f>SUM(I19:I23)</f>
        <v>0</v>
      </c>
      <c r="J24" s="30"/>
      <c r="K24" s="29">
        <f>SUM(K19:K23)</f>
        <v>0</v>
      </c>
      <c r="L24" s="20"/>
      <c r="M24" s="19"/>
      <c r="N24" s="18"/>
      <c r="O24" s="159"/>
      <c r="P24" s="16"/>
      <c r="Q24" s="15"/>
      <c r="R24" s="61"/>
      <c r="S24" s="60"/>
    </row>
    <row r="25" spans="1:19" x14ac:dyDescent="0.2">
      <c r="A25" s="28"/>
      <c r="B25" s="27"/>
      <c r="C25" s="27"/>
      <c r="D25" s="26"/>
      <c r="E25" s="25"/>
      <c r="F25" s="24"/>
      <c r="G25" s="23"/>
      <c r="H25" s="22"/>
      <c r="I25" s="22"/>
      <c r="J25" s="21"/>
      <c r="K25" s="21"/>
      <c r="L25" s="20"/>
      <c r="M25" s="19"/>
      <c r="N25" s="18"/>
      <c r="O25" s="159"/>
      <c r="P25" s="16"/>
      <c r="Q25" s="15"/>
      <c r="R25" s="61"/>
      <c r="S25" s="60"/>
    </row>
    <row r="26" spans="1:19" x14ac:dyDescent="0.2">
      <c r="A26" s="58" t="s">
        <v>17</v>
      </c>
      <c r="B26" s="57" t="s">
        <v>1676</v>
      </c>
      <c r="C26" s="56" t="s">
        <v>1666</v>
      </c>
      <c r="D26" s="55"/>
      <c r="E26" s="54"/>
      <c r="F26" s="54"/>
      <c r="G26" s="53"/>
      <c r="H26" s="52"/>
      <c r="I26" s="51"/>
      <c r="J26" s="50"/>
      <c r="K26" s="49"/>
      <c r="L26" s="20"/>
      <c r="M26" s="19" t="s">
        <v>15</v>
      </c>
      <c r="N26" s="18"/>
      <c r="O26" s="159"/>
      <c r="P26" s="16"/>
      <c r="Q26" s="15"/>
      <c r="R26" s="61"/>
      <c r="S26" s="60"/>
    </row>
    <row r="27" spans="1:19" ht="63.75" x14ac:dyDescent="0.2">
      <c r="A27" s="46">
        <v>8</v>
      </c>
      <c r="B27" s="45" t="s">
        <v>1675</v>
      </c>
      <c r="C27" s="44" t="s">
        <v>1674</v>
      </c>
      <c r="D27" s="43" t="s">
        <v>577</v>
      </c>
      <c r="E27" s="42">
        <v>20</v>
      </c>
      <c r="F27" s="42"/>
      <c r="G27" s="41">
        <f>ROUND(E27*F27,4)</f>
        <v>0</v>
      </c>
      <c r="H27" s="40"/>
      <c r="I27" s="39">
        <f>ROUND(E27*H27,2)</f>
        <v>0</v>
      </c>
      <c r="J27" s="38"/>
      <c r="K27" s="37">
        <f>ROUND(E27*J27,2)</f>
        <v>0</v>
      </c>
      <c r="L27" s="20"/>
      <c r="M27" s="19" t="s">
        <v>1670</v>
      </c>
      <c r="N27" s="18" t="s">
        <v>1669</v>
      </c>
      <c r="O27" s="17" t="s">
        <v>1673</v>
      </c>
      <c r="P27" s="16"/>
      <c r="Q27" s="15"/>
      <c r="R27" s="61"/>
      <c r="S27" s="60"/>
    </row>
    <row r="28" spans="1:19" ht="51" x14ac:dyDescent="0.2">
      <c r="A28" s="46">
        <v>9</v>
      </c>
      <c r="B28" s="45" t="s">
        <v>1672</v>
      </c>
      <c r="C28" s="44" t="s">
        <v>1671</v>
      </c>
      <c r="D28" s="43" t="s">
        <v>577</v>
      </c>
      <c r="E28" s="42">
        <v>30</v>
      </c>
      <c r="F28" s="42"/>
      <c r="G28" s="41">
        <f>ROUND(E28*F28,4)</f>
        <v>0</v>
      </c>
      <c r="H28" s="40"/>
      <c r="I28" s="39">
        <f>ROUND(E28*H28,2)</f>
        <v>0</v>
      </c>
      <c r="J28" s="38"/>
      <c r="K28" s="37">
        <f>ROUND(E28*J28,2)</f>
        <v>0</v>
      </c>
      <c r="L28" s="20"/>
      <c r="M28" s="19" t="s">
        <v>1670</v>
      </c>
      <c r="N28" s="18" t="s">
        <v>1669</v>
      </c>
      <c r="O28" s="17" t="s">
        <v>1668</v>
      </c>
      <c r="P28" s="16"/>
      <c r="Q28" s="15"/>
      <c r="R28" s="61"/>
      <c r="S28" s="60"/>
    </row>
    <row r="29" spans="1:19" x14ac:dyDescent="0.2">
      <c r="A29" s="46"/>
      <c r="B29" s="45"/>
      <c r="C29" s="44"/>
      <c r="D29" s="43"/>
      <c r="E29" s="42"/>
      <c r="F29" s="42"/>
      <c r="G29" s="41">
        <f>ROUND(E29*F29,4)</f>
        <v>0</v>
      </c>
      <c r="H29" s="40"/>
      <c r="I29" s="39">
        <f>ROUND(E29*H29,2)</f>
        <v>0</v>
      </c>
      <c r="J29" s="38"/>
      <c r="K29" s="37">
        <f>ROUND(E29*J29,2)</f>
        <v>0</v>
      </c>
      <c r="L29" s="20"/>
      <c r="M29" s="19"/>
      <c r="N29" s="18"/>
      <c r="O29" s="17"/>
      <c r="P29" s="16"/>
      <c r="Q29" s="15"/>
      <c r="R29" s="61"/>
      <c r="S29" s="60"/>
    </row>
    <row r="30" spans="1:19" x14ac:dyDescent="0.2">
      <c r="A30" s="36" t="s">
        <v>3</v>
      </c>
      <c r="B30" s="35" t="s">
        <v>1667</v>
      </c>
      <c r="C30" s="35" t="s">
        <v>1666</v>
      </c>
      <c r="D30" s="34"/>
      <c r="E30" s="33"/>
      <c r="F30" s="33"/>
      <c r="G30" s="32">
        <f>SUM(G27:G29)</f>
        <v>0</v>
      </c>
      <c r="H30" s="31"/>
      <c r="I30" s="31">
        <f>SUM(I27:I29)</f>
        <v>0</v>
      </c>
      <c r="J30" s="30"/>
      <c r="K30" s="29">
        <f>SUM(K27:K29)</f>
        <v>0</v>
      </c>
      <c r="L30" s="20"/>
      <c r="M30" s="19"/>
      <c r="N30" s="18"/>
      <c r="O30" s="159"/>
      <c r="P30" s="16"/>
      <c r="Q30" s="15"/>
      <c r="R30" s="61"/>
      <c r="S30" s="60"/>
    </row>
    <row r="31" spans="1:19" x14ac:dyDescent="0.2">
      <c r="A31" s="28"/>
      <c r="B31" s="27"/>
      <c r="C31" s="27"/>
      <c r="D31" s="26"/>
      <c r="E31" s="25"/>
      <c r="F31" s="24"/>
      <c r="G31" s="23"/>
      <c r="H31" s="22"/>
      <c r="I31" s="22"/>
      <c r="J31" s="21"/>
      <c r="K31" s="21"/>
      <c r="L31" s="20"/>
      <c r="M31" s="19"/>
      <c r="N31" s="18"/>
      <c r="O31" s="159"/>
      <c r="P31" s="16"/>
      <c r="Q31" s="15"/>
      <c r="R31" s="61"/>
      <c r="S31" s="60"/>
    </row>
    <row r="32" spans="1:19" x14ac:dyDescent="0.2">
      <c r="A32" s="28"/>
      <c r="B32" s="27"/>
      <c r="C32" s="27"/>
      <c r="D32" s="26"/>
      <c r="E32" s="25"/>
      <c r="F32" s="24"/>
      <c r="G32" s="23"/>
      <c r="H32" s="22"/>
      <c r="I32" s="22"/>
      <c r="J32" s="21"/>
      <c r="K32" s="21"/>
      <c r="L32" s="20"/>
      <c r="M32" s="19"/>
      <c r="N32" s="18"/>
      <c r="O32" s="159"/>
      <c r="P32" s="16"/>
      <c r="Q32" s="15"/>
      <c r="R32" s="61"/>
      <c r="S32" s="60"/>
    </row>
    <row r="33" spans="1:19" x14ac:dyDescent="0.2">
      <c r="A33" s="28"/>
      <c r="B33" s="27"/>
      <c r="C33" s="27"/>
      <c r="D33" s="26"/>
      <c r="E33" s="25"/>
      <c r="F33" s="24"/>
      <c r="G33" s="23"/>
      <c r="H33" s="22"/>
      <c r="I33" s="22"/>
      <c r="J33" s="21"/>
      <c r="K33" s="21"/>
      <c r="L33" s="20"/>
      <c r="M33" s="19"/>
      <c r="N33" s="18"/>
      <c r="O33" s="159"/>
      <c r="P33" s="16"/>
      <c r="Q33" s="15"/>
      <c r="R33" s="61"/>
      <c r="S33" s="60"/>
    </row>
    <row r="34" spans="1:19" x14ac:dyDescent="0.2">
      <c r="A34" s="28"/>
      <c r="B34" s="27"/>
      <c r="C34" s="27"/>
      <c r="D34" s="26"/>
      <c r="E34" s="25"/>
      <c r="F34" s="24"/>
      <c r="G34" s="23"/>
      <c r="H34" s="22"/>
      <c r="I34" s="22"/>
      <c r="J34" s="21"/>
      <c r="K34" s="21"/>
      <c r="L34" s="20"/>
      <c r="M34" s="19"/>
      <c r="N34" s="18"/>
      <c r="O34" s="159"/>
      <c r="P34" s="16"/>
      <c r="Q34" s="15"/>
    </row>
    <row r="35" spans="1:19" x14ac:dyDescent="0.2">
      <c r="A35" s="28"/>
      <c r="B35" s="27"/>
      <c r="C35" s="27"/>
      <c r="D35" s="26"/>
      <c r="E35" s="25"/>
      <c r="F35" s="24"/>
      <c r="G35" s="23"/>
      <c r="H35" s="22"/>
      <c r="I35" s="22"/>
      <c r="J35" s="21"/>
      <c r="K35" s="21"/>
      <c r="L35" s="20"/>
      <c r="M35" s="19"/>
      <c r="N35" s="18"/>
      <c r="O35" s="159"/>
      <c r="P35" s="16"/>
      <c r="Q35" s="15"/>
    </row>
    <row r="36" spans="1:19" x14ac:dyDescent="0.2">
      <c r="A36" s="28"/>
      <c r="B36" s="27"/>
      <c r="C36" s="27"/>
      <c r="D36" s="26"/>
      <c r="E36" s="25"/>
      <c r="F36" s="24"/>
      <c r="G36" s="23"/>
      <c r="H36" s="22"/>
      <c r="I36" s="22"/>
      <c r="J36" s="21"/>
      <c r="K36" s="21"/>
      <c r="L36" s="20"/>
      <c r="M36" s="19"/>
      <c r="N36" s="18"/>
      <c r="O36" s="159"/>
      <c r="P36" s="16"/>
      <c r="Q36" s="15"/>
    </row>
    <row r="37" spans="1:19" x14ac:dyDescent="0.2">
      <c r="A37" s="28"/>
      <c r="B37" s="27"/>
      <c r="C37" s="27"/>
      <c r="D37" s="26"/>
      <c r="E37" s="25"/>
      <c r="F37" s="24"/>
      <c r="G37" s="23"/>
      <c r="H37" s="22"/>
      <c r="I37" s="22"/>
      <c r="J37" s="21"/>
      <c r="K37" s="21"/>
      <c r="L37" s="20"/>
      <c r="M37" s="19"/>
      <c r="N37" s="18"/>
      <c r="O37" s="159"/>
      <c r="P37" s="16"/>
      <c r="Q37" s="15"/>
    </row>
    <row r="38" spans="1:19" x14ac:dyDescent="0.2">
      <c r="A38" s="28"/>
      <c r="B38" s="27"/>
      <c r="C38" s="27"/>
      <c r="D38" s="26"/>
      <c r="E38" s="25"/>
      <c r="F38" s="24"/>
      <c r="G38" s="23"/>
      <c r="H38" s="22"/>
      <c r="I38" s="22"/>
      <c r="J38" s="21"/>
      <c r="K38" s="21"/>
      <c r="L38" s="20"/>
      <c r="M38" s="19"/>
      <c r="N38" s="18"/>
      <c r="O38" s="159"/>
      <c r="P38" s="16"/>
      <c r="Q38" s="15"/>
    </row>
    <row r="39" spans="1:19" x14ac:dyDescent="0.2">
      <c r="A39" s="28"/>
      <c r="B39" s="27"/>
      <c r="C39" s="27"/>
      <c r="D39" s="26"/>
      <c r="E39" s="25"/>
      <c r="F39" s="24"/>
      <c r="G39" s="23"/>
      <c r="H39" s="22"/>
      <c r="I39" s="22"/>
      <c r="J39" s="21"/>
      <c r="K39" s="21"/>
      <c r="L39" s="20"/>
      <c r="M39" s="19"/>
      <c r="N39" s="18"/>
      <c r="O39" s="159"/>
      <c r="P39" s="16"/>
      <c r="Q39" s="15"/>
    </row>
    <row r="40" spans="1:19" x14ac:dyDescent="0.2">
      <c r="A40" s="28"/>
      <c r="B40" s="27"/>
      <c r="C40" s="27"/>
      <c r="D40" s="26"/>
      <c r="E40" s="25"/>
      <c r="F40" s="24"/>
      <c r="G40" s="23"/>
      <c r="H40" s="22"/>
      <c r="I40" s="22"/>
      <c r="J40" s="21"/>
      <c r="K40" s="21"/>
      <c r="L40" s="20"/>
      <c r="M40" s="19"/>
      <c r="N40" s="18"/>
      <c r="O40" s="159"/>
      <c r="P40" s="16"/>
      <c r="Q40" s="15"/>
    </row>
    <row r="41" spans="1:19" x14ac:dyDescent="0.2">
      <c r="A41" s="28"/>
      <c r="B41" s="27"/>
      <c r="C41" s="27"/>
      <c r="D41" s="26"/>
      <c r="E41" s="25"/>
      <c r="F41" s="24"/>
      <c r="G41" s="23"/>
      <c r="H41" s="22"/>
      <c r="I41" s="22"/>
      <c r="J41" s="21"/>
      <c r="K41" s="21"/>
      <c r="L41" s="20"/>
      <c r="M41" s="19"/>
      <c r="N41" s="18"/>
      <c r="O41" s="159"/>
      <c r="P41" s="16"/>
      <c r="Q41" s="15"/>
    </row>
    <row r="42" spans="1:19" x14ac:dyDescent="0.2">
      <c r="A42" s="28"/>
      <c r="B42" s="27"/>
      <c r="C42" s="27"/>
      <c r="D42" s="26"/>
      <c r="E42" s="25"/>
      <c r="F42" s="24"/>
      <c r="G42" s="23"/>
      <c r="H42" s="22"/>
      <c r="I42" s="22"/>
      <c r="J42" s="21"/>
      <c r="K42" s="21"/>
      <c r="L42" s="20"/>
      <c r="M42" s="19"/>
      <c r="N42" s="18"/>
      <c r="O42" s="159"/>
      <c r="P42" s="16"/>
      <c r="Q42" s="15"/>
    </row>
    <row r="43" spans="1:19" x14ac:dyDescent="0.2">
      <c r="A43" s="28"/>
      <c r="B43" s="27"/>
      <c r="C43" s="27"/>
      <c r="D43" s="26"/>
      <c r="E43" s="25"/>
      <c r="F43" s="24"/>
      <c r="G43" s="23"/>
      <c r="H43" s="22"/>
      <c r="I43" s="22"/>
      <c r="J43" s="21"/>
      <c r="K43" s="21"/>
      <c r="L43" s="20"/>
      <c r="M43" s="19"/>
      <c r="N43" s="18"/>
      <c r="O43" s="159"/>
      <c r="P43" s="16"/>
      <c r="Q43" s="15"/>
    </row>
    <row r="44" spans="1:19" x14ac:dyDescent="0.2">
      <c r="A44" s="28"/>
      <c r="B44" s="27"/>
      <c r="C44" s="27"/>
      <c r="D44" s="26"/>
      <c r="E44" s="25"/>
      <c r="F44" s="24"/>
      <c r="G44" s="23"/>
      <c r="H44" s="22"/>
      <c r="I44" s="22"/>
      <c r="J44" s="21"/>
      <c r="K44" s="21"/>
      <c r="L44" s="20"/>
      <c r="M44" s="19"/>
      <c r="N44" s="18"/>
      <c r="O44" s="159"/>
      <c r="P44" s="16"/>
      <c r="Q44" s="15"/>
    </row>
    <row r="45" spans="1:19" x14ac:dyDescent="0.2">
      <c r="A45" s="28"/>
      <c r="B45" s="27"/>
      <c r="C45" s="27"/>
      <c r="D45" s="26"/>
      <c r="E45" s="25"/>
      <c r="F45" s="24"/>
      <c r="G45" s="23"/>
      <c r="H45" s="22"/>
      <c r="I45" s="22"/>
      <c r="J45" s="21"/>
      <c r="K45" s="21"/>
      <c r="L45" s="20"/>
      <c r="M45" s="19"/>
      <c r="N45" s="18"/>
      <c r="O45" s="159"/>
      <c r="P45" s="16"/>
      <c r="Q45" s="15"/>
    </row>
    <row r="46" spans="1:19" x14ac:dyDescent="0.2">
      <c r="A46" s="28"/>
      <c r="B46" s="27"/>
      <c r="C46" s="27"/>
      <c r="D46" s="26"/>
      <c r="E46" s="25"/>
      <c r="F46" s="24"/>
      <c r="G46" s="23"/>
      <c r="H46" s="22"/>
      <c r="I46" s="22"/>
      <c r="J46" s="21"/>
      <c r="K46" s="21"/>
      <c r="L46" s="20"/>
      <c r="M46" s="19"/>
      <c r="N46" s="18"/>
      <c r="O46" s="159"/>
      <c r="P46" s="16"/>
      <c r="Q46" s="15"/>
    </row>
    <row r="47" spans="1:19" x14ac:dyDescent="0.2">
      <c r="A47" s="28"/>
      <c r="B47" s="27"/>
      <c r="C47" s="27"/>
      <c r="D47" s="26"/>
      <c r="E47" s="25"/>
      <c r="F47" s="24"/>
      <c r="G47" s="23"/>
      <c r="H47" s="22"/>
      <c r="I47" s="22"/>
      <c r="J47" s="21"/>
      <c r="K47" s="21"/>
      <c r="L47" s="20"/>
      <c r="M47" s="19"/>
      <c r="N47" s="18"/>
      <c r="O47" s="159"/>
      <c r="P47" s="16"/>
      <c r="Q47" s="15"/>
    </row>
    <row r="48" spans="1:19" x14ac:dyDescent="0.2">
      <c r="A48" s="28"/>
      <c r="B48" s="27"/>
      <c r="C48" s="27"/>
      <c r="D48" s="26"/>
      <c r="E48" s="25"/>
      <c r="F48" s="24"/>
      <c r="G48" s="23"/>
      <c r="H48" s="22"/>
      <c r="I48" s="22"/>
      <c r="J48" s="21"/>
      <c r="K48" s="21"/>
      <c r="L48" s="20"/>
      <c r="M48" s="19"/>
      <c r="N48" s="18"/>
      <c r="O48" s="159"/>
      <c r="P48" s="16"/>
      <c r="Q48" s="15"/>
    </row>
    <row r="49" spans="1:17" x14ac:dyDescent="0.2">
      <c r="A49" s="28"/>
      <c r="B49" s="27"/>
      <c r="C49" s="27"/>
      <c r="D49" s="26"/>
      <c r="E49" s="25"/>
      <c r="F49" s="24"/>
      <c r="G49" s="23"/>
      <c r="H49" s="22"/>
      <c r="I49" s="22"/>
      <c r="J49" s="21"/>
      <c r="K49" s="21"/>
      <c r="L49" s="20"/>
      <c r="M49" s="19"/>
      <c r="N49" s="18"/>
      <c r="O49" s="159"/>
      <c r="P49" s="16"/>
      <c r="Q49" s="15"/>
    </row>
    <row r="50" spans="1:17" x14ac:dyDescent="0.2">
      <c r="A50" s="28"/>
      <c r="B50" s="27"/>
      <c r="C50" s="27"/>
      <c r="D50" s="26"/>
      <c r="E50" s="25"/>
      <c r="F50" s="24"/>
      <c r="G50" s="23"/>
      <c r="H50" s="22"/>
      <c r="I50" s="22"/>
      <c r="J50" s="21"/>
      <c r="K50" s="21"/>
      <c r="L50" s="20"/>
      <c r="M50" s="19"/>
      <c r="N50" s="18"/>
      <c r="O50" s="159"/>
      <c r="P50" s="16"/>
      <c r="Q50" s="15"/>
    </row>
    <row r="51" spans="1:17" x14ac:dyDescent="0.2">
      <c r="A51" s="28"/>
      <c r="B51" s="27"/>
      <c r="C51" s="27"/>
      <c r="D51" s="26"/>
      <c r="E51" s="25"/>
      <c r="F51" s="24"/>
      <c r="G51" s="23"/>
      <c r="H51" s="22"/>
      <c r="I51" s="22"/>
      <c r="J51" s="21"/>
      <c r="K51" s="21"/>
      <c r="L51" s="20"/>
      <c r="M51" s="19"/>
      <c r="N51" s="18"/>
      <c r="O51" s="159"/>
      <c r="P51" s="16"/>
      <c r="Q51" s="15"/>
    </row>
    <row r="52" spans="1:17" x14ac:dyDescent="0.2">
      <c r="A52" s="28"/>
      <c r="B52" s="27"/>
      <c r="C52" s="27"/>
      <c r="D52" s="26"/>
      <c r="E52" s="25"/>
      <c r="F52" s="24"/>
      <c r="G52" s="23"/>
      <c r="H52" s="22"/>
      <c r="I52" s="22"/>
      <c r="J52" s="21"/>
      <c r="K52" s="21"/>
      <c r="L52" s="20"/>
      <c r="M52" s="19"/>
      <c r="N52" s="18"/>
      <c r="O52" s="159"/>
      <c r="P52" s="16"/>
      <c r="Q52" s="15"/>
    </row>
    <row r="53" spans="1:17" x14ac:dyDescent="0.2">
      <c r="A53" s="28"/>
      <c r="B53" s="27"/>
      <c r="C53" s="27"/>
      <c r="D53" s="26"/>
      <c r="E53" s="25"/>
      <c r="F53" s="24"/>
      <c r="G53" s="23"/>
      <c r="H53" s="22"/>
      <c r="I53" s="22"/>
      <c r="J53" s="21"/>
      <c r="K53" s="21"/>
      <c r="L53" s="20"/>
      <c r="M53" s="19"/>
      <c r="N53" s="18"/>
      <c r="O53" s="159"/>
      <c r="P53" s="16"/>
      <c r="Q53" s="15"/>
    </row>
    <row r="54" spans="1:17" x14ac:dyDescent="0.2">
      <c r="A54" s="28"/>
      <c r="B54" s="27"/>
      <c r="C54" s="27"/>
      <c r="D54" s="26"/>
      <c r="E54" s="25"/>
      <c r="F54" s="24"/>
      <c r="G54" s="23"/>
      <c r="H54" s="22"/>
      <c r="I54" s="22"/>
      <c r="J54" s="21"/>
      <c r="K54" s="21"/>
      <c r="L54" s="20"/>
      <c r="M54" s="19"/>
      <c r="N54" s="18"/>
      <c r="O54" s="159"/>
      <c r="P54" s="16"/>
      <c r="Q54" s="15"/>
    </row>
    <row r="55" spans="1:17" x14ac:dyDescent="0.2">
      <c r="A55" s="28"/>
      <c r="B55" s="27"/>
      <c r="C55" s="27"/>
      <c r="D55" s="26"/>
      <c r="E55" s="25"/>
      <c r="F55" s="24"/>
      <c r="G55" s="23"/>
      <c r="H55" s="22"/>
      <c r="I55" s="22"/>
      <c r="J55" s="21"/>
      <c r="K55" s="21"/>
      <c r="L55" s="20"/>
      <c r="M55" s="19"/>
      <c r="N55" s="18"/>
      <c r="O55" s="159"/>
      <c r="P55" s="16"/>
      <c r="Q55" s="15"/>
    </row>
    <row r="56" spans="1:17" x14ac:dyDescent="0.2">
      <c r="A56" s="28"/>
      <c r="B56" s="27"/>
      <c r="C56" s="27"/>
      <c r="D56" s="26"/>
      <c r="E56" s="25"/>
      <c r="F56" s="24"/>
      <c r="G56" s="23"/>
      <c r="H56" s="22"/>
      <c r="I56" s="22"/>
      <c r="J56" s="21"/>
      <c r="K56" s="21"/>
      <c r="L56" s="20"/>
      <c r="M56" s="19"/>
      <c r="N56" s="18"/>
      <c r="O56" s="159"/>
      <c r="P56" s="16"/>
      <c r="Q56" s="15"/>
    </row>
    <row r="57" spans="1:17" x14ac:dyDescent="0.2">
      <c r="A57" s="28"/>
      <c r="B57" s="27"/>
      <c r="C57" s="27"/>
      <c r="D57" s="26"/>
      <c r="E57" s="25"/>
      <c r="F57" s="24"/>
      <c r="G57" s="23"/>
      <c r="H57" s="22"/>
      <c r="I57" s="22"/>
      <c r="J57" s="21"/>
      <c r="K57" s="21"/>
      <c r="L57" s="20"/>
      <c r="M57" s="19"/>
      <c r="N57" s="18"/>
      <c r="O57" s="159"/>
      <c r="P57" s="16"/>
      <c r="Q57" s="15"/>
    </row>
    <row r="58" spans="1:17" x14ac:dyDescent="0.2">
      <c r="A58" s="28"/>
      <c r="B58" s="27"/>
      <c r="C58" s="27"/>
      <c r="D58" s="26"/>
      <c r="E58" s="25"/>
      <c r="F58" s="24"/>
      <c r="G58" s="23"/>
      <c r="H58" s="22"/>
      <c r="I58" s="22"/>
      <c r="J58" s="21"/>
      <c r="K58" s="21"/>
      <c r="L58" s="20"/>
      <c r="M58" s="19"/>
      <c r="N58" s="18"/>
      <c r="O58" s="159"/>
      <c r="P58" s="16"/>
      <c r="Q58" s="15"/>
    </row>
    <row r="59" spans="1:17" x14ac:dyDescent="0.2">
      <c r="A59" s="28"/>
      <c r="B59" s="27"/>
      <c r="C59" s="27"/>
      <c r="D59" s="26"/>
      <c r="E59" s="25"/>
      <c r="F59" s="24"/>
      <c r="G59" s="23"/>
      <c r="H59" s="22"/>
      <c r="I59" s="22"/>
      <c r="J59" s="21"/>
      <c r="K59" s="21"/>
      <c r="L59" s="20"/>
      <c r="M59" s="19"/>
      <c r="N59" s="18"/>
      <c r="O59" s="159"/>
      <c r="P59" s="16"/>
      <c r="Q59" s="15"/>
    </row>
    <row r="60" spans="1:17" x14ac:dyDescent="0.2">
      <c r="A60" s="28"/>
      <c r="B60" s="27"/>
      <c r="C60" s="27"/>
      <c r="D60" s="26"/>
      <c r="E60" s="25"/>
      <c r="F60" s="24"/>
      <c r="G60" s="23"/>
      <c r="H60" s="22"/>
      <c r="I60" s="22"/>
      <c r="J60" s="21"/>
      <c r="K60" s="21"/>
      <c r="L60" s="20"/>
      <c r="M60" s="19"/>
      <c r="N60" s="18"/>
      <c r="O60" s="159"/>
      <c r="P60" s="16"/>
      <c r="Q60" s="15"/>
    </row>
    <row r="61" spans="1:17" x14ac:dyDescent="0.2">
      <c r="A61" s="28"/>
      <c r="B61" s="27"/>
      <c r="C61" s="27"/>
      <c r="D61" s="26"/>
      <c r="E61" s="25"/>
      <c r="F61" s="24"/>
      <c r="G61" s="23"/>
      <c r="H61" s="22"/>
      <c r="I61" s="22"/>
      <c r="J61" s="21"/>
      <c r="K61" s="21"/>
      <c r="L61" s="20"/>
      <c r="M61" s="19"/>
      <c r="N61" s="18"/>
      <c r="O61" s="159"/>
      <c r="P61" s="16"/>
      <c r="Q61" s="15"/>
    </row>
    <row r="62" spans="1:17" x14ac:dyDescent="0.2">
      <c r="A62" s="28"/>
      <c r="B62" s="27"/>
      <c r="C62" s="27"/>
      <c r="D62" s="26"/>
      <c r="E62" s="25"/>
      <c r="F62" s="24"/>
      <c r="G62" s="23"/>
      <c r="H62" s="22"/>
      <c r="I62" s="22"/>
      <c r="J62" s="21"/>
      <c r="K62" s="21"/>
      <c r="L62" s="20"/>
      <c r="M62" s="19"/>
      <c r="N62" s="18"/>
      <c r="O62" s="159"/>
      <c r="P62" s="16"/>
      <c r="Q62" s="15"/>
    </row>
    <row r="63" spans="1:17" x14ac:dyDescent="0.2">
      <c r="A63" s="28"/>
      <c r="B63" s="27"/>
      <c r="C63" s="27"/>
      <c r="D63" s="26"/>
      <c r="E63" s="25"/>
      <c r="F63" s="24"/>
      <c r="G63" s="23"/>
      <c r="H63" s="22"/>
      <c r="I63" s="22"/>
      <c r="J63" s="21"/>
      <c r="K63" s="21"/>
      <c r="L63" s="20"/>
      <c r="M63" s="19"/>
      <c r="N63" s="18"/>
      <c r="O63" s="159"/>
      <c r="P63" s="16"/>
      <c r="Q63" s="15"/>
    </row>
    <row r="64" spans="1:17" x14ac:dyDescent="0.2">
      <c r="A64" s="28"/>
      <c r="B64" s="27"/>
      <c r="C64" s="27"/>
      <c r="D64" s="26"/>
      <c r="E64" s="25"/>
      <c r="F64" s="24"/>
      <c r="G64" s="23"/>
      <c r="H64" s="22"/>
      <c r="I64" s="22"/>
      <c r="J64" s="21"/>
      <c r="K64" s="21"/>
      <c r="L64" s="20"/>
      <c r="M64" s="19"/>
      <c r="N64" s="18"/>
      <c r="O64" s="159"/>
      <c r="P64" s="16"/>
      <c r="Q64" s="15"/>
    </row>
    <row r="65" spans="1:17" x14ac:dyDescent="0.2">
      <c r="A65" s="28"/>
      <c r="B65" s="27"/>
      <c r="C65" s="27"/>
      <c r="D65" s="26"/>
      <c r="E65" s="25"/>
      <c r="F65" s="24"/>
      <c r="G65" s="23"/>
      <c r="H65" s="22"/>
      <c r="I65" s="22"/>
      <c r="J65" s="21"/>
      <c r="K65" s="21"/>
      <c r="L65" s="20"/>
      <c r="M65" s="19"/>
      <c r="N65" s="18"/>
      <c r="O65" s="159"/>
      <c r="P65" s="16"/>
      <c r="Q65" s="15"/>
    </row>
    <row r="66" spans="1:17" x14ac:dyDescent="0.2">
      <c r="A66" s="28"/>
      <c r="B66" s="27"/>
      <c r="C66" s="27"/>
      <c r="D66" s="26"/>
      <c r="E66" s="25"/>
      <c r="F66" s="24"/>
      <c r="G66" s="23"/>
      <c r="H66" s="22"/>
      <c r="I66" s="22"/>
      <c r="J66" s="21"/>
      <c r="K66" s="21"/>
      <c r="L66" s="20"/>
      <c r="M66" s="19"/>
      <c r="N66" s="18"/>
      <c r="O66" s="159"/>
      <c r="P66" s="16"/>
      <c r="Q66" s="15"/>
    </row>
    <row r="67" spans="1:17" x14ac:dyDescent="0.2">
      <c r="A67" s="28"/>
      <c r="B67" s="27"/>
      <c r="C67" s="27"/>
      <c r="D67" s="26"/>
      <c r="E67" s="25"/>
      <c r="F67" s="24"/>
      <c r="G67" s="23"/>
      <c r="H67" s="22"/>
      <c r="I67" s="22"/>
      <c r="J67" s="21"/>
      <c r="K67" s="21"/>
      <c r="L67" s="20"/>
      <c r="M67" s="19"/>
      <c r="N67" s="18"/>
      <c r="O67" s="159"/>
      <c r="P67" s="16"/>
      <c r="Q67" s="15"/>
    </row>
    <row r="68" spans="1:17" x14ac:dyDescent="0.2">
      <c r="A68" s="28"/>
      <c r="B68" s="27"/>
      <c r="C68" s="27"/>
      <c r="D68" s="26"/>
      <c r="E68" s="25"/>
      <c r="F68" s="24"/>
      <c r="G68" s="23"/>
      <c r="H68" s="22"/>
      <c r="I68" s="22"/>
      <c r="J68" s="21"/>
      <c r="K68" s="21"/>
      <c r="L68" s="20"/>
      <c r="M68" s="19"/>
      <c r="N68" s="18"/>
      <c r="O68" s="159"/>
      <c r="P68" s="16"/>
      <c r="Q68" s="15"/>
    </row>
    <row r="69" spans="1:17" x14ac:dyDescent="0.2">
      <c r="A69" s="28"/>
      <c r="B69" s="27"/>
      <c r="C69" s="27"/>
      <c r="D69" s="26"/>
      <c r="E69" s="25"/>
      <c r="F69" s="24"/>
      <c r="G69" s="23"/>
      <c r="H69" s="22"/>
      <c r="I69" s="22"/>
      <c r="J69" s="21"/>
      <c r="K69" s="21"/>
      <c r="L69" s="20"/>
      <c r="M69" s="19"/>
      <c r="N69" s="18"/>
      <c r="O69" s="159"/>
      <c r="P69" s="16"/>
      <c r="Q69" s="15"/>
    </row>
    <row r="70" spans="1:17" x14ac:dyDescent="0.2">
      <c r="A70" s="28"/>
      <c r="B70" s="27"/>
      <c r="C70" s="27"/>
      <c r="D70" s="26"/>
      <c r="E70" s="25"/>
      <c r="F70" s="24"/>
      <c r="G70" s="23"/>
      <c r="H70" s="22"/>
      <c r="I70" s="22"/>
      <c r="J70" s="21"/>
      <c r="K70" s="21"/>
      <c r="L70" s="20"/>
      <c r="M70" s="19"/>
      <c r="N70" s="18"/>
      <c r="O70" s="159"/>
      <c r="P70" s="16"/>
      <c r="Q70" s="15"/>
    </row>
    <row r="71" spans="1:17" x14ac:dyDescent="0.2">
      <c r="A71" s="28"/>
      <c r="B71" s="27"/>
      <c r="C71" s="27"/>
      <c r="D71" s="26"/>
      <c r="E71" s="25"/>
      <c r="F71" s="24"/>
      <c r="G71" s="23"/>
      <c r="H71" s="22"/>
      <c r="I71" s="22"/>
      <c r="J71" s="21"/>
      <c r="K71" s="21"/>
      <c r="L71" s="20"/>
      <c r="M71" s="19"/>
      <c r="N71" s="18"/>
      <c r="O71" s="159"/>
      <c r="P71" s="16"/>
      <c r="Q71" s="15"/>
    </row>
    <row r="72" spans="1:17" x14ac:dyDescent="0.2">
      <c r="A72" s="28"/>
      <c r="B72" s="27"/>
      <c r="C72" s="27"/>
      <c r="D72" s="26"/>
      <c r="E72" s="25"/>
      <c r="F72" s="24"/>
      <c r="G72" s="23"/>
      <c r="H72" s="22"/>
      <c r="I72" s="22"/>
      <c r="J72" s="21"/>
      <c r="K72" s="21"/>
      <c r="L72" s="20"/>
      <c r="M72" s="19"/>
      <c r="N72" s="18"/>
      <c r="O72" s="159"/>
      <c r="P72" s="16"/>
      <c r="Q72" s="15"/>
    </row>
    <row r="73" spans="1:17" x14ac:dyDescent="0.2">
      <c r="A73" s="28"/>
      <c r="B73" s="27"/>
      <c r="C73" s="27"/>
      <c r="D73" s="26"/>
      <c r="E73" s="25"/>
      <c r="F73" s="24"/>
      <c r="G73" s="23"/>
      <c r="H73" s="22"/>
      <c r="I73" s="22"/>
      <c r="J73" s="21"/>
      <c r="K73" s="21"/>
      <c r="L73" s="20"/>
      <c r="M73" s="19"/>
      <c r="N73" s="18"/>
      <c r="O73" s="159"/>
      <c r="P73" s="16"/>
      <c r="Q73" s="15"/>
    </row>
    <row r="74" spans="1:17" x14ac:dyDescent="0.2">
      <c r="A74" s="28"/>
      <c r="B74" s="27"/>
      <c r="C74" s="27"/>
      <c r="D74" s="26"/>
      <c r="E74" s="25"/>
      <c r="F74" s="24"/>
      <c r="G74" s="23"/>
      <c r="H74" s="22"/>
      <c r="I74" s="22"/>
      <c r="J74" s="21"/>
      <c r="K74" s="21"/>
      <c r="L74" s="20"/>
      <c r="M74" s="19"/>
      <c r="N74" s="18"/>
      <c r="O74" s="159"/>
      <c r="P74" s="16"/>
      <c r="Q74" s="15"/>
    </row>
    <row r="75" spans="1:17" x14ac:dyDescent="0.2">
      <c r="A75" s="28"/>
      <c r="B75" s="27"/>
      <c r="C75" s="27"/>
      <c r="D75" s="26"/>
      <c r="E75" s="25"/>
      <c r="F75" s="24"/>
      <c r="G75" s="23"/>
      <c r="H75" s="22"/>
      <c r="I75" s="22"/>
      <c r="J75" s="21"/>
      <c r="K75" s="21"/>
      <c r="L75" s="20"/>
      <c r="M75" s="19"/>
      <c r="N75" s="18"/>
      <c r="O75" s="159"/>
      <c r="P75" s="16"/>
      <c r="Q75" s="15"/>
    </row>
    <row r="76" spans="1:17" x14ac:dyDescent="0.2">
      <c r="A76" s="28"/>
      <c r="B76" s="27"/>
      <c r="C76" s="27"/>
      <c r="D76" s="26"/>
      <c r="E76" s="25"/>
      <c r="F76" s="24"/>
      <c r="G76" s="23"/>
      <c r="H76" s="22"/>
      <c r="I76" s="22"/>
      <c r="J76" s="21"/>
      <c r="K76" s="21"/>
      <c r="L76" s="20"/>
      <c r="M76" s="19"/>
      <c r="N76" s="18"/>
      <c r="O76" s="159"/>
      <c r="P76" s="16"/>
      <c r="Q76" s="15"/>
    </row>
    <row r="77" spans="1:17" x14ac:dyDescent="0.2">
      <c r="A77" s="28"/>
      <c r="B77" s="27"/>
      <c r="C77" s="27"/>
      <c r="D77" s="26"/>
      <c r="E77" s="25"/>
      <c r="F77" s="24"/>
      <c r="G77" s="23"/>
      <c r="H77" s="22"/>
      <c r="I77" s="22"/>
      <c r="J77" s="21"/>
      <c r="K77" s="21"/>
      <c r="L77" s="20"/>
      <c r="M77" s="19"/>
      <c r="N77" s="18"/>
      <c r="O77" s="159"/>
      <c r="P77" s="16"/>
      <c r="Q77" s="15"/>
    </row>
    <row r="78" spans="1:17" x14ac:dyDescent="0.2">
      <c r="A78" s="28"/>
      <c r="B78" s="27"/>
      <c r="C78" s="27"/>
      <c r="D78" s="26"/>
      <c r="E78" s="25"/>
      <c r="F78" s="24"/>
      <c r="G78" s="23"/>
      <c r="H78" s="22"/>
      <c r="I78" s="22"/>
      <c r="J78" s="21"/>
      <c r="K78" s="21"/>
      <c r="L78" s="20"/>
      <c r="M78" s="19"/>
      <c r="N78" s="18"/>
      <c r="O78" s="159"/>
      <c r="P78" s="16"/>
      <c r="Q78" s="15"/>
    </row>
    <row r="79" spans="1:17" x14ac:dyDescent="0.2">
      <c r="A79" s="28"/>
      <c r="B79" s="27"/>
      <c r="C79" s="27"/>
      <c r="D79" s="26"/>
      <c r="E79" s="25"/>
      <c r="F79" s="24"/>
      <c r="G79" s="23"/>
      <c r="H79" s="22"/>
      <c r="I79" s="22"/>
      <c r="J79" s="21"/>
      <c r="K79" s="21"/>
      <c r="L79" s="20"/>
      <c r="M79" s="19"/>
      <c r="N79" s="18"/>
      <c r="O79" s="159"/>
      <c r="P79" s="16"/>
      <c r="Q79" s="15"/>
    </row>
    <row r="80" spans="1:17" x14ac:dyDescent="0.2">
      <c r="A80" s="28"/>
      <c r="B80" s="27"/>
      <c r="C80" s="27"/>
      <c r="D80" s="26"/>
      <c r="E80" s="25"/>
      <c r="F80" s="24"/>
      <c r="G80" s="23"/>
      <c r="H80" s="22"/>
      <c r="I80" s="22"/>
      <c r="J80" s="21"/>
      <c r="K80" s="21"/>
      <c r="L80" s="20"/>
      <c r="M80" s="19"/>
      <c r="N80" s="18"/>
      <c r="O80" s="159"/>
      <c r="P80" s="16"/>
      <c r="Q80" s="15"/>
    </row>
    <row r="81" spans="1:17" x14ac:dyDescent="0.2">
      <c r="A81" s="28"/>
      <c r="B81" s="27"/>
      <c r="C81" s="27"/>
      <c r="D81" s="26"/>
      <c r="E81" s="25"/>
      <c r="F81" s="24"/>
      <c r="G81" s="23"/>
      <c r="H81" s="22"/>
      <c r="I81" s="22"/>
      <c r="J81" s="21"/>
      <c r="K81" s="21"/>
      <c r="L81" s="20"/>
      <c r="M81" s="19"/>
      <c r="N81" s="18"/>
      <c r="O81" s="159"/>
      <c r="P81" s="16"/>
      <c r="Q81" s="15"/>
    </row>
    <row r="82" spans="1:17" x14ac:dyDescent="0.2">
      <c r="A82" s="28"/>
      <c r="B82" s="27"/>
      <c r="C82" s="27"/>
      <c r="D82" s="26"/>
      <c r="E82" s="25"/>
      <c r="F82" s="24"/>
      <c r="G82" s="23"/>
      <c r="H82" s="22"/>
      <c r="I82" s="22"/>
      <c r="J82" s="21"/>
      <c r="K82" s="21"/>
      <c r="L82" s="20"/>
      <c r="M82" s="19"/>
      <c r="N82" s="18"/>
      <c r="O82" s="159"/>
      <c r="P82" s="16"/>
      <c r="Q82" s="15"/>
    </row>
    <row r="83" spans="1:17" x14ac:dyDescent="0.2">
      <c r="A83" s="28"/>
      <c r="B83" s="27"/>
      <c r="C83" s="27"/>
      <c r="D83" s="26"/>
      <c r="E83" s="25"/>
      <c r="F83" s="24"/>
      <c r="G83" s="23"/>
      <c r="H83" s="22"/>
      <c r="I83" s="22"/>
      <c r="J83" s="21"/>
      <c r="K83" s="21"/>
      <c r="L83" s="20"/>
      <c r="M83" s="19"/>
      <c r="N83" s="18"/>
      <c r="O83" s="159"/>
      <c r="P83" s="16"/>
      <c r="Q83" s="15"/>
    </row>
    <row r="84" spans="1:17" x14ac:dyDescent="0.2">
      <c r="A84" s="28"/>
      <c r="B84" s="27"/>
      <c r="C84" s="27"/>
      <c r="D84" s="26"/>
      <c r="E84" s="25"/>
      <c r="F84" s="24"/>
      <c r="G84" s="23"/>
      <c r="H84" s="22"/>
      <c r="I84" s="22"/>
      <c r="J84" s="21"/>
      <c r="K84" s="21"/>
      <c r="L84" s="20"/>
      <c r="M84" s="19"/>
      <c r="N84" s="18"/>
      <c r="O84" s="159"/>
      <c r="P84" s="16"/>
      <c r="Q84" s="15"/>
    </row>
    <row r="85" spans="1:17" x14ac:dyDescent="0.2">
      <c r="A85" s="28"/>
      <c r="B85" s="27"/>
      <c r="C85" s="27"/>
      <c r="D85" s="26"/>
      <c r="E85" s="25"/>
      <c r="F85" s="24"/>
      <c r="G85" s="23"/>
      <c r="H85" s="22"/>
      <c r="I85" s="22"/>
      <c r="J85" s="21"/>
      <c r="K85" s="21"/>
      <c r="L85" s="20"/>
      <c r="M85" s="19"/>
      <c r="N85" s="18"/>
      <c r="O85" s="159"/>
      <c r="P85" s="16"/>
      <c r="Q85" s="15"/>
    </row>
    <row r="86" spans="1:17" x14ac:dyDescent="0.2">
      <c r="A86" s="28"/>
      <c r="B86" s="27"/>
      <c r="C86" s="27"/>
      <c r="D86" s="26"/>
      <c r="E86" s="25"/>
      <c r="F86" s="24"/>
      <c r="G86" s="23"/>
      <c r="H86" s="22"/>
      <c r="I86" s="22"/>
      <c r="J86" s="21"/>
      <c r="K86" s="21"/>
      <c r="L86" s="20"/>
      <c r="M86" s="19"/>
      <c r="N86" s="18"/>
      <c r="O86" s="159"/>
      <c r="P86" s="16"/>
      <c r="Q86" s="15"/>
    </row>
    <row r="87" spans="1:17" x14ac:dyDescent="0.2">
      <c r="A87" s="28"/>
      <c r="B87" s="27"/>
      <c r="C87" s="27"/>
      <c r="D87" s="26"/>
      <c r="E87" s="25"/>
      <c r="F87" s="24"/>
      <c r="G87" s="23"/>
      <c r="H87" s="22"/>
      <c r="I87" s="22"/>
      <c r="J87" s="21"/>
      <c r="K87" s="21"/>
      <c r="L87" s="20"/>
      <c r="M87" s="19"/>
      <c r="N87" s="18"/>
      <c r="O87" s="159"/>
      <c r="P87" s="16"/>
      <c r="Q87" s="15"/>
    </row>
    <row r="88" spans="1:17" x14ac:dyDescent="0.2">
      <c r="A88" s="28"/>
      <c r="B88" s="27"/>
      <c r="C88" s="27"/>
      <c r="D88" s="26"/>
      <c r="E88" s="25"/>
      <c r="F88" s="24"/>
      <c r="G88" s="23"/>
      <c r="H88" s="22"/>
      <c r="I88" s="22"/>
      <c r="J88" s="21"/>
      <c r="K88" s="21"/>
      <c r="L88" s="20"/>
      <c r="M88" s="19"/>
      <c r="N88" s="18"/>
      <c r="O88" s="159"/>
      <c r="P88" s="16"/>
      <c r="Q88" s="15"/>
    </row>
    <row r="89" spans="1:17" x14ac:dyDescent="0.2">
      <c r="A89" s="28"/>
      <c r="B89" s="27"/>
      <c r="C89" s="27"/>
      <c r="D89" s="26"/>
      <c r="E89" s="25"/>
      <c r="F89" s="24"/>
      <c r="G89" s="23"/>
      <c r="H89" s="22"/>
      <c r="I89" s="22"/>
      <c r="J89" s="21"/>
      <c r="K89" s="21"/>
      <c r="L89" s="20"/>
      <c r="M89" s="19"/>
      <c r="N89" s="18"/>
      <c r="O89" s="159"/>
      <c r="P89" s="16"/>
      <c r="Q89" s="15"/>
    </row>
    <row r="90" spans="1:17" x14ac:dyDescent="0.2">
      <c r="A90" s="28"/>
      <c r="B90" s="27"/>
      <c r="C90" s="27"/>
      <c r="D90" s="26"/>
      <c r="E90" s="25"/>
      <c r="F90" s="24"/>
      <c r="G90" s="23"/>
      <c r="H90" s="22"/>
      <c r="I90" s="22"/>
      <c r="J90" s="21"/>
      <c r="K90" s="21"/>
      <c r="L90" s="20"/>
      <c r="M90" s="19"/>
      <c r="N90" s="18"/>
      <c r="O90" s="159"/>
      <c r="P90" s="16"/>
      <c r="Q90" s="15"/>
    </row>
    <row r="91" spans="1:17" x14ac:dyDescent="0.2">
      <c r="A91" s="28"/>
      <c r="B91" s="27"/>
      <c r="C91" s="27"/>
      <c r="D91" s="26"/>
      <c r="E91" s="25"/>
      <c r="F91" s="24"/>
      <c r="G91" s="23"/>
      <c r="H91" s="22"/>
      <c r="I91" s="22"/>
      <c r="J91" s="21"/>
      <c r="K91" s="21"/>
      <c r="L91" s="20"/>
      <c r="M91" s="19"/>
      <c r="N91" s="18"/>
      <c r="O91" s="159"/>
      <c r="P91" s="16"/>
      <c r="Q91" s="15"/>
    </row>
    <row r="92" spans="1:17" x14ac:dyDescent="0.2">
      <c r="A92" s="28"/>
      <c r="B92" s="27"/>
      <c r="C92" s="27"/>
      <c r="D92" s="26"/>
      <c r="E92" s="25"/>
      <c r="F92" s="24"/>
      <c r="G92" s="23"/>
      <c r="H92" s="22"/>
      <c r="I92" s="22"/>
      <c r="J92" s="21"/>
      <c r="K92" s="21"/>
      <c r="L92" s="20"/>
      <c r="M92" s="19"/>
      <c r="N92" s="18"/>
      <c r="O92" s="159"/>
      <c r="P92" s="16"/>
      <c r="Q92" s="15"/>
    </row>
    <row r="93" spans="1:17" x14ac:dyDescent="0.2">
      <c r="A93" s="28"/>
      <c r="B93" s="27"/>
      <c r="C93" s="27"/>
      <c r="D93" s="26"/>
      <c r="E93" s="25"/>
      <c r="F93" s="24"/>
      <c r="G93" s="23"/>
      <c r="H93" s="22"/>
      <c r="I93" s="22"/>
      <c r="J93" s="21"/>
      <c r="K93" s="21"/>
      <c r="L93" s="20"/>
      <c r="M93" s="19"/>
      <c r="N93" s="18"/>
      <c r="O93" s="159"/>
      <c r="P93" s="16"/>
      <c r="Q93" s="15"/>
    </row>
    <row r="94" spans="1:17" x14ac:dyDescent="0.2">
      <c r="A94" s="28"/>
      <c r="B94" s="27"/>
      <c r="C94" s="27"/>
      <c r="D94" s="26"/>
      <c r="E94" s="25"/>
      <c r="F94" s="24"/>
      <c r="G94" s="23"/>
      <c r="H94" s="22"/>
      <c r="I94" s="22"/>
      <c r="J94" s="21"/>
      <c r="K94" s="21"/>
      <c r="L94" s="20"/>
      <c r="M94" s="19"/>
      <c r="N94" s="18"/>
      <c r="O94" s="159"/>
      <c r="P94" s="16"/>
      <c r="Q94" s="15"/>
    </row>
    <row r="95" spans="1:17" x14ac:dyDescent="0.2">
      <c r="A95" s="28"/>
      <c r="B95" s="27"/>
      <c r="C95" s="27"/>
      <c r="D95" s="26"/>
      <c r="E95" s="25"/>
      <c r="F95" s="24"/>
      <c r="G95" s="23"/>
      <c r="H95" s="22"/>
      <c r="I95" s="22"/>
      <c r="J95" s="21"/>
      <c r="K95" s="21"/>
      <c r="L95" s="20"/>
      <c r="M95" s="19"/>
      <c r="N95" s="18"/>
      <c r="O95" s="159"/>
      <c r="P95" s="16"/>
      <c r="Q95" s="15"/>
    </row>
    <row r="96" spans="1:17" x14ac:dyDescent="0.2">
      <c r="A96" s="28"/>
      <c r="B96" s="27"/>
      <c r="C96" s="27"/>
      <c r="D96" s="26"/>
      <c r="E96" s="25"/>
      <c r="F96" s="24"/>
      <c r="G96" s="23"/>
      <c r="H96" s="22"/>
      <c r="I96" s="22"/>
      <c r="J96" s="21"/>
      <c r="K96" s="21"/>
      <c r="L96" s="20"/>
      <c r="M96" s="19"/>
      <c r="N96" s="18"/>
      <c r="O96" s="159"/>
      <c r="P96" s="16"/>
      <c r="Q96" s="15"/>
    </row>
    <row r="97" spans="1:17" x14ac:dyDescent="0.2">
      <c r="A97" s="28"/>
      <c r="B97" s="27"/>
      <c r="C97" s="27"/>
      <c r="D97" s="26"/>
      <c r="E97" s="25"/>
      <c r="F97" s="24"/>
      <c r="G97" s="23"/>
      <c r="H97" s="22"/>
      <c r="I97" s="22"/>
      <c r="J97" s="21"/>
      <c r="K97" s="21"/>
      <c r="L97" s="20"/>
      <c r="M97" s="19"/>
      <c r="N97" s="18"/>
      <c r="O97" s="159"/>
      <c r="P97" s="16"/>
      <c r="Q97" s="15"/>
    </row>
    <row r="98" spans="1:17" x14ac:dyDescent="0.2">
      <c r="A98" s="28"/>
      <c r="B98" s="27"/>
      <c r="C98" s="27"/>
      <c r="D98" s="26"/>
      <c r="E98" s="25"/>
      <c r="F98" s="24"/>
      <c r="G98" s="23"/>
      <c r="H98" s="22"/>
      <c r="I98" s="22"/>
      <c r="J98" s="21"/>
      <c r="K98" s="21"/>
      <c r="L98" s="20"/>
      <c r="M98" s="19"/>
      <c r="N98" s="18"/>
      <c r="O98" s="159"/>
      <c r="P98" s="16"/>
      <c r="Q98" s="15"/>
    </row>
    <row r="99" spans="1:17" x14ac:dyDescent="0.2">
      <c r="A99" s="28"/>
      <c r="B99" s="27"/>
      <c r="C99" s="27"/>
      <c r="D99" s="26"/>
      <c r="E99" s="25"/>
      <c r="F99" s="24"/>
      <c r="G99" s="23"/>
      <c r="H99" s="22"/>
      <c r="I99" s="22"/>
      <c r="J99" s="21"/>
      <c r="K99" s="21"/>
      <c r="L99" s="20"/>
      <c r="M99" s="19"/>
      <c r="N99" s="18"/>
      <c r="O99" s="159"/>
      <c r="P99" s="16"/>
      <c r="Q99" s="15"/>
    </row>
    <row r="100" spans="1:17" x14ac:dyDescent="0.2">
      <c r="A100" s="28"/>
      <c r="B100" s="27"/>
      <c r="C100" s="27"/>
      <c r="D100" s="26"/>
      <c r="E100" s="25"/>
      <c r="F100" s="24"/>
      <c r="G100" s="23"/>
      <c r="H100" s="22"/>
      <c r="I100" s="22"/>
      <c r="J100" s="21"/>
      <c r="K100" s="21"/>
      <c r="L100" s="20"/>
      <c r="M100" s="19"/>
      <c r="N100" s="18"/>
      <c r="O100" s="159"/>
      <c r="P100" s="16"/>
      <c r="Q100" s="15"/>
    </row>
    <row r="101" spans="1:17" x14ac:dyDescent="0.2">
      <c r="A101" s="28"/>
      <c r="B101" s="27"/>
      <c r="C101" s="27"/>
      <c r="D101" s="26"/>
      <c r="E101" s="25"/>
      <c r="F101" s="24"/>
      <c r="G101" s="23"/>
      <c r="H101" s="22"/>
      <c r="I101" s="22"/>
      <c r="J101" s="21"/>
      <c r="K101" s="21"/>
      <c r="L101" s="20"/>
      <c r="M101" s="19"/>
      <c r="N101" s="18"/>
      <c r="O101" s="159"/>
      <c r="P101" s="16"/>
      <c r="Q101" s="15"/>
    </row>
    <row r="102" spans="1:17" x14ac:dyDescent="0.2">
      <c r="A102" s="28"/>
      <c r="B102" s="27"/>
      <c r="C102" s="27"/>
      <c r="D102" s="26"/>
      <c r="E102" s="25"/>
      <c r="F102" s="24"/>
      <c r="G102" s="23"/>
      <c r="H102" s="22"/>
      <c r="I102" s="22"/>
      <c r="J102" s="21"/>
      <c r="K102" s="21"/>
      <c r="L102" s="20"/>
      <c r="M102" s="19"/>
      <c r="N102" s="18"/>
      <c r="O102" s="159"/>
      <c r="P102" s="16"/>
      <c r="Q102" s="15"/>
    </row>
    <row r="103" spans="1:17" x14ac:dyDescent="0.2">
      <c r="A103" s="28"/>
      <c r="B103" s="27"/>
      <c r="C103" s="27"/>
      <c r="D103" s="26"/>
      <c r="E103" s="25"/>
      <c r="F103" s="24"/>
      <c r="G103" s="23"/>
      <c r="H103" s="22"/>
      <c r="I103" s="22"/>
      <c r="J103" s="21"/>
      <c r="K103" s="21"/>
      <c r="L103" s="20"/>
      <c r="M103" s="19"/>
      <c r="N103" s="18"/>
      <c r="O103" s="159"/>
      <c r="P103" s="16"/>
      <c r="Q103" s="15"/>
    </row>
    <row r="104" spans="1:17" x14ac:dyDescent="0.2">
      <c r="A104" s="28"/>
      <c r="B104" s="27"/>
      <c r="C104" s="27"/>
      <c r="D104" s="26"/>
      <c r="E104" s="25"/>
      <c r="F104" s="24"/>
      <c r="G104" s="23"/>
      <c r="H104" s="22"/>
      <c r="I104" s="22"/>
      <c r="J104" s="21"/>
      <c r="K104" s="21"/>
      <c r="L104" s="20"/>
      <c r="M104" s="19"/>
      <c r="N104" s="18"/>
      <c r="O104" s="159"/>
      <c r="P104" s="16"/>
      <c r="Q104" s="15"/>
    </row>
    <row r="105" spans="1:17" x14ac:dyDescent="0.2">
      <c r="A105" s="28"/>
      <c r="B105" s="27"/>
      <c r="C105" s="27"/>
      <c r="D105" s="26"/>
      <c r="E105" s="25"/>
      <c r="F105" s="24"/>
      <c r="G105" s="23"/>
      <c r="H105" s="22"/>
      <c r="I105" s="22"/>
      <c r="J105" s="21"/>
      <c r="K105" s="21"/>
      <c r="L105" s="20"/>
      <c r="M105" s="19"/>
      <c r="N105" s="18"/>
      <c r="O105" s="159"/>
      <c r="P105" s="16"/>
      <c r="Q105" s="15"/>
    </row>
    <row r="106" spans="1:17" x14ac:dyDescent="0.2">
      <c r="A106" s="28"/>
      <c r="B106" s="27"/>
      <c r="C106" s="27"/>
      <c r="D106" s="26"/>
      <c r="E106" s="25"/>
      <c r="F106" s="24"/>
      <c r="G106" s="23"/>
      <c r="H106" s="22"/>
      <c r="I106" s="22"/>
      <c r="J106" s="21"/>
      <c r="K106" s="21"/>
      <c r="L106" s="20"/>
      <c r="M106" s="19"/>
      <c r="N106" s="18"/>
      <c r="O106" s="159"/>
      <c r="P106" s="16"/>
      <c r="Q106" s="15"/>
    </row>
    <row r="107" spans="1:17" x14ac:dyDescent="0.2">
      <c r="A107" s="28"/>
      <c r="B107" s="27"/>
      <c r="C107" s="27"/>
      <c r="D107" s="26"/>
      <c r="E107" s="25"/>
      <c r="F107" s="24"/>
      <c r="G107" s="23"/>
      <c r="H107" s="22"/>
      <c r="I107" s="22"/>
      <c r="J107" s="21"/>
      <c r="K107" s="21"/>
      <c r="L107" s="20"/>
      <c r="M107" s="19"/>
      <c r="N107" s="18"/>
      <c r="O107" s="159"/>
      <c r="P107" s="16"/>
      <c r="Q107" s="15"/>
    </row>
    <row r="108" spans="1:17" x14ac:dyDescent="0.2">
      <c r="A108" s="28"/>
      <c r="B108" s="27"/>
      <c r="C108" s="27"/>
      <c r="D108" s="26"/>
      <c r="E108" s="25"/>
      <c r="F108" s="24"/>
      <c r="G108" s="23"/>
      <c r="H108" s="22"/>
      <c r="I108" s="22"/>
      <c r="J108" s="21"/>
      <c r="K108" s="21"/>
      <c r="L108" s="20"/>
      <c r="M108" s="19"/>
      <c r="N108" s="18"/>
      <c r="O108" s="159"/>
      <c r="P108" s="16"/>
      <c r="Q108" s="15"/>
    </row>
    <row r="109" spans="1:17" x14ac:dyDescent="0.2">
      <c r="A109" s="28"/>
      <c r="B109" s="27"/>
      <c r="C109" s="27"/>
      <c r="D109" s="26"/>
      <c r="E109" s="25"/>
      <c r="F109" s="24"/>
      <c r="G109" s="23"/>
      <c r="H109" s="22"/>
      <c r="I109" s="22"/>
      <c r="J109" s="21"/>
      <c r="K109" s="21"/>
      <c r="L109" s="20"/>
      <c r="M109" s="19"/>
      <c r="N109" s="18"/>
      <c r="O109" s="159"/>
      <c r="P109" s="16"/>
      <c r="Q109" s="15"/>
    </row>
    <row r="110" spans="1:17" x14ac:dyDescent="0.2">
      <c r="A110" s="28"/>
      <c r="B110" s="27"/>
      <c r="C110" s="27"/>
      <c r="D110" s="26"/>
      <c r="E110" s="25"/>
      <c r="F110" s="24"/>
      <c r="G110" s="23"/>
      <c r="H110" s="22"/>
      <c r="I110" s="22"/>
      <c r="J110" s="21"/>
      <c r="K110" s="21"/>
      <c r="L110" s="20"/>
      <c r="M110" s="19"/>
      <c r="N110" s="18"/>
      <c r="O110" s="159"/>
      <c r="P110" s="16"/>
      <c r="Q110" s="15"/>
    </row>
    <row r="111" spans="1:17" x14ac:dyDescent="0.2">
      <c r="A111" s="28"/>
      <c r="B111" s="27"/>
      <c r="C111" s="27"/>
      <c r="D111" s="26"/>
      <c r="E111" s="25"/>
      <c r="F111" s="24"/>
      <c r="G111" s="23"/>
      <c r="H111" s="22"/>
      <c r="I111" s="22"/>
      <c r="J111" s="21"/>
      <c r="K111" s="21"/>
      <c r="L111" s="20"/>
      <c r="M111" s="19"/>
      <c r="N111" s="18"/>
      <c r="O111" s="159"/>
      <c r="P111" s="16"/>
      <c r="Q111" s="15"/>
    </row>
    <row r="112" spans="1:17" x14ac:dyDescent="0.2">
      <c r="A112" s="28"/>
      <c r="B112" s="27"/>
      <c r="C112" s="27"/>
      <c r="D112" s="26"/>
      <c r="E112" s="25"/>
      <c r="F112" s="24"/>
      <c r="G112" s="23"/>
      <c r="H112" s="22"/>
      <c r="I112" s="22"/>
      <c r="J112" s="21"/>
      <c r="K112" s="21"/>
      <c r="L112" s="20"/>
      <c r="M112" s="19"/>
      <c r="N112" s="18"/>
      <c r="O112" s="159"/>
      <c r="P112" s="16"/>
      <c r="Q112" s="15"/>
    </row>
    <row r="113" spans="1:17" x14ac:dyDescent="0.2">
      <c r="A113" s="28"/>
      <c r="B113" s="27"/>
      <c r="C113" s="27"/>
      <c r="D113" s="26"/>
      <c r="E113" s="25"/>
      <c r="F113" s="24"/>
      <c r="G113" s="23"/>
      <c r="H113" s="22"/>
      <c r="I113" s="22"/>
      <c r="J113" s="21"/>
      <c r="K113" s="21"/>
      <c r="L113" s="20"/>
      <c r="M113" s="19"/>
      <c r="N113" s="18"/>
      <c r="O113" s="159"/>
      <c r="P113" s="16"/>
      <c r="Q113" s="15"/>
    </row>
    <row r="114" spans="1:17" x14ac:dyDescent="0.2">
      <c r="A114" s="28"/>
      <c r="B114" s="27"/>
      <c r="C114" s="27"/>
      <c r="D114" s="26"/>
      <c r="E114" s="25"/>
      <c r="F114" s="24"/>
      <c r="G114" s="23"/>
      <c r="H114" s="22"/>
      <c r="I114" s="22"/>
      <c r="J114" s="21"/>
      <c r="K114" s="21"/>
      <c r="L114" s="20"/>
      <c r="M114" s="19"/>
      <c r="N114" s="18"/>
      <c r="O114" s="159"/>
      <c r="P114" s="16"/>
      <c r="Q114" s="15"/>
    </row>
    <row r="115" spans="1:17" x14ac:dyDescent="0.2">
      <c r="A115" s="28"/>
      <c r="B115" s="27"/>
      <c r="C115" s="27"/>
      <c r="D115" s="26"/>
      <c r="E115" s="25"/>
      <c r="F115" s="24"/>
      <c r="G115" s="23"/>
      <c r="H115" s="22"/>
      <c r="I115" s="22"/>
      <c r="J115" s="21"/>
      <c r="K115" s="21"/>
      <c r="L115" s="20"/>
      <c r="M115" s="19"/>
      <c r="N115" s="18"/>
      <c r="O115" s="159"/>
      <c r="P115" s="16"/>
      <c r="Q115" s="15"/>
    </row>
    <row r="116" spans="1:17" x14ac:dyDescent="0.2">
      <c r="A116" s="28"/>
      <c r="B116" s="27"/>
      <c r="C116" s="27"/>
      <c r="D116" s="26"/>
      <c r="E116" s="25"/>
      <c r="F116" s="24"/>
      <c r="G116" s="23"/>
      <c r="H116" s="22"/>
      <c r="I116" s="22"/>
      <c r="J116" s="21"/>
      <c r="K116" s="21"/>
      <c r="L116" s="20"/>
      <c r="M116" s="19"/>
      <c r="N116" s="18"/>
      <c r="O116" s="159"/>
      <c r="P116" s="16"/>
      <c r="Q116" s="15"/>
    </row>
    <row r="117" spans="1:17" x14ac:dyDescent="0.2">
      <c r="A117" s="28"/>
      <c r="B117" s="27"/>
      <c r="C117" s="27"/>
      <c r="D117" s="26"/>
      <c r="E117" s="25"/>
      <c r="F117" s="24"/>
      <c r="G117" s="23"/>
      <c r="H117" s="22"/>
      <c r="I117" s="22"/>
      <c r="J117" s="21"/>
      <c r="K117" s="21"/>
      <c r="L117" s="20"/>
      <c r="M117" s="19"/>
      <c r="N117" s="18"/>
      <c r="O117" s="159"/>
      <c r="P117" s="16"/>
      <c r="Q117" s="15"/>
    </row>
    <row r="118" spans="1:17" x14ac:dyDescent="0.2">
      <c r="A118" s="28"/>
      <c r="B118" s="27"/>
      <c r="C118" s="27"/>
      <c r="D118" s="26"/>
      <c r="E118" s="25"/>
      <c r="F118" s="24"/>
      <c r="G118" s="23"/>
      <c r="H118" s="22"/>
      <c r="I118" s="22"/>
      <c r="J118" s="21"/>
      <c r="K118" s="21"/>
      <c r="L118" s="20"/>
      <c r="M118" s="19"/>
      <c r="N118" s="18"/>
      <c r="O118" s="159"/>
      <c r="P118" s="16"/>
      <c r="Q118" s="15"/>
    </row>
    <row r="119" spans="1:17" x14ac:dyDescent="0.2">
      <c r="A119" s="28"/>
      <c r="B119" s="27"/>
      <c r="C119" s="27"/>
      <c r="D119" s="26"/>
      <c r="E119" s="25"/>
      <c r="F119" s="24"/>
      <c r="G119" s="23"/>
      <c r="H119" s="22"/>
      <c r="I119" s="22"/>
      <c r="J119" s="21"/>
      <c r="K119" s="21"/>
      <c r="L119" s="20"/>
      <c r="M119" s="19"/>
      <c r="N119" s="18"/>
      <c r="O119" s="159"/>
      <c r="P119" s="16"/>
      <c r="Q119" s="15"/>
    </row>
    <row r="120" spans="1:17" x14ac:dyDescent="0.2">
      <c r="A120" s="28"/>
      <c r="B120" s="27"/>
      <c r="C120" s="27"/>
      <c r="D120" s="26"/>
      <c r="E120" s="25"/>
      <c r="F120" s="24"/>
      <c r="G120" s="23"/>
      <c r="H120" s="22"/>
      <c r="I120" s="22"/>
      <c r="J120" s="21"/>
      <c r="K120" s="21"/>
      <c r="L120" s="20"/>
      <c r="M120" s="19"/>
      <c r="N120" s="18"/>
      <c r="O120" s="159"/>
      <c r="P120" s="16"/>
      <c r="Q120" s="15"/>
    </row>
    <row r="121" spans="1:17" x14ac:dyDescent="0.2">
      <c r="A121" s="28"/>
      <c r="B121" s="27"/>
      <c r="C121" s="27"/>
      <c r="D121" s="26"/>
      <c r="E121" s="25"/>
      <c r="F121" s="24"/>
      <c r="G121" s="23"/>
      <c r="H121" s="22"/>
      <c r="I121" s="22"/>
      <c r="J121" s="21"/>
      <c r="K121" s="21"/>
      <c r="L121" s="20"/>
      <c r="M121" s="19"/>
      <c r="N121" s="18"/>
      <c r="O121" s="159"/>
      <c r="P121" s="16"/>
      <c r="Q121" s="15"/>
    </row>
    <row r="122" spans="1:17" x14ac:dyDescent="0.2">
      <c r="A122" s="28"/>
      <c r="B122" s="27"/>
      <c r="C122" s="27"/>
      <c r="D122" s="26"/>
      <c r="E122" s="25"/>
      <c r="F122" s="24"/>
      <c r="G122" s="23"/>
      <c r="H122" s="22"/>
      <c r="I122" s="22"/>
      <c r="J122" s="21"/>
      <c r="K122" s="21"/>
      <c r="L122" s="20"/>
      <c r="M122" s="19"/>
      <c r="N122" s="18"/>
      <c r="O122" s="159"/>
      <c r="P122" s="16"/>
      <c r="Q122" s="15"/>
    </row>
    <row r="123" spans="1:17" x14ac:dyDescent="0.2">
      <c r="A123" s="28"/>
      <c r="B123" s="27"/>
      <c r="C123" s="27"/>
      <c r="D123" s="26"/>
      <c r="E123" s="25"/>
      <c r="F123" s="24"/>
      <c r="G123" s="23"/>
      <c r="H123" s="22"/>
      <c r="I123" s="22"/>
      <c r="J123" s="21"/>
      <c r="K123" s="21"/>
      <c r="L123" s="20"/>
      <c r="M123" s="19"/>
      <c r="N123" s="18"/>
      <c r="O123" s="159"/>
      <c r="P123" s="16"/>
      <c r="Q123" s="15"/>
    </row>
    <row r="124" spans="1:17" x14ac:dyDescent="0.2">
      <c r="A124" s="28"/>
      <c r="B124" s="27"/>
      <c r="C124" s="27"/>
      <c r="D124" s="26"/>
      <c r="E124" s="25"/>
      <c r="F124" s="24"/>
      <c r="G124" s="23"/>
      <c r="H124" s="22"/>
      <c r="I124" s="22"/>
      <c r="J124" s="21"/>
      <c r="K124" s="21"/>
      <c r="L124" s="20"/>
      <c r="M124" s="19"/>
      <c r="N124" s="18"/>
      <c r="O124" s="159"/>
      <c r="P124" s="16"/>
      <c r="Q124" s="15"/>
    </row>
    <row r="125" spans="1:17" x14ac:dyDescent="0.2">
      <c r="A125" s="28"/>
      <c r="B125" s="27"/>
      <c r="C125" s="27"/>
      <c r="D125" s="26"/>
      <c r="E125" s="25"/>
      <c r="F125" s="24"/>
      <c r="G125" s="23"/>
      <c r="H125" s="22"/>
      <c r="I125" s="22"/>
      <c r="J125" s="21"/>
      <c r="K125" s="21"/>
      <c r="L125" s="20"/>
      <c r="M125" s="19"/>
      <c r="N125" s="18"/>
      <c r="O125" s="159"/>
      <c r="P125" s="16"/>
      <c r="Q125" s="15"/>
    </row>
    <row r="126" spans="1:17" x14ac:dyDescent="0.2">
      <c r="A126" s="28"/>
      <c r="B126" s="27"/>
      <c r="C126" s="27"/>
      <c r="D126" s="26"/>
      <c r="E126" s="25"/>
      <c r="F126" s="24"/>
      <c r="G126" s="23"/>
      <c r="H126" s="22"/>
      <c r="I126" s="22"/>
      <c r="J126" s="21"/>
      <c r="K126" s="21"/>
      <c r="L126" s="20"/>
      <c r="M126" s="19"/>
      <c r="N126" s="18"/>
      <c r="O126" s="159"/>
      <c r="P126" s="16"/>
      <c r="Q126" s="15"/>
    </row>
    <row r="127" spans="1:17" x14ac:dyDescent="0.2">
      <c r="A127" s="28"/>
      <c r="B127" s="27"/>
      <c r="C127" s="27"/>
      <c r="D127" s="26"/>
      <c r="E127" s="25"/>
      <c r="F127" s="24"/>
      <c r="G127" s="23"/>
      <c r="H127" s="22"/>
      <c r="I127" s="22"/>
      <c r="J127" s="21"/>
      <c r="K127" s="21"/>
      <c r="L127" s="20"/>
      <c r="M127" s="19"/>
      <c r="N127" s="18"/>
      <c r="O127" s="159"/>
      <c r="P127" s="16"/>
      <c r="Q127" s="15"/>
    </row>
    <row r="128" spans="1:17" x14ac:dyDescent="0.2">
      <c r="A128" s="28"/>
      <c r="B128" s="27"/>
      <c r="C128" s="27"/>
      <c r="D128" s="26"/>
      <c r="E128" s="25"/>
      <c r="F128" s="24"/>
      <c r="G128" s="23"/>
      <c r="H128" s="22"/>
      <c r="I128" s="22"/>
      <c r="J128" s="21"/>
      <c r="K128" s="21"/>
      <c r="L128" s="20"/>
      <c r="M128" s="19"/>
      <c r="N128" s="18"/>
      <c r="O128" s="159"/>
      <c r="P128" s="16"/>
      <c r="Q128" s="15"/>
    </row>
    <row r="129" spans="1:17" x14ac:dyDescent="0.2">
      <c r="A129" s="28"/>
      <c r="B129" s="27"/>
      <c r="C129" s="27"/>
      <c r="D129" s="26"/>
      <c r="E129" s="25"/>
      <c r="F129" s="24"/>
      <c r="G129" s="23"/>
      <c r="H129" s="22"/>
      <c r="I129" s="22"/>
      <c r="J129" s="21"/>
      <c r="K129" s="21"/>
      <c r="L129" s="20"/>
      <c r="M129" s="19"/>
      <c r="N129" s="18"/>
      <c r="O129" s="159"/>
      <c r="P129" s="16"/>
      <c r="Q129" s="15"/>
    </row>
    <row r="130" spans="1:17" x14ac:dyDescent="0.2">
      <c r="A130" s="28"/>
      <c r="B130" s="27"/>
      <c r="C130" s="27"/>
      <c r="D130" s="26"/>
      <c r="E130" s="25"/>
      <c r="F130" s="24"/>
      <c r="G130" s="23"/>
      <c r="H130" s="22"/>
      <c r="I130" s="22"/>
      <c r="J130" s="21"/>
      <c r="K130" s="21"/>
      <c r="L130" s="20"/>
      <c r="M130" s="19"/>
      <c r="N130" s="18"/>
      <c r="O130" s="159"/>
      <c r="P130" s="16"/>
      <c r="Q130" s="15"/>
    </row>
    <row r="131" spans="1:17" x14ac:dyDescent="0.2">
      <c r="A131" s="28"/>
      <c r="B131" s="27"/>
      <c r="C131" s="27"/>
      <c r="D131" s="26"/>
      <c r="E131" s="25"/>
      <c r="F131" s="24"/>
      <c r="G131" s="23"/>
      <c r="H131" s="22"/>
      <c r="I131" s="22"/>
      <c r="J131" s="21"/>
      <c r="K131" s="21"/>
      <c r="L131" s="20"/>
      <c r="M131" s="19"/>
      <c r="N131" s="18"/>
      <c r="O131" s="159"/>
      <c r="P131" s="16"/>
      <c r="Q131" s="15"/>
    </row>
    <row r="132" spans="1:17" x14ac:dyDescent="0.2">
      <c r="A132" s="28"/>
      <c r="B132" s="27"/>
      <c r="C132" s="27"/>
      <c r="D132" s="26"/>
      <c r="E132" s="25"/>
      <c r="F132" s="24"/>
      <c r="G132" s="23"/>
      <c r="H132" s="22"/>
      <c r="I132" s="22"/>
      <c r="J132" s="21"/>
      <c r="K132" s="21"/>
      <c r="L132" s="20"/>
      <c r="M132" s="19"/>
      <c r="N132" s="18"/>
      <c r="O132" s="159"/>
      <c r="P132" s="16"/>
      <c r="Q132" s="15"/>
    </row>
    <row r="133" spans="1:17" x14ac:dyDescent="0.2">
      <c r="A133" s="28"/>
      <c r="B133" s="27"/>
      <c r="C133" s="27"/>
      <c r="D133" s="26"/>
      <c r="E133" s="25"/>
      <c r="F133" s="24"/>
      <c r="G133" s="23"/>
      <c r="H133" s="22"/>
      <c r="I133" s="22"/>
      <c r="J133" s="21"/>
      <c r="K133" s="21"/>
      <c r="L133" s="20"/>
      <c r="M133" s="19"/>
      <c r="N133" s="18"/>
      <c r="O133" s="159"/>
      <c r="P133" s="16"/>
      <c r="Q133" s="15"/>
    </row>
    <row r="134" spans="1:17" x14ac:dyDescent="0.2">
      <c r="A134" s="28"/>
      <c r="B134" s="27"/>
      <c r="C134" s="27"/>
      <c r="D134" s="26"/>
      <c r="E134" s="25"/>
      <c r="F134" s="24"/>
      <c r="G134" s="23"/>
      <c r="H134" s="22"/>
      <c r="I134" s="22"/>
      <c r="J134" s="21"/>
      <c r="K134" s="21"/>
      <c r="L134" s="20"/>
      <c r="M134" s="19"/>
      <c r="N134" s="18"/>
      <c r="O134" s="159"/>
      <c r="P134" s="16"/>
      <c r="Q134" s="15"/>
    </row>
    <row r="135" spans="1:17" x14ac:dyDescent="0.2">
      <c r="A135" s="28"/>
      <c r="B135" s="27"/>
      <c r="C135" s="27"/>
      <c r="D135" s="26"/>
      <c r="E135" s="25"/>
      <c r="F135" s="24"/>
      <c r="G135" s="23"/>
      <c r="H135" s="22"/>
      <c r="I135" s="22"/>
      <c r="J135" s="21"/>
      <c r="K135" s="21"/>
      <c r="L135" s="20"/>
      <c r="M135" s="19"/>
      <c r="N135" s="18"/>
      <c r="O135" s="159"/>
      <c r="P135" s="16"/>
      <c r="Q135" s="15"/>
    </row>
    <row r="136" spans="1:17" x14ac:dyDescent="0.2">
      <c r="A136" s="28"/>
      <c r="B136" s="27"/>
      <c r="C136" s="27"/>
      <c r="D136" s="26"/>
      <c r="E136" s="25"/>
      <c r="F136" s="24"/>
      <c r="G136" s="23"/>
      <c r="H136" s="22"/>
      <c r="I136" s="22"/>
      <c r="J136" s="21"/>
      <c r="K136" s="21"/>
      <c r="L136" s="20"/>
      <c r="M136" s="19"/>
      <c r="N136" s="18"/>
      <c r="O136" s="159"/>
      <c r="P136" s="16"/>
      <c r="Q136" s="15"/>
    </row>
    <row r="137" spans="1:17" x14ac:dyDescent="0.2">
      <c r="A137" s="28"/>
      <c r="B137" s="27"/>
      <c r="C137" s="27"/>
      <c r="D137" s="26"/>
      <c r="E137" s="25"/>
      <c r="F137" s="24"/>
      <c r="G137" s="23"/>
      <c r="H137" s="22"/>
      <c r="I137" s="22"/>
      <c r="J137" s="21"/>
      <c r="K137" s="21"/>
      <c r="L137" s="20"/>
      <c r="M137" s="19"/>
      <c r="N137" s="18"/>
      <c r="O137" s="159"/>
      <c r="P137" s="16"/>
      <c r="Q137" s="15"/>
    </row>
    <row r="138" spans="1:17" x14ac:dyDescent="0.2">
      <c r="A138" s="28"/>
      <c r="B138" s="27"/>
      <c r="C138" s="27"/>
      <c r="D138" s="26"/>
      <c r="E138" s="25"/>
      <c r="F138" s="24"/>
      <c r="G138" s="23"/>
      <c r="H138" s="22"/>
      <c r="I138" s="22"/>
      <c r="J138" s="21"/>
      <c r="K138" s="21"/>
      <c r="L138" s="20"/>
      <c r="M138" s="19"/>
      <c r="N138" s="18"/>
      <c r="O138" s="159"/>
      <c r="P138" s="16"/>
      <c r="Q138" s="15"/>
    </row>
    <row r="139" spans="1:17" x14ac:dyDescent="0.2">
      <c r="A139" s="28"/>
      <c r="B139" s="27"/>
      <c r="C139" s="27"/>
      <c r="D139" s="26"/>
      <c r="E139" s="25"/>
      <c r="F139" s="24"/>
      <c r="G139" s="23"/>
      <c r="H139" s="22"/>
      <c r="I139" s="22"/>
      <c r="J139" s="21"/>
      <c r="K139" s="21"/>
      <c r="L139" s="20"/>
      <c r="M139" s="19"/>
      <c r="N139" s="18"/>
      <c r="O139" s="159"/>
      <c r="P139" s="16"/>
      <c r="Q139" s="15"/>
    </row>
    <row r="140" spans="1:17" x14ac:dyDescent="0.2">
      <c r="A140" s="28"/>
      <c r="B140" s="27"/>
      <c r="C140" s="27"/>
      <c r="D140" s="26"/>
      <c r="E140" s="25"/>
      <c r="F140" s="24"/>
      <c r="G140" s="23"/>
      <c r="H140" s="22"/>
      <c r="I140" s="22"/>
      <c r="J140" s="21"/>
      <c r="K140" s="21"/>
      <c r="L140" s="20"/>
      <c r="M140" s="19"/>
      <c r="N140" s="18"/>
      <c r="O140" s="159"/>
      <c r="P140" s="16"/>
      <c r="Q140" s="15"/>
    </row>
    <row r="141" spans="1:17" x14ac:dyDescent="0.2">
      <c r="A141" s="28"/>
      <c r="B141" s="27"/>
      <c r="C141" s="27"/>
      <c r="D141" s="26"/>
      <c r="E141" s="25"/>
      <c r="F141" s="24"/>
      <c r="G141" s="23"/>
      <c r="H141" s="22"/>
      <c r="I141" s="22"/>
      <c r="J141" s="21"/>
      <c r="K141" s="21"/>
      <c r="L141" s="20"/>
      <c r="M141" s="19"/>
      <c r="N141" s="18"/>
      <c r="O141" s="159"/>
      <c r="P141" s="16"/>
      <c r="Q141" s="15"/>
    </row>
    <row r="142" spans="1:17" x14ac:dyDescent="0.2">
      <c r="A142" s="28"/>
      <c r="B142" s="27"/>
      <c r="C142" s="27"/>
      <c r="D142" s="26"/>
      <c r="E142" s="25"/>
      <c r="F142" s="24"/>
      <c r="G142" s="23"/>
      <c r="H142" s="22"/>
      <c r="I142" s="22"/>
      <c r="J142" s="21"/>
      <c r="K142" s="21"/>
      <c r="L142" s="20"/>
      <c r="M142" s="19"/>
      <c r="N142" s="18"/>
      <c r="O142" s="159"/>
      <c r="P142" s="16"/>
      <c r="Q142" s="15"/>
    </row>
    <row r="143" spans="1:17" x14ac:dyDescent="0.2">
      <c r="A143" s="28"/>
      <c r="B143" s="27"/>
      <c r="C143" s="27"/>
      <c r="D143" s="26"/>
      <c r="E143" s="25"/>
      <c r="F143" s="24"/>
      <c r="G143" s="23"/>
      <c r="H143" s="22"/>
      <c r="I143" s="22"/>
      <c r="J143" s="21"/>
      <c r="K143" s="21"/>
      <c r="L143" s="20"/>
      <c r="M143" s="19"/>
      <c r="N143" s="18"/>
      <c r="O143" s="159"/>
      <c r="P143" s="16"/>
      <c r="Q143" s="15"/>
    </row>
    <row r="144" spans="1:17" x14ac:dyDescent="0.2">
      <c r="A144" s="28"/>
      <c r="B144" s="27"/>
      <c r="C144" s="27"/>
      <c r="D144" s="26"/>
      <c r="E144" s="25"/>
      <c r="F144" s="24"/>
      <c r="G144" s="23"/>
      <c r="H144" s="22"/>
      <c r="I144" s="22"/>
      <c r="J144" s="21"/>
      <c r="K144" s="21"/>
      <c r="L144" s="20"/>
      <c r="M144" s="19"/>
      <c r="N144" s="18"/>
      <c r="O144" s="159"/>
      <c r="P144" s="16"/>
      <c r="Q144" s="15"/>
    </row>
    <row r="145" spans="1:17" x14ac:dyDescent="0.2">
      <c r="A145" s="28"/>
      <c r="B145" s="27"/>
      <c r="C145" s="27"/>
      <c r="D145" s="26"/>
      <c r="E145" s="25"/>
      <c r="F145" s="24"/>
      <c r="G145" s="23"/>
      <c r="H145" s="22"/>
      <c r="I145" s="22"/>
      <c r="J145" s="21"/>
      <c r="K145" s="21"/>
      <c r="L145" s="20"/>
      <c r="M145" s="19"/>
      <c r="N145" s="18"/>
      <c r="O145" s="159"/>
      <c r="P145" s="16"/>
      <c r="Q145" s="15"/>
    </row>
    <row r="146" spans="1:17" x14ac:dyDescent="0.2">
      <c r="A146" s="28"/>
      <c r="B146" s="27"/>
      <c r="C146" s="27"/>
      <c r="D146" s="26"/>
      <c r="E146" s="25"/>
      <c r="F146" s="24"/>
      <c r="G146" s="23"/>
      <c r="H146" s="22"/>
      <c r="I146" s="22"/>
      <c r="J146" s="21"/>
      <c r="K146" s="21"/>
      <c r="L146" s="20"/>
      <c r="M146" s="19"/>
      <c r="N146" s="18"/>
      <c r="O146" s="159"/>
      <c r="P146" s="16"/>
      <c r="Q146" s="15"/>
    </row>
    <row r="147" spans="1:17" x14ac:dyDescent="0.2">
      <c r="A147" s="28"/>
      <c r="B147" s="27"/>
      <c r="C147" s="27"/>
      <c r="D147" s="26"/>
      <c r="E147" s="25"/>
      <c r="F147" s="24"/>
      <c r="G147" s="23"/>
      <c r="H147" s="22"/>
      <c r="I147" s="22"/>
      <c r="J147" s="21"/>
      <c r="K147" s="21"/>
      <c r="L147" s="20"/>
      <c r="M147" s="19"/>
      <c r="N147" s="18"/>
      <c r="O147" s="159"/>
      <c r="P147" s="16"/>
      <c r="Q147" s="15"/>
    </row>
    <row r="148" spans="1:17" x14ac:dyDescent="0.2">
      <c r="A148" s="28"/>
      <c r="B148" s="27"/>
      <c r="C148" s="27"/>
      <c r="D148" s="26"/>
      <c r="E148" s="25"/>
      <c r="F148" s="24"/>
      <c r="G148" s="23"/>
      <c r="H148" s="22"/>
      <c r="I148" s="22"/>
      <c r="J148" s="21"/>
      <c r="K148" s="21"/>
      <c r="L148" s="20"/>
      <c r="M148" s="19"/>
      <c r="N148" s="18"/>
      <c r="O148" s="159"/>
      <c r="P148" s="16"/>
      <c r="Q148" s="15"/>
    </row>
    <row r="149" spans="1:17" x14ac:dyDescent="0.2">
      <c r="A149" s="28"/>
      <c r="B149" s="27"/>
      <c r="C149" s="27"/>
      <c r="D149" s="26"/>
      <c r="E149" s="25"/>
      <c r="F149" s="24"/>
      <c r="G149" s="23"/>
      <c r="H149" s="22"/>
      <c r="I149" s="22"/>
      <c r="J149" s="21"/>
      <c r="K149" s="21"/>
      <c r="L149" s="20"/>
      <c r="M149" s="19"/>
      <c r="N149" s="18"/>
      <c r="O149" s="159"/>
      <c r="P149" s="16"/>
      <c r="Q149" s="15"/>
    </row>
    <row r="150" spans="1:17" x14ac:dyDescent="0.2">
      <c r="A150" s="28"/>
      <c r="B150" s="27"/>
      <c r="C150" s="27"/>
      <c r="D150" s="26"/>
      <c r="E150" s="25"/>
      <c r="F150" s="24"/>
      <c r="G150" s="23"/>
      <c r="H150" s="22"/>
      <c r="I150" s="22"/>
      <c r="J150" s="21"/>
      <c r="K150" s="21"/>
      <c r="L150" s="20"/>
      <c r="M150" s="19"/>
      <c r="N150" s="18"/>
      <c r="O150" s="159"/>
      <c r="P150" s="16"/>
      <c r="Q150" s="15"/>
    </row>
    <row r="151" spans="1:17" x14ac:dyDescent="0.2">
      <c r="A151" s="28"/>
      <c r="B151" s="27"/>
      <c r="C151" s="27"/>
      <c r="D151" s="26"/>
      <c r="E151" s="25"/>
      <c r="F151" s="24"/>
      <c r="G151" s="23"/>
      <c r="H151" s="22"/>
      <c r="I151" s="22"/>
      <c r="J151" s="21"/>
      <c r="K151" s="21"/>
      <c r="L151" s="20"/>
      <c r="M151" s="19"/>
      <c r="N151" s="18"/>
      <c r="O151" s="159"/>
      <c r="P151" s="16"/>
      <c r="Q151" s="15"/>
    </row>
    <row r="152" spans="1:17" x14ac:dyDescent="0.2">
      <c r="A152" s="28"/>
      <c r="B152" s="27"/>
      <c r="C152" s="27"/>
      <c r="D152" s="26"/>
      <c r="E152" s="25"/>
      <c r="F152" s="24"/>
      <c r="G152" s="23"/>
      <c r="H152" s="22"/>
      <c r="I152" s="22"/>
      <c r="J152" s="21"/>
      <c r="K152" s="21"/>
      <c r="L152" s="20"/>
      <c r="M152" s="19"/>
      <c r="N152" s="18"/>
      <c r="O152" s="159"/>
      <c r="P152" s="16"/>
      <c r="Q152" s="15"/>
    </row>
    <row r="153" spans="1:17" x14ac:dyDescent="0.2">
      <c r="A153" s="28"/>
      <c r="B153" s="27"/>
      <c r="C153" s="27"/>
      <c r="D153" s="26"/>
      <c r="E153" s="25"/>
      <c r="F153" s="24"/>
      <c r="G153" s="23"/>
      <c r="H153" s="22"/>
      <c r="I153" s="22"/>
      <c r="J153" s="21"/>
      <c r="K153" s="21"/>
      <c r="L153" s="20"/>
      <c r="M153" s="19"/>
      <c r="N153" s="18"/>
      <c r="O153" s="159"/>
      <c r="P153" s="16"/>
      <c r="Q153" s="15"/>
    </row>
    <row r="154" spans="1:17" x14ac:dyDescent="0.2">
      <c r="A154" s="28"/>
      <c r="B154" s="27"/>
      <c r="C154" s="27"/>
      <c r="D154" s="26"/>
      <c r="E154" s="25"/>
      <c r="F154" s="24"/>
      <c r="G154" s="23"/>
      <c r="H154" s="22"/>
      <c r="I154" s="22"/>
      <c r="J154" s="21"/>
      <c r="K154" s="21"/>
      <c r="L154" s="20"/>
      <c r="M154" s="19"/>
      <c r="N154" s="18"/>
      <c r="O154" s="159"/>
      <c r="P154" s="16"/>
      <c r="Q154" s="15"/>
    </row>
    <row r="155" spans="1:17" x14ac:dyDescent="0.2">
      <c r="A155" s="28"/>
      <c r="B155" s="27"/>
      <c r="C155" s="27"/>
      <c r="D155" s="26"/>
      <c r="E155" s="25"/>
      <c r="F155" s="24"/>
      <c r="G155" s="23"/>
      <c r="H155" s="22"/>
      <c r="I155" s="22"/>
      <c r="J155" s="21"/>
      <c r="K155" s="21"/>
      <c r="L155" s="20"/>
      <c r="M155" s="19"/>
      <c r="N155" s="18"/>
      <c r="O155" s="159"/>
      <c r="P155" s="16"/>
      <c r="Q155" s="15"/>
    </row>
    <row r="156" spans="1:17" x14ac:dyDescent="0.2">
      <c r="A156" s="28"/>
      <c r="B156" s="27"/>
      <c r="C156" s="27"/>
      <c r="D156" s="26"/>
      <c r="E156" s="25"/>
      <c r="F156" s="24"/>
      <c r="G156" s="23"/>
      <c r="H156" s="22"/>
      <c r="I156" s="22"/>
      <c r="J156" s="21"/>
      <c r="K156" s="21"/>
      <c r="L156" s="20"/>
      <c r="M156" s="19"/>
      <c r="N156" s="18"/>
      <c r="O156" s="159"/>
      <c r="P156" s="16"/>
      <c r="Q156" s="15"/>
    </row>
    <row r="157" spans="1:17" x14ac:dyDescent="0.2">
      <c r="A157" s="28"/>
      <c r="B157" s="27"/>
      <c r="C157" s="27"/>
      <c r="D157" s="26"/>
      <c r="E157" s="25"/>
      <c r="F157" s="24"/>
      <c r="G157" s="23"/>
      <c r="H157" s="22"/>
      <c r="I157" s="22"/>
      <c r="J157" s="21"/>
      <c r="K157" s="21"/>
      <c r="L157" s="20"/>
      <c r="M157" s="19"/>
      <c r="N157" s="18"/>
      <c r="O157" s="159"/>
      <c r="P157" s="16"/>
      <c r="Q157" s="15"/>
    </row>
    <row r="158" spans="1:17" x14ac:dyDescent="0.2">
      <c r="A158" s="28"/>
      <c r="B158" s="27"/>
      <c r="C158" s="27"/>
      <c r="D158" s="26"/>
      <c r="E158" s="25"/>
      <c r="F158" s="24"/>
      <c r="G158" s="23"/>
      <c r="H158" s="22"/>
      <c r="I158" s="22"/>
      <c r="J158" s="21"/>
      <c r="K158" s="21"/>
      <c r="L158" s="20"/>
      <c r="M158" s="19"/>
      <c r="N158" s="18"/>
      <c r="O158" s="159"/>
      <c r="P158" s="16"/>
      <c r="Q158" s="15"/>
    </row>
    <row r="159" spans="1:17" x14ac:dyDescent="0.2">
      <c r="A159" s="28"/>
      <c r="B159" s="27"/>
      <c r="C159" s="27"/>
      <c r="D159" s="26"/>
      <c r="E159" s="25"/>
      <c r="F159" s="24"/>
      <c r="G159" s="23"/>
      <c r="H159" s="22"/>
      <c r="I159" s="22"/>
      <c r="J159" s="21"/>
      <c r="K159" s="21"/>
      <c r="L159" s="20"/>
      <c r="M159" s="19"/>
      <c r="N159" s="18"/>
      <c r="O159" s="159"/>
      <c r="P159" s="16"/>
      <c r="Q159" s="15"/>
    </row>
    <row r="160" spans="1:17" x14ac:dyDescent="0.2">
      <c r="A160" s="28"/>
      <c r="B160" s="27"/>
      <c r="C160" s="27"/>
      <c r="D160" s="26"/>
      <c r="E160" s="25"/>
      <c r="F160" s="24"/>
      <c r="G160" s="23"/>
      <c r="H160" s="22"/>
      <c r="I160" s="22"/>
      <c r="J160" s="21"/>
      <c r="K160" s="21"/>
      <c r="L160" s="20"/>
      <c r="M160" s="19"/>
      <c r="N160" s="18"/>
      <c r="O160" s="159"/>
      <c r="P160" s="16"/>
      <c r="Q160" s="15"/>
    </row>
    <row r="161" spans="1:17" x14ac:dyDescent="0.2">
      <c r="A161" s="28"/>
      <c r="B161" s="27"/>
      <c r="C161" s="27"/>
      <c r="D161" s="26"/>
      <c r="E161" s="25"/>
      <c r="F161" s="24"/>
      <c r="G161" s="23"/>
      <c r="H161" s="22"/>
      <c r="I161" s="22"/>
      <c r="J161" s="21"/>
      <c r="K161" s="21"/>
      <c r="L161" s="20"/>
      <c r="M161" s="19"/>
      <c r="N161" s="18"/>
      <c r="O161" s="159"/>
      <c r="P161" s="16"/>
      <c r="Q161" s="15"/>
    </row>
    <row r="162" spans="1:17" x14ac:dyDescent="0.2">
      <c r="A162" s="28"/>
      <c r="B162" s="27"/>
      <c r="C162" s="27"/>
      <c r="D162" s="26"/>
      <c r="E162" s="25"/>
      <c r="F162" s="24"/>
      <c r="G162" s="23"/>
      <c r="H162" s="22"/>
      <c r="I162" s="22"/>
      <c r="J162" s="21"/>
      <c r="K162" s="21"/>
      <c r="L162" s="20"/>
      <c r="M162" s="19"/>
      <c r="N162" s="18"/>
      <c r="O162" s="159"/>
      <c r="P162" s="16"/>
      <c r="Q162" s="15"/>
    </row>
    <row r="163" spans="1:17" x14ac:dyDescent="0.2">
      <c r="A163" s="28"/>
      <c r="B163" s="27"/>
      <c r="C163" s="27"/>
      <c r="D163" s="26"/>
      <c r="E163" s="25"/>
      <c r="F163" s="24"/>
      <c r="G163" s="23"/>
      <c r="H163" s="22"/>
      <c r="I163" s="22"/>
      <c r="J163" s="21"/>
      <c r="K163" s="21"/>
      <c r="L163" s="20"/>
      <c r="M163" s="19"/>
      <c r="N163" s="18"/>
      <c r="O163" s="159"/>
      <c r="P163" s="16"/>
      <c r="Q163" s="15"/>
    </row>
    <row r="164" spans="1:17" x14ac:dyDescent="0.2">
      <c r="A164" s="28"/>
      <c r="B164" s="27"/>
      <c r="C164" s="27"/>
      <c r="D164" s="26"/>
      <c r="E164" s="25"/>
      <c r="F164" s="24"/>
      <c r="G164" s="23"/>
      <c r="H164" s="22"/>
      <c r="I164" s="22"/>
      <c r="J164" s="21"/>
      <c r="K164" s="21"/>
      <c r="L164" s="20"/>
      <c r="M164" s="19"/>
      <c r="N164" s="18"/>
      <c r="O164" s="159"/>
      <c r="P164" s="16"/>
      <c r="Q164" s="15"/>
    </row>
    <row r="165" spans="1:17" x14ac:dyDescent="0.2">
      <c r="A165" s="28"/>
      <c r="B165" s="27"/>
      <c r="C165" s="27"/>
      <c r="D165" s="26"/>
      <c r="E165" s="25"/>
      <c r="F165" s="24"/>
      <c r="G165" s="23"/>
      <c r="H165" s="22"/>
      <c r="I165" s="22"/>
      <c r="J165" s="21"/>
      <c r="K165" s="21"/>
      <c r="L165" s="20"/>
      <c r="M165" s="19"/>
      <c r="N165" s="18"/>
      <c r="O165" s="159"/>
      <c r="P165" s="16"/>
      <c r="Q165" s="15"/>
    </row>
    <row r="166" spans="1:17" x14ac:dyDescent="0.2">
      <c r="A166" s="28"/>
      <c r="B166" s="27"/>
      <c r="C166" s="27"/>
      <c r="D166" s="26"/>
      <c r="E166" s="25"/>
      <c r="F166" s="24"/>
      <c r="G166" s="23"/>
      <c r="H166" s="22"/>
      <c r="I166" s="22"/>
      <c r="J166" s="21"/>
      <c r="K166" s="21"/>
      <c r="L166" s="20"/>
      <c r="M166" s="19"/>
      <c r="N166" s="18"/>
      <c r="O166" s="159"/>
      <c r="P166" s="16"/>
      <c r="Q166" s="15"/>
    </row>
    <row r="167" spans="1:17" x14ac:dyDescent="0.2">
      <c r="A167" s="28"/>
      <c r="B167" s="27"/>
      <c r="C167" s="27"/>
      <c r="D167" s="26"/>
      <c r="E167" s="25"/>
      <c r="F167" s="24"/>
      <c r="G167" s="23"/>
      <c r="H167" s="22"/>
      <c r="I167" s="22"/>
      <c r="J167" s="21"/>
      <c r="K167" s="21"/>
      <c r="L167" s="20"/>
      <c r="M167" s="19"/>
      <c r="N167" s="18"/>
      <c r="O167" s="159"/>
      <c r="P167" s="16"/>
      <c r="Q167" s="15"/>
    </row>
    <row r="168" spans="1:17" x14ac:dyDescent="0.2">
      <c r="A168" s="28"/>
      <c r="B168" s="27"/>
      <c r="C168" s="27"/>
      <c r="D168" s="26"/>
      <c r="E168" s="25"/>
      <c r="F168" s="24"/>
      <c r="G168" s="23"/>
      <c r="H168" s="22"/>
      <c r="I168" s="22"/>
      <c r="J168" s="21"/>
      <c r="K168" s="21"/>
      <c r="L168" s="20"/>
      <c r="M168" s="19"/>
      <c r="N168" s="18"/>
      <c r="O168" s="159"/>
      <c r="P168" s="16"/>
      <c r="Q168" s="15"/>
    </row>
    <row r="169" spans="1:17" x14ac:dyDescent="0.2">
      <c r="A169" s="28"/>
      <c r="B169" s="27"/>
      <c r="C169" s="27"/>
      <c r="D169" s="26"/>
      <c r="E169" s="25"/>
      <c r="F169" s="24"/>
      <c r="G169" s="23"/>
      <c r="H169" s="22"/>
      <c r="I169" s="22"/>
      <c r="J169" s="21"/>
      <c r="K169" s="21"/>
      <c r="L169" s="20"/>
      <c r="M169" s="19"/>
      <c r="N169" s="18"/>
      <c r="O169" s="159"/>
      <c r="P169" s="16"/>
      <c r="Q169" s="15"/>
    </row>
    <row r="170" spans="1:17" x14ac:dyDescent="0.2">
      <c r="A170" s="28"/>
      <c r="B170" s="27"/>
      <c r="C170" s="27"/>
      <c r="D170" s="26"/>
      <c r="E170" s="25"/>
      <c r="F170" s="24"/>
      <c r="G170" s="23"/>
      <c r="H170" s="22"/>
      <c r="I170" s="22"/>
      <c r="J170" s="21"/>
      <c r="K170" s="21"/>
      <c r="L170" s="20"/>
      <c r="M170" s="19"/>
      <c r="N170" s="18"/>
      <c r="O170" s="159"/>
      <c r="P170" s="16"/>
      <c r="Q170" s="15"/>
    </row>
    <row r="171" spans="1:17" x14ac:dyDescent="0.2">
      <c r="A171" s="28"/>
      <c r="B171" s="27"/>
      <c r="C171" s="27"/>
      <c r="D171" s="26"/>
      <c r="E171" s="25"/>
      <c r="F171" s="24"/>
      <c r="G171" s="23"/>
      <c r="H171" s="22"/>
      <c r="I171" s="22"/>
      <c r="J171" s="21"/>
      <c r="K171" s="21"/>
      <c r="L171" s="20"/>
      <c r="M171" s="19"/>
      <c r="N171" s="18"/>
      <c r="O171" s="159"/>
      <c r="P171" s="16"/>
      <c r="Q171" s="15"/>
    </row>
    <row r="172" spans="1:17" x14ac:dyDescent="0.2">
      <c r="A172" s="28"/>
      <c r="B172" s="27"/>
      <c r="C172" s="27"/>
      <c r="D172" s="26"/>
      <c r="E172" s="25"/>
      <c r="F172" s="24"/>
      <c r="G172" s="23"/>
      <c r="H172" s="22"/>
      <c r="I172" s="22"/>
      <c r="J172" s="21"/>
      <c r="K172" s="21"/>
      <c r="L172" s="20"/>
      <c r="M172" s="19"/>
      <c r="N172" s="18"/>
      <c r="O172" s="159"/>
      <c r="P172" s="16"/>
      <c r="Q172" s="15"/>
    </row>
    <row r="173" spans="1:17" x14ac:dyDescent="0.2">
      <c r="A173" s="28"/>
      <c r="B173" s="27"/>
      <c r="C173" s="27"/>
      <c r="D173" s="26"/>
      <c r="E173" s="25"/>
      <c r="F173" s="24"/>
      <c r="G173" s="23"/>
      <c r="H173" s="22"/>
      <c r="I173" s="22"/>
      <c r="J173" s="21"/>
      <c r="K173" s="21"/>
      <c r="L173" s="20"/>
      <c r="M173" s="19"/>
      <c r="N173" s="18"/>
      <c r="O173" s="159"/>
      <c r="P173" s="16"/>
      <c r="Q173" s="15"/>
    </row>
    <row r="174" spans="1:17" x14ac:dyDescent="0.2">
      <c r="A174" s="28"/>
      <c r="B174" s="27"/>
      <c r="C174" s="27"/>
      <c r="D174" s="26"/>
      <c r="E174" s="25"/>
      <c r="F174" s="24"/>
      <c r="G174" s="23"/>
      <c r="H174" s="22"/>
      <c r="I174" s="22"/>
      <c r="J174" s="21"/>
      <c r="K174" s="21"/>
      <c r="L174" s="20"/>
      <c r="M174" s="19"/>
      <c r="N174" s="18"/>
      <c r="O174" s="159"/>
      <c r="P174" s="16"/>
      <c r="Q174" s="15"/>
    </row>
    <row r="175" spans="1:17" x14ac:dyDescent="0.2">
      <c r="A175" s="28"/>
      <c r="B175" s="27"/>
      <c r="C175" s="27"/>
      <c r="D175" s="26"/>
      <c r="E175" s="25"/>
      <c r="F175" s="24"/>
      <c r="G175" s="23"/>
      <c r="H175" s="22"/>
      <c r="I175" s="22"/>
      <c r="J175" s="21"/>
      <c r="K175" s="21"/>
      <c r="L175" s="20"/>
      <c r="M175" s="19"/>
      <c r="N175" s="18"/>
      <c r="O175" s="159"/>
      <c r="P175" s="16"/>
      <c r="Q175" s="15"/>
    </row>
    <row r="176" spans="1:17" x14ac:dyDescent="0.2">
      <c r="A176" s="28"/>
      <c r="B176" s="27"/>
      <c r="C176" s="27"/>
      <c r="D176" s="26"/>
      <c r="E176" s="25"/>
      <c r="F176" s="24"/>
      <c r="G176" s="23"/>
      <c r="H176" s="22"/>
      <c r="I176" s="22"/>
      <c r="J176" s="21"/>
      <c r="K176" s="21"/>
      <c r="L176" s="20"/>
      <c r="M176" s="19"/>
      <c r="N176" s="18"/>
      <c r="O176" s="159"/>
      <c r="P176" s="16"/>
      <c r="Q176" s="15"/>
    </row>
    <row r="177" spans="1:17" x14ac:dyDescent="0.2">
      <c r="A177" s="28"/>
      <c r="B177" s="27"/>
      <c r="C177" s="27"/>
      <c r="D177" s="26"/>
      <c r="E177" s="25"/>
      <c r="F177" s="24"/>
      <c r="G177" s="23"/>
      <c r="H177" s="22"/>
      <c r="I177" s="22"/>
      <c r="J177" s="21"/>
      <c r="K177" s="21"/>
      <c r="L177" s="20"/>
      <c r="M177" s="19"/>
      <c r="N177" s="18"/>
      <c r="O177" s="159"/>
      <c r="P177" s="16"/>
      <c r="Q177" s="15"/>
    </row>
    <row r="178" spans="1:17" x14ac:dyDescent="0.2">
      <c r="A178" s="28"/>
      <c r="B178" s="27"/>
      <c r="C178" s="27"/>
      <c r="D178" s="26"/>
      <c r="E178" s="25"/>
      <c r="F178" s="24"/>
      <c r="G178" s="23"/>
      <c r="H178" s="22"/>
      <c r="I178" s="22"/>
      <c r="J178" s="21"/>
      <c r="K178" s="21"/>
      <c r="L178" s="20"/>
      <c r="M178" s="19"/>
      <c r="N178" s="18"/>
      <c r="O178" s="159"/>
      <c r="P178" s="16"/>
      <c r="Q178" s="15"/>
    </row>
    <row r="179" spans="1:17" x14ac:dyDescent="0.2">
      <c r="A179" s="28"/>
      <c r="B179" s="27"/>
      <c r="C179" s="27"/>
      <c r="D179" s="26"/>
      <c r="E179" s="25"/>
      <c r="F179" s="24"/>
      <c r="G179" s="23"/>
      <c r="H179" s="22"/>
      <c r="I179" s="22"/>
      <c r="J179" s="21"/>
      <c r="K179" s="21"/>
      <c r="L179" s="20"/>
      <c r="M179" s="19"/>
      <c r="N179" s="18"/>
      <c r="O179" s="159"/>
      <c r="P179" s="16"/>
      <c r="Q179" s="15"/>
    </row>
    <row r="180" spans="1:17" x14ac:dyDescent="0.2">
      <c r="A180" s="28"/>
      <c r="B180" s="27"/>
      <c r="C180" s="27"/>
      <c r="D180" s="26"/>
      <c r="E180" s="25"/>
      <c r="F180" s="24"/>
      <c r="G180" s="23"/>
      <c r="H180" s="22"/>
      <c r="I180" s="22"/>
      <c r="J180" s="21"/>
      <c r="K180" s="21"/>
      <c r="L180" s="20"/>
      <c r="M180" s="19"/>
      <c r="N180" s="18"/>
      <c r="O180" s="159"/>
      <c r="P180" s="16"/>
      <c r="Q180" s="15"/>
    </row>
    <row r="181" spans="1:17" x14ac:dyDescent="0.2">
      <c r="A181" s="28"/>
      <c r="B181" s="27"/>
      <c r="C181" s="27"/>
      <c r="D181" s="26"/>
      <c r="E181" s="25"/>
      <c r="F181" s="24"/>
      <c r="G181" s="23"/>
      <c r="H181" s="22"/>
      <c r="I181" s="22"/>
      <c r="J181" s="21"/>
      <c r="K181" s="21"/>
      <c r="L181" s="20"/>
      <c r="M181" s="19"/>
      <c r="N181" s="18"/>
      <c r="O181" s="159"/>
      <c r="P181" s="16"/>
      <c r="Q181" s="15"/>
    </row>
    <row r="182" spans="1:17" x14ac:dyDescent="0.2">
      <c r="A182" s="28"/>
      <c r="B182" s="27"/>
      <c r="C182" s="27"/>
      <c r="D182" s="26"/>
      <c r="E182" s="25"/>
      <c r="F182" s="24"/>
      <c r="G182" s="23"/>
      <c r="H182" s="22"/>
      <c r="I182" s="22"/>
      <c r="J182" s="21"/>
      <c r="K182" s="21"/>
      <c r="L182" s="20"/>
      <c r="M182" s="19"/>
      <c r="N182" s="18"/>
      <c r="O182" s="159"/>
      <c r="P182" s="16"/>
      <c r="Q182" s="15"/>
    </row>
    <row r="183" spans="1:17" x14ac:dyDescent="0.2">
      <c r="A183" s="28"/>
      <c r="B183" s="27"/>
      <c r="C183" s="27"/>
      <c r="D183" s="26"/>
      <c r="E183" s="25"/>
      <c r="F183" s="24"/>
      <c r="G183" s="23"/>
      <c r="H183" s="22"/>
      <c r="I183" s="22"/>
      <c r="J183" s="21"/>
      <c r="K183" s="21"/>
      <c r="L183" s="20"/>
      <c r="M183" s="19"/>
      <c r="N183" s="18"/>
      <c r="O183" s="159"/>
      <c r="P183" s="16"/>
      <c r="Q183" s="15"/>
    </row>
    <row r="184" spans="1:17" x14ac:dyDescent="0.2">
      <c r="A184" s="28"/>
      <c r="B184" s="27"/>
      <c r="C184" s="27"/>
      <c r="D184" s="26"/>
      <c r="E184" s="25"/>
      <c r="F184" s="24"/>
      <c r="G184" s="23"/>
      <c r="H184" s="22"/>
      <c r="I184" s="22"/>
      <c r="J184" s="21"/>
      <c r="K184" s="21"/>
      <c r="L184" s="20"/>
      <c r="M184" s="19"/>
      <c r="N184" s="18"/>
      <c r="O184" s="159"/>
      <c r="P184" s="16"/>
      <c r="Q184" s="15"/>
    </row>
    <row r="185" spans="1:17" x14ac:dyDescent="0.2">
      <c r="A185" s="28"/>
      <c r="B185" s="27"/>
      <c r="C185" s="27"/>
      <c r="D185" s="26"/>
      <c r="E185" s="25"/>
      <c r="F185" s="24"/>
      <c r="G185" s="23"/>
      <c r="H185" s="22"/>
      <c r="I185" s="22"/>
      <c r="J185" s="21"/>
      <c r="K185" s="21"/>
      <c r="L185" s="20"/>
      <c r="M185" s="19"/>
      <c r="N185" s="18"/>
      <c r="O185" s="159"/>
      <c r="P185" s="16"/>
      <c r="Q185" s="15"/>
    </row>
    <row r="186" spans="1:17" x14ac:dyDescent="0.2">
      <c r="A186" s="28"/>
      <c r="B186" s="27"/>
      <c r="C186" s="27"/>
      <c r="D186" s="26"/>
      <c r="E186" s="25"/>
      <c r="F186" s="24"/>
      <c r="G186" s="23"/>
      <c r="H186" s="22"/>
      <c r="I186" s="22"/>
      <c r="J186" s="21"/>
      <c r="K186" s="21"/>
      <c r="L186" s="20"/>
      <c r="M186" s="19"/>
      <c r="N186" s="18"/>
      <c r="O186" s="159"/>
      <c r="P186" s="16"/>
      <c r="Q186" s="15"/>
    </row>
    <row r="187" spans="1:17" x14ac:dyDescent="0.2">
      <c r="A187" s="28"/>
      <c r="B187" s="27"/>
      <c r="C187" s="27"/>
      <c r="D187" s="26"/>
      <c r="E187" s="25"/>
      <c r="F187" s="24"/>
      <c r="G187" s="23"/>
      <c r="H187" s="22"/>
      <c r="I187" s="22"/>
      <c r="J187" s="21"/>
      <c r="K187" s="21"/>
      <c r="L187" s="20"/>
      <c r="M187" s="19"/>
      <c r="N187" s="18"/>
      <c r="O187" s="159"/>
      <c r="P187" s="16"/>
      <c r="Q187" s="15"/>
    </row>
    <row r="188" spans="1:17" x14ac:dyDescent="0.2">
      <c r="A188" s="28"/>
      <c r="B188" s="27"/>
      <c r="C188" s="27"/>
      <c r="D188" s="26"/>
      <c r="E188" s="25"/>
      <c r="F188" s="24"/>
      <c r="G188" s="23"/>
      <c r="H188" s="22"/>
      <c r="I188" s="22"/>
      <c r="J188" s="21"/>
      <c r="K188" s="21"/>
      <c r="L188" s="20"/>
      <c r="M188" s="19"/>
      <c r="N188" s="18"/>
      <c r="O188" s="159"/>
      <c r="P188" s="16"/>
      <c r="Q188" s="15"/>
    </row>
    <row r="189" spans="1:17" x14ac:dyDescent="0.2">
      <c r="A189" s="28"/>
      <c r="B189" s="27"/>
      <c r="C189" s="27"/>
      <c r="D189" s="26"/>
      <c r="E189" s="25"/>
      <c r="F189" s="24"/>
      <c r="G189" s="23"/>
      <c r="H189" s="22"/>
      <c r="I189" s="22"/>
      <c r="J189" s="21"/>
      <c r="K189" s="21"/>
      <c r="L189" s="20"/>
      <c r="M189" s="19"/>
      <c r="N189" s="18"/>
      <c r="O189" s="159"/>
      <c r="P189" s="16"/>
      <c r="Q189" s="15"/>
    </row>
    <row r="190" spans="1:17" x14ac:dyDescent="0.2">
      <c r="A190" s="28"/>
      <c r="B190" s="27"/>
      <c r="C190" s="27"/>
      <c r="D190" s="26"/>
      <c r="E190" s="25"/>
      <c r="F190" s="24"/>
      <c r="G190" s="23"/>
      <c r="H190" s="22"/>
      <c r="I190" s="22"/>
      <c r="J190" s="21"/>
      <c r="K190" s="21"/>
      <c r="L190" s="20"/>
      <c r="M190" s="19"/>
      <c r="N190" s="18"/>
      <c r="O190" s="159"/>
      <c r="P190" s="16"/>
      <c r="Q190" s="15"/>
    </row>
    <row r="191" spans="1:17" x14ac:dyDescent="0.2">
      <c r="A191" s="28"/>
      <c r="B191" s="27"/>
      <c r="C191" s="27"/>
      <c r="D191" s="26"/>
      <c r="E191" s="25"/>
      <c r="F191" s="24"/>
      <c r="G191" s="23"/>
      <c r="H191" s="22"/>
      <c r="I191" s="22"/>
      <c r="J191" s="21"/>
      <c r="K191" s="21"/>
      <c r="L191" s="20"/>
      <c r="M191" s="19"/>
      <c r="N191" s="18"/>
      <c r="O191" s="159"/>
      <c r="P191" s="16"/>
      <c r="Q191" s="15"/>
    </row>
    <row r="192" spans="1:17" x14ac:dyDescent="0.2">
      <c r="A192" s="28"/>
      <c r="B192" s="27"/>
      <c r="C192" s="27"/>
      <c r="D192" s="26"/>
      <c r="E192" s="25"/>
      <c r="F192" s="24"/>
      <c r="G192" s="23"/>
      <c r="H192" s="22"/>
      <c r="I192" s="22"/>
      <c r="J192" s="21"/>
      <c r="K192" s="21"/>
      <c r="L192" s="20"/>
      <c r="M192" s="19"/>
      <c r="N192" s="18"/>
      <c r="O192" s="159"/>
      <c r="P192" s="16"/>
      <c r="Q192" s="15"/>
    </row>
    <row r="193" spans="1:17" x14ac:dyDescent="0.2">
      <c r="A193" s="28"/>
      <c r="B193" s="27"/>
      <c r="C193" s="27"/>
      <c r="D193" s="26"/>
      <c r="E193" s="25"/>
      <c r="F193" s="24"/>
      <c r="G193" s="23"/>
      <c r="H193" s="22"/>
      <c r="I193" s="22"/>
      <c r="J193" s="21"/>
      <c r="K193" s="21"/>
      <c r="L193" s="20"/>
      <c r="M193" s="19"/>
      <c r="N193" s="18"/>
      <c r="O193" s="159"/>
      <c r="P193" s="16"/>
      <c r="Q193" s="15"/>
    </row>
    <row r="194" spans="1:17" x14ac:dyDescent="0.2">
      <c r="A194" s="28"/>
      <c r="B194" s="27"/>
      <c r="C194" s="27"/>
      <c r="D194" s="26"/>
      <c r="E194" s="25"/>
      <c r="F194" s="24"/>
      <c r="G194" s="23"/>
      <c r="H194" s="22"/>
      <c r="I194" s="22"/>
      <c r="J194" s="21"/>
      <c r="K194" s="21"/>
      <c r="L194" s="20"/>
      <c r="M194" s="19"/>
      <c r="N194" s="18"/>
      <c r="O194" s="159"/>
      <c r="P194" s="16"/>
      <c r="Q194" s="15"/>
    </row>
    <row r="195" spans="1:17" x14ac:dyDescent="0.2">
      <c r="A195" s="28"/>
      <c r="B195" s="27"/>
      <c r="C195" s="27"/>
      <c r="D195" s="26"/>
      <c r="E195" s="25"/>
      <c r="F195" s="24"/>
      <c r="G195" s="23"/>
      <c r="H195" s="22"/>
      <c r="I195" s="22"/>
      <c r="J195" s="21"/>
      <c r="K195" s="21"/>
      <c r="L195" s="20"/>
      <c r="M195" s="19"/>
      <c r="N195" s="18"/>
      <c r="O195" s="159"/>
      <c r="P195" s="16"/>
      <c r="Q195" s="15"/>
    </row>
    <row r="196" spans="1:17" x14ac:dyDescent="0.2">
      <c r="A196" s="28"/>
      <c r="B196" s="27"/>
      <c r="C196" s="27"/>
      <c r="D196" s="26"/>
      <c r="E196" s="25"/>
      <c r="F196" s="24"/>
      <c r="G196" s="23"/>
      <c r="H196" s="22"/>
      <c r="I196" s="22"/>
      <c r="J196" s="21"/>
      <c r="K196" s="21"/>
      <c r="L196" s="20"/>
      <c r="M196" s="19"/>
      <c r="N196" s="18"/>
      <c r="O196" s="159"/>
      <c r="P196" s="16"/>
      <c r="Q196" s="15"/>
    </row>
    <row r="197" spans="1:17" x14ac:dyDescent="0.2">
      <c r="A197" s="28"/>
      <c r="B197" s="27"/>
      <c r="C197" s="27"/>
      <c r="D197" s="26"/>
      <c r="E197" s="25"/>
      <c r="F197" s="24"/>
      <c r="G197" s="23"/>
      <c r="H197" s="22"/>
      <c r="I197" s="22"/>
      <c r="J197" s="21"/>
      <c r="K197" s="21"/>
      <c r="L197" s="20"/>
      <c r="M197" s="19"/>
      <c r="N197" s="18"/>
      <c r="O197" s="159"/>
      <c r="P197" s="16"/>
      <c r="Q197" s="15"/>
    </row>
    <row r="198" spans="1:17" x14ac:dyDescent="0.2">
      <c r="A198" s="28"/>
      <c r="B198" s="27"/>
      <c r="C198" s="27"/>
      <c r="D198" s="26"/>
      <c r="E198" s="25"/>
      <c r="F198" s="24"/>
      <c r="G198" s="23"/>
      <c r="H198" s="22"/>
      <c r="I198" s="22"/>
      <c r="J198" s="21"/>
      <c r="K198" s="21"/>
      <c r="L198" s="20"/>
      <c r="M198" s="19"/>
      <c r="N198" s="18"/>
      <c r="O198" s="159"/>
      <c r="P198" s="16"/>
      <c r="Q198" s="15"/>
    </row>
    <row r="199" spans="1:17" x14ac:dyDescent="0.2">
      <c r="A199" s="28"/>
      <c r="B199" s="27"/>
      <c r="C199" s="27"/>
      <c r="D199" s="26"/>
      <c r="E199" s="25"/>
      <c r="F199" s="24"/>
      <c r="G199" s="23"/>
      <c r="H199" s="22"/>
      <c r="I199" s="22"/>
      <c r="J199" s="21"/>
      <c r="K199" s="21"/>
      <c r="L199" s="20"/>
      <c r="M199" s="19"/>
      <c r="N199" s="18"/>
      <c r="O199" s="159"/>
      <c r="P199" s="16"/>
      <c r="Q199" s="15"/>
    </row>
    <row r="200" spans="1:17" x14ac:dyDescent="0.2">
      <c r="A200" s="28"/>
      <c r="B200" s="27"/>
      <c r="C200" s="27"/>
      <c r="D200" s="26"/>
      <c r="E200" s="25"/>
      <c r="F200" s="24"/>
      <c r="G200" s="23"/>
      <c r="H200" s="22"/>
      <c r="I200" s="22"/>
      <c r="J200" s="21"/>
      <c r="K200" s="21"/>
      <c r="L200" s="20"/>
      <c r="M200" s="19"/>
      <c r="N200" s="18"/>
      <c r="O200" s="159"/>
      <c r="P200" s="16"/>
      <c r="Q200" s="15"/>
    </row>
    <row r="201" spans="1:17" x14ac:dyDescent="0.2">
      <c r="A201" s="28"/>
      <c r="B201" s="27"/>
      <c r="C201" s="27"/>
      <c r="D201" s="26"/>
      <c r="E201" s="25"/>
      <c r="F201" s="24"/>
      <c r="G201" s="23"/>
      <c r="H201" s="22"/>
      <c r="I201" s="22"/>
      <c r="J201" s="21"/>
      <c r="K201" s="21"/>
      <c r="L201" s="20"/>
      <c r="M201" s="19"/>
      <c r="N201" s="18"/>
      <c r="O201" s="159"/>
      <c r="P201" s="16"/>
      <c r="Q201" s="15"/>
    </row>
    <row r="202" spans="1:17" x14ac:dyDescent="0.2">
      <c r="A202" s="28"/>
      <c r="B202" s="27"/>
      <c r="C202" s="27"/>
      <c r="D202" s="26"/>
      <c r="E202" s="25"/>
      <c r="F202" s="24"/>
      <c r="G202" s="23"/>
      <c r="H202" s="22"/>
      <c r="I202" s="22"/>
      <c r="J202" s="21"/>
      <c r="K202" s="21"/>
      <c r="L202" s="20"/>
      <c r="M202" s="19"/>
      <c r="N202" s="18"/>
      <c r="O202" s="159"/>
      <c r="P202" s="16"/>
      <c r="Q202" s="15"/>
    </row>
    <row r="203" spans="1:17" x14ac:dyDescent="0.2">
      <c r="A203" s="28"/>
      <c r="B203" s="27"/>
      <c r="C203" s="27"/>
      <c r="D203" s="26"/>
      <c r="E203" s="25"/>
      <c r="F203" s="24"/>
      <c r="G203" s="23"/>
      <c r="H203" s="22"/>
      <c r="I203" s="22"/>
      <c r="J203" s="21"/>
      <c r="K203" s="21"/>
      <c r="L203" s="20"/>
      <c r="M203" s="19"/>
      <c r="N203" s="18"/>
      <c r="O203" s="159"/>
      <c r="P203" s="16"/>
      <c r="Q203" s="15"/>
    </row>
    <row r="204" spans="1:17" x14ac:dyDescent="0.2">
      <c r="A204" s="28"/>
      <c r="B204" s="27"/>
      <c r="C204" s="27"/>
      <c r="D204" s="26"/>
      <c r="E204" s="25"/>
      <c r="F204" s="24"/>
      <c r="G204" s="23"/>
      <c r="H204" s="22"/>
      <c r="I204" s="22"/>
      <c r="J204" s="21"/>
      <c r="K204" s="21"/>
      <c r="L204" s="20"/>
      <c r="M204" s="19"/>
      <c r="N204" s="18"/>
      <c r="O204" s="159"/>
      <c r="P204" s="16"/>
      <c r="Q204" s="15"/>
    </row>
    <row r="205" spans="1:17" x14ac:dyDescent="0.2">
      <c r="A205" s="28"/>
      <c r="B205" s="27"/>
      <c r="C205" s="27"/>
      <c r="D205" s="26"/>
      <c r="E205" s="25"/>
      <c r="F205" s="24"/>
      <c r="G205" s="23"/>
      <c r="H205" s="22"/>
      <c r="I205" s="22"/>
      <c r="J205" s="21"/>
      <c r="K205" s="21"/>
      <c r="L205" s="20"/>
      <c r="M205" s="19"/>
      <c r="N205" s="18"/>
      <c r="O205" s="159"/>
      <c r="P205" s="16"/>
      <c r="Q205" s="15"/>
    </row>
    <row r="206" spans="1:17" x14ac:dyDescent="0.2">
      <c r="A206" s="28"/>
      <c r="B206" s="27"/>
      <c r="C206" s="27"/>
      <c r="D206" s="26"/>
      <c r="E206" s="25"/>
      <c r="F206" s="24"/>
      <c r="G206" s="23"/>
      <c r="H206" s="22"/>
      <c r="I206" s="22"/>
      <c r="J206" s="21"/>
      <c r="K206" s="21"/>
      <c r="L206" s="20"/>
      <c r="M206" s="19"/>
      <c r="N206" s="18"/>
      <c r="O206" s="159"/>
      <c r="P206" s="16"/>
      <c r="Q206" s="15"/>
    </row>
    <row r="207" spans="1:17" x14ac:dyDescent="0.2">
      <c r="A207" s="28"/>
      <c r="B207" s="27"/>
      <c r="C207" s="27"/>
      <c r="D207" s="26"/>
      <c r="E207" s="25"/>
      <c r="F207" s="24"/>
      <c r="G207" s="23"/>
      <c r="H207" s="22"/>
      <c r="I207" s="22"/>
      <c r="J207" s="21"/>
      <c r="K207" s="21"/>
      <c r="L207" s="20"/>
      <c r="M207" s="19"/>
      <c r="N207" s="18"/>
      <c r="O207" s="159"/>
      <c r="P207" s="16"/>
      <c r="Q207" s="15"/>
    </row>
    <row r="208" spans="1:17" x14ac:dyDescent="0.2">
      <c r="A208" s="28"/>
      <c r="B208" s="27"/>
      <c r="C208" s="27"/>
      <c r="D208" s="26"/>
      <c r="E208" s="25"/>
      <c r="F208" s="24"/>
      <c r="G208" s="23"/>
      <c r="H208" s="22"/>
      <c r="I208" s="22"/>
      <c r="J208" s="21"/>
      <c r="K208" s="21"/>
      <c r="L208" s="20"/>
      <c r="M208" s="19"/>
      <c r="N208" s="18"/>
      <c r="O208" s="159"/>
      <c r="P208" s="16"/>
      <c r="Q208" s="15"/>
    </row>
    <row r="209" spans="1:17" x14ac:dyDescent="0.2">
      <c r="A209" s="28"/>
      <c r="B209" s="27"/>
      <c r="C209" s="27"/>
      <c r="D209" s="26"/>
      <c r="E209" s="25"/>
      <c r="F209" s="24"/>
      <c r="G209" s="23"/>
      <c r="H209" s="22"/>
      <c r="I209" s="22"/>
      <c r="J209" s="21"/>
      <c r="K209" s="21"/>
      <c r="L209" s="20"/>
      <c r="M209" s="19"/>
      <c r="N209" s="18"/>
      <c r="O209" s="159"/>
      <c r="P209" s="16"/>
      <c r="Q209" s="15"/>
    </row>
    <row r="210" spans="1:17" x14ac:dyDescent="0.2">
      <c r="A210" s="28"/>
      <c r="B210" s="27"/>
      <c r="C210" s="27"/>
      <c r="D210" s="26"/>
      <c r="E210" s="25"/>
      <c r="F210" s="24"/>
      <c r="G210" s="23"/>
      <c r="H210" s="22"/>
      <c r="I210" s="22"/>
      <c r="J210" s="21"/>
      <c r="K210" s="21"/>
      <c r="L210" s="20"/>
      <c r="M210" s="19"/>
      <c r="N210" s="18"/>
      <c r="O210" s="159"/>
      <c r="P210" s="16"/>
      <c r="Q210" s="15"/>
    </row>
    <row r="211" spans="1:17" x14ac:dyDescent="0.2">
      <c r="A211" s="28"/>
      <c r="B211" s="27"/>
      <c r="C211" s="27"/>
      <c r="D211" s="26"/>
      <c r="E211" s="25"/>
      <c r="F211" s="24"/>
      <c r="G211" s="23"/>
      <c r="H211" s="22"/>
      <c r="I211" s="22"/>
      <c r="J211" s="21"/>
      <c r="K211" s="21"/>
      <c r="L211" s="20"/>
      <c r="M211" s="19"/>
      <c r="N211" s="18"/>
      <c r="O211" s="159"/>
      <c r="P211" s="16"/>
      <c r="Q211" s="15"/>
    </row>
    <row r="212" spans="1:17" x14ac:dyDescent="0.2">
      <c r="A212" s="28"/>
      <c r="B212" s="27"/>
      <c r="C212" s="27"/>
      <c r="D212" s="26"/>
      <c r="E212" s="25"/>
      <c r="F212" s="24"/>
      <c r="G212" s="23"/>
      <c r="H212" s="22"/>
      <c r="I212" s="22"/>
      <c r="J212" s="21"/>
      <c r="K212" s="21"/>
      <c r="L212" s="20"/>
      <c r="M212" s="19"/>
      <c r="N212" s="18"/>
      <c r="O212" s="159"/>
      <c r="P212" s="16"/>
      <c r="Q212" s="15"/>
    </row>
    <row r="213" spans="1:17" x14ac:dyDescent="0.2">
      <c r="A213" s="28"/>
      <c r="B213" s="27"/>
      <c r="C213" s="27"/>
      <c r="D213" s="26"/>
      <c r="E213" s="25"/>
      <c r="F213" s="24"/>
      <c r="G213" s="23"/>
      <c r="H213" s="22"/>
      <c r="I213" s="22"/>
      <c r="J213" s="21"/>
      <c r="K213" s="21"/>
      <c r="L213" s="20"/>
      <c r="M213" s="19"/>
      <c r="N213" s="18"/>
      <c r="O213" s="159"/>
      <c r="P213" s="16"/>
      <c r="Q213" s="15"/>
    </row>
    <row r="214" spans="1:17" x14ac:dyDescent="0.2">
      <c r="A214" s="28"/>
      <c r="B214" s="27"/>
      <c r="C214" s="27"/>
      <c r="D214" s="26"/>
      <c r="E214" s="25"/>
      <c r="F214" s="24"/>
      <c r="G214" s="23"/>
      <c r="H214" s="22"/>
      <c r="I214" s="22"/>
      <c r="J214" s="21"/>
      <c r="K214" s="21"/>
      <c r="L214" s="20"/>
      <c r="M214" s="19"/>
      <c r="N214" s="18"/>
      <c r="O214" s="159"/>
      <c r="P214" s="16"/>
      <c r="Q214" s="15"/>
    </row>
    <row r="215" spans="1:17" x14ac:dyDescent="0.2">
      <c r="A215" s="28"/>
      <c r="B215" s="27"/>
      <c r="C215" s="27"/>
      <c r="D215" s="26"/>
      <c r="E215" s="25"/>
      <c r="F215" s="24"/>
      <c r="G215" s="23"/>
      <c r="H215" s="22"/>
      <c r="I215" s="22"/>
      <c r="J215" s="21"/>
      <c r="K215" s="21"/>
      <c r="L215" s="20"/>
      <c r="M215" s="19"/>
      <c r="N215" s="18"/>
      <c r="O215" s="159"/>
      <c r="P215" s="16"/>
      <c r="Q215" s="15"/>
    </row>
    <row r="216" spans="1:17" x14ac:dyDescent="0.2">
      <c r="A216" s="28"/>
      <c r="B216" s="27"/>
      <c r="C216" s="27"/>
      <c r="D216" s="26"/>
      <c r="E216" s="25"/>
      <c r="F216" s="24"/>
      <c r="G216" s="23"/>
      <c r="H216" s="22"/>
      <c r="I216" s="22"/>
      <c r="J216" s="21"/>
      <c r="K216" s="21"/>
      <c r="L216" s="20"/>
      <c r="M216" s="19"/>
      <c r="N216" s="18"/>
      <c r="O216" s="159"/>
      <c r="P216" s="16"/>
      <c r="Q216" s="15"/>
    </row>
    <row r="217" spans="1:17" x14ac:dyDescent="0.2">
      <c r="A217" s="28"/>
      <c r="B217" s="27"/>
      <c r="C217" s="27"/>
      <c r="D217" s="26"/>
      <c r="E217" s="25"/>
      <c r="F217" s="24"/>
      <c r="G217" s="23"/>
      <c r="H217" s="22"/>
      <c r="I217" s="22"/>
      <c r="J217" s="21"/>
      <c r="K217" s="21"/>
      <c r="L217" s="20"/>
      <c r="M217" s="19"/>
      <c r="N217" s="18"/>
      <c r="O217" s="159"/>
      <c r="P217" s="16"/>
      <c r="Q217" s="15"/>
    </row>
    <row r="218" spans="1:17" x14ac:dyDescent="0.2">
      <c r="A218" s="28"/>
      <c r="B218" s="27"/>
      <c r="C218" s="27"/>
      <c r="D218" s="26"/>
      <c r="E218" s="25"/>
      <c r="F218" s="24"/>
      <c r="G218" s="23"/>
      <c r="H218" s="22"/>
      <c r="I218" s="22"/>
      <c r="J218" s="21"/>
      <c r="K218" s="21"/>
      <c r="L218" s="20"/>
      <c r="M218" s="19"/>
      <c r="N218" s="18"/>
      <c r="O218" s="159"/>
      <c r="P218" s="16"/>
      <c r="Q218" s="15"/>
    </row>
    <row r="219" spans="1:17" x14ac:dyDescent="0.2">
      <c r="A219" s="28"/>
      <c r="B219" s="27"/>
      <c r="C219" s="27"/>
      <c r="D219" s="26"/>
      <c r="E219" s="25"/>
      <c r="F219" s="24"/>
      <c r="G219" s="23"/>
      <c r="H219" s="22"/>
      <c r="I219" s="22"/>
      <c r="J219" s="21"/>
      <c r="K219" s="21"/>
      <c r="L219" s="20"/>
      <c r="M219" s="19"/>
      <c r="N219" s="18"/>
      <c r="O219" s="159"/>
      <c r="P219" s="16"/>
      <c r="Q219" s="15"/>
    </row>
    <row r="220" spans="1:17" x14ac:dyDescent="0.2">
      <c r="A220" s="28"/>
      <c r="B220" s="27"/>
      <c r="C220" s="27"/>
      <c r="D220" s="26"/>
      <c r="E220" s="25"/>
      <c r="F220" s="24"/>
      <c r="G220" s="23"/>
      <c r="H220" s="22"/>
      <c r="I220" s="22"/>
      <c r="J220" s="21"/>
      <c r="K220" s="21"/>
      <c r="L220" s="20"/>
      <c r="M220" s="19"/>
      <c r="N220" s="18"/>
      <c r="O220" s="159"/>
      <c r="P220" s="16"/>
      <c r="Q220" s="15"/>
    </row>
    <row r="221" spans="1:17" x14ac:dyDescent="0.2">
      <c r="A221" s="28"/>
      <c r="B221" s="27"/>
      <c r="C221" s="27"/>
      <c r="D221" s="26"/>
      <c r="E221" s="25"/>
      <c r="F221" s="24"/>
      <c r="G221" s="23"/>
      <c r="H221" s="22"/>
      <c r="I221" s="22"/>
      <c r="J221" s="21"/>
      <c r="K221" s="21"/>
      <c r="L221" s="20"/>
      <c r="M221" s="19"/>
      <c r="N221" s="18"/>
      <c r="O221" s="159"/>
      <c r="P221" s="16"/>
      <c r="Q221" s="15"/>
    </row>
    <row r="222" spans="1:17" x14ac:dyDescent="0.2">
      <c r="A222" s="28"/>
      <c r="B222" s="27"/>
      <c r="C222" s="27"/>
      <c r="D222" s="26"/>
      <c r="E222" s="25"/>
      <c r="F222" s="24"/>
      <c r="G222" s="23"/>
      <c r="H222" s="22"/>
      <c r="I222" s="22"/>
      <c r="J222" s="21"/>
      <c r="K222" s="21"/>
      <c r="L222" s="20"/>
      <c r="M222" s="19"/>
      <c r="N222" s="18"/>
      <c r="O222" s="159"/>
      <c r="P222" s="16"/>
      <c r="Q222" s="15"/>
    </row>
    <row r="223" spans="1:17" x14ac:dyDescent="0.2">
      <c r="A223" s="28"/>
      <c r="B223" s="27"/>
      <c r="C223" s="27"/>
      <c r="D223" s="26"/>
      <c r="E223" s="25"/>
      <c r="F223" s="24"/>
      <c r="G223" s="23"/>
      <c r="H223" s="22"/>
      <c r="I223" s="22"/>
      <c r="J223" s="21"/>
      <c r="K223" s="21"/>
      <c r="L223" s="20"/>
      <c r="M223" s="19"/>
      <c r="N223" s="18"/>
      <c r="O223" s="159"/>
      <c r="P223" s="16"/>
      <c r="Q223" s="15"/>
    </row>
    <row r="224" spans="1:17" x14ac:dyDescent="0.2">
      <c r="A224" s="28"/>
      <c r="B224" s="27"/>
      <c r="C224" s="27"/>
      <c r="D224" s="26"/>
      <c r="E224" s="25"/>
      <c r="F224" s="24"/>
      <c r="G224" s="23"/>
      <c r="H224" s="22"/>
      <c r="I224" s="22"/>
      <c r="J224" s="21"/>
      <c r="K224" s="21"/>
      <c r="L224" s="20"/>
      <c r="M224" s="19"/>
      <c r="N224" s="18"/>
      <c r="O224" s="159"/>
      <c r="P224" s="16"/>
      <c r="Q224" s="15"/>
    </row>
    <row r="225" spans="1:17" x14ac:dyDescent="0.2">
      <c r="A225" s="28"/>
      <c r="B225" s="27"/>
      <c r="C225" s="27"/>
      <c r="D225" s="26"/>
      <c r="E225" s="25"/>
      <c r="F225" s="24"/>
      <c r="G225" s="23"/>
      <c r="H225" s="22"/>
      <c r="I225" s="22"/>
      <c r="J225" s="21"/>
      <c r="K225" s="21"/>
      <c r="L225" s="20"/>
      <c r="M225" s="19"/>
      <c r="N225" s="18"/>
      <c r="O225" s="159"/>
      <c r="P225" s="16"/>
      <c r="Q225" s="15"/>
    </row>
    <row r="226" spans="1:17" x14ac:dyDescent="0.2">
      <c r="A226" s="28"/>
      <c r="B226" s="27"/>
      <c r="C226" s="27"/>
      <c r="D226" s="26"/>
      <c r="E226" s="25"/>
      <c r="F226" s="24"/>
      <c r="G226" s="23"/>
      <c r="H226" s="22"/>
      <c r="I226" s="22"/>
      <c r="J226" s="21"/>
      <c r="K226" s="21"/>
      <c r="L226" s="20"/>
      <c r="M226" s="19"/>
      <c r="N226" s="18"/>
      <c r="O226" s="159"/>
      <c r="P226" s="16"/>
      <c r="Q226" s="15"/>
    </row>
    <row r="227" spans="1:17" x14ac:dyDescent="0.2">
      <c r="A227" s="28"/>
      <c r="B227" s="27"/>
      <c r="C227" s="27"/>
      <c r="D227" s="26"/>
      <c r="E227" s="25"/>
      <c r="F227" s="24"/>
      <c r="G227" s="23"/>
      <c r="H227" s="22"/>
      <c r="I227" s="22"/>
      <c r="J227" s="21"/>
      <c r="K227" s="21"/>
      <c r="L227" s="20"/>
      <c r="M227" s="19"/>
      <c r="N227" s="18"/>
      <c r="O227" s="159"/>
      <c r="P227" s="16"/>
      <c r="Q227" s="15"/>
    </row>
    <row r="228" spans="1:17" x14ac:dyDescent="0.2">
      <c r="A228" s="28"/>
      <c r="B228" s="27"/>
      <c r="C228" s="27"/>
      <c r="D228" s="26"/>
      <c r="E228" s="25"/>
      <c r="F228" s="24"/>
      <c r="G228" s="23"/>
      <c r="H228" s="22"/>
      <c r="I228" s="22"/>
      <c r="J228" s="21"/>
      <c r="K228" s="21"/>
      <c r="L228" s="20"/>
      <c r="M228" s="19"/>
      <c r="N228" s="18"/>
      <c r="O228" s="159"/>
      <c r="P228" s="16"/>
      <c r="Q228" s="15"/>
    </row>
    <row r="229" spans="1:17" x14ac:dyDescent="0.2">
      <c r="A229" s="28"/>
      <c r="B229" s="27"/>
      <c r="C229" s="27"/>
      <c r="D229" s="26"/>
      <c r="E229" s="25"/>
      <c r="F229" s="24"/>
      <c r="G229" s="23"/>
      <c r="H229" s="22"/>
      <c r="I229" s="22"/>
      <c r="J229" s="21"/>
      <c r="K229" s="21"/>
      <c r="L229" s="20"/>
      <c r="M229" s="19"/>
      <c r="N229" s="18"/>
      <c r="O229" s="159"/>
      <c r="P229" s="16"/>
      <c r="Q229" s="15"/>
    </row>
    <row r="230" spans="1:17" x14ac:dyDescent="0.2">
      <c r="A230" s="28"/>
      <c r="B230" s="27"/>
      <c r="C230" s="27"/>
      <c r="D230" s="26"/>
      <c r="E230" s="25"/>
      <c r="F230" s="24"/>
      <c r="G230" s="23"/>
      <c r="H230" s="22"/>
      <c r="I230" s="22"/>
      <c r="J230" s="21"/>
      <c r="K230" s="21"/>
      <c r="L230" s="20"/>
      <c r="M230" s="19"/>
      <c r="N230" s="18"/>
      <c r="O230" s="159"/>
      <c r="P230" s="16"/>
      <c r="Q230" s="15"/>
    </row>
    <row r="231" spans="1:17" x14ac:dyDescent="0.2">
      <c r="A231" s="28"/>
      <c r="B231" s="27"/>
      <c r="C231" s="27"/>
      <c r="D231" s="26"/>
      <c r="E231" s="25"/>
      <c r="F231" s="24"/>
      <c r="G231" s="23"/>
      <c r="H231" s="22"/>
      <c r="I231" s="22"/>
      <c r="J231" s="21"/>
      <c r="K231" s="21"/>
      <c r="L231" s="20"/>
      <c r="M231" s="19"/>
      <c r="N231" s="18"/>
      <c r="O231" s="159"/>
      <c r="P231" s="16"/>
      <c r="Q231" s="15"/>
    </row>
    <row r="232" spans="1:17" x14ac:dyDescent="0.2">
      <c r="A232" s="28"/>
      <c r="B232" s="27"/>
      <c r="C232" s="27"/>
      <c r="D232" s="26"/>
      <c r="E232" s="25"/>
      <c r="F232" s="24"/>
      <c r="G232" s="23"/>
      <c r="H232" s="22"/>
      <c r="I232" s="22"/>
      <c r="J232" s="21"/>
      <c r="K232" s="21"/>
      <c r="L232" s="20"/>
      <c r="M232" s="19"/>
      <c r="N232" s="18"/>
      <c r="O232" s="159"/>
      <c r="P232" s="16"/>
      <c r="Q232" s="15"/>
    </row>
    <row r="233" spans="1:17" x14ac:dyDescent="0.2">
      <c r="A233" s="28"/>
      <c r="B233" s="27"/>
      <c r="C233" s="27"/>
      <c r="D233" s="26"/>
      <c r="E233" s="25"/>
      <c r="F233" s="24"/>
      <c r="G233" s="23"/>
      <c r="H233" s="22"/>
      <c r="I233" s="22"/>
      <c r="J233" s="21"/>
      <c r="K233" s="21"/>
      <c r="L233" s="20"/>
      <c r="M233" s="19"/>
      <c r="N233" s="18"/>
      <c r="O233" s="159"/>
      <c r="P233" s="16"/>
      <c r="Q233" s="15"/>
    </row>
    <row r="234" spans="1:17" x14ac:dyDescent="0.2">
      <c r="A234" s="28"/>
      <c r="B234" s="27"/>
      <c r="C234" s="27"/>
      <c r="D234" s="26"/>
      <c r="E234" s="25"/>
      <c r="F234" s="24"/>
      <c r="G234" s="23"/>
      <c r="H234" s="22"/>
      <c r="I234" s="22"/>
      <c r="J234" s="21"/>
      <c r="K234" s="21"/>
      <c r="L234" s="20"/>
      <c r="M234" s="19"/>
      <c r="N234" s="18"/>
      <c r="O234" s="159"/>
      <c r="P234" s="16"/>
      <c r="Q234" s="15"/>
    </row>
    <row r="235" spans="1:17" x14ac:dyDescent="0.2">
      <c r="A235" s="28"/>
      <c r="B235" s="27"/>
      <c r="C235" s="27"/>
      <c r="D235" s="26"/>
      <c r="E235" s="25"/>
      <c r="F235" s="24"/>
      <c r="G235" s="23"/>
      <c r="H235" s="22"/>
      <c r="I235" s="22"/>
      <c r="J235" s="21"/>
      <c r="K235" s="21"/>
      <c r="L235" s="20"/>
      <c r="M235" s="19"/>
      <c r="N235" s="18"/>
      <c r="O235" s="159"/>
      <c r="P235" s="16"/>
      <c r="Q235" s="15"/>
    </row>
    <row r="236" spans="1:17" x14ac:dyDescent="0.2">
      <c r="A236" s="28"/>
      <c r="B236" s="27"/>
      <c r="C236" s="27"/>
      <c r="D236" s="26"/>
      <c r="E236" s="25"/>
      <c r="F236" s="24"/>
      <c r="G236" s="23"/>
      <c r="H236" s="22"/>
      <c r="I236" s="22"/>
      <c r="J236" s="21"/>
      <c r="K236" s="21"/>
      <c r="L236" s="20"/>
      <c r="M236" s="19"/>
      <c r="N236" s="18"/>
      <c r="O236" s="159"/>
      <c r="P236" s="16"/>
      <c r="Q236" s="15"/>
    </row>
    <row r="237" spans="1:17" x14ac:dyDescent="0.2">
      <c r="A237" s="28"/>
      <c r="B237" s="27"/>
      <c r="C237" s="27"/>
      <c r="D237" s="26"/>
      <c r="E237" s="25"/>
      <c r="F237" s="24"/>
      <c r="G237" s="23"/>
      <c r="H237" s="22"/>
      <c r="I237" s="22"/>
      <c r="J237" s="21"/>
      <c r="K237" s="21"/>
      <c r="L237" s="20"/>
      <c r="M237" s="19"/>
      <c r="N237" s="18"/>
      <c r="O237" s="159"/>
      <c r="P237" s="16"/>
      <c r="Q237" s="15"/>
    </row>
    <row r="238" spans="1:17" x14ac:dyDescent="0.2">
      <c r="A238" s="28"/>
      <c r="B238" s="27"/>
      <c r="C238" s="27"/>
      <c r="D238" s="26"/>
      <c r="E238" s="25"/>
      <c r="F238" s="24"/>
      <c r="G238" s="23"/>
      <c r="H238" s="22"/>
      <c r="I238" s="22"/>
      <c r="J238" s="21"/>
      <c r="K238" s="21"/>
      <c r="L238" s="20"/>
      <c r="M238" s="19"/>
      <c r="N238" s="18"/>
      <c r="O238" s="159"/>
      <c r="P238" s="16"/>
      <c r="Q238" s="15"/>
    </row>
    <row r="239" spans="1:17" x14ac:dyDescent="0.2">
      <c r="A239" s="28"/>
      <c r="B239" s="27"/>
      <c r="C239" s="27"/>
      <c r="D239" s="26"/>
      <c r="E239" s="25"/>
      <c r="F239" s="24"/>
      <c r="G239" s="23"/>
      <c r="H239" s="22"/>
      <c r="I239" s="22"/>
      <c r="J239" s="21"/>
      <c r="K239" s="21"/>
      <c r="L239" s="20"/>
      <c r="M239" s="19"/>
      <c r="N239" s="18"/>
      <c r="O239" s="159"/>
      <c r="P239" s="16"/>
      <c r="Q239" s="15"/>
    </row>
    <row r="240" spans="1:17" x14ac:dyDescent="0.2">
      <c r="A240" s="28"/>
      <c r="B240" s="27"/>
      <c r="C240" s="27"/>
      <c r="D240" s="26"/>
      <c r="E240" s="25"/>
      <c r="F240" s="24"/>
      <c r="G240" s="23"/>
      <c r="H240" s="22"/>
      <c r="I240" s="22"/>
      <c r="J240" s="21"/>
      <c r="K240" s="21"/>
      <c r="L240" s="20"/>
      <c r="M240" s="19"/>
      <c r="N240" s="18"/>
      <c r="O240" s="159"/>
      <c r="P240" s="16"/>
      <c r="Q240" s="15"/>
    </row>
    <row r="241" spans="1:17" x14ac:dyDescent="0.2">
      <c r="A241" s="28"/>
      <c r="B241" s="27"/>
      <c r="C241" s="27"/>
      <c r="D241" s="26"/>
      <c r="E241" s="25"/>
      <c r="F241" s="24"/>
      <c r="G241" s="23"/>
      <c r="H241" s="22"/>
      <c r="I241" s="22"/>
      <c r="J241" s="21"/>
      <c r="K241" s="21"/>
      <c r="L241" s="20"/>
      <c r="M241" s="19"/>
      <c r="N241" s="18"/>
      <c r="O241" s="159"/>
      <c r="P241" s="16"/>
      <c r="Q241" s="15"/>
    </row>
    <row r="242" spans="1:17" x14ac:dyDescent="0.2">
      <c r="A242" s="28"/>
      <c r="B242" s="27"/>
      <c r="C242" s="27"/>
      <c r="D242" s="26"/>
      <c r="E242" s="25"/>
      <c r="F242" s="24"/>
      <c r="G242" s="23"/>
      <c r="H242" s="22"/>
      <c r="I242" s="22"/>
      <c r="J242" s="21"/>
      <c r="K242" s="21"/>
      <c r="L242" s="20"/>
      <c r="M242" s="19"/>
      <c r="N242" s="18"/>
      <c r="O242" s="159"/>
      <c r="P242" s="16"/>
      <c r="Q242" s="15"/>
    </row>
    <row r="243" spans="1:17" x14ac:dyDescent="0.2">
      <c r="A243" s="28"/>
      <c r="B243" s="27"/>
      <c r="C243" s="27"/>
      <c r="D243" s="26"/>
      <c r="E243" s="25"/>
      <c r="F243" s="24"/>
      <c r="G243" s="23"/>
      <c r="H243" s="22"/>
      <c r="I243" s="22"/>
      <c r="J243" s="21"/>
      <c r="K243" s="21"/>
      <c r="L243" s="20"/>
      <c r="M243" s="19"/>
      <c r="N243" s="18"/>
      <c r="O243" s="159"/>
      <c r="P243" s="16"/>
      <c r="Q243" s="15"/>
    </row>
    <row r="244" spans="1:17" x14ac:dyDescent="0.2">
      <c r="A244" s="28"/>
      <c r="B244" s="27"/>
      <c r="C244" s="27"/>
      <c r="D244" s="26"/>
      <c r="E244" s="25"/>
      <c r="F244" s="24"/>
      <c r="G244" s="23"/>
      <c r="H244" s="22"/>
      <c r="I244" s="22"/>
      <c r="J244" s="21"/>
      <c r="K244" s="21"/>
      <c r="L244" s="20"/>
      <c r="M244" s="19"/>
      <c r="N244" s="18"/>
      <c r="O244" s="159"/>
      <c r="P244" s="16"/>
      <c r="Q244" s="15"/>
    </row>
    <row r="245" spans="1:17" x14ac:dyDescent="0.2">
      <c r="A245" s="28"/>
      <c r="B245" s="27"/>
      <c r="C245" s="27"/>
      <c r="D245" s="26"/>
      <c r="E245" s="25"/>
      <c r="F245" s="24"/>
      <c r="G245" s="23"/>
      <c r="H245" s="22"/>
      <c r="I245" s="22"/>
      <c r="J245" s="21"/>
      <c r="K245" s="21"/>
      <c r="L245" s="20"/>
      <c r="M245" s="19"/>
      <c r="N245" s="18"/>
      <c r="O245" s="159"/>
      <c r="P245" s="16"/>
      <c r="Q245" s="15"/>
    </row>
    <row r="246" spans="1:17" x14ac:dyDescent="0.2">
      <c r="A246" s="28"/>
      <c r="B246" s="27"/>
      <c r="C246" s="27"/>
      <c r="D246" s="26"/>
      <c r="E246" s="25"/>
      <c r="F246" s="24"/>
      <c r="G246" s="23"/>
      <c r="H246" s="22"/>
      <c r="I246" s="22"/>
      <c r="J246" s="21"/>
      <c r="K246" s="21"/>
      <c r="L246" s="20"/>
      <c r="M246" s="19"/>
      <c r="N246" s="18"/>
      <c r="O246" s="159"/>
      <c r="P246" s="16"/>
      <c r="Q246" s="15"/>
    </row>
    <row r="247" spans="1:17" x14ac:dyDescent="0.2">
      <c r="A247" s="28"/>
      <c r="B247" s="27"/>
      <c r="C247" s="27"/>
      <c r="D247" s="26"/>
      <c r="E247" s="25"/>
      <c r="F247" s="24"/>
      <c r="G247" s="23"/>
      <c r="H247" s="22"/>
      <c r="I247" s="22"/>
      <c r="J247" s="21"/>
      <c r="K247" s="21"/>
      <c r="L247" s="20"/>
      <c r="M247" s="19"/>
      <c r="N247" s="18"/>
      <c r="O247" s="159"/>
      <c r="P247" s="16"/>
      <c r="Q247" s="15"/>
    </row>
    <row r="248" spans="1:17" x14ac:dyDescent="0.2">
      <c r="A248" s="28"/>
      <c r="B248" s="27"/>
      <c r="C248" s="27"/>
      <c r="D248" s="26"/>
      <c r="E248" s="25"/>
      <c r="F248" s="24"/>
      <c r="G248" s="23"/>
      <c r="H248" s="22"/>
      <c r="I248" s="22"/>
      <c r="J248" s="21"/>
      <c r="K248" s="21"/>
      <c r="L248" s="20"/>
      <c r="M248" s="19"/>
      <c r="N248" s="18"/>
      <c r="O248" s="159"/>
      <c r="P248" s="16"/>
      <c r="Q248" s="15"/>
    </row>
    <row r="249" spans="1:17" x14ac:dyDescent="0.2">
      <c r="A249" s="28"/>
      <c r="B249" s="27"/>
      <c r="C249" s="27"/>
      <c r="D249" s="26"/>
      <c r="E249" s="25"/>
      <c r="F249" s="24"/>
      <c r="G249" s="23"/>
      <c r="H249" s="22"/>
      <c r="I249" s="22"/>
      <c r="J249" s="21"/>
      <c r="K249" s="21"/>
      <c r="L249" s="20"/>
      <c r="M249" s="19"/>
      <c r="N249" s="18"/>
      <c r="O249" s="159"/>
      <c r="P249" s="16"/>
      <c r="Q249" s="15"/>
    </row>
    <row r="250" spans="1:17" x14ac:dyDescent="0.2">
      <c r="A250" s="28"/>
      <c r="B250" s="27"/>
      <c r="C250" s="27"/>
      <c r="D250" s="26"/>
      <c r="E250" s="25"/>
      <c r="F250" s="24"/>
      <c r="G250" s="23"/>
      <c r="H250" s="22"/>
      <c r="I250" s="22"/>
      <c r="J250" s="21"/>
      <c r="K250" s="21"/>
      <c r="L250" s="20"/>
      <c r="M250" s="19"/>
      <c r="N250" s="18"/>
      <c r="O250" s="159"/>
      <c r="P250" s="16"/>
      <c r="Q250" s="15"/>
    </row>
    <row r="251" spans="1:17" x14ac:dyDescent="0.2">
      <c r="A251" s="28"/>
      <c r="B251" s="27"/>
      <c r="C251" s="27"/>
      <c r="D251" s="26"/>
      <c r="E251" s="25"/>
      <c r="F251" s="24"/>
      <c r="G251" s="23"/>
      <c r="H251" s="22"/>
      <c r="I251" s="22"/>
      <c r="J251" s="21"/>
      <c r="K251" s="21"/>
      <c r="L251" s="20"/>
      <c r="M251" s="19"/>
      <c r="N251" s="18"/>
      <c r="O251" s="159"/>
      <c r="P251" s="16"/>
      <c r="Q251" s="15"/>
    </row>
    <row r="252" spans="1:17" x14ac:dyDescent="0.2">
      <c r="A252" s="28"/>
      <c r="B252" s="27"/>
      <c r="C252" s="27"/>
      <c r="D252" s="26"/>
      <c r="E252" s="25"/>
      <c r="F252" s="24"/>
      <c r="G252" s="23"/>
      <c r="H252" s="22"/>
      <c r="I252" s="22"/>
      <c r="J252" s="21"/>
      <c r="K252" s="21"/>
      <c r="L252" s="20"/>
      <c r="M252" s="19"/>
      <c r="N252" s="18"/>
      <c r="O252" s="159"/>
      <c r="P252" s="16"/>
      <c r="Q252" s="15"/>
    </row>
    <row r="253" spans="1:17" x14ac:dyDescent="0.2">
      <c r="A253" s="28"/>
      <c r="B253" s="27"/>
      <c r="C253" s="27"/>
      <c r="D253" s="26"/>
      <c r="E253" s="25"/>
      <c r="F253" s="24"/>
      <c r="G253" s="23"/>
      <c r="H253" s="22"/>
      <c r="I253" s="22"/>
      <c r="J253" s="21"/>
      <c r="K253" s="21"/>
      <c r="L253" s="20"/>
      <c r="M253" s="19"/>
      <c r="N253" s="18"/>
      <c r="O253" s="159"/>
      <c r="P253" s="16"/>
      <c r="Q253" s="15"/>
    </row>
    <row r="254" spans="1:17" x14ac:dyDescent="0.2">
      <c r="A254" s="28"/>
      <c r="B254" s="27"/>
      <c r="C254" s="27"/>
      <c r="D254" s="26"/>
      <c r="E254" s="25"/>
      <c r="F254" s="24"/>
      <c r="G254" s="23"/>
      <c r="H254" s="22"/>
      <c r="I254" s="22"/>
      <c r="J254" s="21"/>
      <c r="K254" s="21"/>
      <c r="L254" s="20"/>
      <c r="M254" s="19"/>
      <c r="N254" s="18"/>
      <c r="O254" s="159"/>
      <c r="P254" s="16"/>
      <c r="Q254" s="15"/>
    </row>
    <row r="255" spans="1:17" x14ac:dyDescent="0.2">
      <c r="A255" s="28"/>
      <c r="B255" s="27"/>
      <c r="C255" s="27"/>
      <c r="D255" s="26"/>
      <c r="E255" s="25"/>
      <c r="F255" s="24"/>
      <c r="G255" s="23"/>
      <c r="H255" s="22"/>
      <c r="I255" s="22"/>
      <c r="J255" s="21"/>
      <c r="K255" s="21"/>
      <c r="L255" s="20"/>
      <c r="M255" s="19"/>
      <c r="N255" s="18"/>
      <c r="O255" s="159"/>
      <c r="P255" s="16"/>
      <c r="Q255" s="15"/>
    </row>
    <row r="256" spans="1:17" x14ac:dyDescent="0.2">
      <c r="A256" s="28"/>
      <c r="B256" s="27"/>
      <c r="C256" s="27"/>
      <c r="D256" s="26"/>
      <c r="E256" s="25"/>
      <c r="F256" s="24"/>
      <c r="G256" s="23"/>
      <c r="H256" s="22"/>
      <c r="I256" s="22"/>
      <c r="J256" s="21"/>
      <c r="K256" s="21"/>
      <c r="L256" s="20"/>
      <c r="M256" s="19"/>
      <c r="N256" s="18"/>
      <c r="O256" s="159"/>
      <c r="P256" s="16"/>
      <c r="Q256" s="15"/>
    </row>
    <row r="257" spans="1:17" x14ac:dyDescent="0.2">
      <c r="A257" s="28"/>
      <c r="B257" s="27"/>
      <c r="C257" s="27"/>
      <c r="D257" s="26"/>
      <c r="E257" s="25"/>
      <c r="F257" s="24"/>
      <c r="G257" s="23"/>
      <c r="H257" s="22"/>
      <c r="I257" s="22"/>
      <c r="J257" s="21"/>
      <c r="K257" s="21"/>
      <c r="L257" s="20"/>
      <c r="M257" s="19"/>
      <c r="N257" s="18"/>
      <c r="O257" s="159"/>
      <c r="P257" s="16"/>
      <c r="Q257" s="15"/>
    </row>
    <row r="258" spans="1:17" x14ac:dyDescent="0.2">
      <c r="A258" s="28"/>
      <c r="B258" s="27"/>
      <c r="C258" s="27"/>
      <c r="D258" s="26"/>
      <c r="E258" s="25"/>
      <c r="F258" s="24"/>
      <c r="G258" s="23"/>
      <c r="H258" s="22"/>
      <c r="I258" s="22"/>
      <c r="J258" s="21"/>
      <c r="K258" s="21"/>
      <c r="L258" s="20"/>
      <c r="M258" s="19"/>
      <c r="N258" s="18"/>
      <c r="O258" s="159"/>
      <c r="P258" s="16"/>
      <c r="Q258" s="15"/>
    </row>
    <row r="259" spans="1:17" x14ac:dyDescent="0.2">
      <c r="A259" s="28"/>
      <c r="B259" s="27"/>
      <c r="C259" s="27"/>
      <c r="D259" s="26"/>
      <c r="E259" s="25"/>
      <c r="F259" s="24"/>
      <c r="G259" s="23"/>
      <c r="H259" s="22"/>
      <c r="I259" s="22"/>
      <c r="J259" s="21"/>
      <c r="K259" s="21"/>
      <c r="L259" s="20"/>
      <c r="M259" s="19"/>
      <c r="N259" s="18"/>
      <c r="O259" s="159"/>
      <c r="P259" s="16"/>
      <c r="Q259" s="15"/>
    </row>
    <row r="260" spans="1:17" x14ac:dyDescent="0.2">
      <c r="A260" s="28"/>
      <c r="B260" s="27"/>
      <c r="C260" s="27"/>
      <c r="D260" s="26"/>
      <c r="E260" s="25"/>
      <c r="F260" s="24"/>
      <c r="G260" s="23"/>
      <c r="H260" s="22"/>
      <c r="I260" s="22"/>
      <c r="J260" s="21"/>
      <c r="K260" s="21"/>
      <c r="L260" s="20"/>
      <c r="M260" s="19"/>
      <c r="N260" s="18"/>
      <c r="O260" s="159"/>
      <c r="P260" s="16"/>
      <c r="Q260" s="15"/>
    </row>
    <row r="261" spans="1:17" x14ac:dyDescent="0.2">
      <c r="A261" s="28"/>
      <c r="B261" s="27"/>
      <c r="C261" s="27"/>
      <c r="D261" s="26"/>
      <c r="E261" s="25"/>
      <c r="F261" s="24"/>
      <c r="G261" s="23"/>
      <c r="H261" s="22"/>
      <c r="I261" s="22"/>
      <c r="J261" s="21"/>
      <c r="K261" s="21"/>
      <c r="L261" s="20"/>
      <c r="M261" s="19"/>
      <c r="N261" s="18"/>
      <c r="O261" s="159"/>
      <c r="P261" s="16"/>
      <c r="Q261" s="15"/>
    </row>
    <row r="262" spans="1:17" x14ac:dyDescent="0.2">
      <c r="A262" s="28"/>
      <c r="B262" s="27"/>
      <c r="C262" s="27"/>
      <c r="D262" s="26"/>
      <c r="E262" s="25"/>
      <c r="F262" s="24"/>
      <c r="G262" s="23"/>
      <c r="H262" s="22"/>
      <c r="I262" s="22"/>
      <c r="J262" s="21"/>
      <c r="K262" s="21"/>
      <c r="L262" s="20"/>
      <c r="M262" s="19"/>
      <c r="N262" s="18"/>
      <c r="O262" s="159"/>
      <c r="P262" s="16"/>
      <c r="Q262" s="15"/>
    </row>
    <row r="263" spans="1:17" x14ac:dyDescent="0.2">
      <c r="A263" s="28"/>
      <c r="B263" s="27"/>
      <c r="C263" s="27"/>
      <c r="D263" s="26"/>
      <c r="E263" s="25"/>
      <c r="F263" s="24"/>
      <c r="G263" s="23"/>
      <c r="H263" s="22"/>
      <c r="I263" s="22"/>
      <c r="J263" s="21"/>
      <c r="K263" s="21"/>
      <c r="L263" s="20"/>
      <c r="M263" s="19"/>
      <c r="N263" s="18"/>
      <c r="O263" s="159"/>
      <c r="P263" s="16"/>
      <c r="Q263" s="15"/>
    </row>
    <row r="264" spans="1:17" x14ac:dyDescent="0.2">
      <c r="A264" s="28"/>
      <c r="B264" s="27"/>
      <c r="C264" s="27"/>
      <c r="D264" s="26"/>
      <c r="E264" s="25"/>
      <c r="F264" s="24"/>
      <c r="G264" s="23"/>
      <c r="H264" s="22"/>
      <c r="I264" s="22"/>
      <c r="J264" s="21"/>
      <c r="K264" s="21"/>
      <c r="L264" s="20"/>
      <c r="M264" s="19"/>
      <c r="N264" s="18"/>
      <c r="O264" s="159"/>
      <c r="P264" s="16"/>
      <c r="Q264" s="15"/>
    </row>
    <row r="265" spans="1:17" x14ac:dyDescent="0.2">
      <c r="A265" s="28"/>
      <c r="B265" s="27"/>
      <c r="C265" s="27"/>
      <c r="D265" s="26"/>
      <c r="E265" s="25"/>
      <c r="F265" s="24"/>
      <c r="G265" s="23"/>
      <c r="H265" s="22"/>
      <c r="I265" s="22"/>
      <c r="J265" s="21"/>
      <c r="K265" s="21"/>
      <c r="L265" s="20"/>
      <c r="M265" s="19"/>
      <c r="N265" s="18"/>
      <c r="O265" s="159"/>
      <c r="P265" s="16"/>
      <c r="Q265" s="15"/>
    </row>
    <row r="266" spans="1:17" x14ac:dyDescent="0.2">
      <c r="A266" s="28"/>
      <c r="B266" s="27"/>
      <c r="C266" s="27"/>
      <c r="D266" s="26"/>
      <c r="E266" s="25"/>
      <c r="F266" s="24"/>
      <c r="G266" s="23"/>
      <c r="H266" s="22"/>
      <c r="I266" s="22"/>
      <c r="J266" s="21"/>
      <c r="K266" s="21"/>
      <c r="L266" s="20"/>
      <c r="M266" s="19"/>
      <c r="N266" s="18"/>
      <c r="O266" s="159"/>
      <c r="P266" s="16"/>
      <c r="Q266" s="15"/>
    </row>
    <row r="267" spans="1:17" x14ac:dyDescent="0.2">
      <c r="A267" s="28"/>
      <c r="B267" s="27"/>
      <c r="C267" s="27"/>
      <c r="D267" s="26"/>
      <c r="E267" s="25"/>
      <c r="F267" s="24"/>
      <c r="G267" s="23"/>
      <c r="H267" s="22"/>
      <c r="I267" s="22"/>
      <c r="J267" s="21"/>
      <c r="K267" s="21"/>
      <c r="L267" s="20"/>
      <c r="M267" s="19"/>
      <c r="N267" s="18"/>
      <c r="O267" s="159"/>
      <c r="P267" s="16"/>
      <c r="Q267" s="15"/>
    </row>
    <row r="268" spans="1:17" x14ac:dyDescent="0.2">
      <c r="A268" s="28"/>
      <c r="B268" s="27"/>
      <c r="C268" s="27"/>
      <c r="D268" s="26"/>
      <c r="E268" s="25"/>
      <c r="F268" s="24"/>
      <c r="G268" s="23"/>
      <c r="H268" s="22"/>
      <c r="I268" s="22"/>
      <c r="J268" s="21"/>
      <c r="K268" s="21"/>
      <c r="L268" s="20"/>
      <c r="M268" s="19"/>
      <c r="N268" s="18"/>
      <c r="O268" s="159"/>
      <c r="P268" s="16"/>
      <c r="Q268" s="15"/>
    </row>
    <row r="269" spans="1:17" x14ac:dyDescent="0.2">
      <c r="A269" s="28"/>
      <c r="B269" s="27"/>
      <c r="C269" s="27"/>
      <c r="D269" s="26"/>
      <c r="E269" s="25"/>
      <c r="F269" s="24"/>
      <c r="G269" s="23"/>
      <c r="H269" s="22"/>
      <c r="I269" s="22"/>
      <c r="J269" s="21"/>
      <c r="K269" s="21"/>
      <c r="L269" s="20"/>
      <c r="M269" s="19"/>
      <c r="N269" s="18"/>
      <c r="O269" s="159"/>
      <c r="P269" s="16"/>
      <c r="Q269" s="15"/>
    </row>
    <row r="270" spans="1:17" x14ac:dyDescent="0.2">
      <c r="A270" s="28"/>
      <c r="B270" s="27"/>
      <c r="C270" s="27"/>
      <c r="D270" s="26"/>
      <c r="E270" s="25"/>
      <c r="F270" s="24"/>
      <c r="G270" s="23"/>
      <c r="H270" s="22"/>
      <c r="I270" s="22"/>
      <c r="J270" s="21"/>
      <c r="K270" s="21"/>
      <c r="L270" s="20"/>
      <c r="M270" s="19"/>
      <c r="N270" s="18"/>
      <c r="O270" s="159"/>
      <c r="P270" s="16"/>
      <c r="Q270" s="15"/>
    </row>
    <row r="271" spans="1:17" x14ac:dyDescent="0.2">
      <c r="A271" s="28"/>
      <c r="B271" s="27"/>
      <c r="C271" s="27"/>
      <c r="D271" s="26"/>
      <c r="E271" s="25"/>
      <c r="F271" s="24"/>
      <c r="G271" s="23"/>
      <c r="H271" s="22"/>
      <c r="I271" s="22"/>
      <c r="J271" s="21"/>
      <c r="K271" s="21"/>
      <c r="L271" s="20"/>
      <c r="M271" s="19"/>
      <c r="N271" s="18"/>
      <c r="O271" s="159"/>
      <c r="P271" s="16"/>
      <c r="Q271" s="15"/>
    </row>
    <row r="272" spans="1:17" x14ac:dyDescent="0.2">
      <c r="A272" s="28"/>
      <c r="B272" s="27"/>
      <c r="C272" s="27"/>
      <c r="D272" s="26"/>
      <c r="E272" s="25"/>
      <c r="F272" s="24"/>
      <c r="G272" s="23"/>
      <c r="H272" s="22"/>
      <c r="I272" s="22"/>
      <c r="J272" s="21"/>
      <c r="K272" s="21"/>
      <c r="L272" s="20"/>
      <c r="M272" s="19"/>
      <c r="N272" s="18"/>
      <c r="O272" s="159"/>
      <c r="P272" s="16"/>
      <c r="Q272" s="15"/>
    </row>
    <row r="273" spans="1:17" x14ac:dyDescent="0.2">
      <c r="A273" s="28"/>
      <c r="B273" s="27"/>
      <c r="C273" s="27"/>
      <c r="D273" s="26"/>
      <c r="E273" s="25"/>
      <c r="F273" s="24"/>
      <c r="G273" s="23"/>
      <c r="H273" s="22"/>
      <c r="I273" s="22"/>
      <c r="J273" s="21"/>
      <c r="K273" s="21"/>
      <c r="L273" s="20"/>
      <c r="M273" s="19"/>
      <c r="N273" s="18"/>
      <c r="O273" s="159"/>
      <c r="P273" s="16"/>
      <c r="Q273" s="15"/>
    </row>
    <row r="274" spans="1:17" x14ac:dyDescent="0.2">
      <c r="A274" s="28"/>
      <c r="B274" s="27"/>
      <c r="C274" s="27"/>
      <c r="D274" s="26"/>
      <c r="E274" s="25"/>
      <c r="F274" s="24"/>
      <c r="G274" s="23"/>
      <c r="H274" s="22"/>
      <c r="I274" s="22"/>
      <c r="J274" s="21"/>
      <c r="K274" s="21"/>
      <c r="L274" s="20"/>
      <c r="M274" s="19"/>
      <c r="N274" s="18"/>
      <c r="O274" s="159"/>
      <c r="P274" s="16"/>
      <c r="Q274" s="15"/>
    </row>
    <row r="275" spans="1:17" x14ac:dyDescent="0.2">
      <c r="A275" s="28"/>
      <c r="B275" s="27"/>
      <c r="C275" s="27"/>
      <c r="D275" s="26"/>
      <c r="E275" s="25"/>
      <c r="F275" s="24"/>
      <c r="G275" s="23"/>
      <c r="H275" s="22"/>
      <c r="I275" s="22"/>
      <c r="J275" s="21"/>
      <c r="K275" s="21"/>
      <c r="L275" s="20"/>
      <c r="M275" s="19"/>
      <c r="N275" s="18"/>
      <c r="O275" s="159"/>
      <c r="P275" s="16"/>
      <c r="Q275" s="15"/>
    </row>
    <row r="276" spans="1:17" x14ac:dyDescent="0.2">
      <c r="A276" s="28"/>
      <c r="B276" s="27"/>
      <c r="C276" s="27"/>
      <c r="D276" s="26"/>
      <c r="E276" s="25"/>
      <c r="F276" s="24"/>
      <c r="G276" s="23"/>
      <c r="H276" s="22"/>
      <c r="I276" s="22"/>
      <c r="J276" s="21"/>
      <c r="K276" s="21"/>
      <c r="L276" s="20"/>
      <c r="M276" s="19"/>
      <c r="N276" s="18"/>
      <c r="O276" s="159"/>
      <c r="P276" s="16"/>
      <c r="Q276" s="15"/>
    </row>
    <row r="277" spans="1:17" x14ac:dyDescent="0.2">
      <c r="A277" s="28"/>
      <c r="B277" s="27"/>
      <c r="C277" s="27"/>
      <c r="D277" s="26"/>
      <c r="E277" s="25"/>
      <c r="F277" s="24"/>
      <c r="G277" s="23"/>
      <c r="H277" s="22"/>
      <c r="I277" s="22"/>
      <c r="J277" s="21"/>
      <c r="K277" s="21"/>
      <c r="L277" s="20"/>
      <c r="M277" s="19"/>
      <c r="N277" s="18"/>
      <c r="O277" s="159"/>
      <c r="P277" s="16"/>
      <c r="Q277" s="15"/>
    </row>
    <row r="278" spans="1:17" x14ac:dyDescent="0.2">
      <c r="A278" s="28"/>
      <c r="B278" s="27"/>
      <c r="C278" s="27"/>
      <c r="D278" s="26"/>
      <c r="E278" s="25"/>
      <c r="F278" s="24"/>
      <c r="G278" s="23"/>
      <c r="H278" s="22"/>
      <c r="I278" s="22"/>
      <c r="J278" s="21"/>
      <c r="K278" s="21"/>
      <c r="L278" s="20"/>
      <c r="M278" s="19"/>
      <c r="N278" s="18"/>
      <c r="O278" s="159"/>
      <c r="P278" s="16"/>
      <c r="Q278" s="15"/>
    </row>
    <row r="279" spans="1:17" x14ac:dyDescent="0.2">
      <c r="A279" s="28"/>
      <c r="B279" s="27"/>
      <c r="C279" s="27"/>
      <c r="D279" s="26"/>
      <c r="E279" s="25"/>
      <c r="F279" s="24"/>
      <c r="G279" s="23"/>
      <c r="H279" s="22"/>
      <c r="I279" s="22"/>
      <c r="J279" s="21"/>
      <c r="K279" s="21"/>
      <c r="L279" s="20"/>
      <c r="M279" s="19"/>
      <c r="N279" s="18"/>
      <c r="O279" s="159"/>
      <c r="P279" s="16"/>
      <c r="Q279" s="15"/>
    </row>
    <row r="280" spans="1:17" x14ac:dyDescent="0.2">
      <c r="A280" s="28"/>
      <c r="B280" s="27"/>
      <c r="C280" s="27"/>
      <c r="D280" s="26"/>
      <c r="E280" s="25"/>
      <c r="F280" s="24"/>
      <c r="G280" s="23"/>
      <c r="H280" s="22"/>
      <c r="I280" s="22"/>
      <c r="J280" s="21"/>
      <c r="K280" s="21"/>
      <c r="L280" s="20"/>
      <c r="M280" s="19"/>
      <c r="N280" s="18"/>
      <c r="O280" s="159"/>
      <c r="P280" s="16"/>
      <c r="Q280" s="15"/>
    </row>
    <row r="281" spans="1:17" x14ac:dyDescent="0.2">
      <c r="A281" s="28"/>
      <c r="B281" s="27"/>
      <c r="C281" s="27"/>
      <c r="D281" s="26"/>
      <c r="E281" s="25"/>
      <c r="F281" s="24"/>
      <c r="G281" s="23"/>
      <c r="H281" s="22"/>
      <c r="I281" s="22"/>
      <c r="J281" s="21"/>
      <c r="K281" s="21"/>
      <c r="L281" s="20"/>
      <c r="M281" s="19"/>
      <c r="N281" s="18"/>
      <c r="O281" s="159"/>
      <c r="P281" s="16"/>
      <c r="Q281" s="15"/>
    </row>
    <row r="282" spans="1:17" x14ac:dyDescent="0.2">
      <c r="A282" s="28"/>
      <c r="B282" s="27"/>
      <c r="C282" s="27"/>
      <c r="D282" s="26"/>
      <c r="E282" s="25"/>
      <c r="F282" s="24"/>
      <c r="G282" s="23"/>
      <c r="H282" s="22"/>
      <c r="I282" s="22"/>
      <c r="J282" s="21"/>
      <c r="K282" s="21"/>
      <c r="L282" s="20"/>
      <c r="M282" s="19"/>
      <c r="N282" s="18"/>
      <c r="O282" s="159"/>
      <c r="P282" s="16"/>
      <c r="Q282" s="15"/>
    </row>
    <row r="283" spans="1:17" x14ac:dyDescent="0.2">
      <c r="A283" s="28"/>
      <c r="B283" s="27"/>
      <c r="C283" s="27"/>
      <c r="D283" s="26"/>
      <c r="E283" s="25"/>
      <c r="F283" s="24"/>
      <c r="G283" s="23"/>
      <c r="H283" s="22"/>
      <c r="I283" s="22"/>
      <c r="J283" s="21"/>
      <c r="K283" s="21"/>
      <c r="L283" s="20"/>
      <c r="M283" s="19"/>
      <c r="N283" s="18"/>
      <c r="O283" s="159"/>
      <c r="P283" s="16"/>
      <c r="Q283" s="15"/>
    </row>
    <row r="284" spans="1:17" x14ac:dyDescent="0.2">
      <c r="A284" s="28"/>
      <c r="B284" s="27"/>
      <c r="C284" s="27"/>
      <c r="D284" s="26"/>
      <c r="E284" s="25"/>
      <c r="F284" s="24"/>
      <c r="G284" s="23"/>
      <c r="H284" s="22"/>
      <c r="I284" s="22"/>
      <c r="J284" s="21"/>
      <c r="K284" s="21"/>
      <c r="L284" s="20"/>
      <c r="M284" s="19"/>
      <c r="N284" s="18"/>
      <c r="O284" s="159"/>
      <c r="P284" s="16"/>
      <c r="Q284" s="15"/>
    </row>
    <row r="285" spans="1:17" x14ac:dyDescent="0.2">
      <c r="A285" s="28"/>
      <c r="B285" s="27"/>
      <c r="C285" s="27"/>
      <c r="D285" s="26"/>
      <c r="E285" s="25"/>
      <c r="F285" s="24"/>
      <c r="G285" s="23"/>
      <c r="H285" s="22"/>
      <c r="I285" s="22"/>
      <c r="J285" s="21"/>
      <c r="K285" s="21"/>
      <c r="L285" s="20"/>
      <c r="M285" s="19"/>
      <c r="N285" s="18"/>
      <c r="O285" s="159"/>
      <c r="P285" s="16"/>
      <c r="Q285" s="15"/>
    </row>
    <row r="286" spans="1:17" x14ac:dyDescent="0.2">
      <c r="A286" s="28"/>
      <c r="B286" s="27"/>
      <c r="C286" s="27"/>
      <c r="D286" s="26"/>
      <c r="E286" s="25"/>
      <c r="F286" s="24"/>
      <c r="G286" s="23"/>
      <c r="H286" s="22"/>
      <c r="I286" s="22"/>
      <c r="J286" s="21"/>
      <c r="K286" s="21"/>
      <c r="L286" s="20"/>
      <c r="M286" s="19"/>
      <c r="N286" s="18"/>
      <c r="O286" s="159"/>
      <c r="P286" s="16"/>
      <c r="Q286" s="15"/>
    </row>
    <row r="287" spans="1:17" x14ac:dyDescent="0.2">
      <c r="A287" s="28"/>
      <c r="B287" s="27"/>
      <c r="C287" s="27"/>
      <c r="D287" s="26"/>
      <c r="E287" s="25"/>
      <c r="F287" s="24"/>
      <c r="G287" s="23"/>
      <c r="H287" s="22"/>
      <c r="I287" s="22"/>
      <c r="J287" s="21"/>
      <c r="K287" s="21"/>
      <c r="L287" s="20"/>
      <c r="M287" s="19"/>
      <c r="N287" s="18"/>
      <c r="O287" s="159"/>
      <c r="P287" s="16"/>
      <c r="Q287" s="15"/>
    </row>
    <row r="288" spans="1:17" x14ac:dyDescent="0.2">
      <c r="A288" s="28"/>
      <c r="B288" s="27"/>
      <c r="C288" s="27"/>
      <c r="D288" s="26"/>
      <c r="E288" s="25"/>
      <c r="F288" s="24"/>
      <c r="G288" s="23"/>
      <c r="H288" s="22"/>
      <c r="I288" s="22"/>
      <c r="J288" s="21"/>
      <c r="K288" s="21"/>
      <c r="L288" s="20"/>
      <c r="M288" s="19"/>
      <c r="N288" s="18"/>
      <c r="O288" s="159"/>
      <c r="P288" s="16"/>
      <c r="Q288" s="15"/>
    </row>
    <row r="289" spans="1:17" x14ac:dyDescent="0.2">
      <c r="A289" s="28"/>
      <c r="B289" s="27"/>
      <c r="C289" s="27"/>
      <c r="D289" s="26"/>
      <c r="E289" s="25"/>
      <c r="F289" s="24"/>
      <c r="G289" s="23"/>
      <c r="H289" s="22"/>
      <c r="I289" s="22"/>
      <c r="J289" s="21"/>
      <c r="K289" s="21"/>
      <c r="L289" s="20"/>
      <c r="M289" s="19"/>
      <c r="N289" s="18"/>
      <c r="O289" s="159"/>
      <c r="P289" s="16"/>
      <c r="Q289" s="15"/>
    </row>
    <row r="290" spans="1:17" x14ac:dyDescent="0.2">
      <c r="A290" s="28"/>
      <c r="B290" s="27"/>
      <c r="C290" s="27"/>
      <c r="D290" s="26"/>
      <c r="E290" s="25"/>
      <c r="F290" s="24"/>
      <c r="G290" s="23"/>
      <c r="H290" s="22"/>
      <c r="I290" s="22"/>
      <c r="J290" s="21"/>
      <c r="K290" s="21"/>
      <c r="L290" s="20"/>
      <c r="M290" s="19"/>
      <c r="N290" s="18"/>
      <c r="O290" s="159"/>
      <c r="P290" s="16"/>
      <c r="Q290" s="15"/>
    </row>
    <row r="291" spans="1:17" x14ac:dyDescent="0.2">
      <c r="A291" s="28"/>
      <c r="B291" s="27"/>
      <c r="C291" s="27"/>
      <c r="D291" s="26"/>
      <c r="E291" s="25"/>
      <c r="F291" s="24"/>
      <c r="G291" s="23"/>
      <c r="H291" s="22"/>
      <c r="I291" s="22"/>
      <c r="J291" s="21"/>
      <c r="K291" s="21"/>
      <c r="L291" s="20"/>
      <c r="M291" s="19"/>
      <c r="N291" s="18"/>
      <c r="O291" s="159"/>
      <c r="P291" s="16"/>
      <c r="Q291" s="15"/>
    </row>
    <row r="292" spans="1:17" x14ac:dyDescent="0.2">
      <c r="A292" s="28"/>
      <c r="B292" s="27"/>
      <c r="C292" s="27"/>
      <c r="D292" s="26"/>
      <c r="E292" s="25"/>
      <c r="F292" s="24"/>
      <c r="G292" s="23"/>
      <c r="H292" s="22"/>
      <c r="I292" s="22"/>
      <c r="J292" s="21"/>
      <c r="K292" s="21"/>
      <c r="L292" s="20"/>
      <c r="M292" s="19"/>
      <c r="N292" s="18"/>
      <c r="O292" s="159"/>
      <c r="P292" s="16"/>
      <c r="Q292" s="15"/>
    </row>
    <row r="293" spans="1:17" x14ac:dyDescent="0.2">
      <c r="A293" s="28"/>
      <c r="B293" s="27"/>
      <c r="C293" s="27"/>
      <c r="D293" s="26"/>
      <c r="E293" s="25"/>
      <c r="F293" s="24"/>
      <c r="G293" s="23"/>
      <c r="H293" s="22"/>
      <c r="I293" s="22"/>
      <c r="J293" s="21"/>
      <c r="K293" s="21"/>
      <c r="L293" s="20"/>
      <c r="M293" s="19"/>
      <c r="N293" s="18"/>
      <c r="O293" s="159"/>
      <c r="P293" s="16"/>
      <c r="Q293" s="15"/>
    </row>
    <row r="294" spans="1:17" x14ac:dyDescent="0.2">
      <c r="A294" s="28"/>
      <c r="B294" s="27"/>
      <c r="C294" s="27"/>
      <c r="D294" s="26"/>
      <c r="E294" s="25"/>
      <c r="F294" s="24"/>
      <c r="G294" s="23"/>
      <c r="H294" s="22"/>
      <c r="I294" s="22"/>
      <c r="J294" s="21"/>
      <c r="K294" s="21"/>
      <c r="L294" s="20"/>
      <c r="M294" s="19"/>
      <c r="N294" s="18"/>
      <c r="O294" s="159"/>
      <c r="P294" s="16"/>
      <c r="Q294" s="15"/>
    </row>
    <row r="295" spans="1:17" x14ac:dyDescent="0.2">
      <c r="A295" s="28"/>
      <c r="B295" s="27"/>
      <c r="C295" s="27"/>
      <c r="D295" s="26"/>
      <c r="E295" s="25"/>
      <c r="F295" s="24"/>
      <c r="G295" s="23"/>
      <c r="H295" s="22"/>
      <c r="I295" s="22"/>
      <c r="J295" s="21"/>
      <c r="K295" s="21"/>
      <c r="L295" s="20"/>
      <c r="M295" s="19"/>
      <c r="N295" s="18"/>
      <c r="O295" s="159"/>
      <c r="P295" s="16"/>
      <c r="Q295" s="15"/>
    </row>
    <row r="296" spans="1:17" x14ac:dyDescent="0.2">
      <c r="A296" s="28"/>
      <c r="B296" s="27"/>
      <c r="C296" s="27"/>
      <c r="D296" s="26"/>
      <c r="E296" s="25"/>
      <c r="F296" s="24"/>
      <c r="G296" s="23"/>
      <c r="H296" s="22"/>
      <c r="I296" s="22"/>
      <c r="J296" s="21"/>
      <c r="K296" s="21"/>
      <c r="L296" s="20"/>
      <c r="M296" s="19"/>
      <c r="N296" s="18"/>
      <c r="O296" s="159"/>
      <c r="P296" s="16"/>
      <c r="Q296" s="15"/>
    </row>
    <row r="297" spans="1:17" x14ac:dyDescent="0.2">
      <c r="A297" s="28"/>
      <c r="B297" s="27"/>
      <c r="C297" s="27"/>
      <c r="D297" s="26"/>
      <c r="E297" s="25"/>
      <c r="F297" s="24"/>
      <c r="G297" s="23"/>
      <c r="H297" s="22"/>
      <c r="I297" s="22"/>
      <c r="J297" s="21"/>
      <c r="K297" s="21"/>
      <c r="L297" s="20"/>
      <c r="M297" s="19"/>
      <c r="N297" s="18"/>
      <c r="O297" s="159"/>
      <c r="P297" s="16"/>
      <c r="Q297" s="15"/>
    </row>
    <row r="298" spans="1:17" x14ac:dyDescent="0.2">
      <c r="A298" s="28"/>
      <c r="B298" s="27"/>
      <c r="C298" s="27"/>
      <c r="D298" s="26"/>
      <c r="E298" s="25"/>
      <c r="F298" s="24"/>
      <c r="G298" s="23"/>
      <c r="H298" s="22"/>
      <c r="I298" s="22"/>
      <c r="J298" s="21"/>
      <c r="K298" s="21"/>
      <c r="L298" s="20"/>
      <c r="M298" s="19"/>
      <c r="N298" s="18"/>
      <c r="O298" s="159"/>
      <c r="P298" s="16"/>
      <c r="Q298" s="15"/>
    </row>
    <row r="299" spans="1:17" x14ac:dyDescent="0.2">
      <c r="A299" s="28"/>
      <c r="B299" s="27"/>
      <c r="C299" s="27"/>
      <c r="D299" s="26"/>
      <c r="E299" s="25"/>
      <c r="F299" s="24"/>
      <c r="G299" s="23"/>
      <c r="H299" s="22"/>
      <c r="I299" s="22"/>
      <c r="J299" s="21"/>
      <c r="K299" s="21"/>
      <c r="L299" s="20"/>
      <c r="M299" s="19"/>
      <c r="N299" s="18"/>
      <c r="O299" s="159"/>
      <c r="P299" s="16"/>
      <c r="Q299" s="15"/>
    </row>
    <row r="300" spans="1:17" x14ac:dyDescent="0.2">
      <c r="A300" s="28"/>
      <c r="B300" s="27"/>
      <c r="C300" s="27"/>
      <c r="D300" s="26"/>
      <c r="E300" s="25"/>
      <c r="F300" s="24"/>
      <c r="G300" s="23"/>
      <c r="H300" s="22"/>
      <c r="I300" s="22"/>
      <c r="J300" s="21"/>
      <c r="K300" s="21"/>
      <c r="L300" s="20"/>
      <c r="M300" s="19"/>
      <c r="N300" s="18"/>
      <c r="O300" s="159"/>
      <c r="P300" s="16"/>
      <c r="Q300" s="15"/>
    </row>
    <row r="301" spans="1:17" x14ac:dyDescent="0.2">
      <c r="A301" s="28"/>
      <c r="B301" s="27"/>
      <c r="C301" s="27"/>
      <c r="D301" s="26"/>
      <c r="E301" s="25"/>
      <c r="F301" s="24"/>
      <c r="G301" s="23"/>
      <c r="H301" s="22"/>
      <c r="I301" s="22"/>
      <c r="J301" s="21"/>
      <c r="K301" s="21"/>
      <c r="L301" s="20"/>
      <c r="M301" s="19"/>
      <c r="N301" s="18"/>
      <c r="O301" s="159"/>
      <c r="P301" s="16"/>
      <c r="Q301" s="15"/>
    </row>
    <row r="302" spans="1:17" x14ac:dyDescent="0.2">
      <c r="A302" s="28"/>
      <c r="B302" s="27"/>
      <c r="C302" s="27"/>
      <c r="D302" s="26"/>
      <c r="E302" s="25"/>
      <c r="F302" s="24"/>
      <c r="G302" s="23"/>
      <c r="H302" s="22"/>
      <c r="I302" s="22"/>
      <c r="J302" s="21"/>
      <c r="K302" s="21"/>
      <c r="L302" s="20"/>
      <c r="M302" s="19"/>
      <c r="N302" s="18"/>
      <c r="O302" s="159"/>
      <c r="P302" s="16"/>
      <c r="Q302" s="15"/>
    </row>
    <row r="303" spans="1:17" x14ac:dyDescent="0.2">
      <c r="A303" s="28"/>
      <c r="B303" s="27"/>
      <c r="C303" s="27"/>
      <c r="D303" s="26"/>
      <c r="E303" s="25"/>
      <c r="F303" s="24"/>
      <c r="G303" s="23"/>
      <c r="H303" s="22"/>
      <c r="I303" s="22"/>
      <c r="J303" s="21"/>
      <c r="K303" s="21"/>
      <c r="L303" s="20"/>
      <c r="M303" s="19"/>
      <c r="N303" s="18"/>
      <c r="O303" s="159"/>
      <c r="P303" s="16"/>
      <c r="Q303" s="15"/>
    </row>
    <row r="304" spans="1:17" x14ac:dyDescent="0.2">
      <c r="A304" s="28"/>
      <c r="B304" s="27"/>
      <c r="C304" s="27"/>
      <c r="D304" s="26"/>
      <c r="E304" s="25"/>
      <c r="F304" s="24"/>
      <c r="G304" s="23"/>
      <c r="H304" s="22"/>
      <c r="I304" s="22"/>
      <c r="J304" s="21"/>
      <c r="K304" s="21"/>
      <c r="L304" s="20"/>
      <c r="M304" s="19"/>
      <c r="N304" s="18"/>
      <c r="O304" s="159"/>
      <c r="P304" s="16"/>
      <c r="Q304" s="15"/>
    </row>
    <row r="305" spans="1:17" x14ac:dyDescent="0.2">
      <c r="A305" s="28"/>
      <c r="B305" s="27"/>
      <c r="C305" s="27"/>
      <c r="D305" s="26"/>
      <c r="E305" s="25"/>
      <c r="F305" s="24"/>
      <c r="G305" s="23"/>
      <c r="H305" s="22"/>
      <c r="I305" s="22"/>
      <c r="J305" s="21"/>
      <c r="K305" s="21"/>
      <c r="L305" s="20"/>
      <c r="M305" s="19"/>
      <c r="N305" s="18"/>
      <c r="O305" s="159"/>
      <c r="P305" s="16"/>
      <c r="Q305" s="15"/>
    </row>
    <row r="306" spans="1:17" x14ac:dyDescent="0.2">
      <c r="A306" s="28"/>
      <c r="B306" s="27"/>
      <c r="C306" s="27"/>
      <c r="D306" s="26"/>
      <c r="E306" s="25"/>
      <c r="F306" s="24"/>
      <c r="G306" s="23"/>
      <c r="H306" s="22"/>
      <c r="I306" s="22"/>
      <c r="J306" s="21"/>
      <c r="K306" s="21"/>
      <c r="L306" s="20"/>
      <c r="M306" s="19"/>
      <c r="N306" s="18"/>
      <c r="O306" s="159"/>
      <c r="P306" s="16"/>
      <c r="Q306" s="15"/>
    </row>
    <row r="307" spans="1:17" x14ac:dyDescent="0.2">
      <c r="A307" s="28"/>
      <c r="B307" s="27"/>
      <c r="C307" s="27"/>
      <c r="D307" s="26"/>
      <c r="E307" s="25"/>
      <c r="F307" s="24"/>
      <c r="G307" s="23"/>
      <c r="H307" s="22"/>
      <c r="I307" s="22"/>
      <c r="J307" s="21"/>
      <c r="K307" s="21"/>
      <c r="L307" s="20"/>
      <c r="M307" s="19"/>
      <c r="N307" s="18"/>
      <c r="O307" s="159"/>
      <c r="P307" s="16"/>
      <c r="Q307" s="15"/>
    </row>
    <row r="308" spans="1:17" x14ac:dyDescent="0.2">
      <c r="A308" s="28"/>
      <c r="B308" s="27"/>
      <c r="C308" s="27"/>
      <c r="D308" s="26"/>
      <c r="E308" s="25"/>
      <c r="F308" s="24"/>
      <c r="G308" s="23"/>
      <c r="H308" s="22"/>
      <c r="I308" s="22"/>
      <c r="J308" s="21"/>
      <c r="K308" s="21"/>
      <c r="L308" s="20"/>
      <c r="M308" s="19"/>
      <c r="N308" s="18"/>
      <c r="O308" s="159"/>
      <c r="P308" s="16"/>
      <c r="Q308" s="15"/>
    </row>
    <row r="309" spans="1:17" x14ac:dyDescent="0.2">
      <c r="A309" s="28"/>
      <c r="B309" s="27"/>
      <c r="C309" s="27"/>
      <c r="D309" s="26"/>
      <c r="E309" s="25"/>
      <c r="F309" s="24"/>
      <c r="G309" s="23"/>
      <c r="H309" s="22"/>
      <c r="I309" s="22"/>
      <c r="J309" s="21"/>
      <c r="K309" s="21"/>
      <c r="L309" s="20"/>
      <c r="M309" s="19"/>
      <c r="N309" s="18"/>
      <c r="O309" s="159"/>
      <c r="P309" s="16"/>
      <c r="Q309" s="15"/>
    </row>
    <row r="310" spans="1:17" x14ac:dyDescent="0.2">
      <c r="A310" s="28"/>
      <c r="B310" s="27"/>
      <c r="C310" s="27"/>
      <c r="D310" s="26"/>
      <c r="E310" s="25"/>
      <c r="F310" s="24"/>
      <c r="G310" s="23"/>
      <c r="H310" s="22"/>
      <c r="I310" s="22"/>
      <c r="J310" s="21"/>
      <c r="K310" s="21"/>
      <c r="L310" s="20"/>
      <c r="M310" s="19"/>
      <c r="N310" s="18"/>
      <c r="O310" s="159"/>
      <c r="P310" s="16"/>
      <c r="Q310" s="15"/>
    </row>
    <row r="311" spans="1:17" x14ac:dyDescent="0.2">
      <c r="A311" s="28"/>
      <c r="B311" s="27"/>
      <c r="C311" s="27"/>
      <c r="D311" s="26"/>
      <c r="E311" s="25"/>
      <c r="F311" s="24"/>
      <c r="G311" s="23"/>
      <c r="H311" s="22"/>
      <c r="I311" s="22"/>
      <c r="J311" s="21"/>
      <c r="K311" s="21"/>
      <c r="L311" s="20"/>
      <c r="M311" s="19"/>
      <c r="N311" s="18"/>
      <c r="O311" s="159"/>
      <c r="P311" s="16"/>
      <c r="Q311" s="15"/>
    </row>
    <row r="312" spans="1:17" x14ac:dyDescent="0.2">
      <c r="A312" s="28"/>
      <c r="B312" s="27"/>
      <c r="C312" s="27"/>
      <c r="D312" s="26"/>
      <c r="E312" s="25"/>
      <c r="F312" s="24"/>
      <c r="G312" s="23"/>
      <c r="H312" s="22"/>
      <c r="I312" s="22"/>
      <c r="J312" s="21"/>
      <c r="K312" s="21"/>
      <c r="L312" s="20"/>
      <c r="M312" s="19"/>
      <c r="N312" s="18"/>
      <c r="O312" s="159"/>
      <c r="P312" s="16"/>
      <c r="Q312" s="15"/>
    </row>
    <row r="313" spans="1:17" x14ac:dyDescent="0.2">
      <c r="A313" s="28"/>
      <c r="B313" s="27"/>
      <c r="C313" s="27"/>
      <c r="D313" s="26"/>
      <c r="E313" s="25"/>
      <c r="F313" s="24"/>
      <c r="G313" s="23"/>
      <c r="H313" s="22"/>
      <c r="I313" s="22"/>
      <c r="J313" s="21"/>
      <c r="K313" s="21"/>
      <c r="L313" s="20"/>
      <c r="M313" s="19"/>
      <c r="N313" s="18"/>
      <c r="O313" s="159"/>
      <c r="P313" s="16"/>
      <c r="Q313" s="15"/>
    </row>
    <row r="314" spans="1:17" x14ac:dyDescent="0.2">
      <c r="A314" s="28"/>
      <c r="B314" s="27"/>
      <c r="C314" s="27"/>
      <c r="D314" s="26"/>
      <c r="E314" s="25"/>
      <c r="F314" s="24"/>
      <c r="G314" s="23"/>
      <c r="H314" s="22"/>
      <c r="I314" s="22"/>
      <c r="J314" s="21"/>
      <c r="K314" s="21"/>
      <c r="L314" s="20"/>
      <c r="M314" s="19"/>
      <c r="N314" s="18"/>
      <c r="O314" s="159"/>
      <c r="P314" s="16"/>
      <c r="Q314" s="15"/>
    </row>
    <row r="315" spans="1:17" x14ac:dyDescent="0.2">
      <c r="A315" s="28"/>
      <c r="B315" s="27"/>
      <c r="C315" s="27"/>
      <c r="D315" s="26"/>
      <c r="E315" s="25"/>
      <c r="F315" s="24"/>
      <c r="G315" s="23"/>
      <c r="H315" s="22"/>
      <c r="I315" s="22"/>
      <c r="J315" s="21"/>
      <c r="K315" s="21"/>
      <c r="L315" s="20"/>
      <c r="M315" s="19"/>
      <c r="N315" s="18"/>
      <c r="O315" s="159"/>
      <c r="P315" s="16"/>
      <c r="Q315" s="15"/>
    </row>
    <row r="316" spans="1:17" x14ac:dyDescent="0.2">
      <c r="A316" s="28"/>
      <c r="B316" s="27"/>
      <c r="C316" s="27"/>
      <c r="D316" s="26"/>
      <c r="E316" s="25"/>
      <c r="F316" s="24"/>
      <c r="G316" s="23"/>
      <c r="H316" s="22"/>
      <c r="I316" s="22"/>
      <c r="J316" s="21"/>
      <c r="K316" s="21"/>
      <c r="L316" s="20"/>
      <c r="M316" s="19"/>
      <c r="N316" s="18"/>
      <c r="O316" s="159"/>
      <c r="P316" s="16"/>
      <c r="Q316" s="15"/>
    </row>
    <row r="317" spans="1:17" x14ac:dyDescent="0.2">
      <c r="A317" s="28"/>
      <c r="B317" s="27"/>
      <c r="C317" s="27"/>
      <c r="D317" s="26"/>
      <c r="E317" s="25"/>
      <c r="F317" s="24"/>
      <c r="G317" s="23"/>
      <c r="H317" s="22"/>
      <c r="I317" s="22"/>
      <c r="J317" s="21"/>
      <c r="K317" s="21"/>
      <c r="L317" s="20"/>
      <c r="M317" s="19"/>
      <c r="N317" s="18"/>
      <c r="O317" s="159"/>
      <c r="P317" s="16"/>
      <c r="Q317" s="15"/>
    </row>
    <row r="318" spans="1:17" x14ac:dyDescent="0.2">
      <c r="A318" s="28"/>
      <c r="B318" s="27"/>
      <c r="C318" s="27"/>
      <c r="D318" s="26"/>
      <c r="E318" s="25"/>
      <c r="F318" s="24"/>
      <c r="G318" s="23"/>
      <c r="H318" s="22"/>
      <c r="I318" s="22"/>
      <c r="J318" s="21"/>
      <c r="K318" s="21"/>
      <c r="L318" s="20"/>
      <c r="M318" s="19"/>
      <c r="N318" s="18"/>
      <c r="O318" s="159"/>
      <c r="P318" s="16"/>
      <c r="Q318" s="15"/>
    </row>
    <row r="319" spans="1:17" x14ac:dyDescent="0.2">
      <c r="A319" s="28"/>
      <c r="B319" s="27"/>
      <c r="C319" s="27"/>
      <c r="D319" s="26"/>
      <c r="E319" s="25"/>
      <c r="F319" s="24"/>
      <c r="G319" s="23"/>
      <c r="H319" s="22"/>
      <c r="I319" s="22"/>
      <c r="J319" s="21"/>
      <c r="K319" s="21"/>
      <c r="L319" s="20"/>
      <c r="M319" s="19"/>
      <c r="N319" s="18"/>
      <c r="O319" s="159"/>
      <c r="P319" s="16"/>
      <c r="Q319" s="15"/>
    </row>
    <row r="320" spans="1:17" x14ac:dyDescent="0.2">
      <c r="A320" s="28"/>
      <c r="B320" s="27"/>
      <c r="C320" s="27"/>
      <c r="D320" s="26"/>
      <c r="E320" s="25"/>
      <c r="F320" s="24"/>
      <c r="G320" s="23"/>
      <c r="H320" s="22"/>
      <c r="I320" s="22"/>
      <c r="J320" s="21"/>
      <c r="K320" s="21"/>
      <c r="L320" s="20"/>
      <c r="M320" s="19"/>
      <c r="N320" s="18"/>
      <c r="O320" s="159"/>
      <c r="P320" s="16"/>
      <c r="Q320" s="15"/>
    </row>
    <row r="321" spans="1:17" x14ac:dyDescent="0.2">
      <c r="A321" s="28"/>
      <c r="B321" s="27"/>
      <c r="C321" s="27"/>
      <c r="D321" s="26"/>
      <c r="E321" s="25"/>
      <c r="F321" s="24"/>
      <c r="G321" s="23"/>
      <c r="H321" s="22"/>
      <c r="I321" s="22"/>
      <c r="J321" s="21"/>
      <c r="K321" s="21"/>
      <c r="L321" s="20"/>
      <c r="M321" s="19"/>
      <c r="N321" s="18"/>
      <c r="O321" s="159"/>
      <c r="P321" s="16"/>
      <c r="Q321" s="15"/>
    </row>
    <row r="322" spans="1:17" x14ac:dyDescent="0.2">
      <c r="A322" s="28"/>
      <c r="B322" s="27"/>
      <c r="C322" s="27"/>
      <c r="D322" s="26"/>
      <c r="E322" s="25"/>
      <c r="F322" s="24"/>
      <c r="G322" s="23"/>
      <c r="H322" s="22"/>
      <c r="I322" s="22"/>
      <c r="J322" s="21"/>
      <c r="K322" s="21"/>
      <c r="L322" s="20"/>
      <c r="M322" s="19"/>
      <c r="N322" s="18"/>
      <c r="O322" s="159"/>
      <c r="P322" s="16"/>
      <c r="Q322" s="15"/>
    </row>
    <row r="323" spans="1:17" x14ac:dyDescent="0.2">
      <c r="A323" s="28"/>
      <c r="B323" s="27"/>
      <c r="C323" s="27"/>
      <c r="D323" s="26"/>
      <c r="E323" s="25"/>
      <c r="F323" s="24"/>
      <c r="G323" s="23"/>
      <c r="H323" s="22"/>
      <c r="I323" s="22"/>
      <c r="J323" s="21"/>
      <c r="K323" s="21"/>
      <c r="L323" s="20"/>
      <c r="M323" s="19"/>
      <c r="N323" s="18"/>
      <c r="O323" s="159"/>
      <c r="P323" s="16"/>
      <c r="Q323" s="15"/>
    </row>
    <row r="324" spans="1:17" x14ac:dyDescent="0.2">
      <c r="A324" s="28"/>
      <c r="B324" s="27"/>
      <c r="C324" s="27"/>
      <c r="D324" s="26"/>
      <c r="E324" s="25"/>
      <c r="F324" s="24"/>
      <c r="G324" s="23"/>
      <c r="H324" s="22"/>
      <c r="I324" s="22"/>
      <c r="J324" s="21"/>
      <c r="K324" s="21"/>
      <c r="L324" s="20"/>
      <c r="M324" s="19"/>
      <c r="N324" s="18"/>
      <c r="O324" s="159"/>
      <c r="P324" s="16"/>
      <c r="Q324" s="15"/>
    </row>
    <row r="325" spans="1:17" x14ac:dyDescent="0.2">
      <c r="A325" s="28"/>
      <c r="B325" s="27"/>
      <c r="C325" s="27"/>
      <c r="D325" s="26"/>
      <c r="E325" s="25"/>
      <c r="F325" s="24"/>
      <c r="G325" s="23"/>
      <c r="H325" s="22"/>
      <c r="I325" s="22"/>
      <c r="J325" s="21"/>
      <c r="K325" s="21"/>
      <c r="L325" s="20"/>
      <c r="M325" s="19"/>
      <c r="N325" s="18"/>
      <c r="O325" s="159"/>
      <c r="P325" s="16"/>
      <c r="Q325" s="15"/>
    </row>
    <row r="326" spans="1:17" x14ac:dyDescent="0.2">
      <c r="A326" s="28"/>
      <c r="B326" s="27"/>
      <c r="C326" s="27"/>
      <c r="D326" s="26"/>
      <c r="E326" s="25"/>
      <c r="F326" s="24"/>
      <c r="G326" s="23"/>
      <c r="H326" s="22"/>
      <c r="I326" s="22"/>
      <c r="J326" s="21"/>
      <c r="K326" s="21"/>
      <c r="L326" s="20"/>
      <c r="M326" s="19"/>
      <c r="N326" s="18"/>
      <c r="O326" s="159"/>
      <c r="P326" s="16"/>
      <c r="Q326" s="15"/>
    </row>
    <row r="327" spans="1:17" x14ac:dyDescent="0.2">
      <c r="A327" s="28"/>
      <c r="B327" s="27"/>
      <c r="C327" s="27"/>
      <c r="D327" s="26"/>
      <c r="E327" s="25"/>
      <c r="F327" s="24"/>
      <c r="G327" s="23"/>
      <c r="H327" s="22"/>
      <c r="I327" s="22"/>
      <c r="J327" s="21"/>
      <c r="K327" s="21"/>
      <c r="L327" s="20"/>
      <c r="M327" s="19"/>
      <c r="N327" s="18"/>
      <c r="O327" s="159"/>
      <c r="P327" s="16"/>
      <c r="Q327" s="15"/>
    </row>
    <row r="328" spans="1:17" x14ac:dyDescent="0.2">
      <c r="A328" s="28"/>
      <c r="B328" s="27"/>
      <c r="C328" s="27"/>
      <c r="D328" s="26"/>
      <c r="E328" s="25"/>
      <c r="F328" s="24"/>
      <c r="G328" s="23"/>
      <c r="H328" s="22"/>
      <c r="I328" s="22"/>
      <c r="J328" s="21"/>
      <c r="K328" s="21"/>
      <c r="L328" s="20"/>
      <c r="M328" s="19"/>
      <c r="N328" s="18"/>
      <c r="O328" s="159"/>
      <c r="P328" s="16"/>
      <c r="Q328" s="15"/>
    </row>
    <row r="329" spans="1:17" x14ac:dyDescent="0.2">
      <c r="A329" s="28"/>
      <c r="B329" s="27"/>
      <c r="C329" s="27"/>
      <c r="D329" s="26"/>
      <c r="E329" s="25"/>
      <c r="F329" s="24"/>
      <c r="G329" s="23"/>
      <c r="H329" s="22"/>
      <c r="I329" s="22"/>
      <c r="J329" s="21"/>
      <c r="K329" s="21"/>
      <c r="L329" s="20"/>
      <c r="M329" s="19"/>
      <c r="N329" s="18"/>
      <c r="O329" s="159"/>
      <c r="P329" s="16"/>
      <c r="Q329" s="15"/>
    </row>
    <row r="330" spans="1:17" x14ac:dyDescent="0.2">
      <c r="A330" s="28"/>
      <c r="B330" s="27"/>
      <c r="C330" s="27"/>
      <c r="D330" s="26"/>
      <c r="E330" s="25"/>
      <c r="F330" s="24"/>
      <c r="G330" s="23"/>
      <c r="H330" s="22"/>
      <c r="I330" s="22"/>
      <c r="J330" s="21"/>
      <c r="K330" s="21"/>
      <c r="L330" s="20"/>
      <c r="M330" s="19"/>
      <c r="N330" s="18"/>
      <c r="O330" s="159"/>
      <c r="P330" s="16"/>
      <c r="Q330" s="15"/>
    </row>
    <row r="331" spans="1:17" x14ac:dyDescent="0.2">
      <c r="A331" s="28"/>
      <c r="B331" s="27"/>
      <c r="C331" s="27"/>
      <c r="D331" s="26"/>
      <c r="E331" s="25"/>
      <c r="F331" s="24"/>
      <c r="G331" s="23"/>
      <c r="H331" s="22"/>
      <c r="I331" s="22"/>
      <c r="J331" s="21"/>
      <c r="K331" s="21"/>
      <c r="L331" s="20"/>
      <c r="M331" s="19"/>
      <c r="N331" s="18"/>
      <c r="O331" s="159"/>
      <c r="P331" s="16"/>
      <c r="Q331" s="15"/>
    </row>
    <row r="332" spans="1:17" x14ac:dyDescent="0.2">
      <c r="A332" s="28"/>
      <c r="B332" s="27"/>
      <c r="C332" s="27"/>
      <c r="D332" s="26"/>
      <c r="E332" s="25"/>
      <c r="F332" s="24"/>
      <c r="G332" s="23"/>
      <c r="H332" s="22"/>
      <c r="I332" s="22"/>
      <c r="J332" s="21"/>
      <c r="K332" s="21"/>
      <c r="L332" s="20"/>
      <c r="M332" s="19"/>
      <c r="N332" s="18"/>
      <c r="O332" s="159"/>
      <c r="P332" s="16"/>
      <c r="Q332" s="15"/>
    </row>
    <row r="333" spans="1:17" x14ac:dyDescent="0.2">
      <c r="A333" s="28"/>
      <c r="B333" s="27"/>
      <c r="C333" s="27"/>
      <c r="D333" s="26"/>
      <c r="E333" s="25"/>
      <c r="F333" s="24"/>
      <c r="G333" s="23"/>
      <c r="H333" s="22"/>
      <c r="I333" s="22"/>
      <c r="J333" s="21"/>
      <c r="K333" s="21"/>
      <c r="L333" s="20"/>
      <c r="M333" s="19"/>
      <c r="N333" s="18"/>
      <c r="O333" s="159"/>
      <c r="P333" s="16"/>
      <c r="Q333" s="15"/>
    </row>
    <row r="334" spans="1:17" x14ac:dyDescent="0.2">
      <c r="A334" s="28"/>
      <c r="B334" s="27"/>
      <c r="C334" s="27"/>
      <c r="D334" s="26"/>
      <c r="E334" s="25"/>
      <c r="F334" s="24"/>
      <c r="G334" s="23"/>
      <c r="H334" s="22"/>
      <c r="I334" s="22"/>
      <c r="J334" s="21"/>
      <c r="K334" s="21"/>
      <c r="L334" s="20"/>
      <c r="M334" s="19"/>
      <c r="N334" s="18"/>
      <c r="O334" s="159"/>
      <c r="P334" s="16"/>
      <c r="Q334" s="15"/>
    </row>
    <row r="335" spans="1:17" x14ac:dyDescent="0.2">
      <c r="A335" s="28"/>
      <c r="B335" s="27"/>
      <c r="C335" s="27"/>
      <c r="D335" s="26"/>
      <c r="E335" s="25"/>
      <c r="F335" s="24"/>
      <c r="G335" s="23"/>
      <c r="H335" s="22"/>
      <c r="I335" s="22"/>
      <c r="J335" s="21"/>
      <c r="K335" s="21"/>
      <c r="L335" s="20"/>
      <c r="M335" s="19"/>
      <c r="N335" s="18"/>
      <c r="O335" s="159"/>
      <c r="P335" s="16"/>
      <c r="Q335" s="15"/>
    </row>
    <row r="336" spans="1:17" x14ac:dyDescent="0.2">
      <c r="A336" s="28"/>
      <c r="B336" s="27"/>
      <c r="C336" s="27"/>
      <c r="D336" s="26"/>
      <c r="E336" s="25"/>
      <c r="F336" s="24"/>
      <c r="G336" s="23"/>
      <c r="H336" s="22"/>
      <c r="I336" s="22"/>
      <c r="J336" s="21"/>
      <c r="K336" s="21"/>
      <c r="L336" s="20"/>
      <c r="M336" s="19"/>
      <c r="N336" s="18"/>
      <c r="O336" s="159"/>
      <c r="P336" s="16"/>
      <c r="Q336" s="15"/>
    </row>
    <row r="337" spans="1:17" x14ac:dyDescent="0.2">
      <c r="A337" s="28"/>
      <c r="B337" s="27"/>
      <c r="C337" s="27"/>
      <c r="D337" s="26"/>
      <c r="E337" s="25"/>
      <c r="F337" s="24"/>
      <c r="G337" s="23"/>
      <c r="H337" s="22"/>
      <c r="I337" s="22"/>
      <c r="J337" s="21"/>
      <c r="K337" s="21"/>
      <c r="L337" s="20"/>
      <c r="M337" s="19"/>
      <c r="N337" s="18"/>
      <c r="O337" s="159"/>
      <c r="P337" s="16"/>
      <c r="Q337" s="15"/>
    </row>
    <row r="338" spans="1:17" x14ac:dyDescent="0.2">
      <c r="A338" s="28"/>
      <c r="B338" s="27"/>
      <c r="C338" s="27"/>
      <c r="D338" s="26"/>
      <c r="E338" s="25"/>
      <c r="F338" s="24"/>
      <c r="G338" s="23"/>
      <c r="H338" s="22"/>
      <c r="I338" s="22"/>
      <c r="J338" s="21"/>
      <c r="K338" s="21"/>
      <c r="L338" s="20"/>
      <c r="M338" s="19"/>
      <c r="N338" s="18"/>
      <c r="O338" s="159"/>
      <c r="P338" s="16"/>
      <c r="Q338" s="15"/>
    </row>
    <row r="339" spans="1:17" x14ac:dyDescent="0.2">
      <c r="A339" s="28"/>
      <c r="B339" s="27"/>
      <c r="C339" s="27"/>
      <c r="D339" s="26"/>
      <c r="E339" s="25"/>
      <c r="F339" s="24"/>
      <c r="G339" s="23"/>
      <c r="H339" s="22"/>
      <c r="I339" s="22"/>
      <c r="J339" s="21"/>
      <c r="K339" s="21"/>
      <c r="L339" s="20"/>
      <c r="M339" s="19"/>
      <c r="N339" s="18"/>
      <c r="O339" s="159"/>
      <c r="P339" s="16"/>
      <c r="Q339" s="15"/>
    </row>
    <row r="340" spans="1:17" x14ac:dyDescent="0.2">
      <c r="A340" s="28"/>
      <c r="B340" s="27"/>
      <c r="C340" s="27"/>
      <c r="D340" s="26"/>
      <c r="E340" s="25"/>
      <c r="F340" s="24"/>
      <c r="G340" s="23"/>
      <c r="H340" s="22"/>
      <c r="I340" s="22"/>
      <c r="J340" s="21"/>
      <c r="K340" s="21"/>
      <c r="L340" s="20"/>
      <c r="M340" s="19"/>
      <c r="N340" s="18"/>
      <c r="O340" s="159"/>
      <c r="P340" s="16"/>
      <c r="Q340" s="15"/>
    </row>
    <row r="341" spans="1:17" x14ac:dyDescent="0.2">
      <c r="A341" s="28"/>
      <c r="B341" s="27"/>
      <c r="C341" s="27"/>
      <c r="D341" s="26"/>
      <c r="E341" s="25"/>
      <c r="F341" s="24"/>
      <c r="G341" s="23"/>
      <c r="H341" s="22"/>
      <c r="I341" s="22"/>
      <c r="J341" s="21"/>
      <c r="K341" s="21"/>
      <c r="L341" s="20"/>
      <c r="M341" s="19"/>
      <c r="N341" s="18"/>
      <c r="O341" s="159"/>
      <c r="P341" s="16"/>
      <c r="Q341" s="15"/>
    </row>
    <row r="342" spans="1:17" x14ac:dyDescent="0.2">
      <c r="A342" s="28"/>
      <c r="B342" s="27"/>
      <c r="C342" s="27"/>
      <c r="D342" s="26"/>
      <c r="E342" s="25"/>
      <c r="F342" s="24"/>
      <c r="G342" s="23"/>
      <c r="H342" s="22"/>
      <c r="I342" s="22"/>
      <c r="J342" s="21"/>
      <c r="K342" s="21"/>
      <c r="L342" s="20"/>
      <c r="M342" s="19"/>
      <c r="N342" s="18"/>
      <c r="O342" s="159"/>
      <c r="P342" s="16"/>
      <c r="Q342" s="15"/>
    </row>
    <row r="343" spans="1:17" x14ac:dyDescent="0.2">
      <c r="A343" s="28"/>
      <c r="B343" s="27"/>
      <c r="C343" s="27"/>
      <c r="D343" s="26"/>
      <c r="E343" s="25"/>
      <c r="F343" s="24"/>
      <c r="G343" s="23"/>
      <c r="H343" s="22"/>
      <c r="I343" s="22"/>
      <c r="J343" s="21"/>
      <c r="K343" s="21"/>
      <c r="L343" s="20"/>
      <c r="M343" s="19"/>
      <c r="N343" s="18"/>
      <c r="O343" s="159"/>
      <c r="P343" s="16"/>
      <c r="Q343" s="15"/>
    </row>
    <row r="344" spans="1:17" x14ac:dyDescent="0.2">
      <c r="A344" s="28"/>
      <c r="B344" s="27"/>
      <c r="C344" s="27"/>
      <c r="D344" s="26"/>
      <c r="E344" s="25"/>
      <c r="F344" s="24"/>
      <c r="G344" s="23"/>
      <c r="H344" s="22"/>
      <c r="I344" s="22"/>
      <c r="J344" s="21"/>
      <c r="K344" s="21"/>
      <c r="L344" s="20"/>
      <c r="M344" s="19"/>
      <c r="N344" s="18"/>
      <c r="O344" s="159"/>
      <c r="P344" s="16"/>
      <c r="Q344" s="15"/>
    </row>
    <row r="345" spans="1:17" x14ac:dyDescent="0.2">
      <c r="A345" s="28"/>
      <c r="B345" s="27"/>
      <c r="C345" s="27"/>
      <c r="D345" s="26"/>
      <c r="E345" s="25"/>
      <c r="F345" s="24"/>
      <c r="G345" s="23"/>
      <c r="H345" s="22"/>
      <c r="I345" s="22"/>
      <c r="J345" s="21"/>
      <c r="K345" s="21"/>
      <c r="L345" s="20"/>
      <c r="M345" s="19"/>
      <c r="N345" s="18"/>
      <c r="O345" s="159"/>
      <c r="P345" s="16"/>
      <c r="Q345" s="15"/>
    </row>
    <row r="346" spans="1:17" x14ac:dyDescent="0.2">
      <c r="A346" s="28"/>
      <c r="B346" s="27"/>
      <c r="C346" s="27"/>
      <c r="D346" s="26"/>
      <c r="E346" s="25"/>
      <c r="F346" s="24"/>
      <c r="G346" s="23"/>
      <c r="H346" s="22"/>
      <c r="I346" s="22"/>
      <c r="J346" s="21"/>
      <c r="K346" s="21"/>
      <c r="L346" s="20"/>
      <c r="M346" s="19"/>
      <c r="N346" s="18"/>
      <c r="O346" s="159"/>
      <c r="P346" s="16"/>
      <c r="Q346" s="15"/>
    </row>
    <row r="347" spans="1:17" x14ac:dyDescent="0.2">
      <c r="A347" s="28"/>
      <c r="B347" s="27"/>
      <c r="C347" s="27"/>
      <c r="D347" s="26"/>
      <c r="E347" s="25"/>
      <c r="F347" s="24"/>
      <c r="G347" s="23"/>
      <c r="H347" s="22"/>
      <c r="I347" s="22"/>
      <c r="J347" s="21"/>
      <c r="K347" s="21"/>
      <c r="L347" s="20"/>
      <c r="M347" s="19"/>
      <c r="N347" s="18"/>
      <c r="O347" s="159"/>
      <c r="P347" s="16"/>
      <c r="Q347" s="15"/>
    </row>
    <row r="348" spans="1:17" x14ac:dyDescent="0.2">
      <c r="A348" s="28"/>
      <c r="B348" s="27"/>
      <c r="C348" s="27"/>
      <c r="D348" s="26"/>
      <c r="E348" s="25"/>
      <c r="F348" s="24"/>
      <c r="G348" s="23"/>
      <c r="H348" s="22"/>
      <c r="I348" s="22"/>
      <c r="J348" s="21"/>
      <c r="K348" s="21"/>
      <c r="L348" s="20"/>
      <c r="M348" s="19"/>
      <c r="N348" s="18"/>
      <c r="O348" s="159"/>
      <c r="P348" s="16"/>
      <c r="Q348" s="15"/>
    </row>
    <row r="349" spans="1:17" x14ac:dyDescent="0.2">
      <c r="A349" s="28"/>
      <c r="B349" s="27"/>
      <c r="C349" s="27"/>
      <c r="D349" s="26"/>
      <c r="E349" s="25"/>
      <c r="F349" s="24"/>
      <c r="G349" s="23"/>
      <c r="H349" s="22"/>
      <c r="I349" s="22"/>
      <c r="J349" s="21"/>
      <c r="K349" s="21"/>
      <c r="L349" s="20"/>
      <c r="M349" s="19"/>
      <c r="N349" s="18"/>
      <c r="O349" s="159"/>
      <c r="P349" s="16"/>
      <c r="Q349" s="15"/>
    </row>
    <row r="350" spans="1:17" x14ac:dyDescent="0.2">
      <c r="A350" s="28"/>
      <c r="B350" s="27"/>
      <c r="C350" s="27"/>
      <c r="D350" s="26"/>
      <c r="E350" s="25"/>
      <c r="F350" s="24"/>
      <c r="G350" s="23"/>
      <c r="H350" s="22"/>
      <c r="I350" s="22"/>
      <c r="J350" s="21"/>
      <c r="K350" s="21"/>
      <c r="L350" s="20"/>
      <c r="M350" s="19"/>
      <c r="N350" s="18"/>
      <c r="O350" s="159"/>
      <c r="P350" s="16"/>
      <c r="Q350" s="15"/>
    </row>
    <row r="351" spans="1:17" x14ac:dyDescent="0.2">
      <c r="A351" s="28"/>
      <c r="B351" s="27"/>
      <c r="C351" s="27"/>
      <c r="D351" s="26"/>
      <c r="E351" s="25"/>
      <c r="F351" s="24"/>
      <c r="G351" s="23"/>
      <c r="H351" s="22"/>
      <c r="I351" s="22"/>
      <c r="J351" s="21"/>
      <c r="K351" s="21"/>
      <c r="L351" s="20"/>
      <c r="M351" s="19"/>
      <c r="N351" s="18"/>
      <c r="O351" s="159"/>
      <c r="P351" s="16"/>
      <c r="Q351" s="15"/>
    </row>
    <row r="352" spans="1:17" x14ac:dyDescent="0.2">
      <c r="A352" s="28"/>
      <c r="B352" s="27"/>
      <c r="C352" s="27"/>
      <c r="D352" s="26"/>
      <c r="E352" s="25"/>
      <c r="F352" s="24"/>
      <c r="G352" s="23"/>
      <c r="H352" s="22"/>
      <c r="I352" s="22"/>
      <c r="J352" s="21"/>
      <c r="K352" s="21"/>
      <c r="L352" s="20"/>
      <c r="M352" s="19"/>
      <c r="N352" s="18"/>
      <c r="O352" s="159"/>
      <c r="P352" s="16"/>
      <c r="Q352" s="15"/>
    </row>
    <row r="353" spans="1:17" x14ac:dyDescent="0.2">
      <c r="A353" s="28"/>
      <c r="B353" s="27"/>
      <c r="C353" s="27"/>
      <c r="D353" s="26"/>
      <c r="E353" s="25"/>
      <c r="F353" s="24"/>
      <c r="G353" s="23"/>
      <c r="H353" s="22"/>
      <c r="I353" s="22"/>
      <c r="J353" s="21"/>
      <c r="K353" s="21"/>
      <c r="L353" s="20"/>
      <c r="M353" s="19"/>
      <c r="N353" s="18"/>
      <c r="O353" s="159"/>
      <c r="P353" s="16"/>
      <c r="Q353" s="15"/>
    </row>
    <row r="354" spans="1:17" x14ac:dyDescent="0.2">
      <c r="A354" s="28"/>
      <c r="B354" s="27"/>
      <c r="C354" s="27"/>
      <c r="D354" s="26"/>
      <c r="E354" s="25"/>
      <c r="F354" s="24"/>
      <c r="G354" s="23"/>
      <c r="H354" s="22"/>
      <c r="I354" s="22"/>
      <c r="J354" s="21"/>
      <c r="K354" s="21"/>
      <c r="L354" s="20"/>
      <c r="M354" s="19"/>
      <c r="N354" s="18"/>
      <c r="O354" s="159"/>
      <c r="P354" s="16"/>
      <c r="Q354" s="15"/>
    </row>
    <row r="355" spans="1:17" x14ac:dyDescent="0.2">
      <c r="A355" s="28"/>
      <c r="B355" s="27"/>
      <c r="C355" s="27"/>
      <c r="D355" s="26"/>
      <c r="E355" s="25"/>
      <c r="F355" s="24"/>
      <c r="G355" s="23"/>
      <c r="H355" s="22"/>
      <c r="I355" s="22"/>
      <c r="J355" s="21"/>
      <c r="K355" s="21"/>
      <c r="L355" s="20"/>
      <c r="M355" s="19"/>
      <c r="N355" s="18"/>
      <c r="O355" s="159"/>
      <c r="P355" s="16"/>
      <c r="Q355" s="15"/>
    </row>
    <row r="356" spans="1:17" x14ac:dyDescent="0.2">
      <c r="A356" s="28"/>
      <c r="B356" s="27"/>
      <c r="C356" s="27"/>
      <c r="D356" s="26"/>
      <c r="E356" s="25"/>
      <c r="F356" s="24"/>
      <c r="G356" s="23"/>
      <c r="H356" s="22"/>
      <c r="I356" s="22"/>
      <c r="J356" s="21"/>
      <c r="K356" s="21"/>
      <c r="L356" s="20"/>
      <c r="M356" s="19"/>
      <c r="N356" s="18"/>
      <c r="O356" s="159"/>
      <c r="P356" s="16"/>
      <c r="Q356" s="15"/>
    </row>
    <row r="357" spans="1:17" x14ac:dyDescent="0.2">
      <c r="A357" s="28"/>
      <c r="B357" s="27"/>
      <c r="C357" s="27"/>
      <c r="D357" s="26"/>
      <c r="E357" s="25"/>
      <c r="F357" s="24"/>
      <c r="G357" s="23"/>
      <c r="H357" s="22"/>
      <c r="I357" s="22"/>
      <c r="J357" s="21"/>
      <c r="K357" s="21"/>
      <c r="L357" s="20"/>
      <c r="M357" s="19"/>
      <c r="N357" s="18"/>
      <c r="O357" s="159"/>
      <c r="P357" s="16"/>
      <c r="Q357" s="15"/>
    </row>
    <row r="358" spans="1:17" x14ac:dyDescent="0.2">
      <c r="A358" s="28"/>
      <c r="B358" s="27"/>
      <c r="C358" s="27"/>
      <c r="D358" s="26"/>
      <c r="E358" s="25"/>
      <c r="F358" s="24"/>
      <c r="G358" s="23"/>
      <c r="H358" s="22"/>
      <c r="I358" s="22"/>
      <c r="J358" s="21"/>
      <c r="K358" s="21"/>
      <c r="L358" s="20"/>
      <c r="M358" s="19"/>
      <c r="N358" s="18"/>
      <c r="O358" s="159"/>
      <c r="P358" s="16"/>
      <c r="Q358" s="15"/>
    </row>
    <row r="359" spans="1:17" x14ac:dyDescent="0.2">
      <c r="A359" s="28"/>
      <c r="B359" s="27"/>
      <c r="C359" s="27"/>
      <c r="D359" s="26"/>
      <c r="E359" s="25"/>
      <c r="F359" s="24"/>
      <c r="G359" s="23"/>
      <c r="H359" s="22"/>
      <c r="I359" s="22"/>
      <c r="J359" s="21"/>
      <c r="K359" s="21"/>
      <c r="L359" s="20"/>
      <c r="M359" s="19"/>
      <c r="N359" s="18"/>
      <c r="O359" s="159"/>
      <c r="P359" s="16"/>
      <c r="Q359" s="15"/>
    </row>
    <row r="360" spans="1:17" x14ac:dyDescent="0.2">
      <c r="A360" s="28"/>
      <c r="B360" s="27"/>
      <c r="C360" s="27"/>
      <c r="D360" s="26"/>
      <c r="E360" s="25"/>
      <c r="F360" s="24"/>
      <c r="G360" s="23"/>
      <c r="H360" s="22"/>
      <c r="I360" s="22"/>
      <c r="J360" s="21"/>
      <c r="K360" s="21"/>
      <c r="L360" s="20"/>
      <c r="M360" s="19"/>
      <c r="N360" s="18"/>
      <c r="O360" s="159"/>
      <c r="P360" s="16"/>
      <c r="Q360" s="15"/>
    </row>
    <row r="361" spans="1:17" x14ac:dyDescent="0.2">
      <c r="A361" s="28"/>
      <c r="B361" s="27"/>
      <c r="C361" s="27"/>
      <c r="D361" s="26"/>
      <c r="E361" s="25"/>
      <c r="F361" s="24"/>
      <c r="G361" s="23"/>
      <c r="H361" s="22"/>
      <c r="I361" s="22"/>
      <c r="J361" s="21"/>
      <c r="K361" s="21"/>
      <c r="L361" s="20"/>
      <c r="M361" s="19"/>
      <c r="N361" s="18"/>
      <c r="O361" s="159"/>
      <c r="P361" s="16"/>
      <c r="Q361" s="15"/>
    </row>
    <row r="362" spans="1:17" x14ac:dyDescent="0.2">
      <c r="A362" s="28"/>
      <c r="B362" s="27"/>
      <c r="C362" s="27"/>
      <c r="D362" s="26"/>
      <c r="E362" s="25"/>
      <c r="F362" s="24"/>
      <c r="G362" s="23"/>
      <c r="H362" s="22"/>
      <c r="I362" s="22"/>
      <c r="J362" s="21"/>
      <c r="K362" s="21"/>
      <c r="L362" s="20"/>
      <c r="M362" s="19"/>
      <c r="N362" s="18"/>
      <c r="O362" s="159"/>
      <c r="P362" s="16"/>
      <c r="Q362" s="15"/>
    </row>
    <row r="363" spans="1:17" x14ac:dyDescent="0.2">
      <c r="A363" s="28"/>
      <c r="B363" s="27"/>
      <c r="C363" s="27"/>
      <c r="D363" s="26"/>
      <c r="E363" s="25"/>
      <c r="F363" s="24"/>
      <c r="G363" s="23"/>
      <c r="H363" s="22"/>
      <c r="I363" s="22"/>
      <c r="J363" s="21"/>
      <c r="K363" s="21"/>
      <c r="L363" s="20"/>
      <c r="M363" s="19"/>
      <c r="N363" s="18"/>
      <c r="O363" s="159"/>
      <c r="P363" s="16"/>
      <c r="Q363" s="15"/>
    </row>
    <row r="364" spans="1:17" x14ac:dyDescent="0.2">
      <c r="A364" s="28"/>
      <c r="B364" s="27"/>
      <c r="C364" s="27"/>
      <c r="D364" s="26"/>
      <c r="E364" s="25"/>
      <c r="F364" s="24"/>
      <c r="G364" s="23"/>
      <c r="H364" s="22"/>
      <c r="I364" s="22"/>
      <c r="J364" s="21"/>
      <c r="K364" s="21"/>
      <c r="L364" s="20"/>
      <c r="M364" s="19"/>
      <c r="N364" s="18"/>
      <c r="O364" s="159"/>
      <c r="P364" s="16"/>
      <c r="Q364" s="15"/>
    </row>
    <row r="365" spans="1:17" x14ac:dyDescent="0.2">
      <c r="A365" s="28"/>
      <c r="B365" s="27"/>
      <c r="C365" s="27"/>
      <c r="D365" s="26"/>
      <c r="E365" s="25"/>
      <c r="F365" s="24"/>
      <c r="G365" s="23"/>
      <c r="H365" s="22"/>
      <c r="I365" s="22"/>
      <c r="J365" s="21"/>
      <c r="K365" s="21"/>
      <c r="L365" s="20"/>
      <c r="M365" s="19"/>
      <c r="N365" s="18"/>
      <c r="O365" s="159"/>
      <c r="P365" s="16"/>
      <c r="Q365" s="15"/>
    </row>
    <row r="366" spans="1:17" x14ac:dyDescent="0.2">
      <c r="A366" s="28"/>
      <c r="B366" s="27"/>
      <c r="C366" s="27"/>
      <c r="D366" s="26"/>
      <c r="E366" s="25"/>
      <c r="F366" s="24"/>
      <c r="G366" s="23"/>
      <c r="H366" s="22"/>
      <c r="I366" s="22"/>
      <c r="J366" s="21"/>
      <c r="K366" s="21"/>
      <c r="L366" s="20"/>
      <c r="M366" s="19"/>
      <c r="N366" s="18"/>
      <c r="O366" s="159"/>
      <c r="P366" s="16"/>
      <c r="Q366" s="15"/>
    </row>
    <row r="367" spans="1:17" x14ac:dyDescent="0.2">
      <c r="A367" s="28"/>
      <c r="B367" s="27"/>
      <c r="C367" s="27"/>
      <c r="D367" s="26"/>
      <c r="E367" s="25"/>
      <c r="F367" s="24"/>
      <c r="G367" s="23"/>
      <c r="H367" s="22"/>
      <c r="I367" s="22"/>
      <c r="J367" s="21"/>
      <c r="K367" s="21"/>
      <c r="L367" s="20"/>
      <c r="M367" s="19"/>
      <c r="N367" s="18"/>
      <c r="O367" s="159"/>
      <c r="P367" s="16"/>
      <c r="Q367" s="15"/>
    </row>
    <row r="368" spans="1:17" x14ac:dyDescent="0.2">
      <c r="A368" s="28"/>
      <c r="B368" s="27"/>
      <c r="C368" s="27"/>
      <c r="D368" s="26"/>
      <c r="E368" s="25"/>
      <c r="F368" s="24"/>
      <c r="G368" s="23"/>
      <c r="H368" s="22"/>
      <c r="I368" s="22"/>
      <c r="J368" s="21"/>
      <c r="K368" s="21"/>
      <c r="L368" s="20"/>
      <c r="M368" s="19"/>
      <c r="N368" s="18"/>
      <c r="O368" s="159"/>
      <c r="P368" s="16"/>
      <c r="Q368" s="15"/>
    </row>
    <row r="369" spans="1:17" x14ac:dyDescent="0.2">
      <c r="A369" s="28"/>
      <c r="B369" s="27"/>
      <c r="C369" s="27"/>
      <c r="D369" s="26"/>
      <c r="E369" s="25"/>
      <c r="F369" s="24"/>
      <c r="G369" s="23"/>
      <c r="H369" s="22"/>
      <c r="I369" s="22"/>
      <c r="J369" s="21"/>
      <c r="K369" s="21"/>
      <c r="L369" s="20"/>
      <c r="M369" s="19"/>
      <c r="N369" s="18"/>
      <c r="O369" s="159"/>
      <c r="P369" s="16"/>
      <c r="Q369" s="15"/>
    </row>
    <row r="370" spans="1:17" x14ac:dyDescent="0.2">
      <c r="A370" s="28"/>
      <c r="B370" s="27"/>
      <c r="C370" s="27"/>
      <c r="D370" s="26"/>
      <c r="E370" s="25"/>
      <c r="F370" s="24"/>
      <c r="G370" s="23"/>
      <c r="H370" s="22"/>
      <c r="I370" s="22"/>
      <c r="J370" s="21"/>
      <c r="K370" s="21"/>
      <c r="L370" s="20"/>
      <c r="M370" s="19"/>
      <c r="N370" s="18"/>
      <c r="O370" s="159"/>
      <c r="P370" s="16"/>
      <c r="Q370" s="15"/>
    </row>
    <row r="371" spans="1:17" x14ac:dyDescent="0.2">
      <c r="A371" s="28"/>
      <c r="B371" s="27"/>
      <c r="C371" s="27"/>
      <c r="D371" s="26"/>
      <c r="E371" s="25"/>
      <c r="F371" s="24"/>
      <c r="G371" s="23"/>
      <c r="H371" s="22"/>
      <c r="I371" s="22"/>
      <c r="J371" s="21"/>
      <c r="K371" s="21"/>
      <c r="L371" s="20"/>
      <c r="M371" s="19"/>
      <c r="N371" s="18"/>
      <c r="O371" s="159"/>
      <c r="P371" s="16"/>
      <c r="Q371" s="15"/>
    </row>
    <row r="372" spans="1:17" x14ac:dyDescent="0.2">
      <c r="A372" s="28"/>
      <c r="B372" s="27"/>
      <c r="C372" s="27"/>
      <c r="D372" s="26"/>
      <c r="E372" s="25"/>
      <c r="F372" s="24"/>
      <c r="G372" s="23"/>
      <c r="H372" s="22"/>
      <c r="I372" s="22"/>
      <c r="J372" s="21"/>
      <c r="K372" s="21"/>
      <c r="L372" s="20"/>
      <c r="M372" s="19"/>
      <c r="N372" s="18"/>
      <c r="O372" s="159"/>
      <c r="P372" s="16"/>
      <c r="Q372" s="15"/>
    </row>
    <row r="373" spans="1:17" x14ac:dyDescent="0.2">
      <c r="A373" s="28"/>
      <c r="B373" s="27"/>
      <c r="C373" s="27"/>
      <c r="D373" s="26"/>
      <c r="E373" s="25"/>
      <c r="F373" s="24"/>
      <c r="G373" s="23"/>
      <c r="H373" s="22"/>
      <c r="I373" s="22"/>
      <c r="J373" s="21"/>
      <c r="K373" s="21"/>
      <c r="L373" s="20"/>
      <c r="M373" s="19"/>
      <c r="N373" s="18"/>
      <c r="O373" s="159"/>
      <c r="P373" s="16"/>
      <c r="Q373" s="15"/>
    </row>
    <row r="374" spans="1:17" x14ac:dyDescent="0.2">
      <c r="A374" s="28"/>
      <c r="B374" s="27"/>
      <c r="C374" s="27"/>
      <c r="D374" s="26"/>
      <c r="E374" s="25"/>
      <c r="F374" s="24"/>
      <c r="G374" s="23"/>
      <c r="H374" s="22"/>
      <c r="I374" s="22"/>
      <c r="J374" s="21"/>
      <c r="K374" s="21"/>
      <c r="L374" s="20"/>
      <c r="M374" s="19"/>
      <c r="N374" s="18"/>
      <c r="O374" s="159"/>
      <c r="P374" s="16"/>
      <c r="Q374" s="15"/>
    </row>
    <row r="375" spans="1:17" x14ac:dyDescent="0.2">
      <c r="A375" s="28"/>
      <c r="B375" s="27"/>
      <c r="C375" s="27"/>
      <c r="D375" s="26"/>
      <c r="E375" s="25"/>
      <c r="F375" s="24"/>
      <c r="G375" s="23"/>
      <c r="H375" s="22"/>
      <c r="I375" s="22"/>
      <c r="J375" s="21"/>
      <c r="K375" s="21"/>
      <c r="L375" s="20"/>
      <c r="M375" s="19"/>
      <c r="N375" s="18"/>
      <c r="O375" s="159"/>
      <c r="P375" s="16"/>
      <c r="Q375" s="15"/>
    </row>
    <row r="376" spans="1:17" x14ac:dyDescent="0.2">
      <c r="A376" s="28"/>
      <c r="B376" s="27"/>
      <c r="C376" s="27"/>
      <c r="D376" s="26"/>
      <c r="E376" s="25"/>
      <c r="F376" s="24"/>
      <c r="G376" s="23"/>
      <c r="H376" s="22"/>
      <c r="I376" s="22"/>
      <c r="J376" s="21"/>
      <c r="K376" s="21"/>
      <c r="L376" s="20"/>
      <c r="M376" s="19"/>
      <c r="N376" s="18"/>
      <c r="O376" s="159"/>
      <c r="P376" s="16"/>
      <c r="Q376" s="15"/>
    </row>
    <row r="377" spans="1:17" x14ac:dyDescent="0.2">
      <c r="A377" s="28"/>
      <c r="B377" s="27"/>
      <c r="C377" s="27"/>
      <c r="D377" s="26"/>
      <c r="E377" s="25"/>
      <c r="F377" s="24"/>
      <c r="G377" s="23"/>
      <c r="H377" s="22"/>
      <c r="I377" s="22"/>
      <c r="J377" s="21"/>
      <c r="K377" s="21"/>
      <c r="L377" s="20"/>
      <c r="M377" s="19"/>
      <c r="N377" s="18"/>
      <c r="O377" s="159"/>
      <c r="P377" s="16"/>
      <c r="Q377" s="15"/>
    </row>
    <row r="378" spans="1:17" x14ac:dyDescent="0.2">
      <c r="A378" s="28"/>
      <c r="B378" s="27"/>
      <c r="C378" s="27"/>
      <c r="D378" s="26"/>
      <c r="E378" s="25"/>
      <c r="F378" s="24"/>
      <c r="G378" s="23"/>
      <c r="H378" s="22"/>
      <c r="I378" s="22"/>
      <c r="J378" s="21"/>
      <c r="K378" s="21"/>
      <c r="L378" s="20"/>
      <c r="M378" s="19"/>
      <c r="N378" s="18"/>
      <c r="O378" s="159"/>
      <c r="P378" s="16"/>
      <c r="Q378" s="15"/>
    </row>
    <row r="379" spans="1:17" x14ac:dyDescent="0.2">
      <c r="A379" s="28"/>
      <c r="B379" s="27"/>
      <c r="C379" s="27"/>
      <c r="D379" s="26"/>
      <c r="E379" s="25"/>
      <c r="F379" s="24"/>
      <c r="G379" s="23"/>
      <c r="H379" s="22"/>
      <c r="I379" s="22"/>
      <c r="J379" s="21"/>
      <c r="K379" s="21"/>
      <c r="L379" s="20"/>
      <c r="M379" s="19"/>
      <c r="N379" s="18"/>
      <c r="O379" s="159"/>
      <c r="P379" s="16"/>
      <c r="Q379" s="15"/>
    </row>
    <row r="380" spans="1:17" x14ac:dyDescent="0.2">
      <c r="A380" s="28"/>
      <c r="B380" s="27"/>
      <c r="C380" s="27"/>
      <c r="D380" s="26"/>
      <c r="E380" s="25"/>
      <c r="F380" s="24"/>
      <c r="G380" s="23"/>
      <c r="H380" s="22"/>
      <c r="I380" s="22"/>
      <c r="J380" s="21"/>
      <c r="K380" s="21"/>
      <c r="L380" s="20"/>
      <c r="M380" s="19"/>
      <c r="N380" s="18"/>
      <c r="O380" s="159"/>
      <c r="P380" s="16"/>
      <c r="Q380" s="15"/>
    </row>
    <row r="381" spans="1:17" x14ac:dyDescent="0.2">
      <c r="A381" s="28"/>
      <c r="B381" s="27"/>
      <c r="C381" s="27"/>
      <c r="D381" s="26"/>
      <c r="E381" s="25"/>
      <c r="F381" s="24"/>
      <c r="G381" s="23"/>
      <c r="H381" s="22"/>
      <c r="I381" s="22"/>
      <c r="J381" s="21"/>
      <c r="K381" s="21"/>
      <c r="L381" s="20"/>
      <c r="M381" s="19"/>
      <c r="N381" s="18"/>
      <c r="O381" s="159"/>
      <c r="P381" s="16"/>
      <c r="Q381" s="15"/>
    </row>
    <row r="382" spans="1:17" x14ac:dyDescent="0.2">
      <c r="A382" s="28"/>
      <c r="B382" s="27"/>
      <c r="C382" s="27"/>
      <c r="D382" s="26"/>
      <c r="E382" s="25"/>
      <c r="F382" s="24"/>
      <c r="G382" s="23"/>
      <c r="H382" s="22"/>
      <c r="I382" s="22"/>
      <c r="J382" s="21"/>
      <c r="K382" s="21"/>
      <c r="L382" s="20"/>
      <c r="M382" s="19"/>
      <c r="N382" s="18"/>
      <c r="O382" s="159"/>
      <c r="P382" s="16"/>
      <c r="Q382" s="15"/>
    </row>
    <row r="383" spans="1:17" x14ac:dyDescent="0.2">
      <c r="A383" s="28"/>
      <c r="B383" s="27"/>
      <c r="C383" s="27"/>
      <c r="D383" s="26"/>
      <c r="E383" s="25"/>
      <c r="F383" s="24"/>
      <c r="G383" s="23"/>
      <c r="H383" s="22"/>
      <c r="I383" s="22"/>
      <c r="J383" s="21"/>
      <c r="K383" s="21"/>
      <c r="L383" s="20"/>
      <c r="M383" s="19"/>
      <c r="N383" s="18"/>
      <c r="O383" s="159"/>
      <c r="P383" s="16"/>
      <c r="Q383" s="15"/>
    </row>
    <row r="384" spans="1:17" x14ac:dyDescent="0.2">
      <c r="A384" s="28"/>
      <c r="B384" s="27"/>
      <c r="C384" s="27"/>
      <c r="D384" s="26"/>
      <c r="E384" s="25"/>
      <c r="F384" s="24"/>
      <c r="G384" s="23"/>
      <c r="H384" s="22"/>
      <c r="I384" s="22"/>
      <c r="J384" s="21"/>
      <c r="K384" s="21"/>
      <c r="L384" s="20"/>
      <c r="M384" s="19"/>
      <c r="N384" s="18"/>
      <c r="O384" s="159"/>
      <c r="P384" s="16"/>
      <c r="Q384" s="15"/>
    </row>
    <row r="385" spans="1:17" x14ac:dyDescent="0.2">
      <c r="A385" s="28"/>
      <c r="B385" s="27"/>
      <c r="C385" s="27"/>
      <c r="D385" s="26"/>
      <c r="E385" s="25"/>
      <c r="F385" s="24"/>
      <c r="G385" s="23"/>
      <c r="H385" s="22"/>
      <c r="I385" s="22"/>
      <c r="J385" s="21"/>
      <c r="K385" s="21"/>
      <c r="L385" s="20"/>
      <c r="M385" s="19"/>
      <c r="N385" s="18"/>
      <c r="O385" s="159"/>
      <c r="P385" s="16"/>
      <c r="Q385" s="15"/>
    </row>
    <row r="386" spans="1:17" x14ac:dyDescent="0.2">
      <c r="A386" s="28"/>
      <c r="B386" s="27"/>
      <c r="C386" s="27"/>
      <c r="D386" s="26"/>
      <c r="E386" s="25"/>
      <c r="F386" s="24"/>
      <c r="G386" s="23"/>
      <c r="H386" s="22"/>
      <c r="I386" s="22"/>
      <c r="J386" s="21"/>
      <c r="K386" s="21"/>
      <c r="L386" s="20"/>
      <c r="M386" s="19"/>
      <c r="N386" s="18"/>
      <c r="O386" s="159"/>
      <c r="P386" s="16"/>
      <c r="Q386" s="15"/>
    </row>
    <row r="387" spans="1:17" x14ac:dyDescent="0.2">
      <c r="A387" s="28"/>
      <c r="B387" s="27"/>
      <c r="C387" s="27"/>
      <c r="D387" s="26"/>
      <c r="E387" s="25"/>
      <c r="F387" s="24"/>
      <c r="G387" s="23"/>
      <c r="H387" s="22"/>
      <c r="I387" s="22"/>
      <c r="J387" s="21"/>
      <c r="K387" s="21"/>
      <c r="L387" s="20"/>
      <c r="M387" s="19"/>
      <c r="N387" s="18"/>
      <c r="O387" s="159"/>
      <c r="P387" s="16"/>
      <c r="Q387" s="15"/>
    </row>
    <row r="388" spans="1:17" x14ac:dyDescent="0.2">
      <c r="A388" s="28"/>
      <c r="B388" s="27"/>
      <c r="C388" s="27"/>
      <c r="D388" s="26"/>
      <c r="E388" s="25"/>
      <c r="F388" s="24"/>
      <c r="G388" s="23"/>
      <c r="H388" s="22"/>
      <c r="I388" s="22"/>
      <c r="J388" s="21"/>
      <c r="K388" s="21"/>
      <c r="L388" s="20"/>
      <c r="M388" s="19"/>
      <c r="N388" s="18"/>
      <c r="O388" s="159"/>
      <c r="P388" s="16"/>
      <c r="Q388" s="15"/>
    </row>
    <row r="389" spans="1:17" x14ac:dyDescent="0.2">
      <c r="A389" s="28"/>
      <c r="B389" s="27"/>
      <c r="C389" s="27"/>
      <c r="D389" s="26"/>
      <c r="E389" s="25"/>
      <c r="F389" s="24"/>
      <c r="G389" s="23"/>
      <c r="H389" s="22"/>
      <c r="I389" s="22"/>
      <c r="J389" s="21"/>
      <c r="K389" s="21"/>
      <c r="L389" s="20"/>
      <c r="M389" s="19"/>
      <c r="N389" s="18"/>
      <c r="O389" s="159"/>
      <c r="P389" s="16"/>
      <c r="Q389" s="15"/>
    </row>
    <row r="390" spans="1:17" x14ac:dyDescent="0.2">
      <c r="A390" s="28"/>
      <c r="B390" s="27"/>
      <c r="C390" s="27"/>
      <c r="D390" s="26"/>
      <c r="E390" s="25"/>
      <c r="F390" s="24"/>
      <c r="G390" s="23"/>
      <c r="H390" s="22"/>
      <c r="I390" s="22"/>
      <c r="J390" s="21"/>
      <c r="K390" s="21"/>
      <c r="L390" s="20"/>
      <c r="M390" s="19"/>
      <c r="N390" s="18"/>
      <c r="O390" s="159"/>
      <c r="P390" s="16"/>
      <c r="Q390" s="15"/>
    </row>
    <row r="391" spans="1:17" x14ac:dyDescent="0.2">
      <c r="A391" s="28"/>
      <c r="B391" s="27"/>
      <c r="C391" s="27"/>
      <c r="D391" s="26"/>
      <c r="E391" s="25"/>
      <c r="F391" s="24"/>
      <c r="G391" s="23"/>
      <c r="H391" s="22"/>
      <c r="I391" s="22"/>
      <c r="J391" s="21"/>
      <c r="K391" s="21"/>
      <c r="L391" s="20"/>
      <c r="M391" s="19"/>
      <c r="N391" s="18"/>
      <c r="O391" s="159"/>
      <c r="P391" s="16"/>
      <c r="Q391" s="15"/>
    </row>
    <row r="392" spans="1:17" x14ac:dyDescent="0.2">
      <c r="A392" s="28"/>
      <c r="B392" s="27"/>
      <c r="C392" s="27"/>
      <c r="D392" s="26"/>
      <c r="E392" s="25"/>
      <c r="F392" s="24"/>
      <c r="G392" s="23"/>
      <c r="H392" s="22"/>
      <c r="I392" s="22"/>
      <c r="J392" s="21"/>
      <c r="K392" s="21"/>
      <c r="L392" s="20"/>
      <c r="M392" s="19"/>
      <c r="N392" s="18"/>
      <c r="O392" s="159"/>
      <c r="P392" s="16"/>
      <c r="Q392" s="15"/>
    </row>
    <row r="393" spans="1:17" x14ac:dyDescent="0.2">
      <c r="A393" s="28"/>
      <c r="B393" s="27"/>
      <c r="C393" s="27"/>
      <c r="D393" s="26"/>
      <c r="E393" s="25"/>
      <c r="F393" s="24"/>
      <c r="G393" s="23"/>
      <c r="H393" s="22"/>
      <c r="I393" s="22"/>
      <c r="J393" s="21"/>
      <c r="K393" s="21"/>
      <c r="L393" s="20"/>
      <c r="M393" s="19"/>
      <c r="N393" s="18"/>
      <c r="O393" s="159"/>
      <c r="P393" s="16"/>
      <c r="Q393" s="15"/>
    </row>
    <row r="394" spans="1:17" x14ac:dyDescent="0.2">
      <c r="A394" s="28"/>
      <c r="B394" s="27"/>
      <c r="C394" s="27"/>
      <c r="D394" s="26"/>
      <c r="E394" s="25"/>
      <c r="F394" s="24"/>
      <c r="G394" s="23"/>
      <c r="H394" s="22"/>
      <c r="I394" s="22"/>
      <c r="J394" s="21"/>
      <c r="K394" s="21"/>
      <c r="L394" s="20"/>
      <c r="M394" s="19"/>
      <c r="N394" s="18"/>
      <c r="O394" s="159"/>
      <c r="P394" s="16"/>
      <c r="Q394" s="15"/>
    </row>
    <row r="395" spans="1:17" x14ac:dyDescent="0.2">
      <c r="A395" s="28"/>
      <c r="B395" s="27"/>
      <c r="C395" s="27"/>
      <c r="D395" s="26"/>
      <c r="E395" s="25"/>
      <c r="F395" s="24"/>
      <c r="G395" s="23"/>
      <c r="H395" s="22"/>
      <c r="I395" s="22"/>
      <c r="J395" s="21"/>
      <c r="K395" s="21"/>
      <c r="L395" s="20"/>
      <c r="M395" s="19"/>
      <c r="N395" s="18"/>
      <c r="O395" s="159"/>
      <c r="P395" s="16"/>
      <c r="Q395" s="15"/>
    </row>
    <row r="396" spans="1:17" x14ac:dyDescent="0.2">
      <c r="A396" s="28"/>
      <c r="B396" s="27"/>
      <c r="C396" s="27"/>
      <c r="D396" s="26"/>
      <c r="E396" s="25"/>
      <c r="F396" s="24"/>
      <c r="G396" s="23"/>
      <c r="H396" s="22"/>
      <c r="I396" s="22"/>
      <c r="J396" s="21"/>
      <c r="K396" s="21"/>
      <c r="L396" s="20"/>
      <c r="M396" s="19"/>
      <c r="N396" s="18"/>
      <c r="O396" s="159"/>
      <c r="P396" s="16"/>
      <c r="Q396" s="15"/>
    </row>
    <row r="397" spans="1:17" x14ac:dyDescent="0.2">
      <c r="A397" s="28"/>
      <c r="B397" s="27"/>
      <c r="C397" s="27"/>
      <c r="D397" s="26"/>
      <c r="E397" s="25"/>
      <c r="F397" s="24"/>
      <c r="G397" s="23"/>
      <c r="H397" s="22"/>
      <c r="I397" s="22"/>
      <c r="J397" s="21"/>
      <c r="K397" s="21"/>
      <c r="L397" s="20"/>
      <c r="M397" s="19"/>
      <c r="N397" s="18"/>
      <c r="O397" s="159"/>
      <c r="P397" s="16"/>
      <c r="Q397" s="15"/>
    </row>
    <row r="398" spans="1:17" x14ac:dyDescent="0.2">
      <c r="A398" s="28"/>
      <c r="B398" s="27"/>
      <c r="C398" s="27"/>
      <c r="D398" s="26"/>
      <c r="E398" s="25"/>
      <c r="F398" s="24"/>
      <c r="G398" s="23"/>
      <c r="H398" s="22"/>
      <c r="I398" s="22"/>
      <c r="J398" s="21"/>
      <c r="K398" s="21"/>
      <c r="L398" s="20"/>
      <c r="M398" s="19"/>
      <c r="N398" s="18"/>
      <c r="O398" s="159"/>
      <c r="P398" s="16"/>
      <c r="Q398" s="15"/>
    </row>
    <row r="399" spans="1:17" x14ac:dyDescent="0.2">
      <c r="A399" s="28"/>
      <c r="B399" s="27"/>
      <c r="C399" s="27"/>
      <c r="D399" s="26"/>
      <c r="E399" s="25"/>
      <c r="F399" s="24"/>
      <c r="G399" s="23"/>
      <c r="H399" s="22"/>
      <c r="I399" s="22"/>
      <c r="J399" s="21"/>
      <c r="K399" s="21"/>
      <c r="L399" s="20"/>
      <c r="M399" s="19"/>
      <c r="N399" s="18"/>
      <c r="O399" s="159"/>
      <c r="P399" s="16"/>
      <c r="Q399" s="15"/>
    </row>
    <row r="400" spans="1:17" x14ac:dyDescent="0.2">
      <c r="A400" s="28"/>
      <c r="B400" s="27"/>
      <c r="C400" s="27"/>
      <c r="D400" s="26"/>
      <c r="E400" s="25"/>
      <c r="F400" s="24"/>
      <c r="G400" s="23"/>
      <c r="H400" s="22"/>
      <c r="I400" s="22"/>
      <c r="J400" s="21"/>
      <c r="K400" s="21"/>
      <c r="L400" s="20"/>
      <c r="M400" s="19"/>
      <c r="N400" s="18"/>
      <c r="O400" s="159"/>
      <c r="P400" s="16"/>
      <c r="Q400" s="15"/>
    </row>
    <row r="401" spans="1:17" x14ac:dyDescent="0.2">
      <c r="A401" s="28"/>
      <c r="B401" s="27"/>
      <c r="C401" s="27"/>
      <c r="D401" s="26"/>
      <c r="E401" s="25"/>
      <c r="F401" s="24"/>
      <c r="G401" s="23"/>
      <c r="H401" s="22"/>
      <c r="I401" s="22"/>
      <c r="J401" s="21"/>
      <c r="K401" s="21"/>
      <c r="L401" s="20"/>
      <c r="M401" s="19"/>
      <c r="N401" s="18"/>
      <c r="O401" s="159"/>
      <c r="P401" s="16"/>
      <c r="Q401" s="15"/>
    </row>
    <row r="402" spans="1:17" x14ac:dyDescent="0.2">
      <c r="A402" s="28"/>
      <c r="B402" s="27"/>
      <c r="C402" s="27"/>
      <c r="D402" s="26"/>
      <c r="E402" s="25"/>
      <c r="F402" s="24"/>
      <c r="G402" s="23"/>
      <c r="H402" s="22"/>
      <c r="I402" s="22"/>
      <c r="J402" s="21"/>
      <c r="K402" s="21"/>
      <c r="L402" s="20"/>
      <c r="M402" s="19"/>
      <c r="N402" s="18"/>
      <c r="O402" s="159"/>
      <c r="P402" s="16"/>
      <c r="Q402" s="15"/>
    </row>
    <row r="403" spans="1:17" x14ac:dyDescent="0.2">
      <c r="A403" s="28"/>
      <c r="B403" s="27"/>
      <c r="C403" s="27"/>
      <c r="D403" s="26"/>
      <c r="E403" s="25"/>
      <c r="F403" s="24"/>
      <c r="G403" s="23"/>
      <c r="H403" s="22"/>
      <c r="I403" s="22"/>
      <c r="J403" s="21"/>
      <c r="K403" s="21"/>
      <c r="L403" s="20"/>
      <c r="M403" s="19"/>
      <c r="N403" s="18"/>
      <c r="O403" s="159"/>
      <c r="P403" s="16"/>
      <c r="Q403" s="15"/>
    </row>
    <row r="404" spans="1:17" x14ac:dyDescent="0.2">
      <c r="A404" s="28"/>
      <c r="B404" s="27"/>
      <c r="C404" s="27"/>
      <c r="D404" s="26"/>
      <c r="E404" s="25"/>
      <c r="F404" s="24"/>
      <c r="G404" s="23"/>
      <c r="H404" s="22"/>
      <c r="I404" s="22"/>
      <c r="J404" s="21"/>
      <c r="K404" s="21"/>
      <c r="L404" s="20"/>
      <c r="M404" s="19"/>
      <c r="N404" s="18"/>
      <c r="O404" s="159"/>
      <c r="P404" s="16"/>
      <c r="Q404" s="15"/>
    </row>
    <row r="405" spans="1:17" x14ac:dyDescent="0.2">
      <c r="A405" s="28"/>
      <c r="B405" s="27"/>
      <c r="C405" s="27"/>
      <c r="D405" s="26"/>
      <c r="E405" s="25"/>
      <c r="F405" s="24"/>
      <c r="G405" s="23"/>
      <c r="H405" s="22"/>
      <c r="I405" s="22"/>
      <c r="J405" s="21"/>
      <c r="K405" s="21"/>
      <c r="L405" s="20"/>
      <c r="M405" s="19"/>
      <c r="N405" s="18"/>
      <c r="O405" s="159"/>
      <c r="P405" s="16"/>
      <c r="Q405" s="15"/>
    </row>
    <row r="406" spans="1:17" x14ac:dyDescent="0.2">
      <c r="A406" s="28"/>
      <c r="B406" s="27"/>
      <c r="C406" s="27"/>
      <c r="D406" s="26"/>
      <c r="E406" s="25"/>
      <c r="F406" s="24"/>
      <c r="G406" s="23"/>
      <c r="H406" s="22"/>
      <c r="I406" s="22"/>
      <c r="J406" s="21"/>
      <c r="K406" s="21"/>
      <c r="L406" s="20"/>
      <c r="M406" s="19"/>
      <c r="N406" s="18"/>
      <c r="O406" s="159"/>
      <c r="P406" s="16"/>
      <c r="Q406" s="15"/>
    </row>
    <row r="407" spans="1:17" x14ac:dyDescent="0.2">
      <c r="A407" s="28"/>
      <c r="B407" s="27"/>
      <c r="C407" s="27"/>
      <c r="D407" s="26"/>
      <c r="E407" s="25"/>
      <c r="F407" s="24"/>
      <c r="G407" s="23"/>
      <c r="H407" s="22"/>
      <c r="I407" s="22"/>
      <c r="J407" s="21"/>
      <c r="K407" s="21"/>
      <c r="L407" s="20"/>
      <c r="M407" s="19"/>
      <c r="N407" s="18"/>
      <c r="O407" s="159"/>
      <c r="P407" s="16"/>
      <c r="Q407" s="15"/>
    </row>
    <row r="408" spans="1:17" x14ac:dyDescent="0.2">
      <c r="A408" s="28"/>
      <c r="B408" s="27"/>
      <c r="C408" s="27"/>
      <c r="D408" s="26"/>
      <c r="E408" s="25"/>
      <c r="F408" s="24"/>
      <c r="G408" s="23"/>
      <c r="H408" s="22"/>
      <c r="I408" s="22"/>
      <c r="J408" s="21"/>
      <c r="K408" s="21"/>
      <c r="L408" s="20"/>
      <c r="M408" s="19"/>
      <c r="N408" s="18"/>
      <c r="O408" s="159"/>
      <c r="P408" s="16"/>
      <c r="Q408" s="15"/>
    </row>
    <row r="409" spans="1:17" x14ac:dyDescent="0.2">
      <c r="A409" s="28"/>
      <c r="B409" s="27"/>
      <c r="C409" s="27"/>
      <c r="D409" s="26"/>
      <c r="E409" s="25"/>
      <c r="F409" s="24"/>
      <c r="G409" s="23"/>
      <c r="H409" s="22"/>
      <c r="I409" s="22"/>
      <c r="J409" s="21"/>
      <c r="K409" s="21"/>
      <c r="L409" s="20"/>
      <c r="M409" s="19"/>
      <c r="N409" s="18"/>
      <c r="O409" s="159"/>
      <c r="P409" s="16"/>
      <c r="Q409" s="15"/>
    </row>
    <row r="410" spans="1:17" x14ac:dyDescent="0.2">
      <c r="A410" s="28"/>
      <c r="B410" s="27"/>
      <c r="C410" s="27"/>
      <c r="D410" s="26"/>
      <c r="E410" s="25"/>
      <c r="F410" s="24"/>
      <c r="G410" s="23"/>
      <c r="H410" s="22"/>
      <c r="I410" s="22"/>
      <c r="J410" s="21"/>
      <c r="K410" s="21"/>
      <c r="L410" s="20"/>
      <c r="M410" s="19"/>
      <c r="N410" s="18"/>
      <c r="O410" s="159"/>
      <c r="P410" s="16"/>
      <c r="Q410" s="15"/>
    </row>
    <row r="411" spans="1:17" x14ac:dyDescent="0.2">
      <c r="A411" s="28"/>
      <c r="B411" s="27"/>
      <c r="C411" s="27"/>
      <c r="D411" s="26"/>
      <c r="E411" s="25"/>
      <c r="F411" s="24"/>
      <c r="G411" s="23"/>
      <c r="H411" s="22"/>
      <c r="I411" s="22"/>
      <c r="J411" s="21"/>
      <c r="K411" s="21"/>
      <c r="L411" s="20"/>
      <c r="M411" s="19"/>
      <c r="N411" s="18"/>
      <c r="O411" s="159"/>
      <c r="P411" s="16"/>
      <c r="Q411" s="15"/>
    </row>
    <row r="412" spans="1:17" x14ac:dyDescent="0.2">
      <c r="A412" s="28"/>
      <c r="B412" s="27"/>
      <c r="C412" s="27"/>
      <c r="D412" s="26"/>
      <c r="E412" s="25"/>
      <c r="F412" s="24"/>
      <c r="G412" s="23"/>
      <c r="H412" s="22"/>
      <c r="I412" s="22"/>
      <c r="J412" s="21"/>
      <c r="K412" s="21"/>
      <c r="L412" s="20"/>
      <c r="M412" s="19"/>
      <c r="N412" s="18"/>
      <c r="O412" s="159"/>
      <c r="P412" s="16"/>
      <c r="Q412" s="15"/>
    </row>
    <row r="413" spans="1:17" x14ac:dyDescent="0.2">
      <c r="A413" s="28"/>
      <c r="B413" s="27"/>
      <c r="C413" s="27"/>
      <c r="D413" s="26"/>
      <c r="E413" s="25"/>
      <c r="F413" s="24"/>
      <c r="G413" s="23"/>
      <c r="H413" s="22"/>
      <c r="I413" s="22"/>
      <c r="J413" s="21"/>
      <c r="K413" s="21"/>
      <c r="L413" s="20"/>
      <c r="M413" s="19"/>
      <c r="N413" s="18"/>
      <c r="O413" s="159"/>
      <c r="P413" s="16"/>
      <c r="Q413" s="15"/>
    </row>
    <row r="414" spans="1:17" x14ac:dyDescent="0.2">
      <c r="A414" s="28"/>
      <c r="B414" s="27"/>
      <c r="C414" s="27"/>
      <c r="D414" s="26"/>
      <c r="E414" s="25"/>
      <c r="F414" s="24"/>
      <c r="G414" s="23"/>
      <c r="H414" s="22"/>
      <c r="I414" s="22"/>
      <c r="J414" s="21"/>
      <c r="K414" s="21"/>
      <c r="L414" s="20"/>
      <c r="M414" s="19"/>
      <c r="N414" s="18"/>
      <c r="O414" s="159"/>
      <c r="P414" s="16"/>
      <c r="Q414" s="15"/>
    </row>
    <row r="415" spans="1:17" x14ac:dyDescent="0.2">
      <c r="A415" s="28"/>
      <c r="B415" s="27"/>
      <c r="C415" s="27"/>
      <c r="D415" s="26"/>
      <c r="E415" s="25"/>
      <c r="F415" s="24"/>
      <c r="G415" s="23"/>
      <c r="H415" s="22"/>
      <c r="I415" s="22"/>
      <c r="J415" s="21"/>
      <c r="K415" s="21"/>
      <c r="L415" s="20"/>
      <c r="M415" s="19"/>
      <c r="N415" s="18"/>
      <c r="O415" s="159"/>
      <c r="P415" s="16"/>
      <c r="Q415" s="15"/>
    </row>
    <row r="416" spans="1:17" x14ac:dyDescent="0.2">
      <c r="A416" s="28"/>
      <c r="B416" s="27"/>
      <c r="C416" s="27"/>
      <c r="D416" s="26"/>
      <c r="E416" s="25"/>
      <c r="F416" s="24"/>
      <c r="G416" s="23"/>
      <c r="H416" s="22"/>
      <c r="I416" s="22"/>
      <c r="J416" s="21"/>
      <c r="K416" s="21"/>
      <c r="L416" s="20"/>
      <c r="M416" s="19"/>
      <c r="N416" s="18"/>
      <c r="O416" s="159"/>
      <c r="P416" s="16"/>
      <c r="Q416" s="15"/>
    </row>
    <row r="417" spans="1:17" x14ac:dyDescent="0.2">
      <c r="A417" s="28"/>
      <c r="B417" s="27"/>
      <c r="C417" s="27"/>
      <c r="D417" s="26"/>
      <c r="E417" s="25"/>
      <c r="F417" s="24"/>
      <c r="G417" s="23"/>
      <c r="H417" s="22"/>
      <c r="I417" s="22"/>
      <c r="J417" s="21"/>
      <c r="K417" s="21"/>
      <c r="L417" s="20"/>
      <c r="M417" s="19"/>
      <c r="N417" s="18"/>
      <c r="O417" s="159"/>
      <c r="P417" s="16"/>
      <c r="Q417" s="15"/>
    </row>
    <row r="418" spans="1:17" x14ac:dyDescent="0.2">
      <c r="A418" s="28"/>
      <c r="B418" s="27"/>
      <c r="C418" s="27"/>
      <c r="D418" s="26"/>
      <c r="E418" s="25"/>
      <c r="F418" s="24"/>
      <c r="G418" s="23"/>
      <c r="H418" s="22"/>
      <c r="I418" s="22"/>
      <c r="J418" s="21"/>
      <c r="K418" s="21"/>
      <c r="L418" s="20"/>
      <c r="M418" s="19"/>
      <c r="N418" s="18"/>
      <c r="O418" s="159"/>
      <c r="P418" s="16"/>
      <c r="Q418" s="15"/>
    </row>
    <row r="419" spans="1:17" x14ac:dyDescent="0.2">
      <c r="A419" s="28"/>
      <c r="B419" s="27"/>
      <c r="C419" s="27"/>
      <c r="D419" s="26"/>
      <c r="E419" s="25"/>
      <c r="F419" s="24"/>
      <c r="G419" s="23"/>
      <c r="H419" s="22"/>
      <c r="I419" s="22"/>
      <c r="J419" s="21"/>
      <c r="K419" s="21"/>
      <c r="L419" s="20"/>
      <c r="M419" s="19"/>
      <c r="N419" s="18"/>
      <c r="O419" s="159"/>
      <c r="P419" s="16"/>
      <c r="Q419" s="15"/>
    </row>
    <row r="420" spans="1:17" x14ac:dyDescent="0.2">
      <c r="A420" s="28"/>
      <c r="B420" s="27"/>
      <c r="C420" s="27"/>
      <c r="D420" s="26"/>
      <c r="E420" s="25"/>
      <c r="F420" s="24"/>
      <c r="G420" s="23"/>
      <c r="H420" s="22"/>
      <c r="I420" s="22"/>
      <c r="J420" s="21"/>
      <c r="K420" s="21"/>
      <c r="L420" s="20"/>
      <c r="M420" s="19"/>
      <c r="N420" s="18"/>
      <c r="O420" s="159"/>
      <c r="P420" s="16"/>
      <c r="Q420" s="15"/>
    </row>
    <row r="421" spans="1:17" x14ac:dyDescent="0.2">
      <c r="A421" s="28"/>
      <c r="B421" s="27"/>
      <c r="C421" s="27"/>
      <c r="D421" s="26"/>
      <c r="E421" s="25"/>
      <c r="F421" s="24"/>
      <c r="G421" s="23"/>
      <c r="H421" s="22"/>
      <c r="I421" s="22"/>
      <c r="J421" s="21"/>
      <c r="K421" s="21"/>
      <c r="L421" s="20"/>
      <c r="M421" s="19"/>
      <c r="N421" s="18"/>
      <c r="O421" s="159"/>
      <c r="P421" s="16"/>
      <c r="Q421" s="15"/>
    </row>
    <row r="422" spans="1:17" x14ac:dyDescent="0.2">
      <c r="A422" s="28"/>
      <c r="B422" s="27"/>
      <c r="C422" s="27"/>
      <c r="D422" s="26"/>
      <c r="E422" s="25"/>
      <c r="F422" s="24"/>
      <c r="G422" s="23"/>
      <c r="H422" s="22"/>
      <c r="I422" s="22"/>
      <c r="J422" s="21"/>
      <c r="K422" s="21"/>
      <c r="L422" s="20"/>
      <c r="M422" s="19"/>
      <c r="N422" s="18"/>
      <c r="O422" s="159"/>
      <c r="P422" s="16"/>
      <c r="Q422" s="15"/>
    </row>
    <row r="423" spans="1:17" x14ac:dyDescent="0.2">
      <c r="A423" s="28"/>
      <c r="B423" s="27"/>
      <c r="C423" s="27"/>
      <c r="D423" s="26"/>
      <c r="E423" s="25"/>
      <c r="F423" s="24"/>
      <c r="G423" s="23"/>
      <c r="H423" s="22"/>
      <c r="I423" s="22"/>
      <c r="J423" s="21"/>
      <c r="K423" s="21"/>
      <c r="L423" s="20"/>
      <c r="M423" s="19"/>
      <c r="N423" s="18"/>
      <c r="O423" s="159"/>
      <c r="P423" s="16"/>
      <c r="Q423" s="15"/>
    </row>
    <row r="424" spans="1:17" x14ac:dyDescent="0.2">
      <c r="A424" s="28"/>
      <c r="B424" s="27"/>
      <c r="C424" s="27"/>
      <c r="D424" s="26"/>
      <c r="E424" s="25"/>
      <c r="F424" s="24"/>
      <c r="G424" s="23"/>
      <c r="H424" s="22"/>
      <c r="I424" s="22"/>
      <c r="J424" s="21"/>
      <c r="K424" s="21"/>
      <c r="L424" s="20"/>
      <c r="M424" s="19"/>
      <c r="N424" s="18"/>
      <c r="O424" s="159"/>
      <c r="P424" s="16"/>
      <c r="Q424" s="15"/>
    </row>
    <row r="425" spans="1:17" x14ac:dyDescent="0.2">
      <c r="A425" s="28"/>
      <c r="B425" s="27"/>
      <c r="C425" s="27"/>
      <c r="D425" s="26"/>
      <c r="E425" s="25"/>
      <c r="F425" s="24"/>
      <c r="G425" s="23"/>
      <c r="H425" s="22"/>
      <c r="I425" s="22"/>
      <c r="J425" s="21"/>
      <c r="K425" s="21"/>
      <c r="L425" s="20"/>
      <c r="M425" s="19"/>
      <c r="N425" s="18"/>
      <c r="O425" s="159"/>
      <c r="P425" s="16"/>
      <c r="Q425" s="15"/>
    </row>
    <row r="426" spans="1:17" x14ac:dyDescent="0.2">
      <c r="A426" s="28"/>
      <c r="B426" s="27"/>
      <c r="C426" s="27"/>
      <c r="D426" s="26"/>
      <c r="E426" s="25"/>
      <c r="F426" s="24"/>
      <c r="G426" s="23"/>
      <c r="H426" s="22"/>
      <c r="I426" s="22"/>
      <c r="J426" s="21"/>
      <c r="K426" s="21"/>
      <c r="L426" s="20"/>
      <c r="M426" s="19"/>
      <c r="N426" s="18"/>
      <c r="O426" s="159"/>
      <c r="P426" s="16"/>
      <c r="Q426" s="15"/>
    </row>
    <row r="427" spans="1:17" x14ac:dyDescent="0.2">
      <c r="A427" s="28"/>
      <c r="B427" s="27"/>
      <c r="C427" s="27"/>
      <c r="D427" s="26"/>
      <c r="E427" s="25"/>
      <c r="F427" s="24"/>
      <c r="G427" s="23"/>
      <c r="H427" s="22"/>
      <c r="I427" s="22"/>
      <c r="J427" s="21"/>
      <c r="K427" s="21"/>
      <c r="L427" s="20"/>
      <c r="M427" s="19"/>
      <c r="N427" s="18"/>
      <c r="O427" s="159"/>
      <c r="P427" s="16"/>
      <c r="Q427" s="15"/>
    </row>
    <row r="428" spans="1:17" x14ac:dyDescent="0.2">
      <c r="A428" s="28"/>
      <c r="B428" s="27"/>
      <c r="C428" s="27"/>
      <c r="D428" s="26"/>
      <c r="E428" s="25"/>
      <c r="F428" s="24"/>
      <c r="G428" s="23"/>
      <c r="H428" s="22"/>
      <c r="I428" s="22"/>
      <c r="J428" s="21"/>
      <c r="K428" s="21"/>
      <c r="L428" s="20"/>
      <c r="M428" s="19"/>
      <c r="N428" s="18"/>
      <c r="O428" s="159"/>
      <c r="P428" s="16"/>
      <c r="Q428" s="15"/>
    </row>
    <row r="429" spans="1:17" x14ac:dyDescent="0.2">
      <c r="A429" s="28"/>
      <c r="B429" s="27"/>
      <c r="C429" s="27"/>
      <c r="D429" s="26"/>
      <c r="E429" s="25"/>
      <c r="F429" s="24"/>
      <c r="G429" s="23"/>
      <c r="H429" s="22"/>
      <c r="I429" s="22"/>
      <c r="J429" s="21"/>
      <c r="K429" s="21"/>
      <c r="L429" s="20"/>
      <c r="M429" s="19"/>
      <c r="N429" s="18"/>
      <c r="O429" s="159"/>
      <c r="P429" s="16"/>
      <c r="Q429" s="15"/>
    </row>
    <row r="430" spans="1:17" x14ac:dyDescent="0.2">
      <c r="A430" s="28"/>
      <c r="B430" s="27"/>
      <c r="C430" s="27"/>
      <c r="D430" s="26"/>
      <c r="E430" s="25"/>
      <c r="F430" s="24"/>
      <c r="G430" s="23"/>
      <c r="H430" s="22"/>
      <c r="I430" s="22"/>
      <c r="J430" s="21"/>
      <c r="K430" s="21"/>
      <c r="L430" s="20"/>
      <c r="M430" s="19"/>
      <c r="N430" s="18"/>
      <c r="O430" s="159"/>
      <c r="P430" s="16"/>
      <c r="Q430" s="15"/>
    </row>
    <row r="431" spans="1:17" x14ac:dyDescent="0.2">
      <c r="A431" s="28"/>
      <c r="B431" s="27"/>
      <c r="C431" s="27"/>
      <c r="D431" s="26"/>
      <c r="E431" s="25"/>
      <c r="F431" s="24"/>
      <c r="G431" s="23"/>
      <c r="H431" s="22"/>
      <c r="I431" s="22"/>
      <c r="J431" s="21"/>
      <c r="K431" s="21"/>
      <c r="L431" s="20"/>
      <c r="M431" s="19"/>
      <c r="N431" s="18"/>
      <c r="O431" s="159"/>
      <c r="P431" s="16"/>
      <c r="Q431" s="15"/>
    </row>
    <row r="432" spans="1:17" x14ac:dyDescent="0.2">
      <c r="A432" s="28"/>
      <c r="B432" s="27"/>
      <c r="C432" s="27"/>
      <c r="D432" s="26"/>
      <c r="E432" s="25"/>
      <c r="F432" s="24"/>
      <c r="G432" s="23"/>
      <c r="H432" s="22"/>
      <c r="I432" s="22"/>
      <c r="J432" s="21"/>
      <c r="K432" s="21"/>
      <c r="L432" s="20"/>
      <c r="M432" s="19"/>
      <c r="N432" s="18"/>
      <c r="O432" s="159"/>
      <c r="P432" s="16"/>
      <c r="Q432" s="15"/>
    </row>
    <row r="433" spans="1:17" x14ac:dyDescent="0.2">
      <c r="A433" s="28"/>
      <c r="B433" s="27"/>
      <c r="C433" s="27"/>
      <c r="D433" s="26"/>
      <c r="E433" s="25"/>
      <c r="F433" s="24"/>
      <c r="G433" s="23"/>
      <c r="H433" s="22"/>
      <c r="I433" s="22"/>
      <c r="J433" s="21"/>
      <c r="K433" s="21"/>
      <c r="L433" s="20"/>
      <c r="M433" s="19"/>
      <c r="N433" s="18"/>
      <c r="O433" s="159"/>
      <c r="P433" s="16"/>
      <c r="Q433" s="15"/>
    </row>
    <row r="434" spans="1:17" x14ac:dyDescent="0.2">
      <c r="A434" s="28"/>
      <c r="B434" s="27"/>
      <c r="C434" s="27"/>
      <c r="D434" s="26"/>
      <c r="E434" s="25"/>
      <c r="F434" s="24"/>
      <c r="G434" s="23"/>
      <c r="H434" s="22"/>
      <c r="I434" s="22"/>
      <c r="J434" s="21"/>
      <c r="K434" s="21"/>
      <c r="L434" s="20"/>
      <c r="M434" s="19"/>
      <c r="N434" s="18"/>
      <c r="O434" s="159"/>
      <c r="P434" s="16"/>
      <c r="Q434" s="15"/>
    </row>
    <row r="435" spans="1:17" x14ac:dyDescent="0.2">
      <c r="A435" s="28"/>
      <c r="B435" s="27"/>
      <c r="C435" s="27"/>
      <c r="D435" s="26"/>
      <c r="E435" s="25"/>
      <c r="F435" s="24"/>
      <c r="G435" s="23"/>
      <c r="H435" s="22"/>
      <c r="I435" s="22"/>
      <c r="J435" s="21"/>
      <c r="K435" s="21"/>
      <c r="L435" s="20"/>
      <c r="M435" s="19"/>
      <c r="N435" s="18"/>
      <c r="O435" s="159"/>
      <c r="P435" s="16"/>
      <c r="Q435" s="15"/>
    </row>
    <row r="436" spans="1:17" x14ac:dyDescent="0.2">
      <c r="A436" s="28"/>
      <c r="B436" s="27"/>
      <c r="C436" s="27"/>
      <c r="D436" s="26"/>
      <c r="E436" s="25"/>
      <c r="F436" s="24"/>
      <c r="G436" s="23"/>
      <c r="H436" s="22"/>
      <c r="I436" s="22"/>
      <c r="J436" s="21"/>
      <c r="K436" s="21"/>
      <c r="L436" s="20"/>
      <c r="M436" s="19"/>
      <c r="N436" s="18"/>
      <c r="O436" s="159"/>
      <c r="P436" s="16"/>
      <c r="Q436" s="15"/>
    </row>
    <row r="437" spans="1:17" x14ac:dyDescent="0.2">
      <c r="A437" s="28"/>
      <c r="B437" s="27"/>
      <c r="C437" s="27"/>
      <c r="D437" s="26"/>
      <c r="E437" s="25"/>
      <c r="F437" s="24"/>
      <c r="G437" s="23"/>
      <c r="H437" s="22"/>
      <c r="I437" s="22"/>
      <c r="J437" s="21"/>
      <c r="K437" s="21"/>
      <c r="L437" s="20"/>
      <c r="M437" s="19"/>
      <c r="N437" s="18"/>
      <c r="O437" s="159"/>
      <c r="P437" s="16"/>
      <c r="Q437" s="15"/>
    </row>
    <row r="438" spans="1:17" x14ac:dyDescent="0.2">
      <c r="A438" s="28"/>
      <c r="B438" s="27"/>
      <c r="C438" s="27"/>
      <c r="D438" s="26"/>
      <c r="E438" s="25"/>
      <c r="F438" s="24"/>
      <c r="G438" s="23"/>
      <c r="H438" s="22"/>
      <c r="I438" s="22"/>
      <c r="J438" s="21"/>
      <c r="K438" s="21"/>
      <c r="L438" s="20"/>
      <c r="M438" s="19"/>
      <c r="N438" s="18"/>
      <c r="O438" s="159"/>
      <c r="P438" s="16"/>
      <c r="Q438" s="15"/>
    </row>
    <row r="439" spans="1:17" x14ac:dyDescent="0.2">
      <c r="A439" s="28"/>
      <c r="B439" s="27"/>
      <c r="C439" s="27"/>
      <c r="D439" s="26"/>
      <c r="E439" s="25"/>
      <c r="F439" s="24"/>
      <c r="G439" s="23"/>
      <c r="H439" s="22"/>
      <c r="I439" s="22"/>
      <c r="J439" s="21"/>
      <c r="K439" s="21"/>
      <c r="L439" s="20"/>
      <c r="M439" s="19"/>
      <c r="N439" s="18"/>
      <c r="O439" s="159"/>
      <c r="P439" s="16"/>
      <c r="Q439" s="15"/>
    </row>
    <row r="440" spans="1:17" x14ac:dyDescent="0.2">
      <c r="A440" s="28"/>
      <c r="B440" s="27"/>
      <c r="C440" s="27"/>
      <c r="D440" s="26"/>
      <c r="E440" s="25"/>
      <c r="F440" s="24"/>
      <c r="G440" s="23"/>
      <c r="H440" s="22"/>
      <c r="I440" s="22"/>
      <c r="J440" s="21"/>
      <c r="K440" s="21"/>
      <c r="L440" s="20"/>
      <c r="M440" s="19"/>
      <c r="N440" s="18"/>
      <c r="O440" s="159"/>
      <c r="P440" s="16"/>
      <c r="Q440" s="15"/>
    </row>
    <row r="441" spans="1:17" x14ac:dyDescent="0.2">
      <c r="A441" s="28"/>
      <c r="B441" s="27"/>
      <c r="C441" s="27"/>
      <c r="D441" s="26"/>
      <c r="E441" s="25"/>
      <c r="F441" s="24"/>
      <c r="G441" s="23"/>
      <c r="H441" s="22"/>
      <c r="I441" s="22"/>
      <c r="J441" s="21"/>
      <c r="K441" s="21"/>
      <c r="L441" s="20"/>
      <c r="M441" s="19"/>
      <c r="N441" s="18"/>
      <c r="O441" s="159"/>
      <c r="P441" s="16"/>
      <c r="Q441" s="15"/>
    </row>
    <row r="442" spans="1:17" x14ac:dyDescent="0.2">
      <c r="A442" s="28"/>
      <c r="B442" s="27"/>
      <c r="C442" s="27"/>
      <c r="D442" s="26"/>
      <c r="E442" s="25"/>
      <c r="F442" s="24"/>
      <c r="G442" s="23"/>
      <c r="H442" s="22"/>
      <c r="I442" s="22"/>
      <c r="J442" s="21"/>
      <c r="K442" s="21"/>
      <c r="L442" s="20"/>
      <c r="M442" s="19"/>
      <c r="N442" s="18"/>
      <c r="O442" s="159"/>
      <c r="P442" s="16"/>
      <c r="Q442" s="15"/>
    </row>
    <row r="443" spans="1:17" x14ac:dyDescent="0.2">
      <c r="A443" s="28"/>
      <c r="B443" s="27"/>
      <c r="C443" s="27"/>
      <c r="D443" s="26"/>
      <c r="E443" s="25"/>
      <c r="F443" s="24"/>
      <c r="G443" s="23"/>
      <c r="H443" s="22"/>
      <c r="I443" s="22"/>
      <c r="J443" s="21"/>
      <c r="K443" s="21"/>
      <c r="L443" s="20"/>
      <c r="M443" s="19"/>
      <c r="N443" s="18"/>
      <c r="O443" s="159"/>
      <c r="P443" s="16"/>
      <c r="Q443" s="15"/>
    </row>
    <row r="444" spans="1:17" x14ac:dyDescent="0.2">
      <c r="A444" s="28"/>
      <c r="B444" s="27"/>
      <c r="C444" s="27"/>
      <c r="D444" s="26"/>
      <c r="E444" s="25"/>
      <c r="F444" s="24"/>
      <c r="G444" s="23"/>
      <c r="H444" s="22"/>
      <c r="I444" s="22"/>
      <c r="J444" s="21"/>
      <c r="K444" s="21"/>
      <c r="L444" s="20"/>
      <c r="M444" s="19"/>
      <c r="N444" s="18"/>
      <c r="O444" s="159"/>
      <c r="P444" s="16"/>
      <c r="Q444" s="15"/>
    </row>
    <row r="445" spans="1:17" x14ac:dyDescent="0.2">
      <c r="A445" s="28"/>
      <c r="B445" s="27"/>
      <c r="C445" s="27"/>
      <c r="D445" s="26"/>
      <c r="E445" s="25"/>
      <c r="F445" s="24"/>
      <c r="G445" s="23"/>
      <c r="H445" s="22"/>
      <c r="I445" s="22"/>
      <c r="J445" s="21"/>
      <c r="K445" s="21"/>
      <c r="L445" s="20"/>
      <c r="M445" s="19"/>
      <c r="N445" s="18"/>
      <c r="O445" s="159"/>
      <c r="P445" s="16"/>
      <c r="Q445" s="15"/>
    </row>
    <row r="446" spans="1:17" x14ac:dyDescent="0.2">
      <c r="A446" s="28"/>
      <c r="B446" s="27"/>
      <c r="C446" s="27"/>
      <c r="D446" s="26"/>
      <c r="E446" s="25"/>
      <c r="F446" s="24"/>
      <c r="G446" s="23"/>
      <c r="H446" s="22"/>
      <c r="I446" s="22"/>
      <c r="J446" s="21"/>
      <c r="K446" s="21"/>
      <c r="L446" s="20"/>
      <c r="M446" s="19"/>
      <c r="N446" s="18"/>
      <c r="O446" s="159"/>
      <c r="P446" s="16"/>
      <c r="Q446" s="15"/>
    </row>
    <row r="447" spans="1:17" x14ac:dyDescent="0.2">
      <c r="A447" s="28"/>
      <c r="B447" s="27"/>
      <c r="C447" s="27"/>
      <c r="D447" s="26"/>
      <c r="E447" s="25"/>
      <c r="F447" s="24"/>
      <c r="G447" s="23"/>
      <c r="H447" s="22"/>
      <c r="I447" s="22"/>
      <c r="J447" s="21"/>
      <c r="K447" s="21"/>
      <c r="L447" s="20"/>
      <c r="M447" s="19"/>
      <c r="N447" s="18"/>
      <c r="O447" s="159"/>
      <c r="P447" s="16"/>
      <c r="Q447" s="15"/>
    </row>
    <row r="448" spans="1:17" x14ac:dyDescent="0.2">
      <c r="A448" s="28"/>
      <c r="B448" s="27"/>
      <c r="C448" s="27"/>
      <c r="D448" s="26"/>
      <c r="E448" s="25"/>
      <c r="F448" s="24"/>
      <c r="G448" s="23"/>
      <c r="H448" s="22"/>
      <c r="I448" s="22"/>
      <c r="J448" s="21"/>
      <c r="K448" s="21"/>
      <c r="L448" s="20"/>
      <c r="M448" s="19"/>
      <c r="N448" s="18"/>
      <c r="O448" s="159"/>
      <c r="P448" s="16"/>
      <c r="Q448" s="15"/>
    </row>
    <row r="449" spans="1:17" x14ac:dyDescent="0.2">
      <c r="A449" s="28"/>
      <c r="B449" s="27"/>
      <c r="C449" s="27"/>
      <c r="D449" s="26"/>
      <c r="E449" s="25"/>
      <c r="F449" s="24"/>
      <c r="G449" s="23"/>
      <c r="H449" s="22"/>
      <c r="I449" s="22"/>
      <c r="J449" s="21"/>
      <c r="K449" s="21"/>
      <c r="L449" s="20"/>
      <c r="M449" s="19"/>
      <c r="N449" s="18"/>
      <c r="O449" s="159"/>
      <c r="P449" s="16"/>
      <c r="Q449" s="15"/>
    </row>
    <row r="450" spans="1:17" x14ac:dyDescent="0.2">
      <c r="A450" s="28"/>
      <c r="B450" s="27"/>
      <c r="C450" s="27"/>
      <c r="D450" s="26"/>
      <c r="E450" s="25"/>
      <c r="F450" s="24"/>
      <c r="G450" s="23"/>
      <c r="H450" s="22"/>
      <c r="I450" s="22"/>
      <c r="J450" s="21"/>
      <c r="K450" s="21"/>
      <c r="L450" s="20"/>
      <c r="M450" s="19"/>
      <c r="N450" s="18"/>
      <c r="O450" s="159"/>
      <c r="P450" s="16"/>
      <c r="Q450" s="15"/>
    </row>
    <row r="451" spans="1:17" x14ac:dyDescent="0.2">
      <c r="A451" s="28"/>
      <c r="B451" s="27"/>
      <c r="C451" s="27"/>
      <c r="D451" s="26"/>
      <c r="E451" s="25"/>
      <c r="F451" s="24"/>
      <c r="G451" s="23"/>
      <c r="H451" s="22"/>
      <c r="I451" s="22"/>
      <c r="J451" s="21"/>
      <c r="K451" s="21"/>
      <c r="L451" s="20"/>
      <c r="M451" s="19"/>
      <c r="N451" s="18"/>
      <c r="O451" s="159"/>
      <c r="P451" s="16"/>
      <c r="Q451" s="15"/>
    </row>
    <row r="452" spans="1:17" x14ac:dyDescent="0.2">
      <c r="A452" s="10"/>
      <c r="D452" s="13"/>
      <c r="H452" s="12"/>
      <c r="J452" s="11"/>
      <c r="L452" s="9"/>
      <c r="M452" s="14"/>
      <c r="N452" s="8"/>
    </row>
    <row r="453" spans="1:17" x14ac:dyDescent="0.2">
      <c r="A453" s="10"/>
      <c r="D453" s="13"/>
      <c r="H453" s="12"/>
      <c r="J453" s="11"/>
      <c r="L453" s="9"/>
      <c r="M453" s="14"/>
      <c r="N453" s="8"/>
    </row>
    <row r="454" spans="1:17" x14ac:dyDescent="0.2">
      <c r="A454" s="10"/>
      <c r="D454" s="13"/>
      <c r="H454" s="12"/>
      <c r="J454" s="11"/>
      <c r="L454" s="9"/>
      <c r="M454" s="14"/>
      <c r="N454" s="8"/>
    </row>
    <row r="455" spans="1:17" x14ac:dyDescent="0.2">
      <c r="A455" s="10"/>
      <c r="D455" s="13"/>
      <c r="H455" s="12"/>
      <c r="J455" s="11"/>
      <c r="L455" s="9"/>
      <c r="M455" s="14"/>
      <c r="N455" s="8"/>
    </row>
    <row r="456" spans="1:17" x14ac:dyDescent="0.2">
      <c r="A456" s="10"/>
      <c r="D456" s="13"/>
      <c r="H456" s="12"/>
      <c r="J456" s="11"/>
      <c r="L456" s="9"/>
      <c r="M456" s="14"/>
      <c r="N456" s="8"/>
    </row>
    <row r="457" spans="1:17" x14ac:dyDescent="0.2">
      <c r="A457" s="10"/>
      <c r="D457" s="13"/>
      <c r="H457" s="12"/>
      <c r="J457" s="11"/>
      <c r="L457" s="9"/>
      <c r="M457" s="14"/>
      <c r="N457" s="8"/>
    </row>
    <row r="458" spans="1:17" x14ac:dyDescent="0.2">
      <c r="A458" s="10"/>
      <c r="D458" s="13"/>
      <c r="H458" s="12"/>
      <c r="J458" s="11"/>
      <c r="L458" s="9"/>
      <c r="M458" s="14"/>
      <c r="N458" s="8"/>
    </row>
    <row r="459" spans="1:17" x14ac:dyDescent="0.2">
      <c r="A459" s="10"/>
      <c r="D459" s="13"/>
      <c r="H459" s="12"/>
      <c r="J459" s="11"/>
      <c r="L459" s="9"/>
      <c r="M459" s="14"/>
      <c r="N459" s="8"/>
    </row>
    <row r="460" spans="1:17" x14ac:dyDescent="0.2">
      <c r="A460" s="10"/>
      <c r="D460" s="13"/>
      <c r="H460" s="12"/>
      <c r="J460" s="11"/>
      <c r="L460" s="9"/>
      <c r="M460" s="14"/>
      <c r="N460" s="8"/>
    </row>
    <row r="461" spans="1:17" x14ac:dyDescent="0.2">
      <c r="A461" s="10"/>
      <c r="D461" s="13"/>
      <c r="H461" s="12"/>
      <c r="J461" s="11"/>
      <c r="L461" s="9"/>
      <c r="M461" s="14"/>
      <c r="N461" s="8"/>
    </row>
    <row r="462" spans="1:17" x14ac:dyDescent="0.2">
      <c r="A462" s="10"/>
      <c r="D462" s="13"/>
      <c r="H462" s="12"/>
      <c r="J462" s="11"/>
      <c r="L462" s="9"/>
      <c r="M462" s="14"/>
      <c r="N462" s="8"/>
    </row>
    <row r="463" spans="1:17" x14ac:dyDescent="0.2">
      <c r="A463" s="10"/>
      <c r="D463" s="13"/>
      <c r="H463" s="12"/>
      <c r="J463" s="11"/>
      <c r="L463" s="9"/>
      <c r="M463" s="14"/>
      <c r="N463" s="8"/>
    </row>
    <row r="464" spans="1:17" x14ac:dyDescent="0.2">
      <c r="A464" s="10"/>
      <c r="D464" s="13"/>
      <c r="H464" s="12"/>
      <c r="J464" s="11"/>
      <c r="L464" s="9"/>
      <c r="M464" s="14"/>
      <c r="N464" s="8"/>
    </row>
    <row r="465" spans="1:14" x14ac:dyDescent="0.2">
      <c r="A465" s="10"/>
      <c r="D465" s="13"/>
      <c r="H465" s="12"/>
      <c r="J465" s="11"/>
      <c r="L465" s="9"/>
      <c r="M465" s="14"/>
      <c r="N465" s="8"/>
    </row>
    <row r="466" spans="1:14" x14ac:dyDescent="0.2">
      <c r="A466" s="10"/>
      <c r="D466" s="13"/>
      <c r="H466" s="12"/>
      <c r="J466" s="11"/>
      <c r="L466" s="9"/>
      <c r="M466" s="14"/>
      <c r="N466" s="8"/>
    </row>
    <row r="467" spans="1:14" x14ac:dyDescent="0.2">
      <c r="A467" s="10"/>
      <c r="D467" s="13"/>
      <c r="H467" s="12"/>
      <c r="J467" s="11"/>
      <c r="L467" s="9"/>
      <c r="M467" s="14"/>
      <c r="N467" s="8"/>
    </row>
    <row r="468" spans="1:14" x14ac:dyDescent="0.2">
      <c r="A468" s="10"/>
      <c r="D468" s="13"/>
      <c r="H468" s="12"/>
      <c r="J468" s="11"/>
      <c r="L468" s="9"/>
      <c r="M468" s="14"/>
      <c r="N468" s="8"/>
    </row>
    <row r="469" spans="1:14" x14ac:dyDescent="0.2">
      <c r="A469" s="10"/>
      <c r="D469" s="13"/>
      <c r="H469" s="12"/>
      <c r="J469" s="11"/>
      <c r="L469" s="9"/>
      <c r="M469" s="14"/>
      <c r="N469" s="8"/>
    </row>
    <row r="470" spans="1:14" x14ac:dyDescent="0.2">
      <c r="A470" s="10"/>
      <c r="D470" s="13"/>
      <c r="H470" s="12"/>
      <c r="J470" s="11"/>
      <c r="L470" s="9"/>
      <c r="M470" s="14"/>
      <c r="N470" s="8"/>
    </row>
    <row r="471" spans="1:14" x14ac:dyDescent="0.2">
      <c r="A471" s="10"/>
      <c r="D471" s="13"/>
      <c r="H471" s="12"/>
      <c r="J471" s="11"/>
      <c r="L471" s="9"/>
      <c r="M471" s="14"/>
      <c r="N471" s="8"/>
    </row>
    <row r="472" spans="1:14" x14ac:dyDescent="0.2">
      <c r="A472" s="10"/>
      <c r="D472" s="13"/>
      <c r="H472" s="12"/>
      <c r="J472" s="11"/>
      <c r="L472" s="9"/>
      <c r="M472" s="14"/>
      <c r="N472" s="8"/>
    </row>
    <row r="473" spans="1:14" x14ac:dyDescent="0.2">
      <c r="A473" s="10"/>
      <c r="D473" s="13"/>
      <c r="H473" s="12"/>
      <c r="J473" s="11"/>
      <c r="L473" s="9"/>
      <c r="M473" s="14"/>
      <c r="N473" s="8"/>
    </row>
    <row r="474" spans="1:14" x14ac:dyDescent="0.2">
      <c r="A474" s="10"/>
      <c r="D474" s="13"/>
      <c r="H474" s="12"/>
      <c r="J474" s="11"/>
      <c r="L474" s="9"/>
      <c r="M474" s="14"/>
      <c r="N474" s="8"/>
    </row>
    <row r="475" spans="1:14" x14ac:dyDescent="0.2">
      <c r="A475" s="10"/>
      <c r="D475" s="13"/>
      <c r="H475" s="12"/>
      <c r="J475" s="11"/>
      <c r="L475" s="9"/>
      <c r="M475" s="14"/>
      <c r="N475" s="8"/>
    </row>
    <row r="476" spans="1:14" x14ac:dyDescent="0.2">
      <c r="A476" s="10"/>
      <c r="D476" s="13"/>
      <c r="H476" s="12"/>
      <c r="J476" s="11"/>
      <c r="L476" s="9"/>
      <c r="M476" s="14"/>
      <c r="N476" s="8"/>
    </row>
    <row r="477" spans="1:14" x14ac:dyDescent="0.2">
      <c r="A477" s="10"/>
      <c r="D477" s="13"/>
      <c r="H477" s="12"/>
      <c r="J477" s="11"/>
      <c r="L477" s="9"/>
      <c r="M477" s="14"/>
      <c r="N477" s="8"/>
    </row>
    <row r="478" spans="1:14" x14ac:dyDescent="0.2">
      <c r="A478" s="10"/>
      <c r="D478" s="13"/>
      <c r="H478" s="12"/>
      <c r="J478" s="11"/>
      <c r="L478" s="9"/>
      <c r="M478" s="14"/>
      <c r="N478" s="8"/>
    </row>
    <row r="479" spans="1:14" x14ac:dyDescent="0.2">
      <c r="A479" s="10"/>
      <c r="D479" s="13"/>
      <c r="H479" s="12"/>
      <c r="J479" s="11"/>
      <c r="L479" s="9"/>
      <c r="M479" s="14"/>
      <c r="N479" s="8"/>
    </row>
    <row r="480" spans="1:14" x14ac:dyDescent="0.2">
      <c r="A480" s="10"/>
      <c r="D480" s="13"/>
      <c r="H480" s="12"/>
      <c r="J480" s="11"/>
      <c r="L480" s="9"/>
      <c r="M480" s="14"/>
      <c r="N480" s="8"/>
    </row>
    <row r="481" spans="1:14" x14ac:dyDescent="0.2">
      <c r="A481" s="10"/>
      <c r="D481" s="13"/>
      <c r="H481" s="12"/>
      <c r="J481" s="11"/>
      <c r="L481" s="9"/>
      <c r="M481" s="14"/>
      <c r="N481" s="8"/>
    </row>
    <row r="482" spans="1:14" x14ac:dyDescent="0.2">
      <c r="A482" s="10"/>
      <c r="D482" s="13"/>
      <c r="H482" s="12"/>
      <c r="J482" s="11"/>
      <c r="L482" s="9"/>
      <c r="M482" s="14"/>
      <c r="N482" s="8"/>
    </row>
    <row r="483" spans="1:14" x14ac:dyDescent="0.2">
      <c r="A483" s="10"/>
      <c r="D483" s="13"/>
      <c r="H483" s="12"/>
      <c r="J483" s="11"/>
      <c r="L483" s="9"/>
      <c r="M483" s="14"/>
      <c r="N483" s="8"/>
    </row>
    <row r="484" spans="1:14" x14ac:dyDescent="0.2">
      <c r="A484" s="10"/>
      <c r="D484" s="13"/>
      <c r="H484" s="12"/>
      <c r="J484" s="11"/>
      <c r="L484" s="9"/>
      <c r="M484" s="14"/>
      <c r="N484" s="8"/>
    </row>
    <row r="485" spans="1:14" x14ac:dyDescent="0.2">
      <c r="A485" s="10"/>
      <c r="D485" s="13"/>
      <c r="H485" s="12"/>
      <c r="J485" s="11"/>
      <c r="L485" s="9"/>
      <c r="M485" s="14"/>
      <c r="N485" s="8"/>
    </row>
    <row r="486" spans="1:14" x14ac:dyDescent="0.2">
      <c r="A486" s="10"/>
      <c r="D486" s="13"/>
      <c r="H486" s="12"/>
      <c r="J486" s="11"/>
      <c r="L486" s="9"/>
      <c r="M486" s="14"/>
      <c r="N486" s="8"/>
    </row>
    <row r="487" spans="1:14" x14ac:dyDescent="0.2">
      <c r="A487" s="10"/>
      <c r="D487" s="13"/>
      <c r="H487" s="12"/>
      <c r="J487" s="11"/>
      <c r="L487" s="9"/>
      <c r="M487" s="14"/>
      <c r="N487" s="8"/>
    </row>
    <row r="488" spans="1:14" x14ac:dyDescent="0.2">
      <c r="A488" s="10"/>
      <c r="D488" s="13"/>
      <c r="H488" s="12"/>
      <c r="J488" s="11"/>
      <c r="L488" s="9"/>
      <c r="M488" s="14"/>
      <c r="N488" s="8"/>
    </row>
    <row r="489" spans="1:14" x14ac:dyDescent="0.2">
      <c r="A489" s="10"/>
      <c r="D489" s="13"/>
      <c r="H489" s="12"/>
      <c r="J489" s="11"/>
      <c r="L489" s="9"/>
      <c r="M489" s="14"/>
      <c r="N489" s="8"/>
    </row>
    <row r="490" spans="1:14" x14ac:dyDescent="0.2">
      <c r="A490" s="10"/>
      <c r="D490" s="13"/>
      <c r="H490" s="12"/>
      <c r="J490" s="11"/>
      <c r="L490" s="9"/>
      <c r="M490" s="14"/>
      <c r="N490" s="8"/>
    </row>
    <row r="491" spans="1:14" x14ac:dyDescent="0.2">
      <c r="A491" s="10"/>
      <c r="D491" s="13"/>
      <c r="H491" s="12"/>
      <c r="J491" s="11"/>
      <c r="L491" s="9"/>
      <c r="M491" s="14"/>
      <c r="N491" s="8"/>
    </row>
    <row r="492" spans="1:14" x14ac:dyDescent="0.2">
      <c r="A492" s="10"/>
      <c r="D492" s="13"/>
      <c r="H492" s="12"/>
      <c r="J492" s="11"/>
      <c r="L492" s="9"/>
      <c r="M492" s="14"/>
      <c r="N492" s="8"/>
    </row>
    <row r="493" spans="1:14" x14ac:dyDescent="0.2">
      <c r="A493" s="10"/>
      <c r="D493" s="13"/>
      <c r="H493" s="12"/>
      <c r="J493" s="11"/>
      <c r="L493" s="9"/>
      <c r="M493" s="14"/>
      <c r="N493" s="8"/>
    </row>
    <row r="494" spans="1:14" x14ac:dyDescent="0.2">
      <c r="A494" s="10"/>
      <c r="D494" s="13"/>
      <c r="H494" s="12"/>
      <c r="J494" s="11"/>
      <c r="L494" s="9"/>
      <c r="M494" s="14"/>
      <c r="N494" s="8"/>
    </row>
    <row r="495" spans="1:14" x14ac:dyDescent="0.2">
      <c r="A495" s="10"/>
      <c r="D495" s="13"/>
      <c r="H495" s="12"/>
      <c r="J495" s="11"/>
      <c r="L495" s="9"/>
      <c r="M495" s="14"/>
      <c r="N495" s="8"/>
    </row>
    <row r="496" spans="1:14" x14ac:dyDescent="0.2">
      <c r="A496" s="10"/>
      <c r="D496" s="13"/>
      <c r="H496" s="12"/>
      <c r="J496" s="11"/>
      <c r="L496" s="9"/>
      <c r="M496" s="14"/>
      <c r="N496" s="8"/>
    </row>
    <row r="497" spans="1:14" x14ac:dyDescent="0.2">
      <c r="A497" s="10"/>
      <c r="D497" s="13"/>
      <c r="H497" s="12"/>
      <c r="J497" s="11"/>
      <c r="L497" s="9"/>
      <c r="M497" s="14"/>
      <c r="N497" s="8"/>
    </row>
    <row r="498" spans="1:14" x14ac:dyDescent="0.2">
      <c r="A498" s="10"/>
      <c r="D498" s="13"/>
      <c r="H498" s="12"/>
      <c r="J498" s="11"/>
      <c r="L498" s="9"/>
      <c r="M498" s="14"/>
      <c r="N498" s="8"/>
    </row>
    <row r="499" spans="1:14" x14ac:dyDescent="0.2">
      <c r="A499" s="10"/>
      <c r="D499" s="13"/>
      <c r="H499" s="12"/>
      <c r="J499" s="11"/>
      <c r="L499" s="9"/>
      <c r="M499" s="14"/>
      <c r="N499" s="8"/>
    </row>
    <row r="500" spans="1:14" x14ac:dyDescent="0.2">
      <c r="A500" s="10"/>
      <c r="D500" s="13"/>
      <c r="H500" s="12"/>
      <c r="J500" s="11"/>
      <c r="L500" s="9"/>
      <c r="M500" s="14"/>
      <c r="N500" s="8"/>
    </row>
    <row r="501" spans="1:14" x14ac:dyDescent="0.2">
      <c r="A501" s="10"/>
      <c r="D501" s="13"/>
      <c r="H501" s="12"/>
      <c r="J501" s="11"/>
      <c r="L501" s="9"/>
      <c r="M501" s="14"/>
      <c r="N501" s="8"/>
    </row>
    <row r="502" spans="1:14" x14ac:dyDescent="0.2">
      <c r="A502" s="10"/>
      <c r="D502" s="13"/>
      <c r="H502" s="12"/>
      <c r="J502" s="11"/>
      <c r="L502" s="9"/>
      <c r="M502" s="14"/>
      <c r="N502" s="8"/>
    </row>
    <row r="503" spans="1:14" x14ac:dyDescent="0.2">
      <c r="A503" s="10"/>
      <c r="D503" s="13"/>
      <c r="H503" s="12"/>
      <c r="J503" s="11"/>
      <c r="L503" s="9"/>
      <c r="M503" s="14"/>
      <c r="N503" s="8"/>
    </row>
    <row r="504" spans="1:14" x14ac:dyDescent="0.2">
      <c r="A504" s="10"/>
      <c r="D504" s="13"/>
      <c r="H504" s="12"/>
      <c r="J504" s="11"/>
      <c r="L504" s="9"/>
      <c r="M504" s="14"/>
      <c r="N504" s="8"/>
    </row>
    <row r="505" spans="1:14" x14ac:dyDescent="0.2">
      <c r="A505" s="10"/>
      <c r="D505" s="13"/>
      <c r="H505" s="12"/>
      <c r="J505" s="11"/>
      <c r="L505" s="9"/>
      <c r="M505" s="14"/>
      <c r="N505" s="8"/>
    </row>
    <row r="506" spans="1:14" x14ac:dyDescent="0.2">
      <c r="A506" s="10"/>
      <c r="D506" s="13"/>
      <c r="H506" s="12"/>
      <c r="J506" s="11"/>
      <c r="L506" s="9"/>
      <c r="M506" s="14"/>
      <c r="N506" s="8"/>
    </row>
    <row r="507" spans="1:14" x14ac:dyDescent="0.2">
      <c r="A507" s="10"/>
      <c r="D507" s="13"/>
      <c r="H507" s="12"/>
      <c r="J507" s="11"/>
      <c r="L507" s="9"/>
      <c r="M507" s="14"/>
      <c r="N507" s="8"/>
    </row>
    <row r="508" spans="1:14" x14ac:dyDescent="0.2">
      <c r="A508" s="10"/>
      <c r="D508" s="13"/>
      <c r="H508" s="12"/>
      <c r="J508" s="11"/>
      <c r="L508" s="9"/>
      <c r="M508" s="14"/>
      <c r="N508" s="8"/>
    </row>
    <row r="509" spans="1:14" x14ac:dyDescent="0.2">
      <c r="A509" s="10"/>
      <c r="D509" s="13"/>
      <c r="H509" s="12"/>
      <c r="J509" s="11"/>
      <c r="L509" s="9"/>
      <c r="M509" s="14"/>
      <c r="N509" s="8"/>
    </row>
    <row r="510" spans="1:14" x14ac:dyDescent="0.2">
      <c r="A510" s="10"/>
      <c r="D510" s="13"/>
      <c r="H510" s="12"/>
      <c r="J510" s="11"/>
      <c r="L510" s="9"/>
      <c r="M510" s="14"/>
      <c r="N510" s="8"/>
    </row>
    <row r="511" spans="1:14" x14ac:dyDescent="0.2">
      <c r="A511" s="10"/>
      <c r="D511" s="13"/>
      <c r="H511" s="12"/>
      <c r="J511" s="11"/>
      <c r="L511" s="9"/>
      <c r="M511" s="14"/>
      <c r="N511" s="8"/>
    </row>
    <row r="512" spans="1:14" x14ac:dyDescent="0.2">
      <c r="A512" s="10"/>
      <c r="D512" s="13"/>
      <c r="H512" s="12"/>
      <c r="J512" s="11"/>
      <c r="L512" s="9"/>
      <c r="M512" s="14"/>
      <c r="N512" s="8"/>
    </row>
    <row r="513" spans="1:14" x14ac:dyDescent="0.2">
      <c r="A513" s="10"/>
      <c r="D513" s="13"/>
      <c r="H513" s="12"/>
      <c r="J513" s="11"/>
      <c r="L513" s="9"/>
      <c r="M513" s="14"/>
      <c r="N513" s="8"/>
    </row>
    <row r="514" spans="1:14" x14ac:dyDescent="0.2">
      <c r="A514" s="10"/>
      <c r="D514" s="13"/>
      <c r="H514" s="12"/>
      <c r="J514" s="11"/>
      <c r="L514" s="9"/>
      <c r="M514" s="14"/>
      <c r="N514" s="8"/>
    </row>
    <row r="515" spans="1:14" x14ac:dyDescent="0.2">
      <c r="A515" s="10"/>
      <c r="D515" s="13"/>
      <c r="H515" s="12"/>
      <c r="J515" s="11"/>
      <c r="L515" s="9"/>
      <c r="M515" s="14"/>
      <c r="N515" s="8"/>
    </row>
    <row r="516" spans="1:14" x14ac:dyDescent="0.2">
      <c r="A516" s="10"/>
      <c r="D516" s="13"/>
      <c r="H516" s="12"/>
      <c r="J516" s="11"/>
      <c r="L516" s="9"/>
      <c r="M516" s="14"/>
      <c r="N516" s="8"/>
    </row>
    <row r="517" spans="1:14" x14ac:dyDescent="0.2">
      <c r="A517" s="10"/>
      <c r="D517" s="13"/>
      <c r="H517" s="12"/>
      <c r="J517" s="11"/>
      <c r="L517" s="9"/>
      <c r="M517" s="14"/>
      <c r="N517" s="8"/>
    </row>
    <row r="518" spans="1:14" x14ac:dyDescent="0.2">
      <c r="A518" s="10"/>
      <c r="D518" s="13"/>
      <c r="H518" s="12"/>
      <c r="J518" s="11"/>
      <c r="L518" s="9"/>
      <c r="M518" s="14"/>
      <c r="N518" s="8"/>
    </row>
    <row r="519" spans="1:14" x14ac:dyDescent="0.2">
      <c r="A519" s="10"/>
      <c r="D519" s="13"/>
      <c r="H519" s="12"/>
      <c r="J519" s="11"/>
      <c r="L519" s="9"/>
      <c r="M519" s="14"/>
      <c r="N519" s="8"/>
    </row>
    <row r="520" spans="1:14" x14ac:dyDescent="0.2">
      <c r="A520" s="10"/>
      <c r="D520" s="13"/>
      <c r="H520" s="12"/>
      <c r="J520" s="11"/>
      <c r="L520" s="9"/>
      <c r="M520" s="14"/>
      <c r="N520" s="8"/>
    </row>
    <row r="521" spans="1:14" x14ac:dyDescent="0.2">
      <c r="A521" s="10"/>
      <c r="D521" s="13"/>
      <c r="H521" s="12"/>
      <c r="J521" s="11"/>
      <c r="L521" s="9"/>
      <c r="M521" s="14"/>
      <c r="N521" s="8"/>
    </row>
    <row r="522" spans="1:14" x14ac:dyDescent="0.2">
      <c r="A522" s="10"/>
      <c r="D522" s="13"/>
      <c r="H522" s="12"/>
      <c r="J522" s="11"/>
      <c r="L522" s="9"/>
      <c r="M522" s="14"/>
      <c r="N522" s="8"/>
    </row>
    <row r="523" spans="1:14" x14ac:dyDescent="0.2">
      <c r="A523" s="10"/>
      <c r="D523" s="13"/>
      <c r="H523" s="12"/>
      <c r="J523" s="11"/>
      <c r="L523" s="9"/>
      <c r="M523" s="14"/>
      <c r="N523" s="8"/>
    </row>
    <row r="524" spans="1:14" x14ac:dyDescent="0.2">
      <c r="A524" s="10"/>
      <c r="D524" s="13"/>
      <c r="H524" s="12"/>
      <c r="J524" s="11"/>
      <c r="L524" s="9"/>
      <c r="M524" s="14"/>
      <c r="N524" s="8"/>
    </row>
    <row r="525" spans="1:14" x14ac:dyDescent="0.2">
      <c r="A525" s="10"/>
      <c r="D525" s="13"/>
      <c r="H525" s="12"/>
      <c r="J525" s="11"/>
      <c r="L525" s="9"/>
      <c r="M525" s="14"/>
      <c r="N525" s="8"/>
    </row>
    <row r="526" spans="1:14" x14ac:dyDescent="0.2">
      <c r="A526" s="10"/>
      <c r="D526" s="13"/>
      <c r="H526" s="12"/>
      <c r="J526" s="11"/>
      <c r="L526" s="9"/>
      <c r="M526" s="14"/>
      <c r="N526" s="8"/>
    </row>
    <row r="527" spans="1:14" x14ac:dyDescent="0.2">
      <c r="A527" s="10"/>
      <c r="D527" s="13"/>
      <c r="H527" s="12"/>
      <c r="J527" s="11"/>
      <c r="L527" s="9"/>
      <c r="M527" s="14"/>
      <c r="N527" s="8"/>
    </row>
    <row r="528" spans="1:14" x14ac:dyDescent="0.2">
      <c r="A528" s="10"/>
      <c r="D528" s="13"/>
      <c r="H528" s="12"/>
      <c r="J528" s="11"/>
      <c r="L528" s="9"/>
      <c r="M528" s="14"/>
      <c r="N528" s="8"/>
    </row>
    <row r="529" spans="1:14" x14ac:dyDescent="0.2">
      <c r="A529" s="10"/>
      <c r="D529" s="13"/>
      <c r="H529" s="12"/>
      <c r="J529" s="11"/>
      <c r="L529" s="9"/>
      <c r="M529" s="14"/>
      <c r="N529" s="8"/>
    </row>
    <row r="530" spans="1:14" x14ac:dyDescent="0.2">
      <c r="A530" s="10"/>
      <c r="D530" s="13"/>
      <c r="H530" s="12"/>
      <c r="J530" s="11"/>
      <c r="L530" s="9"/>
      <c r="M530" s="14"/>
      <c r="N530" s="8"/>
    </row>
    <row r="531" spans="1:14" x14ac:dyDescent="0.2">
      <c r="A531" s="10"/>
      <c r="D531" s="13"/>
      <c r="H531" s="12"/>
      <c r="J531" s="11"/>
      <c r="L531" s="9"/>
      <c r="M531" s="14"/>
      <c r="N531" s="8"/>
    </row>
    <row r="532" spans="1:14" x14ac:dyDescent="0.2">
      <c r="A532" s="10"/>
      <c r="D532" s="13"/>
      <c r="H532" s="12"/>
      <c r="J532" s="11"/>
      <c r="L532" s="9"/>
      <c r="M532" s="14"/>
      <c r="N532" s="8"/>
    </row>
    <row r="533" spans="1:14" x14ac:dyDescent="0.2">
      <c r="A533" s="10"/>
      <c r="D533" s="13"/>
      <c r="H533" s="12"/>
      <c r="J533" s="11"/>
      <c r="L533" s="9"/>
      <c r="M533" s="14"/>
      <c r="N533" s="8"/>
    </row>
    <row r="534" spans="1:14" x14ac:dyDescent="0.2">
      <c r="A534" s="10"/>
      <c r="D534" s="13"/>
      <c r="H534" s="12"/>
      <c r="J534" s="11"/>
      <c r="L534" s="9"/>
      <c r="M534" s="14"/>
      <c r="N534" s="8"/>
    </row>
    <row r="535" spans="1:14" x14ac:dyDescent="0.2">
      <c r="A535" s="10"/>
      <c r="D535" s="13"/>
      <c r="H535" s="12"/>
      <c r="J535" s="11"/>
      <c r="L535" s="9"/>
      <c r="M535" s="14"/>
      <c r="N535" s="8"/>
    </row>
    <row r="536" spans="1:14" x14ac:dyDescent="0.2">
      <c r="A536" s="10"/>
      <c r="D536" s="13"/>
      <c r="H536" s="12"/>
      <c r="J536" s="11"/>
      <c r="L536" s="9"/>
      <c r="M536" s="14"/>
      <c r="N536" s="8"/>
    </row>
    <row r="537" spans="1:14" x14ac:dyDescent="0.2">
      <c r="A537" s="10"/>
      <c r="D537" s="13"/>
      <c r="H537" s="12"/>
      <c r="J537" s="11"/>
      <c r="L537" s="9"/>
      <c r="M537" s="14"/>
      <c r="N537" s="8"/>
    </row>
    <row r="538" spans="1:14" x14ac:dyDescent="0.2">
      <c r="A538" s="10"/>
      <c r="D538" s="13"/>
      <c r="H538" s="12"/>
      <c r="J538" s="11"/>
      <c r="L538" s="9"/>
      <c r="M538" s="14"/>
      <c r="N538" s="8"/>
    </row>
    <row r="539" spans="1:14" x14ac:dyDescent="0.2">
      <c r="A539" s="10"/>
      <c r="D539" s="13"/>
      <c r="H539" s="12"/>
      <c r="J539" s="11"/>
      <c r="L539" s="9"/>
      <c r="M539" s="14"/>
      <c r="N539" s="8"/>
    </row>
    <row r="540" spans="1:14" x14ac:dyDescent="0.2">
      <c r="A540" s="10"/>
      <c r="D540" s="13"/>
      <c r="H540" s="12"/>
      <c r="J540" s="11"/>
      <c r="L540" s="9"/>
      <c r="M540" s="14"/>
      <c r="N540" s="8"/>
    </row>
    <row r="541" spans="1:14" x14ac:dyDescent="0.2">
      <c r="A541" s="10"/>
      <c r="D541" s="13"/>
      <c r="H541" s="12"/>
      <c r="J541" s="11"/>
      <c r="L541" s="9"/>
      <c r="M541" s="14"/>
      <c r="N541" s="8"/>
    </row>
    <row r="542" spans="1:14" x14ac:dyDescent="0.2">
      <c r="A542" s="10"/>
      <c r="D542" s="13"/>
      <c r="H542" s="12"/>
      <c r="J542" s="11"/>
      <c r="L542" s="9"/>
      <c r="M542" s="14"/>
      <c r="N542" s="8"/>
    </row>
    <row r="543" spans="1:14" x14ac:dyDescent="0.2">
      <c r="A543" s="10"/>
      <c r="D543" s="13"/>
      <c r="H543" s="12"/>
      <c r="J543" s="11"/>
      <c r="L543" s="9"/>
      <c r="M543" s="14"/>
      <c r="N543" s="8"/>
    </row>
    <row r="544" spans="1:14" x14ac:dyDescent="0.2">
      <c r="A544" s="10"/>
      <c r="D544" s="13"/>
      <c r="H544" s="12"/>
      <c r="J544" s="11"/>
      <c r="L544" s="9"/>
      <c r="M544" s="14"/>
      <c r="N544" s="8"/>
    </row>
    <row r="545" spans="1:14" x14ac:dyDescent="0.2">
      <c r="A545" s="10"/>
      <c r="D545" s="13"/>
      <c r="H545" s="12"/>
      <c r="J545" s="11"/>
      <c r="L545" s="9"/>
      <c r="M545" s="14"/>
      <c r="N545" s="8"/>
    </row>
    <row r="546" spans="1:14" x14ac:dyDescent="0.2">
      <c r="A546" s="10"/>
      <c r="D546" s="13"/>
      <c r="H546" s="12"/>
      <c r="J546" s="11"/>
      <c r="L546" s="9"/>
      <c r="M546" s="14"/>
      <c r="N546" s="8"/>
    </row>
    <row r="547" spans="1:14" x14ac:dyDescent="0.2">
      <c r="A547" s="10"/>
      <c r="D547" s="13"/>
      <c r="H547" s="12"/>
      <c r="J547" s="11"/>
      <c r="L547" s="9"/>
      <c r="M547" s="14"/>
      <c r="N547" s="8"/>
    </row>
    <row r="548" spans="1:14" x14ac:dyDescent="0.2">
      <c r="A548" s="10"/>
      <c r="D548" s="13"/>
      <c r="H548" s="12"/>
      <c r="J548" s="11"/>
      <c r="L548" s="9"/>
      <c r="M548" s="14"/>
      <c r="N548" s="8"/>
    </row>
    <row r="549" spans="1:14" x14ac:dyDescent="0.2">
      <c r="A549" s="10"/>
      <c r="D549" s="13"/>
      <c r="H549" s="12"/>
      <c r="J549" s="11"/>
      <c r="L549" s="9"/>
      <c r="M549" s="14"/>
      <c r="N549" s="8"/>
    </row>
    <row r="550" spans="1:14" x14ac:dyDescent="0.2">
      <c r="A550" s="10"/>
      <c r="D550" s="13"/>
      <c r="H550" s="12"/>
      <c r="J550" s="11"/>
      <c r="L550" s="9"/>
      <c r="M550" s="14"/>
      <c r="N550" s="8"/>
    </row>
    <row r="551" spans="1:14" x14ac:dyDescent="0.2">
      <c r="A551" s="10"/>
      <c r="D551" s="13"/>
      <c r="H551" s="12"/>
      <c r="J551" s="11"/>
      <c r="L551" s="9"/>
      <c r="M551" s="14"/>
      <c r="N551" s="8"/>
    </row>
    <row r="552" spans="1:14" x14ac:dyDescent="0.2">
      <c r="A552" s="10"/>
      <c r="D552" s="13"/>
      <c r="H552" s="12"/>
      <c r="J552" s="11"/>
      <c r="L552" s="9"/>
      <c r="M552" s="14"/>
      <c r="N552" s="8"/>
    </row>
    <row r="553" spans="1:14" x14ac:dyDescent="0.2">
      <c r="A553" s="10"/>
      <c r="D553" s="13"/>
      <c r="H553" s="12"/>
      <c r="J553" s="11"/>
      <c r="L553" s="9"/>
      <c r="M553" s="14"/>
      <c r="N553" s="8"/>
    </row>
    <row r="554" spans="1:14" x14ac:dyDescent="0.2">
      <c r="A554" s="10"/>
      <c r="D554" s="13"/>
      <c r="H554" s="12"/>
      <c r="J554" s="11"/>
      <c r="L554" s="9"/>
      <c r="M554" s="14"/>
      <c r="N554" s="8"/>
    </row>
    <row r="555" spans="1:14" x14ac:dyDescent="0.2">
      <c r="A555" s="10"/>
      <c r="D555" s="13"/>
      <c r="H555" s="12"/>
      <c r="J555" s="11"/>
      <c r="L555" s="9"/>
      <c r="M555" s="14"/>
      <c r="N555" s="8"/>
    </row>
    <row r="556" spans="1:14" x14ac:dyDescent="0.2">
      <c r="A556" s="10"/>
      <c r="D556" s="13"/>
      <c r="H556" s="12"/>
      <c r="J556" s="11"/>
      <c r="L556" s="9"/>
      <c r="M556" s="14"/>
      <c r="N556" s="8"/>
    </row>
    <row r="557" spans="1:14" x14ac:dyDescent="0.2">
      <c r="A557" s="10"/>
      <c r="D557" s="13"/>
      <c r="H557" s="12"/>
      <c r="J557" s="11"/>
      <c r="L557" s="9"/>
      <c r="M557" s="14"/>
      <c r="N557" s="8"/>
    </row>
    <row r="558" spans="1:14" x14ac:dyDescent="0.2">
      <c r="A558" s="10"/>
      <c r="D558" s="13"/>
      <c r="H558" s="12"/>
      <c r="J558" s="11"/>
      <c r="L558" s="9"/>
      <c r="M558" s="14"/>
      <c r="N558" s="8"/>
    </row>
    <row r="559" spans="1:14" x14ac:dyDescent="0.2">
      <c r="A559" s="10"/>
      <c r="D559" s="13"/>
      <c r="H559" s="12"/>
      <c r="J559" s="11"/>
      <c r="L559" s="9"/>
      <c r="M559" s="14"/>
      <c r="N559" s="8"/>
    </row>
    <row r="560" spans="1:14" x14ac:dyDescent="0.2">
      <c r="A560" s="10"/>
      <c r="D560" s="13"/>
      <c r="H560" s="12"/>
      <c r="J560" s="11"/>
      <c r="L560" s="9"/>
      <c r="M560" s="14"/>
      <c r="N560" s="8"/>
    </row>
    <row r="561" spans="1:14" x14ac:dyDescent="0.2">
      <c r="A561" s="10"/>
      <c r="D561" s="13"/>
      <c r="H561" s="12"/>
      <c r="J561" s="11"/>
      <c r="L561" s="9"/>
      <c r="M561" s="14"/>
      <c r="N561" s="8"/>
    </row>
    <row r="562" spans="1:14" x14ac:dyDescent="0.2">
      <c r="A562" s="10"/>
      <c r="D562" s="13"/>
      <c r="H562" s="12"/>
      <c r="J562" s="11"/>
      <c r="L562" s="9"/>
      <c r="M562" s="14"/>
      <c r="N562" s="8"/>
    </row>
    <row r="563" spans="1:14" x14ac:dyDescent="0.2">
      <c r="A563" s="10"/>
      <c r="D563" s="13"/>
      <c r="H563" s="12"/>
      <c r="J563" s="11"/>
      <c r="L563" s="9"/>
      <c r="M563" s="14"/>
      <c r="N563" s="8"/>
    </row>
    <row r="564" spans="1:14" x14ac:dyDescent="0.2">
      <c r="A564" s="10"/>
      <c r="D564" s="13"/>
      <c r="H564" s="12"/>
      <c r="J564" s="11"/>
      <c r="L564" s="9"/>
      <c r="M564" s="14"/>
      <c r="N564" s="8"/>
    </row>
    <row r="565" spans="1:14" x14ac:dyDescent="0.2">
      <c r="A565" s="10"/>
      <c r="D565" s="13"/>
      <c r="H565" s="12"/>
      <c r="J565" s="11"/>
      <c r="L565" s="9"/>
      <c r="M565" s="14"/>
      <c r="N565" s="8"/>
    </row>
    <row r="566" spans="1:14" x14ac:dyDescent="0.2">
      <c r="A566" s="10"/>
      <c r="D566" s="13"/>
      <c r="H566" s="12"/>
      <c r="J566" s="11"/>
      <c r="L566" s="9"/>
      <c r="M566" s="14"/>
      <c r="N566" s="8"/>
    </row>
    <row r="567" spans="1:14" x14ac:dyDescent="0.2">
      <c r="A567" s="10"/>
      <c r="D567" s="13"/>
      <c r="H567" s="12"/>
      <c r="J567" s="11"/>
      <c r="L567" s="9"/>
      <c r="M567" s="14"/>
      <c r="N567" s="8"/>
    </row>
    <row r="568" spans="1:14" x14ac:dyDescent="0.2">
      <c r="A568" s="10"/>
      <c r="D568" s="13"/>
      <c r="H568" s="12"/>
      <c r="J568" s="11"/>
      <c r="L568" s="9"/>
      <c r="M568" s="14"/>
      <c r="N568" s="8"/>
    </row>
    <row r="569" spans="1:14" x14ac:dyDescent="0.2">
      <c r="A569" s="10"/>
      <c r="D569" s="13"/>
      <c r="H569" s="12"/>
      <c r="J569" s="11"/>
      <c r="L569" s="9"/>
      <c r="M569" s="14"/>
      <c r="N569" s="8"/>
    </row>
    <row r="570" spans="1:14" x14ac:dyDescent="0.2">
      <c r="A570" s="10"/>
      <c r="D570" s="13"/>
      <c r="H570" s="12"/>
      <c r="J570" s="11"/>
      <c r="L570" s="9"/>
      <c r="M570" s="14"/>
      <c r="N570" s="8"/>
    </row>
    <row r="571" spans="1:14" x14ac:dyDescent="0.2">
      <c r="A571" s="10"/>
      <c r="D571" s="13"/>
      <c r="H571" s="12"/>
      <c r="J571" s="11"/>
      <c r="L571" s="9"/>
      <c r="M571" s="14"/>
      <c r="N571" s="8"/>
    </row>
    <row r="572" spans="1:14" x14ac:dyDescent="0.2">
      <c r="A572" s="10"/>
      <c r="D572" s="13"/>
      <c r="H572" s="12"/>
      <c r="J572" s="11"/>
      <c r="L572" s="9"/>
      <c r="M572" s="14"/>
      <c r="N572" s="8"/>
    </row>
    <row r="573" spans="1:14" x14ac:dyDescent="0.2">
      <c r="A573" s="10"/>
      <c r="D573" s="13"/>
      <c r="H573" s="12"/>
      <c r="J573" s="11"/>
      <c r="L573" s="9"/>
      <c r="M573" s="14"/>
      <c r="N573" s="8"/>
    </row>
    <row r="574" spans="1:14" x14ac:dyDescent="0.2">
      <c r="A574" s="10"/>
      <c r="D574" s="13"/>
      <c r="H574" s="12"/>
      <c r="J574" s="11"/>
      <c r="L574" s="9"/>
      <c r="M574" s="14"/>
      <c r="N574" s="8"/>
    </row>
    <row r="575" spans="1:14" x14ac:dyDescent="0.2">
      <c r="A575" s="10"/>
      <c r="D575" s="13"/>
      <c r="H575" s="12"/>
      <c r="J575" s="11"/>
      <c r="L575" s="9"/>
    </row>
    <row r="576" spans="1:14" x14ac:dyDescent="0.2">
      <c r="A576" s="10"/>
      <c r="D576" s="13"/>
      <c r="H576" s="12"/>
      <c r="J576" s="11"/>
      <c r="L576" s="9"/>
    </row>
    <row r="577" spans="1:12" x14ac:dyDescent="0.2">
      <c r="A577" s="10"/>
      <c r="D577" s="13"/>
      <c r="H577" s="12"/>
      <c r="J577" s="11"/>
      <c r="L577" s="9"/>
    </row>
    <row r="578" spans="1:12" x14ac:dyDescent="0.2">
      <c r="A578" s="10"/>
      <c r="D578" s="13"/>
      <c r="H578" s="12"/>
      <c r="J578" s="11"/>
      <c r="L578" s="9"/>
    </row>
    <row r="579" spans="1:12" x14ac:dyDescent="0.2">
      <c r="A579" s="10"/>
      <c r="D579" s="13"/>
      <c r="H579" s="12"/>
      <c r="J579" s="11"/>
      <c r="L579" s="9"/>
    </row>
    <row r="580" spans="1:12" x14ac:dyDescent="0.2">
      <c r="A580" s="10"/>
      <c r="D580" s="13"/>
      <c r="H580" s="12"/>
      <c r="J580" s="11"/>
      <c r="L580" s="9"/>
    </row>
    <row r="581" spans="1:12" x14ac:dyDescent="0.2">
      <c r="A581" s="10"/>
      <c r="D581" s="13"/>
      <c r="H581" s="12"/>
      <c r="J581" s="11"/>
      <c r="L581" s="9"/>
    </row>
    <row r="582" spans="1:12" x14ac:dyDescent="0.2">
      <c r="A582" s="10"/>
      <c r="D582" s="13"/>
      <c r="H582" s="12"/>
      <c r="J582" s="11"/>
      <c r="L582" s="9"/>
    </row>
    <row r="583" spans="1:12" x14ac:dyDescent="0.2">
      <c r="A583" s="10"/>
      <c r="D583" s="13"/>
      <c r="H583" s="12"/>
      <c r="J583" s="11"/>
      <c r="L583" s="9"/>
    </row>
    <row r="584" spans="1:12" x14ac:dyDescent="0.2">
      <c r="A584" s="10"/>
      <c r="D584" s="13"/>
      <c r="H584" s="12"/>
      <c r="J584" s="11"/>
      <c r="L584" s="9"/>
    </row>
    <row r="585" spans="1:12" x14ac:dyDescent="0.2">
      <c r="A585" s="10"/>
      <c r="D585" s="13"/>
      <c r="H585" s="12"/>
      <c r="J585" s="11"/>
      <c r="L585" s="9"/>
    </row>
    <row r="586" spans="1:12" x14ac:dyDescent="0.2">
      <c r="A586" s="10"/>
      <c r="D586" s="13"/>
      <c r="H586" s="12"/>
      <c r="J586" s="11"/>
      <c r="L586" s="9"/>
    </row>
    <row r="587" spans="1:12" x14ac:dyDescent="0.2">
      <c r="A587" s="10"/>
      <c r="D587" s="13"/>
      <c r="H587" s="12"/>
      <c r="J587" s="11"/>
      <c r="L587" s="9"/>
    </row>
    <row r="588" spans="1:12" x14ac:dyDescent="0.2">
      <c r="A588" s="10"/>
      <c r="D588" s="13"/>
      <c r="H588" s="12"/>
      <c r="J588" s="11"/>
      <c r="L588" s="9"/>
    </row>
    <row r="589" spans="1:12" x14ac:dyDescent="0.2">
      <c r="A589" s="10"/>
      <c r="D589" s="13"/>
      <c r="H589" s="12"/>
      <c r="J589" s="11"/>
      <c r="L589" s="9"/>
    </row>
    <row r="590" spans="1:12" x14ac:dyDescent="0.2">
      <c r="A590" s="10"/>
      <c r="D590" s="13"/>
      <c r="H590" s="12"/>
      <c r="J590" s="11"/>
      <c r="L590" s="9"/>
    </row>
    <row r="591" spans="1:12" x14ac:dyDescent="0.2">
      <c r="A591" s="10"/>
      <c r="D591" s="13"/>
      <c r="H591" s="12"/>
      <c r="J591" s="11"/>
      <c r="L591" s="9"/>
    </row>
    <row r="592" spans="1:12" x14ac:dyDescent="0.2">
      <c r="A592" s="10"/>
      <c r="D592" s="13"/>
      <c r="H592" s="12"/>
      <c r="J592" s="11"/>
      <c r="L592" s="9"/>
    </row>
    <row r="593" spans="1:12" x14ac:dyDescent="0.2">
      <c r="A593" s="10"/>
      <c r="D593" s="13"/>
      <c r="H593" s="12"/>
      <c r="J593" s="11"/>
      <c r="L593" s="9"/>
    </row>
    <row r="594" spans="1:12" x14ac:dyDescent="0.2">
      <c r="A594" s="10"/>
      <c r="D594" s="13"/>
      <c r="H594" s="12"/>
      <c r="J594" s="11"/>
      <c r="L594" s="9"/>
    </row>
    <row r="595" spans="1:12" x14ac:dyDescent="0.2">
      <c r="A595" s="10"/>
      <c r="D595" s="13"/>
      <c r="H595" s="12"/>
      <c r="J595" s="11"/>
      <c r="L595" s="9"/>
    </row>
    <row r="596" spans="1:12" x14ac:dyDescent="0.2">
      <c r="A596" s="10"/>
      <c r="D596" s="13"/>
      <c r="H596" s="12"/>
      <c r="J596" s="11"/>
      <c r="L596" s="9"/>
    </row>
    <row r="597" spans="1:12" x14ac:dyDescent="0.2">
      <c r="A597" s="10"/>
      <c r="D597" s="13"/>
      <c r="H597" s="12"/>
      <c r="J597" s="11"/>
      <c r="L597" s="9"/>
    </row>
    <row r="598" spans="1:12" x14ac:dyDescent="0.2">
      <c r="A598" s="10"/>
      <c r="D598" s="13"/>
      <c r="H598" s="12"/>
      <c r="J598" s="11"/>
      <c r="L598" s="9"/>
    </row>
    <row r="599" spans="1:12" x14ac:dyDescent="0.2">
      <c r="A599" s="10"/>
      <c r="D599" s="13"/>
      <c r="H599" s="12"/>
      <c r="J599" s="11"/>
      <c r="L599" s="9"/>
    </row>
    <row r="600" spans="1:12" x14ac:dyDescent="0.2">
      <c r="A600" s="10"/>
      <c r="D600" s="13"/>
      <c r="H600" s="12"/>
      <c r="J600" s="11"/>
      <c r="L600" s="9"/>
    </row>
    <row r="601" spans="1:12" x14ac:dyDescent="0.2">
      <c r="A601" s="10"/>
      <c r="D601" s="13"/>
      <c r="H601" s="12"/>
      <c r="J601" s="11"/>
      <c r="L601" s="9"/>
    </row>
    <row r="602" spans="1:12" x14ac:dyDescent="0.2">
      <c r="A602" s="10"/>
      <c r="D602" s="13"/>
      <c r="H602" s="12"/>
      <c r="J602" s="11"/>
      <c r="L602" s="9"/>
    </row>
    <row r="603" spans="1:12" x14ac:dyDescent="0.2">
      <c r="A603" s="10"/>
      <c r="D603" s="13"/>
      <c r="H603" s="12"/>
      <c r="J603" s="11"/>
      <c r="L603" s="9"/>
    </row>
    <row r="604" spans="1:12" x14ac:dyDescent="0.2">
      <c r="A604" s="10"/>
      <c r="D604" s="13"/>
      <c r="H604" s="12"/>
      <c r="J604" s="11"/>
      <c r="L604" s="9"/>
    </row>
    <row r="605" spans="1:12" x14ac:dyDescent="0.2">
      <c r="A605" s="10"/>
      <c r="D605" s="13"/>
      <c r="H605" s="12"/>
      <c r="J605" s="11"/>
      <c r="L605" s="9"/>
    </row>
    <row r="606" spans="1:12" x14ac:dyDescent="0.2">
      <c r="A606" s="10"/>
      <c r="D606" s="13"/>
      <c r="H606" s="12"/>
      <c r="J606" s="11"/>
      <c r="L606" s="9"/>
    </row>
    <row r="607" spans="1:12" x14ac:dyDescent="0.2">
      <c r="A607" s="10"/>
      <c r="D607" s="13"/>
      <c r="H607" s="12"/>
      <c r="J607" s="11"/>
      <c r="L607" s="9"/>
    </row>
    <row r="608" spans="1:12" x14ac:dyDescent="0.2">
      <c r="A608" s="10"/>
      <c r="D608" s="13"/>
      <c r="H608" s="12"/>
      <c r="J608" s="11"/>
      <c r="L608" s="9"/>
    </row>
    <row r="609" spans="1:12" x14ac:dyDescent="0.2">
      <c r="A609" s="10"/>
      <c r="D609" s="13"/>
      <c r="H609" s="12"/>
      <c r="J609" s="11"/>
      <c r="L609" s="9"/>
    </row>
    <row r="610" spans="1:12" x14ac:dyDescent="0.2">
      <c r="A610" s="10"/>
      <c r="D610" s="13"/>
      <c r="H610" s="12"/>
      <c r="J610" s="11"/>
      <c r="L610" s="9"/>
    </row>
    <row r="611" spans="1:12" x14ac:dyDescent="0.2">
      <c r="A611" s="10"/>
      <c r="D611" s="13"/>
      <c r="H611" s="12"/>
      <c r="J611" s="11"/>
      <c r="L611" s="9"/>
    </row>
    <row r="612" spans="1:12" x14ac:dyDescent="0.2">
      <c r="A612" s="10"/>
      <c r="D612" s="13"/>
      <c r="H612" s="12"/>
      <c r="J612" s="11"/>
      <c r="L612" s="9"/>
    </row>
    <row r="613" spans="1:12" x14ac:dyDescent="0.2">
      <c r="A613" s="10"/>
      <c r="D613" s="13"/>
      <c r="H613" s="12"/>
      <c r="J613" s="11"/>
      <c r="L613" s="9"/>
    </row>
    <row r="614" spans="1:12" x14ac:dyDescent="0.2">
      <c r="A614" s="10"/>
      <c r="D614" s="13"/>
      <c r="H614" s="12"/>
      <c r="J614" s="11"/>
      <c r="L614" s="9"/>
    </row>
    <row r="615" spans="1:12" x14ac:dyDescent="0.2">
      <c r="A615" s="10"/>
      <c r="D615" s="13"/>
      <c r="H615" s="12"/>
      <c r="J615" s="11"/>
      <c r="L615" s="9"/>
    </row>
    <row r="616" spans="1:12" x14ac:dyDescent="0.2">
      <c r="A616" s="10"/>
      <c r="D616" s="13"/>
      <c r="H616" s="12"/>
      <c r="J616" s="11"/>
      <c r="L616" s="9"/>
    </row>
    <row r="617" spans="1:12" x14ac:dyDescent="0.2">
      <c r="A617" s="10"/>
      <c r="D617" s="13"/>
      <c r="H617" s="12"/>
      <c r="J617" s="11"/>
      <c r="L617" s="9"/>
    </row>
    <row r="618" spans="1:12" x14ac:dyDescent="0.2">
      <c r="A618" s="10"/>
      <c r="D618" s="13"/>
      <c r="H618" s="12"/>
      <c r="J618" s="11"/>
      <c r="L618" s="9"/>
    </row>
    <row r="619" spans="1:12" x14ac:dyDescent="0.2">
      <c r="A619" s="10"/>
      <c r="D619" s="13"/>
      <c r="H619" s="12"/>
      <c r="J619" s="11"/>
      <c r="L619" s="9"/>
    </row>
    <row r="620" spans="1:12" x14ac:dyDescent="0.2">
      <c r="A620" s="10"/>
      <c r="D620" s="13"/>
      <c r="H620" s="12"/>
      <c r="J620" s="11"/>
      <c r="L620" s="9"/>
    </row>
    <row r="621" spans="1:12" x14ac:dyDescent="0.2">
      <c r="A621" s="10"/>
      <c r="D621" s="13"/>
      <c r="H621" s="12"/>
      <c r="J621" s="11"/>
      <c r="L621" s="9"/>
    </row>
    <row r="622" spans="1:12" x14ac:dyDescent="0.2">
      <c r="A622" s="10"/>
      <c r="D622" s="13"/>
      <c r="H622" s="12"/>
      <c r="J622" s="11"/>
      <c r="L622" s="9"/>
    </row>
    <row r="623" spans="1:12" x14ac:dyDescent="0.2">
      <c r="A623" s="10"/>
      <c r="D623" s="13"/>
      <c r="H623" s="12"/>
      <c r="J623" s="11"/>
      <c r="L623" s="9"/>
    </row>
    <row r="624" spans="1:12" x14ac:dyDescent="0.2">
      <c r="A624" s="10"/>
      <c r="D624" s="13"/>
      <c r="H624" s="12"/>
      <c r="J624" s="11"/>
      <c r="L624" s="9"/>
    </row>
    <row r="625" spans="1:12" x14ac:dyDescent="0.2">
      <c r="A625" s="10"/>
      <c r="D625" s="13"/>
      <c r="H625" s="12"/>
      <c r="J625" s="11"/>
      <c r="L625" s="9"/>
    </row>
    <row r="626" spans="1:12" x14ac:dyDescent="0.2">
      <c r="A626" s="10"/>
      <c r="D626" s="13"/>
      <c r="H626" s="12"/>
      <c r="J626" s="11"/>
      <c r="L626" s="9"/>
    </row>
    <row r="627" spans="1:12" x14ac:dyDescent="0.2">
      <c r="A627" s="10"/>
      <c r="D627" s="13"/>
      <c r="H627" s="12"/>
      <c r="J627" s="11"/>
      <c r="L627" s="9"/>
    </row>
    <row r="628" spans="1:12" x14ac:dyDescent="0.2">
      <c r="A628" s="10"/>
      <c r="D628" s="13"/>
      <c r="H628" s="12"/>
      <c r="J628" s="11"/>
      <c r="L628" s="9"/>
    </row>
    <row r="629" spans="1:12" x14ac:dyDescent="0.2">
      <c r="A629" s="10"/>
      <c r="D629" s="13"/>
      <c r="H629" s="12"/>
      <c r="J629" s="11"/>
      <c r="L629" s="9"/>
    </row>
    <row r="630" spans="1:12" x14ac:dyDescent="0.2">
      <c r="A630" s="10"/>
      <c r="D630" s="13"/>
      <c r="H630" s="12"/>
      <c r="J630" s="11"/>
      <c r="L630" s="9"/>
    </row>
    <row r="631" spans="1:12" x14ac:dyDescent="0.2">
      <c r="A631" s="10"/>
      <c r="D631" s="13"/>
      <c r="H631" s="12"/>
      <c r="J631" s="11"/>
      <c r="L631" s="9"/>
    </row>
    <row r="632" spans="1:12" x14ac:dyDescent="0.2">
      <c r="A632" s="10"/>
      <c r="D632" s="13"/>
      <c r="H632" s="12"/>
      <c r="J632" s="11"/>
      <c r="L632" s="9"/>
    </row>
    <row r="633" spans="1:12" x14ac:dyDescent="0.2">
      <c r="A633" s="10"/>
      <c r="D633" s="13"/>
      <c r="H633" s="12"/>
      <c r="J633" s="11"/>
      <c r="L633" s="9"/>
    </row>
    <row r="634" spans="1:12" x14ac:dyDescent="0.2">
      <c r="A634" s="10"/>
      <c r="D634" s="13"/>
      <c r="H634" s="12"/>
      <c r="J634" s="11"/>
      <c r="L634" s="9"/>
    </row>
    <row r="635" spans="1:12" x14ac:dyDescent="0.2">
      <c r="A635" s="10"/>
      <c r="D635" s="13"/>
      <c r="H635" s="12"/>
      <c r="J635" s="11"/>
      <c r="L635" s="9"/>
    </row>
    <row r="636" spans="1:12" x14ac:dyDescent="0.2">
      <c r="A636" s="10"/>
      <c r="D636" s="13"/>
      <c r="H636" s="12"/>
      <c r="J636" s="11"/>
      <c r="L636" s="9"/>
    </row>
    <row r="637" spans="1:12" x14ac:dyDescent="0.2">
      <c r="A637" s="10"/>
      <c r="D637" s="13"/>
      <c r="H637" s="12"/>
      <c r="J637" s="11"/>
      <c r="L637" s="9"/>
    </row>
    <row r="638" spans="1:12" x14ac:dyDescent="0.2">
      <c r="A638" s="10"/>
      <c r="D638" s="13"/>
      <c r="H638" s="12"/>
      <c r="J638" s="11"/>
      <c r="L638" s="9"/>
    </row>
    <row r="639" spans="1:12" x14ac:dyDescent="0.2">
      <c r="A639" s="10"/>
      <c r="D639" s="13"/>
      <c r="H639" s="12"/>
      <c r="J639" s="11"/>
      <c r="L639" s="9"/>
    </row>
    <row r="640" spans="1:12" x14ac:dyDescent="0.2">
      <c r="A640" s="10"/>
      <c r="D640" s="13"/>
      <c r="H640" s="12"/>
      <c r="J640" s="11"/>
      <c r="L640" s="9"/>
    </row>
    <row r="641" spans="1:12" x14ac:dyDescent="0.2">
      <c r="A641" s="10"/>
      <c r="D641" s="13"/>
      <c r="H641" s="12"/>
      <c r="J641" s="11"/>
      <c r="L641" s="9"/>
    </row>
    <row r="642" spans="1:12" x14ac:dyDescent="0.2">
      <c r="A642" s="10"/>
      <c r="D642" s="13"/>
      <c r="H642" s="12"/>
      <c r="J642" s="11"/>
      <c r="L642" s="9"/>
    </row>
    <row r="643" spans="1:12" x14ac:dyDescent="0.2">
      <c r="A643" s="10"/>
      <c r="D643" s="13"/>
      <c r="H643" s="12"/>
      <c r="J643" s="11"/>
      <c r="L643" s="9"/>
    </row>
    <row r="644" spans="1:12" x14ac:dyDescent="0.2">
      <c r="A644" s="10"/>
      <c r="D644" s="13"/>
      <c r="H644" s="12"/>
      <c r="J644" s="11"/>
      <c r="L644" s="9"/>
    </row>
    <row r="645" spans="1:12" x14ac:dyDescent="0.2">
      <c r="A645" s="10"/>
      <c r="D645" s="13"/>
      <c r="H645" s="12"/>
      <c r="J645" s="11"/>
      <c r="L645" s="9"/>
    </row>
    <row r="646" spans="1:12" x14ac:dyDescent="0.2">
      <c r="A646" s="10"/>
      <c r="D646" s="13"/>
      <c r="H646" s="12"/>
      <c r="J646" s="11"/>
      <c r="L646" s="9"/>
    </row>
    <row r="647" spans="1:12" x14ac:dyDescent="0.2">
      <c r="A647" s="10"/>
      <c r="D647" s="13"/>
      <c r="H647" s="12"/>
      <c r="J647" s="11"/>
      <c r="L647" s="9"/>
    </row>
    <row r="648" spans="1:12" x14ac:dyDescent="0.2">
      <c r="A648" s="10"/>
      <c r="D648" s="13"/>
      <c r="H648" s="12"/>
      <c r="J648" s="11"/>
      <c r="L648" s="9"/>
    </row>
    <row r="649" spans="1:12" x14ac:dyDescent="0.2">
      <c r="A649" s="10"/>
      <c r="D649" s="13"/>
      <c r="H649" s="12"/>
      <c r="J649" s="11"/>
      <c r="L649" s="9"/>
    </row>
    <row r="650" spans="1:12" x14ac:dyDescent="0.2">
      <c r="A650" s="10"/>
      <c r="D650" s="13"/>
      <c r="H650" s="12"/>
      <c r="J650" s="11"/>
      <c r="L650" s="9"/>
    </row>
    <row r="651" spans="1:12" x14ac:dyDescent="0.2">
      <c r="A651" s="10"/>
      <c r="D651" s="13"/>
      <c r="H651" s="12"/>
      <c r="J651" s="11"/>
      <c r="L651" s="9"/>
    </row>
    <row r="652" spans="1:12" x14ac:dyDescent="0.2">
      <c r="A652" s="10"/>
      <c r="D652" s="13"/>
      <c r="H652" s="12"/>
      <c r="J652" s="11"/>
      <c r="L652" s="9"/>
    </row>
    <row r="653" spans="1:12" x14ac:dyDescent="0.2">
      <c r="A653" s="10"/>
      <c r="D653" s="13"/>
      <c r="H653" s="12"/>
      <c r="J653" s="11"/>
      <c r="L653" s="9"/>
    </row>
    <row r="654" spans="1:12" x14ac:dyDescent="0.2">
      <c r="A654" s="10"/>
      <c r="D654" s="13"/>
      <c r="H654" s="12"/>
      <c r="J654" s="11"/>
      <c r="L654" s="9"/>
    </row>
    <row r="655" spans="1:12" x14ac:dyDescent="0.2">
      <c r="A655" s="10"/>
      <c r="D655" s="13"/>
      <c r="H655" s="12"/>
      <c r="J655" s="11"/>
      <c r="L655" s="9"/>
    </row>
    <row r="656" spans="1:12" x14ac:dyDescent="0.2">
      <c r="A656" s="10"/>
      <c r="D656" s="13"/>
      <c r="H656" s="12"/>
      <c r="J656" s="11"/>
      <c r="L656" s="9"/>
    </row>
    <row r="657" spans="1:12" x14ac:dyDescent="0.2">
      <c r="A657" s="10"/>
      <c r="D657" s="13"/>
      <c r="H657" s="12"/>
      <c r="J657" s="11"/>
      <c r="L657" s="9"/>
    </row>
    <row r="658" spans="1:12" x14ac:dyDescent="0.2">
      <c r="A658" s="10"/>
      <c r="D658" s="13"/>
      <c r="H658" s="12"/>
      <c r="J658" s="11"/>
      <c r="L658" s="9"/>
    </row>
    <row r="659" spans="1:12" x14ac:dyDescent="0.2">
      <c r="A659" s="10"/>
      <c r="D659" s="13"/>
      <c r="H659" s="12"/>
      <c r="J659" s="11"/>
      <c r="L659" s="9"/>
    </row>
    <row r="660" spans="1:12" x14ac:dyDescent="0.2">
      <c r="A660" s="10"/>
      <c r="D660" s="13"/>
      <c r="H660" s="12"/>
      <c r="J660" s="11"/>
      <c r="L660" s="9"/>
    </row>
    <row r="661" spans="1:12" x14ac:dyDescent="0.2">
      <c r="A661" s="10"/>
      <c r="D661" s="13"/>
      <c r="H661" s="12"/>
      <c r="J661" s="11"/>
      <c r="L661" s="9"/>
    </row>
    <row r="662" spans="1:12" x14ac:dyDescent="0.2">
      <c r="A662" s="10"/>
      <c r="D662" s="13"/>
      <c r="H662" s="12"/>
      <c r="J662" s="11"/>
      <c r="L662" s="9"/>
    </row>
    <row r="663" spans="1:12" x14ac:dyDescent="0.2">
      <c r="A663" s="10"/>
      <c r="D663" s="13"/>
      <c r="H663" s="12"/>
      <c r="J663" s="11"/>
      <c r="L663" s="9"/>
    </row>
    <row r="664" spans="1:12" x14ac:dyDescent="0.2">
      <c r="A664" s="10"/>
      <c r="D664" s="13"/>
      <c r="H664" s="12"/>
      <c r="J664" s="11"/>
      <c r="L664" s="9"/>
    </row>
    <row r="665" spans="1:12" x14ac:dyDescent="0.2">
      <c r="A665" s="10"/>
      <c r="D665" s="13"/>
      <c r="H665" s="12"/>
      <c r="J665" s="11"/>
      <c r="L665" s="9"/>
    </row>
    <row r="666" spans="1:12" x14ac:dyDescent="0.2">
      <c r="A666" s="10"/>
      <c r="D666" s="13"/>
      <c r="H666" s="12"/>
      <c r="J666" s="11"/>
      <c r="L666" s="9"/>
    </row>
    <row r="667" spans="1:12" x14ac:dyDescent="0.2">
      <c r="A667" s="10"/>
      <c r="D667" s="13"/>
      <c r="H667" s="12"/>
      <c r="J667" s="11"/>
      <c r="L667" s="9"/>
    </row>
    <row r="668" spans="1:12" x14ac:dyDescent="0.2">
      <c r="A668" s="10"/>
      <c r="D668" s="13"/>
      <c r="H668" s="12"/>
      <c r="J668" s="11"/>
      <c r="L668" s="9"/>
    </row>
    <row r="669" spans="1:12" x14ac:dyDescent="0.2">
      <c r="A669" s="10"/>
      <c r="D669" s="13"/>
      <c r="H669" s="12"/>
      <c r="J669" s="11"/>
      <c r="L669" s="9"/>
    </row>
    <row r="670" spans="1:12" x14ac:dyDescent="0.2">
      <c r="A670" s="10"/>
      <c r="D670" s="13"/>
      <c r="H670" s="12"/>
      <c r="J670" s="11"/>
      <c r="L670" s="9"/>
    </row>
    <row r="671" spans="1:12" x14ac:dyDescent="0.2">
      <c r="A671" s="10"/>
      <c r="D671" s="13"/>
      <c r="H671" s="12"/>
      <c r="J671" s="11"/>
      <c r="L671" s="9"/>
    </row>
    <row r="672" spans="1:12" x14ac:dyDescent="0.2">
      <c r="A672" s="10"/>
      <c r="D672" s="13"/>
      <c r="H672" s="12"/>
      <c r="J672" s="11"/>
      <c r="L672" s="9"/>
    </row>
    <row r="673" spans="1:12" x14ac:dyDescent="0.2">
      <c r="A673" s="10"/>
      <c r="D673" s="13"/>
      <c r="H673" s="12"/>
      <c r="J673" s="11"/>
      <c r="L673" s="9"/>
    </row>
    <row r="674" spans="1:12" x14ac:dyDescent="0.2">
      <c r="A674" s="10"/>
      <c r="D674" s="13"/>
      <c r="H674" s="12"/>
      <c r="J674" s="11"/>
      <c r="L674" s="9"/>
    </row>
    <row r="675" spans="1:12" x14ac:dyDescent="0.2">
      <c r="A675" s="10"/>
      <c r="D675" s="13"/>
      <c r="H675" s="12"/>
      <c r="J675" s="11"/>
      <c r="L675" s="9"/>
    </row>
    <row r="676" spans="1:12" x14ac:dyDescent="0.2">
      <c r="A676" s="10"/>
      <c r="D676" s="13"/>
      <c r="H676" s="12"/>
      <c r="J676" s="11"/>
      <c r="L676" s="9"/>
    </row>
    <row r="677" spans="1:12" x14ac:dyDescent="0.2">
      <c r="A677" s="10"/>
      <c r="D677" s="13"/>
      <c r="H677" s="12"/>
      <c r="J677" s="11"/>
      <c r="L677" s="9"/>
    </row>
    <row r="678" spans="1:12" x14ac:dyDescent="0.2">
      <c r="A678" s="10"/>
      <c r="D678" s="13"/>
      <c r="H678" s="12"/>
      <c r="J678" s="11"/>
      <c r="L678" s="9"/>
    </row>
    <row r="679" spans="1:12" x14ac:dyDescent="0.2">
      <c r="A679" s="10"/>
      <c r="D679" s="13"/>
      <c r="H679" s="12"/>
      <c r="J679" s="11"/>
      <c r="L679" s="9"/>
    </row>
    <row r="680" spans="1:12" x14ac:dyDescent="0.2">
      <c r="A680" s="10"/>
      <c r="D680" s="13"/>
      <c r="H680" s="12"/>
      <c r="J680" s="11"/>
      <c r="L680" s="9"/>
    </row>
    <row r="681" spans="1:12" x14ac:dyDescent="0.2">
      <c r="A681" s="10"/>
      <c r="D681" s="13"/>
      <c r="H681" s="12"/>
      <c r="J681" s="11"/>
      <c r="L681" s="9"/>
    </row>
    <row r="682" spans="1:12" x14ac:dyDescent="0.2">
      <c r="A682" s="10"/>
      <c r="D682" s="13"/>
      <c r="H682" s="12"/>
      <c r="J682" s="11"/>
      <c r="L682" s="9"/>
    </row>
    <row r="683" spans="1:12" x14ac:dyDescent="0.2">
      <c r="A683" s="10"/>
      <c r="D683" s="13"/>
      <c r="H683" s="12"/>
      <c r="J683" s="11"/>
      <c r="L683" s="9"/>
    </row>
    <row r="684" spans="1:12" x14ac:dyDescent="0.2">
      <c r="A684" s="10"/>
      <c r="D684" s="13"/>
      <c r="H684" s="12"/>
      <c r="J684" s="11"/>
      <c r="L684" s="9"/>
    </row>
    <row r="685" spans="1:12" x14ac:dyDescent="0.2">
      <c r="A685" s="10"/>
      <c r="D685" s="13"/>
      <c r="H685" s="12"/>
      <c r="J685" s="11"/>
      <c r="L685" s="9"/>
    </row>
    <row r="686" spans="1:12" x14ac:dyDescent="0.2">
      <c r="A686" s="10"/>
      <c r="D686" s="13"/>
      <c r="H686" s="12"/>
      <c r="J686" s="11"/>
      <c r="L686" s="9"/>
    </row>
    <row r="687" spans="1:12" x14ac:dyDescent="0.2">
      <c r="A687" s="10"/>
      <c r="D687" s="13"/>
      <c r="H687" s="12"/>
      <c r="J687" s="11"/>
      <c r="L687" s="9"/>
    </row>
    <row r="688" spans="1:12" x14ac:dyDescent="0.2">
      <c r="A688" s="10"/>
      <c r="D688" s="13"/>
      <c r="H688" s="12"/>
      <c r="J688" s="11"/>
      <c r="L688" s="9"/>
    </row>
    <row r="689" spans="1:12" x14ac:dyDescent="0.2">
      <c r="A689" s="10"/>
      <c r="D689" s="13"/>
      <c r="H689" s="12"/>
      <c r="J689" s="11"/>
      <c r="L689" s="9"/>
    </row>
    <row r="690" spans="1:12" x14ac:dyDescent="0.2">
      <c r="A690" s="10"/>
      <c r="D690" s="13"/>
      <c r="H690" s="12"/>
      <c r="J690" s="11"/>
      <c r="L690" s="9"/>
    </row>
    <row r="691" spans="1:12" x14ac:dyDescent="0.2">
      <c r="A691" s="10"/>
      <c r="D691" s="13"/>
      <c r="H691" s="12"/>
      <c r="J691" s="11"/>
      <c r="L691" s="9"/>
    </row>
    <row r="692" spans="1:12" x14ac:dyDescent="0.2">
      <c r="A692" s="10"/>
      <c r="D692" s="13"/>
      <c r="H692" s="12"/>
      <c r="J692" s="11"/>
      <c r="L692" s="9"/>
    </row>
    <row r="693" spans="1:12" x14ac:dyDescent="0.2">
      <c r="A693" s="10"/>
      <c r="D693" s="13"/>
      <c r="H693" s="12"/>
      <c r="J693" s="11"/>
      <c r="L693" s="9"/>
    </row>
    <row r="694" spans="1:12" x14ac:dyDescent="0.2">
      <c r="A694" s="10"/>
      <c r="D694" s="13"/>
      <c r="H694" s="12"/>
      <c r="J694" s="11"/>
      <c r="L694" s="9"/>
    </row>
    <row r="695" spans="1:12" x14ac:dyDescent="0.2">
      <c r="A695" s="10"/>
      <c r="D695" s="13"/>
      <c r="H695" s="12"/>
      <c r="J695" s="11"/>
      <c r="L695" s="9"/>
    </row>
    <row r="696" spans="1:12" x14ac:dyDescent="0.2">
      <c r="A696" s="10"/>
      <c r="D696" s="13"/>
      <c r="H696" s="12"/>
      <c r="J696" s="11"/>
      <c r="L696" s="9"/>
    </row>
    <row r="697" spans="1:12" x14ac:dyDescent="0.2">
      <c r="A697" s="10"/>
      <c r="D697" s="13"/>
      <c r="H697" s="12"/>
      <c r="J697" s="11"/>
      <c r="L697" s="9"/>
    </row>
    <row r="698" spans="1:12" x14ac:dyDescent="0.2">
      <c r="A698" s="10"/>
      <c r="D698" s="13"/>
      <c r="H698" s="12"/>
      <c r="J698" s="11"/>
      <c r="L698" s="9"/>
    </row>
    <row r="699" spans="1:12" x14ac:dyDescent="0.2">
      <c r="A699" s="10"/>
      <c r="D699" s="13"/>
      <c r="H699" s="12"/>
      <c r="J699" s="11"/>
      <c r="L699" s="9"/>
    </row>
    <row r="700" spans="1:12" x14ac:dyDescent="0.2">
      <c r="A700" s="10"/>
      <c r="D700" s="13"/>
      <c r="H700" s="12"/>
      <c r="J700" s="11"/>
      <c r="L700" s="9"/>
    </row>
    <row r="701" spans="1:12" x14ac:dyDescent="0.2">
      <c r="A701" s="10"/>
      <c r="D701" s="13"/>
      <c r="H701" s="12"/>
      <c r="J701" s="11"/>
      <c r="L701" s="9"/>
    </row>
    <row r="702" spans="1:12" x14ac:dyDescent="0.2">
      <c r="A702" s="10"/>
      <c r="D702" s="13"/>
      <c r="H702" s="12"/>
      <c r="J702" s="11"/>
      <c r="L702" s="9"/>
    </row>
    <row r="703" spans="1:12" x14ac:dyDescent="0.2">
      <c r="A703" s="10"/>
      <c r="D703" s="13"/>
      <c r="H703" s="12"/>
      <c r="J703" s="11"/>
      <c r="L703" s="9"/>
    </row>
    <row r="704" spans="1:12" x14ac:dyDescent="0.2">
      <c r="A704" s="10"/>
      <c r="D704" s="13"/>
      <c r="H704" s="12"/>
      <c r="J704" s="11"/>
      <c r="L704" s="9"/>
    </row>
    <row r="705" spans="1:12" x14ac:dyDescent="0.2">
      <c r="A705" s="10"/>
      <c r="D705" s="13"/>
      <c r="H705" s="12"/>
      <c r="J705" s="11"/>
      <c r="L705" s="9"/>
    </row>
    <row r="706" spans="1:12" x14ac:dyDescent="0.2">
      <c r="A706" s="10"/>
      <c r="D706" s="13"/>
      <c r="H706" s="12"/>
      <c r="J706" s="11"/>
      <c r="L706" s="9"/>
    </row>
    <row r="707" spans="1:12" x14ac:dyDescent="0.2">
      <c r="A707" s="10"/>
      <c r="D707" s="13"/>
      <c r="H707" s="12"/>
      <c r="J707" s="11"/>
      <c r="L707" s="9"/>
    </row>
    <row r="708" spans="1:12" x14ac:dyDescent="0.2">
      <c r="A708" s="10"/>
      <c r="D708" s="13"/>
      <c r="H708" s="12"/>
      <c r="J708" s="11"/>
      <c r="L708" s="9"/>
    </row>
    <row r="709" spans="1:12" x14ac:dyDescent="0.2">
      <c r="A709" s="10"/>
      <c r="D709" s="13"/>
      <c r="H709" s="12"/>
      <c r="J709" s="11"/>
      <c r="L709" s="9"/>
    </row>
    <row r="710" spans="1:12" x14ac:dyDescent="0.2">
      <c r="A710" s="10"/>
      <c r="D710" s="13"/>
      <c r="H710" s="12"/>
      <c r="J710" s="11"/>
      <c r="L710" s="9"/>
    </row>
    <row r="711" spans="1:12" x14ac:dyDescent="0.2">
      <c r="A711" s="10"/>
      <c r="D711" s="13"/>
      <c r="H711" s="12"/>
      <c r="J711" s="11"/>
      <c r="L711" s="9"/>
    </row>
    <row r="712" spans="1:12" x14ac:dyDescent="0.2">
      <c r="A712" s="10"/>
      <c r="D712" s="13"/>
      <c r="H712" s="12"/>
      <c r="J712" s="11"/>
      <c r="L712" s="9"/>
    </row>
    <row r="713" spans="1:12" x14ac:dyDescent="0.2">
      <c r="A713" s="10"/>
      <c r="D713" s="13"/>
      <c r="H713" s="12"/>
      <c r="J713" s="11"/>
      <c r="L713" s="9"/>
    </row>
    <row r="714" spans="1:12" x14ac:dyDescent="0.2">
      <c r="A714" s="10"/>
      <c r="D714" s="13"/>
      <c r="H714" s="12"/>
      <c r="J714" s="11"/>
      <c r="L714" s="9"/>
    </row>
    <row r="715" spans="1:12" x14ac:dyDescent="0.2">
      <c r="A715" s="10"/>
      <c r="D715" s="13"/>
      <c r="H715" s="12"/>
      <c r="J715" s="11"/>
      <c r="L715" s="9"/>
    </row>
    <row r="716" spans="1:12" x14ac:dyDescent="0.2">
      <c r="A716" s="10"/>
      <c r="D716" s="13"/>
      <c r="H716" s="12"/>
      <c r="J716" s="11"/>
      <c r="L716" s="9"/>
    </row>
    <row r="717" spans="1:12" x14ac:dyDescent="0.2">
      <c r="A717" s="10"/>
      <c r="D717" s="13"/>
      <c r="H717" s="12"/>
      <c r="J717" s="11"/>
      <c r="L717" s="9"/>
    </row>
    <row r="718" spans="1:12" x14ac:dyDescent="0.2">
      <c r="A718" s="10"/>
      <c r="D718" s="13"/>
      <c r="H718" s="12"/>
      <c r="J718" s="11"/>
      <c r="L718" s="9"/>
    </row>
    <row r="719" spans="1:12" x14ac:dyDescent="0.2">
      <c r="A719" s="10"/>
      <c r="D719" s="13"/>
      <c r="H719" s="12"/>
      <c r="J719" s="11"/>
      <c r="L719" s="9"/>
    </row>
    <row r="720" spans="1:12" x14ac:dyDescent="0.2">
      <c r="A720" s="10"/>
      <c r="D720" s="13"/>
      <c r="H720" s="12"/>
      <c r="J720" s="11"/>
      <c r="L720" s="9"/>
    </row>
    <row r="721" spans="1:12" x14ac:dyDescent="0.2">
      <c r="A721" s="10"/>
      <c r="D721" s="13"/>
      <c r="H721" s="12"/>
      <c r="J721" s="11"/>
      <c r="L721" s="9"/>
    </row>
    <row r="722" spans="1:12" x14ac:dyDescent="0.2">
      <c r="A722" s="10"/>
      <c r="D722" s="13"/>
      <c r="H722" s="12"/>
      <c r="J722" s="11"/>
      <c r="L722" s="9"/>
    </row>
    <row r="723" spans="1:12" x14ac:dyDescent="0.2">
      <c r="A723" s="10"/>
      <c r="D723" s="13"/>
      <c r="H723" s="12"/>
      <c r="J723" s="11"/>
      <c r="L723" s="9"/>
    </row>
    <row r="724" spans="1:12" x14ac:dyDescent="0.2">
      <c r="A724" s="10"/>
      <c r="D724" s="13"/>
      <c r="H724" s="12"/>
      <c r="J724" s="11"/>
      <c r="L724" s="9"/>
    </row>
    <row r="725" spans="1:12" x14ac:dyDescent="0.2">
      <c r="A725" s="10"/>
      <c r="D725" s="13"/>
      <c r="H725" s="12"/>
      <c r="J725" s="11"/>
      <c r="L725" s="9"/>
    </row>
    <row r="726" spans="1:12" x14ac:dyDescent="0.2">
      <c r="A726" s="10"/>
      <c r="D726" s="13"/>
      <c r="H726" s="12"/>
      <c r="J726" s="11"/>
      <c r="L726" s="9"/>
    </row>
    <row r="727" spans="1:12" x14ac:dyDescent="0.2">
      <c r="A727" s="10"/>
      <c r="D727" s="13"/>
      <c r="H727" s="12"/>
      <c r="J727" s="11"/>
      <c r="L727" s="9"/>
    </row>
    <row r="728" spans="1:12" x14ac:dyDescent="0.2">
      <c r="A728" s="10"/>
      <c r="D728" s="13"/>
      <c r="H728" s="12"/>
      <c r="J728" s="11"/>
      <c r="L728" s="9"/>
    </row>
    <row r="729" spans="1:12" x14ac:dyDescent="0.2">
      <c r="A729" s="10"/>
      <c r="D729" s="13"/>
      <c r="H729" s="12"/>
      <c r="J729" s="11"/>
      <c r="L729" s="9"/>
    </row>
    <row r="730" spans="1:12" x14ac:dyDescent="0.2">
      <c r="A730" s="10"/>
      <c r="D730" s="13"/>
      <c r="H730" s="12"/>
      <c r="J730" s="11"/>
      <c r="L730" s="9"/>
    </row>
    <row r="731" spans="1:12" x14ac:dyDescent="0.2">
      <c r="A731" s="10"/>
      <c r="D731" s="13"/>
      <c r="H731" s="12"/>
      <c r="J731" s="11"/>
      <c r="L731" s="9"/>
    </row>
    <row r="732" spans="1:12" x14ac:dyDescent="0.2">
      <c r="A732" s="10"/>
      <c r="D732" s="13"/>
      <c r="H732" s="12"/>
      <c r="J732" s="11"/>
      <c r="L732" s="9"/>
    </row>
    <row r="733" spans="1:12" x14ac:dyDescent="0.2">
      <c r="A733" s="10"/>
      <c r="D733" s="13"/>
      <c r="H733" s="12"/>
      <c r="J733" s="11"/>
      <c r="L733" s="9"/>
    </row>
    <row r="734" spans="1:12" x14ac:dyDescent="0.2">
      <c r="A734" s="10"/>
      <c r="D734" s="13"/>
      <c r="H734" s="12"/>
      <c r="J734" s="11"/>
      <c r="L734" s="9"/>
    </row>
    <row r="735" spans="1:12" x14ac:dyDescent="0.2">
      <c r="A735" s="10"/>
      <c r="D735" s="13"/>
      <c r="H735" s="12"/>
      <c r="J735" s="11"/>
      <c r="L735" s="9"/>
    </row>
    <row r="736" spans="1:12" x14ac:dyDescent="0.2">
      <c r="A736" s="10"/>
      <c r="D736" s="13"/>
      <c r="H736" s="12"/>
      <c r="J736" s="11"/>
      <c r="L736" s="9"/>
    </row>
    <row r="737" spans="1:12" x14ac:dyDescent="0.2">
      <c r="A737" s="10"/>
      <c r="D737" s="13"/>
      <c r="H737" s="12"/>
      <c r="J737" s="11"/>
      <c r="L737" s="9"/>
    </row>
    <row r="738" spans="1:12" x14ac:dyDescent="0.2">
      <c r="A738" s="10"/>
      <c r="D738" s="13"/>
      <c r="H738" s="12"/>
      <c r="J738" s="11"/>
      <c r="L738" s="9"/>
    </row>
    <row r="739" spans="1:12" x14ac:dyDescent="0.2">
      <c r="A739" s="10"/>
      <c r="D739" s="13"/>
      <c r="H739" s="12"/>
      <c r="J739" s="11"/>
      <c r="L739" s="9"/>
    </row>
    <row r="740" spans="1:12" x14ac:dyDescent="0.2">
      <c r="A740" s="10"/>
      <c r="D740" s="13"/>
      <c r="H740" s="12"/>
      <c r="J740" s="11"/>
      <c r="L740" s="9"/>
    </row>
    <row r="741" spans="1:12" x14ac:dyDescent="0.2">
      <c r="A741" s="10"/>
      <c r="D741" s="13"/>
      <c r="H741" s="12"/>
      <c r="J741" s="11"/>
      <c r="L741" s="9"/>
    </row>
    <row r="742" spans="1:12" x14ac:dyDescent="0.2">
      <c r="A742" s="10"/>
      <c r="D742" s="13"/>
      <c r="H742" s="12"/>
      <c r="J742" s="11"/>
      <c r="L742" s="9"/>
    </row>
    <row r="743" spans="1:12" x14ac:dyDescent="0.2">
      <c r="A743" s="10"/>
      <c r="D743" s="13"/>
      <c r="H743" s="12"/>
      <c r="J743" s="11"/>
      <c r="L743" s="9"/>
    </row>
    <row r="744" spans="1:12" x14ac:dyDescent="0.2">
      <c r="A744" s="10"/>
      <c r="D744" s="13"/>
      <c r="H744" s="12"/>
      <c r="J744" s="11"/>
      <c r="L744" s="9"/>
    </row>
    <row r="745" spans="1:12" x14ac:dyDescent="0.2">
      <c r="A745" s="10"/>
      <c r="D745" s="13"/>
      <c r="H745" s="12"/>
      <c r="J745" s="11"/>
      <c r="L745" s="9"/>
    </row>
    <row r="746" spans="1:12" x14ac:dyDescent="0.2">
      <c r="A746" s="10"/>
      <c r="D746" s="13"/>
      <c r="H746" s="12"/>
      <c r="J746" s="11"/>
      <c r="L746" s="9"/>
    </row>
    <row r="747" spans="1:12" x14ac:dyDescent="0.2">
      <c r="A747" s="10"/>
      <c r="D747" s="13"/>
      <c r="H747" s="12"/>
      <c r="J747" s="11"/>
      <c r="L747" s="9"/>
    </row>
    <row r="748" spans="1:12" x14ac:dyDescent="0.2">
      <c r="A748" s="10"/>
      <c r="D748" s="13"/>
      <c r="H748" s="12"/>
      <c r="J748" s="11"/>
      <c r="L748" s="9"/>
    </row>
    <row r="749" spans="1:12" x14ac:dyDescent="0.2">
      <c r="A749" s="10"/>
      <c r="D749" s="13"/>
      <c r="H749" s="12"/>
      <c r="J749" s="11"/>
      <c r="L749" s="9"/>
    </row>
    <row r="750" spans="1:12" x14ac:dyDescent="0.2">
      <c r="A750" s="10"/>
      <c r="D750" s="13"/>
      <c r="H750" s="12"/>
      <c r="J750" s="11"/>
      <c r="L750" s="9"/>
    </row>
    <row r="751" spans="1:12" x14ac:dyDescent="0.2">
      <c r="A751" s="10"/>
      <c r="D751" s="13"/>
      <c r="H751" s="12"/>
      <c r="J751" s="11"/>
      <c r="L751" s="9"/>
    </row>
    <row r="752" spans="1:12" x14ac:dyDescent="0.2">
      <c r="A752" s="10"/>
      <c r="D752" s="13"/>
      <c r="H752" s="12"/>
      <c r="J752" s="11"/>
      <c r="L752" s="9"/>
    </row>
    <row r="753" spans="1:12" x14ac:dyDescent="0.2">
      <c r="A753" s="10"/>
      <c r="D753" s="13"/>
      <c r="H753" s="12"/>
      <c r="J753" s="11"/>
      <c r="L753" s="9"/>
    </row>
    <row r="754" spans="1:12" x14ac:dyDescent="0.2">
      <c r="A754" s="10"/>
      <c r="D754" s="13"/>
      <c r="H754" s="12"/>
      <c r="J754" s="11"/>
      <c r="L754" s="9"/>
    </row>
    <row r="755" spans="1:12" x14ac:dyDescent="0.2">
      <c r="A755" s="10"/>
      <c r="D755" s="13"/>
      <c r="H755" s="12"/>
      <c r="J755" s="11"/>
      <c r="L755" s="9"/>
    </row>
    <row r="756" spans="1:12" x14ac:dyDescent="0.2">
      <c r="A756" s="10"/>
      <c r="D756" s="13"/>
      <c r="H756" s="12"/>
      <c r="J756" s="11"/>
      <c r="L756" s="9"/>
    </row>
    <row r="757" spans="1:12" x14ac:dyDescent="0.2">
      <c r="A757" s="10"/>
      <c r="D757" s="13"/>
      <c r="H757" s="12"/>
      <c r="J757" s="11"/>
      <c r="L757" s="9"/>
    </row>
    <row r="758" spans="1:12" x14ac:dyDescent="0.2">
      <c r="A758" s="10"/>
      <c r="D758" s="13"/>
      <c r="H758" s="12"/>
      <c r="J758" s="11"/>
      <c r="L758" s="9"/>
    </row>
    <row r="759" spans="1:12" x14ac:dyDescent="0.2">
      <c r="A759" s="10"/>
      <c r="D759" s="13"/>
      <c r="H759" s="12"/>
      <c r="J759" s="11"/>
      <c r="L759" s="9"/>
    </row>
    <row r="760" spans="1:12" x14ac:dyDescent="0.2">
      <c r="A760" s="10"/>
      <c r="D760" s="13"/>
      <c r="H760" s="12"/>
      <c r="J760" s="11"/>
      <c r="L760" s="9"/>
    </row>
    <row r="761" spans="1:12" x14ac:dyDescent="0.2">
      <c r="A761" s="10"/>
      <c r="D761" s="13"/>
      <c r="H761" s="12"/>
      <c r="J761" s="11"/>
      <c r="L761" s="9"/>
    </row>
    <row r="762" spans="1:12" x14ac:dyDescent="0.2">
      <c r="A762" s="10"/>
      <c r="D762" s="13"/>
      <c r="H762" s="12"/>
      <c r="J762" s="11"/>
      <c r="L762" s="9"/>
    </row>
    <row r="763" spans="1:12" x14ac:dyDescent="0.2">
      <c r="A763" s="10"/>
      <c r="D763" s="13"/>
      <c r="H763" s="12"/>
      <c r="J763" s="11"/>
      <c r="L763" s="9"/>
    </row>
    <row r="764" spans="1:12" x14ac:dyDescent="0.2">
      <c r="A764" s="10"/>
      <c r="D764" s="13"/>
      <c r="H764" s="12"/>
      <c r="J764" s="11"/>
      <c r="L764" s="9"/>
    </row>
    <row r="765" spans="1:12" x14ac:dyDescent="0.2">
      <c r="A765" s="10"/>
      <c r="D765" s="13"/>
      <c r="H765" s="12"/>
      <c r="J765" s="11"/>
      <c r="L765" s="9"/>
    </row>
    <row r="766" spans="1:12" x14ac:dyDescent="0.2">
      <c r="A766" s="10"/>
      <c r="D766" s="13"/>
      <c r="H766" s="12"/>
      <c r="J766" s="11"/>
      <c r="L766" s="9"/>
    </row>
    <row r="767" spans="1:12" x14ac:dyDescent="0.2">
      <c r="A767" s="10"/>
      <c r="D767" s="13"/>
      <c r="H767" s="12"/>
      <c r="J767" s="11"/>
      <c r="L767" s="9"/>
    </row>
    <row r="768" spans="1:12" x14ac:dyDescent="0.2">
      <c r="A768" s="10"/>
      <c r="D768" s="13"/>
      <c r="H768" s="12"/>
      <c r="J768" s="11"/>
      <c r="L768" s="9"/>
    </row>
    <row r="769" spans="1:12" x14ac:dyDescent="0.2">
      <c r="A769" s="10"/>
      <c r="D769" s="13"/>
      <c r="H769" s="12"/>
      <c r="J769" s="11"/>
      <c r="L769" s="9"/>
    </row>
    <row r="770" spans="1:12" x14ac:dyDescent="0.2">
      <c r="A770" s="10"/>
      <c r="D770" s="13"/>
      <c r="H770" s="12"/>
      <c r="J770" s="11"/>
      <c r="L770" s="9"/>
    </row>
    <row r="771" spans="1:12" x14ac:dyDescent="0.2">
      <c r="A771" s="10"/>
      <c r="D771" s="13"/>
      <c r="H771" s="12"/>
      <c r="J771" s="11"/>
      <c r="L771" s="9"/>
    </row>
    <row r="772" spans="1:12" x14ac:dyDescent="0.2">
      <c r="A772" s="10"/>
      <c r="D772" s="13"/>
      <c r="H772" s="12"/>
      <c r="J772" s="11"/>
      <c r="L772" s="9"/>
    </row>
    <row r="773" spans="1:12" x14ac:dyDescent="0.2">
      <c r="A773" s="10"/>
      <c r="D773" s="13"/>
      <c r="H773" s="12"/>
      <c r="J773" s="11"/>
      <c r="L773" s="9"/>
    </row>
    <row r="774" spans="1:12" x14ac:dyDescent="0.2">
      <c r="A774" s="10"/>
      <c r="D774" s="13"/>
      <c r="H774" s="12"/>
      <c r="J774" s="11"/>
      <c r="L774" s="9"/>
    </row>
    <row r="775" spans="1:12" x14ac:dyDescent="0.2">
      <c r="A775" s="10"/>
      <c r="D775" s="13"/>
      <c r="H775" s="12"/>
      <c r="J775" s="11"/>
      <c r="L775" s="9"/>
    </row>
    <row r="776" spans="1:12" x14ac:dyDescent="0.2">
      <c r="A776" s="10"/>
      <c r="D776" s="13"/>
      <c r="H776" s="12"/>
      <c r="J776" s="11"/>
      <c r="L776" s="9"/>
    </row>
    <row r="777" spans="1:12" x14ac:dyDescent="0.2">
      <c r="A777" s="10"/>
      <c r="D777" s="13"/>
      <c r="H777" s="12"/>
      <c r="J777" s="11"/>
      <c r="L777" s="9"/>
    </row>
    <row r="778" spans="1:12" x14ac:dyDescent="0.2">
      <c r="A778" s="10"/>
      <c r="D778" s="13"/>
      <c r="H778" s="12"/>
      <c r="J778" s="11"/>
      <c r="L778" s="9"/>
    </row>
    <row r="779" spans="1:12" x14ac:dyDescent="0.2">
      <c r="A779" s="10"/>
      <c r="D779" s="13"/>
      <c r="H779" s="12"/>
      <c r="J779" s="11"/>
      <c r="L779" s="9"/>
    </row>
    <row r="780" spans="1:12" x14ac:dyDescent="0.2">
      <c r="A780" s="10"/>
      <c r="D780" s="13"/>
      <c r="H780" s="12"/>
      <c r="J780" s="11"/>
      <c r="L780" s="9"/>
    </row>
    <row r="781" spans="1:12" x14ac:dyDescent="0.2">
      <c r="A781" s="10"/>
      <c r="D781" s="13"/>
      <c r="H781" s="12"/>
      <c r="J781" s="11"/>
      <c r="L781" s="9"/>
    </row>
    <row r="782" spans="1:12" x14ac:dyDescent="0.2">
      <c r="A782" s="10"/>
      <c r="D782" s="13"/>
      <c r="H782" s="12"/>
      <c r="J782" s="11"/>
      <c r="L782" s="9"/>
    </row>
    <row r="783" spans="1:12" x14ac:dyDescent="0.2">
      <c r="A783" s="10"/>
      <c r="D783" s="13"/>
      <c r="H783" s="12"/>
      <c r="J783" s="11"/>
      <c r="L783" s="9"/>
    </row>
    <row r="784" spans="1:12" x14ac:dyDescent="0.2">
      <c r="A784" s="10"/>
      <c r="D784" s="13"/>
      <c r="H784" s="12"/>
      <c r="J784" s="11"/>
      <c r="L784" s="9"/>
    </row>
    <row r="785" spans="1:12" x14ac:dyDescent="0.2">
      <c r="A785" s="10"/>
      <c r="D785" s="13"/>
      <c r="H785" s="12"/>
      <c r="J785" s="11"/>
      <c r="L785" s="9"/>
    </row>
    <row r="786" spans="1:12" x14ac:dyDescent="0.2">
      <c r="A786" s="10"/>
      <c r="D786" s="13"/>
      <c r="H786" s="12"/>
      <c r="J786" s="11"/>
      <c r="L786" s="9"/>
    </row>
    <row r="787" spans="1:12" x14ac:dyDescent="0.2">
      <c r="A787" s="10"/>
      <c r="D787" s="13"/>
      <c r="H787" s="12"/>
      <c r="J787" s="11"/>
      <c r="L787" s="9"/>
    </row>
    <row r="788" spans="1:12" x14ac:dyDescent="0.2">
      <c r="A788" s="10"/>
      <c r="D788" s="13"/>
      <c r="H788" s="12"/>
      <c r="J788" s="11"/>
      <c r="L788" s="9"/>
    </row>
    <row r="789" spans="1:12" x14ac:dyDescent="0.2">
      <c r="A789" s="10"/>
      <c r="D789" s="13"/>
      <c r="H789" s="12"/>
      <c r="J789" s="11"/>
      <c r="L789" s="9"/>
    </row>
    <row r="790" spans="1:12" x14ac:dyDescent="0.2">
      <c r="A790" s="10"/>
      <c r="D790" s="13"/>
      <c r="H790" s="12"/>
      <c r="J790" s="11"/>
      <c r="L790" s="9"/>
    </row>
    <row r="791" spans="1:12" x14ac:dyDescent="0.2">
      <c r="A791" s="10"/>
      <c r="D791" s="13"/>
      <c r="H791" s="12"/>
      <c r="J791" s="11"/>
      <c r="L791" s="9"/>
    </row>
    <row r="792" spans="1:12" x14ac:dyDescent="0.2">
      <c r="A792" s="10"/>
      <c r="D792" s="13"/>
      <c r="H792" s="12"/>
      <c r="J792" s="11"/>
      <c r="L792" s="9"/>
    </row>
    <row r="793" spans="1:12" x14ac:dyDescent="0.2">
      <c r="A793" s="10"/>
      <c r="D793" s="13"/>
      <c r="H793" s="12"/>
      <c r="J793" s="11"/>
      <c r="L793" s="9"/>
    </row>
    <row r="794" spans="1:12" x14ac:dyDescent="0.2">
      <c r="A794" s="10"/>
      <c r="D794" s="13"/>
      <c r="H794" s="12"/>
      <c r="J794" s="11"/>
      <c r="L794" s="9"/>
    </row>
    <row r="795" spans="1:12" x14ac:dyDescent="0.2">
      <c r="A795" s="10"/>
      <c r="D795" s="13"/>
      <c r="H795" s="12"/>
      <c r="J795" s="11"/>
      <c r="L795" s="9"/>
    </row>
    <row r="796" spans="1:12" x14ac:dyDescent="0.2">
      <c r="A796" s="10"/>
      <c r="D796" s="13"/>
      <c r="H796" s="12"/>
      <c r="J796" s="11"/>
      <c r="L796" s="9"/>
    </row>
    <row r="797" spans="1:12" x14ac:dyDescent="0.2">
      <c r="A797" s="10"/>
      <c r="D797" s="13"/>
      <c r="H797" s="12"/>
      <c r="J797" s="11"/>
      <c r="L797" s="9"/>
    </row>
    <row r="798" spans="1:12" x14ac:dyDescent="0.2">
      <c r="A798" s="10"/>
      <c r="D798" s="13"/>
      <c r="H798" s="12"/>
      <c r="J798" s="11"/>
      <c r="L798" s="9"/>
    </row>
    <row r="799" spans="1:12" x14ac:dyDescent="0.2">
      <c r="A799" s="10"/>
      <c r="D799" s="13"/>
      <c r="H799" s="12"/>
      <c r="J799" s="11"/>
      <c r="L799" s="9"/>
    </row>
    <row r="800" spans="1:12" x14ac:dyDescent="0.2">
      <c r="A800" s="10"/>
      <c r="D800" s="13"/>
      <c r="H800" s="12"/>
      <c r="J800" s="11"/>
      <c r="L800" s="9"/>
    </row>
    <row r="801" spans="1:12" x14ac:dyDescent="0.2">
      <c r="A801" s="10"/>
      <c r="D801" s="13"/>
      <c r="H801" s="12"/>
      <c r="J801" s="11"/>
      <c r="L801" s="9"/>
    </row>
    <row r="802" spans="1:12" x14ac:dyDescent="0.2">
      <c r="A802" s="10"/>
      <c r="D802" s="13"/>
      <c r="H802" s="12"/>
      <c r="J802" s="11"/>
      <c r="L802" s="9"/>
    </row>
    <row r="803" spans="1:12" x14ac:dyDescent="0.2">
      <c r="A803" s="10"/>
      <c r="D803" s="13"/>
      <c r="H803" s="12"/>
      <c r="J803" s="11"/>
      <c r="L803" s="9"/>
    </row>
    <row r="804" spans="1:12" x14ac:dyDescent="0.2">
      <c r="A804" s="10"/>
      <c r="D804" s="13"/>
      <c r="H804" s="12"/>
      <c r="J804" s="11"/>
      <c r="L804" s="9"/>
    </row>
    <row r="805" spans="1:12" x14ac:dyDescent="0.2">
      <c r="A805" s="10"/>
      <c r="D805" s="13"/>
      <c r="H805" s="12"/>
      <c r="J805" s="11"/>
      <c r="L805" s="9"/>
    </row>
    <row r="806" spans="1:12" x14ac:dyDescent="0.2">
      <c r="A806" s="10"/>
      <c r="D806" s="13"/>
      <c r="H806" s="12"/>
      <c r="J806" s="11"/>
      <c r="L806" s="9"/>
    </row>
    <row r="807" spans="1:12" x14ac:dyDescent="0.2">
      <c r="A807" s="10"/>
      <c r="D807" s="13"/>
      <c r="H807" s="12"/>
      <c r="J807" s="11"/>
      <c r="L807" s="9"/>
    </row>
    <row r="808" spans="1:12" x14ac:dyDescent="0.2">
      <c r="A808" s="10"/>
      <c r="D808" s="13"/>
      <c r="H808" s="12"/>
      <c r="J808" s="11"/>
      <c r="L808" s="9"/>
    </row>
    <row r="809" spans="1:12" x14ac:dyDescent="0.2">
      <c r="A809" s="10"/>
      <c r="D809" s="13"/>
      <c r="H809" s="12"/>
      <c r="J809" s="11"/>
      <c r="L809" s="9"/>
    </row>
    <row r="810" spans="1:12" x14ac:dyDescent="0.2">
      <c r="A810" s="10"/>
      <c r="D810" s="13"/>
      <c r="H810" s="12"/>
      <c r="J810" s="11"/>
      <c r="L810" s="9"/>
    </row>
    <row r="811" spans="1:12" x14ac:dyDescent="0.2">
      <c r="A811" s="10"/>
      <c r="D811" s="13"/>
      <c r="H811" s="12"/>
      <c r="J811" s="11"/>
      <c r="L811" s="9"/>
    </row>
    <row r="812" spans="1:12" x14ac:dyDescent="0.2">
      <c r="A812" s="10"/>
      <c r="D812" s="13"/>
      <c r="H812" s="12"/>
      <c r="J812" s="11"/>
      <c r="L812" s="9"/>
    </row>
    <row r="813" spans="1:12" x14ac:dyDescent="0.2">
      <c r="A813" s="10"/>
      <c r="D813" s="13"/>
      <c r="H813" s="12"/>
      <c r="J813" s="11"/>
      <c r="L813" s="9"/>
    </row>
    <row r="814" spans="1:12" x14ac:dyDescent="0.2">
      <c r="A814" s="10"/>
      <c r="D814" s="13"/>
      <c r="H814" s="12"/>
      <c r="J814" s="11"/>
      <c r="L814" s="9"/>
    </row>
    <row r="815" spans="1:12" x14ac:dyDescent="0.2">
      <c r="A815" s="10"/>
      <c r="D815" s="13"/>
      <c r="H815" s="12"/>
      <c r="J815" s="11"/>
      <c r="L815" s="9"/>
    </row>
    <row r="816" spans="1:12" x14ac:dyDescent="0.2">
      <c r="A816" s="10"/>
      <c r="D816" s="13"/>
      <c r="H816" s="12"/>
      <c r="J816" s="11"/>
      <c r="L816" s="9"/>
    </row>
    <row r="817" spans="1:12" x14ac:dyDescent="0.2">
      <c r="A817" s="10"/>
      <c r="D817" s="13"/>
      <c r="H817" s="12"/>
      <c r="J817" s="11"/>
      <c r="L817" s="9"/>
    </row>
    <row r="818" spans="1:12" x14ac:dyDescent="0.2">
      <c r="A818" s="10"/>
      <c r="D818" s="13"/>
      <c r="H818" s="12"/>
      <c r="J818" s="11"/>
      <c r="L818" s="9"/>
    </row>
    <row r="819" spans="1:12" x14ac:dyDescent="0.2">
      <c r="A819" s="10"/>
      <c r="D819" s="13"/>
      <c r="H819" s="12"/>
      <c r="J819" s="11"/>
      <c r="L819" s="9"/>
    </row>
    <row r="820" spans="1:12" x14ac:dyDescent="0.2">
      <c r="A820" s="10"/>
      <c r="D820" s="13"/>
      <c r="H820" s="12"/>
      <c r="J820" s="11"/>
      <c r="L820" s="9"/>
    </row>
    <row r="821" spans="1:12" x14ac:dyDescent="0.2">
      <c r="A821" s="10"/>
      <c r="D821" s="13"/>
      <c r="H821" s="12"/>
      <c r="J821" s="11"/>
      <c r="L821" s="9"/>
    </row>
    <row r="822" spans="1:12" x14ac:dyDescent="0.2">
      <c r="A822" s="10"/>
      <c r="D822" s="13"/>
      <c r="H822" s="12"/>
      <c r="J822" s="11"/>
      <c r="L822" s="9"/>
    </row>
    <row r="823" spans="1:12" x14ac:dyDescent="0.2">
      <c r="A823" s="10"/>
      <c r="D823" s="13"/>
      <c r="H823" s="12"/>
      <c r="J823" s="11"/>
      <c r="L823" s="9"/>
    </row>
    <row r="824" spans="1:12" x14ac:dyDescent="0.2">
      <c r="A824" s="10"/>
      <c r="D824" s="13"/>
      <c r="H824" s="12"/>
      <c r="J824" s="11"/>
      <c r="L824" s="9"/>
    </row>
    <row r="825" spans="1:12" x14ac:dyDescent="0.2">
      <c r="A825" s="10"/>
      <c r="D825" s="13"/>
      <c r="H825" s="12"/>
      <c r="J825" s="11"/>
      <c r="L825" s="9"/>
    </row>
    <row r="826" spans="1:12" x14ac:dyDescent="0.2">
      <c r="A826" s="10"/>
      <c r="D826" s="13"/>
      <c r="H826" s="12"/>
      <c r="J826" s="11"/>
      <c r="L826" s="9"/>
    </row>
    <row r="827" spans="1:12" x14ac:dyDescent="0.2">
      <c r="A827" s="10"/>
      <c r="D827" s="13"/>
      <c r="H827" s="12"/>
      <c r="J827" s="11"/>
      <c r="L827" s="9"/>
    </row>
    <row r="828" spans="1:12" x14ac:dyDescent="0.2">
      <c r="A828" s="10"/>
      <c r="D828" s="13"/>
      <c r="H828" s="12"/>
      <c r="J828" s="11"/>
      <c r="L828" s="9"/>
    </row>
    <row r="829" spans="1:12" x14ac:dyDescent="0.2">
      <c r="A829" s="10"/>
      <c r="D829" s="13"/>
      <c r="H829" s="12"/>
      <c r="J829" s="11"/>
      <c r="L829" s="9"/>
    </row>
    <row r="830" spans="1:12" x14ac:dyDescent="0.2">
      <c r="A830" s="10"/>
      <c r="D830" s="13"/>
      <c r="H830" s="12"/>
      <c r="J830" s="11"/>
      <c r="L830" s="9"/>
    </row>
    <row r="831" spans="1:12" x14ac:dyDescent="0.2">
      <c r="A831" s="10"/>
      <c r="D831" s="13"/>
      <c r="H831" s="12"/>
      <c r="J831" s="11"/>
      <c r="L831" s="9"/>
    </row>
    <row r="832" spans="1:12" x14ac:dyDescent="0.2">
      <c r="A832" s="10"/>
      <c r="D832" s="13"/>
      <c r="H832" s="12"/>
      <c r="J832" s="11"/>
      <c r="L832" s="9"/>
    </row>
    <row r="833" spans="1:12" x14ac:dyDescent="0.2">
      <c r="A833" s="10"/>
      <c r="D833" s="13"/>
      <c r="H833" s="12"/>
      <c r="J833" s="11"/>
      <c r="L833" s="9"/>
    </row>
    <row r="834" spans="1:12" x14ac:dyDescent="0.2">
      <c r="A834" s="10"/>
      <c r="D834" s="13"/>
      <c r="H834" s="12"/>
      <c r="J834" s="11"/>
      <c r="L834" s="9"/>
    </row>
    <row r="835" spans="1:12" x14ac:dyDescent="0.2">
      <c r="A835" s="10"/>
      <c r="D835" s="13"/>
      <c r="H835" s="12"/>
      <c r="J835" s="11"/>
      <c r="L835" s="9"/>
    </row>
    <row r="836" spans="1:12" x14ac:dyDescent="0.2">
      <c r="A836" s="10"/>
      <c r="D836" s="13"/>
      <c r="H836" s="12"/>
      <c r="J836" s="11"/>
      <c r="L836" s="9"/>
    </row>
    <row r="837" spans="1:12" x14ac:dyDescent="0.2">
      <c r="A837" s="10"/>
      <c r="D837" s="13"/>
      <c r="H837" s="12"/>
      <c r="J837" s="11"/>
      <c r="L837" s="9"/>
    </row>
    <row r="838" spans="1:12" x14ac:dyDescent="0.2">
      <c r="A838" s="10"/>
      <c r="D838" s="13"/>
      <c r="H838" s="12"/>
      <c r="J838" s="11"/>
      <c r="L838" s="9"/>
    </row>
    <row r="839" spans="1:12" x14ac:dyDescent="0.2">
      <c r="A839" s="10"/>
      <c r="D839" s="13"/>
      <c r="H839" s="12"/>
      <c r="J839" s="11"/>
      <c r="L839" s="9"/>
    </row>
    <row r="840" spans="1:12" x14ac:dyDescent="0.2">
      <c r="A840" s="10"/>
      <c r="D840" s="13"/>
      <c r="H840" s="12"/>
      <c r="J840" s="11"/>
      <c r="L840" s="9"/>
    </row>
    <row r="841" spans="1:12" x14ac:dyDescent="0.2">
      <c r="A841" s="10"/>
      <c r="D841" s="13"/>
      <c r="H841" s="12"/>
      <c r="J841" s="11"/>
      <c r="L841" s="9"/>
    </row>
    <row r="842" spans="1:12" x14ac:dyDescent="0.2">
      <c r="A842" s="10"/>
      <c r="D842" s="13"/>
      <c r="H842" s="12"/>
      <c r="J842" s="11"/>
      <c r="L842" s="9"/>
    </row>
    <row r="843" spans="1:12" x14ac:dyDescent="0.2">
      <c r="A843" s="10"/>
      <c r="D843" s="13"/>
      <c r="H843" s="12"/>
      <c r="J843" s="11"/>
      <c r="L843" s="9"/>
    </row>
    <row r="844" spans="1:12" x14ac:dyDescent="0.2">
      <c r="A844" s="10"/>
      <c r="D844" s="13"/>
      <c r="H844" s="12"/>
      <c r="J844" s="11"/>
      <c r="L844" s="9"/>
    </row>
    <row r="845" spans="1:12" x14ac:dyDescent="0.2">
      <c r="A845" s="10"/>
      <c r="D845" s="13"/>
      <c r="H845" s="12"/>
      <c r="J845" s="11"/>
      <c r="L845" s="9"/>
    </row>
    <row r="846" spans="1:12" x14ac:dyDescent="0.2">
      <c r="A846" s="10"/>
      <c r="D846" s="13"/>
      <c r="H846" s="12"/>
      <c r="J846" s="11"/>
      <c r="L846" s="9"/>
    </row>
    <row r="847" spans="1:12" x14ac:dyDescent="0.2">
      <c r="A847" s="10"/>
      <c r="D847" s="13"/>
      <c r="H847" s="12"/>
      <c r="J847" s="11"/>
      <c r="L847" s="9"/>
    </row>
    <row r="848" spans="1:12" x14ac:dyDescent="0.2">
      <c r="A848" s="10"/>
      <c r="D848" s="13"/>
      <c r="H848" s="12"/>
      <c r="J848" s="11"/>
      <c r="L848" s="9"/>
    </row>
    <row r="849" spans="1:12" x14ac:dyDescent="0.2">
      <c r="A849" s="10"/>
      <c r="D849" s="13"/>
      <c r="H849" s="12"/>
      <c r="J849" s="11"/>
      <c r="L849" s="9"/>
    </row>
    <row r="850" spans="1:12" x14ac:dyDescent="0.2">
      <c r="A850" s="10"/>
      <c r="D850" s="13"/>
      <c r="H850" s="12"/>
      <c r="J850" s="11"/>
      <c r="L850" s="9"/>
    </row>
    <row r="851" spans="1:12" x14ac:dyDescent="0.2">
      <c r="A851" s="10"/>
      <c r="D851" s="13"/>
      <c r="H851" s="12"/>
      <c r="J851" s="11"/>
      <c r="L851" s="9"/>
    </row>
    <row r="852" spans="1:12" x14ac:dyDescent="0.2">
      <c r="A852" s="10"/>
      <c r="D852" s="13"/>
      <c r="H852" s="12"/>
      <c r="J852" s="11"/>
      <c r="L852" s="9"/>
    </row>
    <row r="853" spans="1:12" x14ac:dyDescent="0.2">
      <c r="A853" s="10"/>
      <c r="D853" s="13"/>
      <c r="H853" s="12"/>
      <c r="J853" s="11"/>
      <c r="L853" s="9"/>
    </row>
    <row r="854" spans="1:12" x14ac:dyDescent="0.2">
      <c r="A854" s="10"/>
      <c r="D854" s="13"/>
      <c r="H854" s="12"/>
      <c r="J854" s="11"/>
      <c r="L854" s="9"/>
    </row>
    <row r="855" spans="1:12" x14ac:dyDescent="0.2">
      <c r="A855" s="10"/>
      <c r="D855" s="13"/>
      <c r="H855" s="12"/>
      <c r="J855" s="11"/>
      <c r="L855" s="9"/>
    </row>
    <row r="856" spans="1:12" x14ac:dyDescent="0.2">
      <c r="A856" s="10"/>
      <c r="D856" s="13"/>
      <c r="H856" s="12"/>
      <c r="J856" s="11"/>
      <c r="L856" s="9"/>
    </row>
    <row r="857" spans="1:12" x14ac:dyDescent="0.2">
      <c r="A857" s="10"/>
      <c r="D857" s="13"/>
      <c r="H857" s="12"/>
      <c r="J857" s="11"/>
      <c r="L857" s="9"/>
    </row>
    <row r="858" spans="1:12" x14ac:dyDescent="0.2">
      <c r="A858" s="10"/>
      <c r="D858" s="13"/>
      <c r="H858" s="12"/>
      <c r="J858" s="11"/>
      <c r="L858" s="9"/>
    </row>
    <row r="859" spans="1:12" x14ac:dyDescent="0.2">
      <c r="A859" s="10"/>
      <c r="D859" s="13"/>
      <c r="H859" s="12"/>
      <c r="J859" s="11"/>
      <c r="L859" s="9"/>
    </row>
    <row r="860" spans="1:12" x14ac:dyDescent="0.2">
      <c r="A860" s="10"/>
      <c r="D860" s="13"/>
      <c r="H860" s="12"/>
      <c r="J860" s="11"/>
      <c r="L860" s="9"/>
    </row>
    <row r="861" spans="1:12" x14ac:dyDescent="0.2">
      <c r="A861" s="10"/>
      <c r="D861" s="13"/>
      <c r="H861" s="12"/>
      <c r="J861" s="11"/>
      <c r="L861" s="9"/>
    </row>
    <row r="862" spans="1:12" x14ac:dyDescent="0.2">
      <c r="A862" s="10"/>
      <c r="D862" s="13"/>
      <c r="H862" s="12"/>
      <c r="J862" s="11"/>
      <c r="L862" s="9"/>
    </row>
    <row r="863" spans="1:12" x14ac:dyDescent="0.2">
      <c r="A863" s="10"/>
      <c r="D863" s="13"/>
      <c r="H863" s="12"/>
      <c r="J863" s="11"/>
      <c r="L863" s="9"/>
    </row>
    <row r="864" spans="1:12" x14ac:dyDescent="0.2">
      <c r="A864" s="10"/>
      <c r="D864" s="13"/>
      <c r="H864" s="12"/>
      <c r="J864" s="11"/>
      <c r="L864" s="9"/>
    </row>
    <row r="865" spans="1:12" x14ac:dyDescent="0.2">
      <c r="A865" s="10"/>
      <c r="D865" s="13"/>
      <c r="H865" s="12"/>
      <c r="J865" s="11"/>
      <c r="L865" s="9"/>
    </row>
    <row r="866" spans="1:12" x14ac:dyDescent="0.2">
      <c r="A866" s="10"/>
      <c r="D866" s="13"/>
      <c r="H866" s="12"/>
      <c r="J866" s="11"/>
      <c r="L866" s="9"/>
    </row>
    <row r="867" spans="1:12" x14ac:dyDescent="0.2">
      <c r="A867" s="10"/>
      <c r="D867" s="13"/>
      <c r="H867" s="12"/>
      <c r="J867" s="11"/>
      <c r="L867" s="9"/>
    </row>
    <row r="868" spans="1:12" x14ac:dyDescent="0.2">
      <c r="A868" s="10"/>
      <c r="D868" s="13"/>
      <c r="H868" s="12"/>
      <c r="J868" s="11"/>
      <c r="L868" s="9"/>
    </row>
    <row r="869" spans="1:12" x14ac:dyDescent="0.2">
      <c r="A869" s="10"/>
      <c r="D869" s="13"/>
      <c r="H869" s="12"/>
      <c r="J869" s="11"/>
      <c r="L869" s="9"/>
    </row>
    <row r="870" spans="1:12" x14ac:dyDescent="0.2">
      <c r="A870" s="10"/>
      <c r="D870" s="13"/>
      <c r="H870" s="12"/>
      <c r="J870" s="11"/>
      <c r="L870" s="9"/>
    </row>
    <row r="871" spans="1:12" x14ac:dyDescent="0.2">
      <c r="A871" s="10"/>
      <c r="D871" s="13"/>
      <c r="H871" s="12"/>
      <c r="J871" s="11"/>
      <c r="L871" s="9"/>
    </row>
    <row r="872" spans="1:12" x14ac:dyDescent="0.2">
      <c r="A872" s="10"/>
      <c r="D872" s="13"/>
      <c r="H872" s="12"/>
      <c r="J872" s="11"/>
      <c r="L872" s="9"/>
    </row>
    <row r="873" spans="1:12" x14ac:dyDescent="0.2">
      <c r="A873" s="10"/>
      <c r="D873" s="13"/>
      <c r="H873" s="12"/>
      <c r="J873" s="11"/>
      <c r="L873" s="9"/>
    </row>
    <row r="874" spans="1:12" x14ac:dyDescent="0.2">
      <c r="A874" s="10"/>
      <c r="D874" s="13"/>
      <c r="H874" s="12"/>
      <c r="J874" s="11"/>
      <c r="L874" s="9"/>
    </row>
    <row r="875" spans="1:12" x14ac:dyDescent="0.2">
      <c r="A875" s="10"/>
      <c r="D875" s="13"/>
      <c r="H875" s="12"/>
      <c r="J875" s="11"/>
      <c r="L875" s="9"/>
    </row>
    <row r="876" spans="1:12" x14ac:dyDescent="0.2">
      <c r="A876" s="10"/>
      <c r="D876" s="13"/>
      <c r="H876" s="12"/>
      <c r="J876" s="11"/>
      <c r="L876" s="9"/>
    </row>
    <row r="877" spans="1:12" x14ac:dyDescent="0.2">
      <c r="A877" s="10"/>
      <c r="D877" s="13"/>
      <c r="H877" s="12"/>
      <c r="J877" s="11"/>
      <c r="L877" s="9"/>
    </row>
    <row r="878" spans="1:12" x14ac:dyDescent="0.2">
      <c r="A878" s="10"/>
      <c r="D878" s="13"/>
      <c r="H878" s="12"/>
      <c r="J878" s="11"/>
      <c r="L878" s="9"/>
    </row>
    <row r="879" spans="1:12" x14ac:dyDescent="0.2">
      <c r="A879" s="10"/>
      <c r="D879" s="13"/>
      <c r="H879" s="12"/>
      <c r="J879" s="11"/>
      <c r="L879" s="9"/>
    </row>
    <row r="880" spans="1:12" x14ac:dyDescent="0.2">
      <c r="A880" s="10"/>
      <c r="D880" s="13"/>
      <c r="H880" s="12"/>
      <c r="J880" s="11"/>
      <c r="L880" s="9"/>
    </row>
    <row r="881" spans="1:12" x14ac:dyDescent="0.2">
      <c r="A881" s="10"/>
      <c r="D881" s="13"/>
      <c r="H881" s="12"/>
      <c r="J881" s="11"/>
      <c r="L881" s="9"/>
    </row>
    <row r="882" spans="1:12" x14ac:dyDescent="0.2">
      <c r="A882" s="10"/>
      <c r="D882" s="13"/>
      <c r="H882" s="12"/>
      <c r="J882" s="11"/>
      <c r="L882" s="9"/>
    </row>
    <row r="883" spans="1:12" x14ac:dyDescent="0.2">
      <c r="A883" s="10"/>
      <c r="D883" s="13"/>
      <c r="H883" s="12"/>
      <c r="J883" s="11"/>
      <c r="L883" s="9"/>
    </row>
    <row r="884" spans="1:12" x14ac:dyDescent="0.2">
      <c r="A884" s="10"/>
      <c r="D884" s="13"/>
      <c r="H884" s="12"/>
      <c r="J884" s="11"/>
      <c r="L884" s="9"/>
    </row>
    <row r="885" spans="1:12" x14ac:dyDescent="0.2">
      <c r="A885" s="10"/>
      <c r="D885" s="13"/>
      <c r="H885" s="12"/>
      <c r="J885" s="11"/>
      <c r="L885" s="9"/>
    </row>
    <row r="886" spans="1:12" x14ac:dyDescent="0.2">
      <c r="A886" s="10"/>
      <c r="D886" s="13"/>
      <c r="H886" s="12"/>
      <c r="J886" s="11"/>
      <c r="L886" s="9"/>
    </row>
    <row r="887" spans="1:12" x14ac:dyDescent="0.2">
      <c r="A887" s="10"/>
      <c r="D887" s="13"/>
      <c r="H887" s="12"/>
      <c r="J887" s="11"/>
      <c r="L887" s="9"/>
    </row>
    <row r="888" spans="1:12" x14ac:dyDescent="0.2">
      <c r="A888" s="10"/>
      <c r="D888" s="13"/>
      <c r="H888" s="12"/>
      <c r="J888" s="11"/>
      <c r="L888" s="9"/>
    </row>
    <row r="889" spans="1:12" x14ac:dyDescent="0.2">
      <c r="A889" s="10"/>
      <c r="D889" s="13"/>
      <c r="H889" s="12"/>
      <c r="J889" s="11"/>
      <c r="L889" s="9"/>
    </row>
    <row r="890" spans="1:12" x14ac:dyDescent="0.2">
      <c r="A890" s="10"/>
      <c r="D890" s="13"/>
      <c r="H890" s="12"/>
      <c r="J890" s="11"/>
      <c r="L890" s="9"/>
    </row>
    <row r="891" spans="1:12" x14ac:dyDescent="0.2">
      <c r="A891" s="10"/>
      <c r="D891" s="13"/>
      <c r="H891" s="12"/>
      <c r="J891" s="11"/>
      <c r="L891" s="9"/>
    </row>
    <row r="892" spans="1:12" x14ac:dyDescent="0.2">
      <c r="A892" s="10"/>
      <c r="D892" s="13"/>
      <c r="H892" s="12"/>
      <c r="J892" s="11"/>
      <c r="L892" s="9"/>
    </row>
    <row r="893" spans="1:12" x14ac:dyDescent="0.2">
      <c r="A893" s="10"/>
      <c r="D893" s="13"/>
      <c r="H893" s="12"/>
      <c r="J893" s="11"/>
      <c r="L893" s="9"/>
    </row>
    <row r="894" spans="1:12" x14ac:dyDescent="0.2">
      <c r="A894" s="10"/>
      <c r="D894" s="13"/>
      <c r="H894" s="12"/>
      <c r="J894" s="11"/>
      <c r="L894" s="9"/>
    </row>
    <row r="895" spans="1:12" x14ac:dyDescent="0.2">
      <c r="A895" s="10"/>
      <c r="D895" s="13"/>
      <c r="H895" s="12"/>
      <c r="J895" s="11"/>
      <c r="L895" s="9"/>
    </row>
    <row r="896" spans="1:12" x14ac:dyDescent="0.2">
      <c r="A896" s="10"/>
      <c r="D896" s="13"/>
      <c r="H896" s="12"/>
      <c r="J896" s="11"/>
      <c r="L896" s="9"/>
    </row>
    <row r="897" spans="1:12" x14ac:dyDescent="0.2">
      <c r="A897" s="10"/>
      <c r="D897" s="13"/>
      <c r="H897" s="12"/>
      <c r="J897" s="11"/>
      <c r="L897" s="9"/>
    </row>
    <row r="898" spans="1:12" x14ac:dyDescent="0.2">
      <c r="A898" s="10"/>
      <c r="D898" s="13"/>
      <c r="H898" s="12"/>
      <c r="J898" s="11"/>
      <c r="L898" s="9"/>
    </row>
    <row r="899" spans="1:12" x14ac:dyDescent="0.2">
      <c r="A899" s="10"/>
      <c r="D899" s="13"/>
      <c r="H899" s="12"/>
      <c r="J899" s="11"/>
      <c r="L899" s="9"/>
    </row>
    <row r="900" spans="1:12" x14ac:dyDescent="0.2">
      <c r="A900" s="10"/>
      <c r="D900" s="13"/>
      <c r="H900" s="12"/>
      <c r="J900" s="11"/>
      <c r="L900" s="9"/>
    </row>
    <row r="901" spans="1:12" x14ac:dyDescent="0.2">
      <c r="A901" s="10"/>
      <c r="D901" s="13"/>
      <c r="H901" s="12"/>
      <c r="J901" s="11"/>
      <c r="L901" s="9"/>
    </row>
    <row r="902" spans="1:12" x14ac:dyDescent="0.2">
      <c r="A902" s="10"/>
      <c r="D902" s="13"/>
      <c r="H902" s="12"/>
      <c r="J902" s="11"/>
      <c r="L902" s="9"/>
    </row>
    <row r="903" spans="1:12" x14ac:dyDescent="0.2">
      <c r="A903" s="10"/>
      <c r="D903" s="13"/>
      <c r="H903" s="12"/>
      <c r="J903" s="11"/>
      <c r="L903" s="9"/>
    </row>
    <row r="904" spans="1:12" x14ac:dyDescent="0.2">
      <c r="A904" s="10"/>
      <c r="D904" s="13"/>
      <c r="H904" s="12"/>
      <c r="J904" s="11"/>
      <c r="L904" s="9"/>
    </row>
    <row r="905" spans="1:12" x14ac:dyDescent="0.2">
      <c r="A905" s="10"/>
      <c r="D905" s="13"/>
      <c r="H905" s="12"/>
      <c r="J905" s="11"/>
      <c r="L905" s="9"/>
    </row>
    <row r="906" spans="1:12" x14ac:dyDescent="0.2">
      <c r="A906" s="10"/>
      <c r="D906" s="13"/>
      <c r="H906" s="12"/>
      <c r="J906" s="11"/>
      <c r="L906" s="9"/>
    </row>
    <row r="907" spans="1:12" x14ac:dyDescent="0.2">
      <c r="A907" s="10"/>
      <c r="D907" s="13"/>
      <c r="H907" s="12"/>
      <c r="J907" s="11"/>
      <c r="L907" s="9"/>
    </row>
    <row r="908" spans="1:12" x14ac:dyDescent="0.2">
      <c r="A908" s="10"/>
      <c r="D908" s="13"/>
      <c r="H908" s="12"/>
      <c r="J908" s="11"/>
      <c r="L908" s="9"/>
    </row>
    <row r="909" spans="1:12" x14ac:dyDescent="0.2">
      <c r="A909" s="10"/>
      <c r="D909" s="13"/>
      <c r="H909" s="12"/>
      <c r="J909" s="11"/>
      <c r="L909" s="9"/>
    </row>
    <row r="910" spans="1:12" x14ac:dyDescent="0.2">
      <c r="A910" s="10"/>
      <c r="D910" s="13"/>
      <c r="H910" s="12"/>
      <c r="J910" s="11"/>
      <c r="L910" s="9"/>
    </row>
    <row r="911" spans="1:12" x14ac:dyDescent="0.2">
      <c r="A911" s="10"/>
      <c r="D911" s="13"/>
      <c r="H911" s="12"/>
      <c r="J911" s="11"/>
      <c r="L911" s="9"/>
    </row>
    <row r="912" spans="1:12" x14ac:dyDescent="0.2">
      <c r="A912" s="10"/>
      <c r="D912" s="13"/>
      <c r="H912" s="12"/>
      <c r="J912" s="11"/>
      <c r="L912" s="9"/>
    </row>
    <row r="913" spans="1:12" x14ac:dyDescent="0.2">
      <c r="A913" s="10"/>
      <c r="D913" s="13"/>
      <c r="H913" s="12"/>
      <c r="J913" s="11"/>
      <c r="L913" s="9"/>
    </row>
    <row r="914" spans="1:12" x14ac:dyDescent="0.2">
      <c r="A914" s="10"/>
      <c r="D914" s="13"/>
      <c r="H914" s="12"/>
      <c r="J914" s="11"/>
      <c r="L914" s="9"/>
    </row>
    <row r="915" spans="1:12" x14ac:dyDescent="0.2">
      <c r="A915" s="10"/>
      <c r="D915" s="13"/>
      <c r="H915" s="12"/>
      <c r="J915" s="11"/>
      <c r="L915" s="9"/>
    </row>
    <row r="916" spans="1:12" x14ac:dyDescent="0.2">
      <c r="A916" s="10"/>
      <c r="D916" s="13"/>
      <c r="H916" s="12"/>
      <c r="J916" s="11"/>
      <c r="L916" s="9"/>
    </row>
    <row r="917" spans="1:12" x14ac:dyDescent="0.2">
      <c r="A917" s="10"/>
      <c r="D917" s="13"/>
      <c r="H917" s="12"/>
      <c r="J917" s="11"/>
      <c r="L917" s="9"/>
    </row>
    <row r="918" spans="1:12" x14ac:dyDescent="0.2">
      <c r="A918" s="10"/>
      <c r="D918" s="13"/>
      <c r="H918" s="12"/>
      <c r="J918" s="11"/>
      <c r="L918" s="9"/>
    </row>
    <row r="919" spans="1:12" x14ac:dyDescent="0.2">
      <c r="A919" s="10"/>
      <c r="D919" s="13"/>
      <c r="H919" s="12"/>
      <c r="J919" s="11"/>
      <c r="L919" s="9"/>
    </row>
    <row r="920" spans="1:12" x14ac:dyDescent="0.2">
      <c r="A920" s="10"/>
      <c r="D920" s="13"/>
      <c r="H920" s="12"/>
      <c r="J920" s="11"/>
      <c r="L920" s="9"/>
    </row>
    <row r="921" spans="1:12" x14ac:dyDescent="0.2">
      <c r="A921" s="10"/>
      <c r="D921" s="13"/>
      <c r="H921" s="12"/>
      <c r="J921" s="11"/>
      <c r="L921" s="9"/>
    </row>
    <row r="922" spans="1:12" x14ac:dyDescent="0.2">
      <c r="A922" s="10"/>
      <c r="D922" s="13"/>
      <c r="H922" s="12"/>
      <c r="J922" s="11"/>
      <c r="L922" s="9"/>
    </row>
    <row r="923" spans="1:12" x14ac:dyDescent="0.2">
      <c r="A923" s="10"/>
      <c r="D923" s="13"/>
      <c r="H923" s="12"/>
      <c r="J923" s="11"/>
      <c r="L923" s="9"/>
    </row>
    <row r="924" spans="1:12" x14ac:dyDescent="0.2">
      <c r="A924" s="10"/>
      <c r="D924" s="13"/>
      <c r="H924" s="12"/>
      <c r="J924" s="11"/>
      <c r="L924" s="9"/>
    </row>
    <row r="925" spans="1:12" x14ac:dyDescent="0.2">
      <c r="A925" s="10"/>
      <c r="D925" s="13"/>
      <c r="H925" s="12"/>
      <c r="J925" s="11"/>
      <c r="L925" s="9"/>
    </row>
    <row r="926" spans="1:12" x14ac:dyDescent="0.2">
      <c r="A926" s="10"/>
      <c r="D926" s="13"/>
      <c r="H926" s="12"/>
      <c r="J926" s="11"/>
      <c r="L926" s="9"/>
    </row>
    <row r="927" spans="1:12" x14ac:dyDescent="0.2">
      <c r="A927" s="10"/>
      <c r="D927" s="13"/>
      <c r="H927" s="12"/>
      <c r="J927" s="11"/>
      <c r="L927" s="9"/>
    </row>
    <row r="928" spans="1:12" x14ac:dyDescent="0.2">
      <c r="A928" s="10"/>
      <c r="D928" s="13"/>
      <c r="H928" s="12"/>
      <c r="J928" s="11"/>
      <c r="L928" s="9"/>
    </row>
    <row r="929" spans="1:12" x14ac:dyDescent="0.2">
      <c r="A929" s="10"/>
      <c r="D929" s="13"/>
      <c r="H929" s="12"/>
      <c r="J929" s="11"/>
      <c r="L929" s="9"/>
    </row>
    <row r="930" spans="1:12" x14ac:dyDescent="0.2">
      <c r="A930" s="10"/>
      <c r="D930" s="13"/>
      <c r="H930" s="12"/>
      <c r="J930" s="11"/>
      <c r="L930" s="9"/>
    </row>
    <row r="931" spans="1:12" x14ac:dyDescent="0.2">
      <c r="A931" s="10"/>
      <c r="D931" s="8"/>
      <c r="H931" s="12"/>
      <c r="J931" s="11"/>
      <c r="L931" s="9"/>
    </row>
    <row r="932" spans="1:12" x14ac:dyDescent="0.2">
      <c r="A932" s="10"/>
      <c r="D932" s="8"/>
      <c r="H932" s="12"/>
      <c r="J932" s="11"/>
      <c r="L932" s="9"/>
    </row>
    <row r="933" spans="1:12" x14ac:dyDescent="0.2">
      <c r="A933" s="10"/>
      <c r="D933" s="8"/>
      <c r="H933" s="12"/>
      <c r="J933" s="11"/>
      <c r="L933" s="9"/>
    </row>
    <row r="934" spans="1:12" x14ac:dyDescent="0.2">
      <c r="A934" s="10"/>
      <c r="D934" s="8"/>
      <c r="H934" s="12"/>
      <c r="J934" s="11"/>
      <c r="L934" s="9"/>
    </row>
    <row r="935" spans="1:12" x14ac:dyDescent="0.2">
      <c r="A935" s="10"/>
      <c r="D935" s="8"/>
      <c r="H935" s="12"/>
      <c r="J935" s="11"/>
      <c r="L935" s="9"/>
    </row>
    <row r="936" spans="1:12" x14ac:dyDescent="0.2">
      <c r="A936" s="10"/>
      <c r="D936" s="8"/>
      <c r="H936" s="12"/>
      <c r="J936" s="11"/>
      <c r="L936" s="9"/>
    </row>
    <row r="937" spans="1:12" x14ac:dyDescent="0.2">
      <c r="A937" s="10"/>
      <c r="D937" s="8"/>
      <c r="H937" s="12"/>
      <c r="J937" s="11"/>
      <c r="L937" s="9"/>
    </row>
    <row r="938" spans="1:12" x14ac:dyDescent="0.2">
      <c r="A938" s="10"/>
      <c r="D938" s="8"/>
      <c r="H938" s="12"/>
      <c r="J938" s="11"/>
      <c r="L938" s="9"/>
    </row>
    <row r="939" spans="1:12" x14ac:dyDescent="0.2">
      <c r="A939" s="10"/>
      <c r="D939" s="8"/>
      <c r="H939" s="12"/>
      <c r="J939" s="11"/>
      <c r="L939" s="9"/>
    </row>
    <row r="940" spans="1:12" x14ac:dyDescent="0.2">
      <c r="A940" s="10"/>
      <c r="D940" s="8"/>
      <c r="H940" s="12"/>
      <c r="J940" s="11"/>
      <c r="L940" s="9"/>
    </row>
    <row r="941" spans="1:12" x14ac:dyDescent="0.2">
      <c r="A941" s="10"/>
      <c r="D941" s="8"/>
      <c r="H941" s="12"/>
      <c r="J941" s="11"/>
      <c r="L941" s="9"/>
    </row>
    <row r="942" spans="1:12" x14ac:dyDescent="0.2">
      <c r="A942" s="10"/>
      <c r="D942" s="8"/>
      <c r="H942" s="12"/>
      <c r="J942" s="11"/>
      <c r="L942" s="9"/>
    </row>
    <row r="943" spans="1:12" x14ac:dyDescent="0.2">
      <c r="A943" s="10"/>
      <c r="D943" s="8"/>
      <c r="H943" s="12"/>
      <c r="J943" s="11"/>
      <c r="L943" s="9"/>
    </row>
    <row r="944" spans="1:12" x14ac:dyDescent="0.2">
      <c r="A944" s="10"/>
      <c r="D944" s="8"/>
      <c r="H944" s="12"/>
      <c r="J944" s="11"/>
      <c r="L944" s="9"/>
    </row>
    <row r="945" spans="1:12" x14ac:dyDescent="0.2">
      <c r="A945" s="10"/>
      <c r="D945" s="8"/>
      <c r="H945" s="12"/>
      <c r="J945" s="11"/>
      <c r="L945" s="9"/>
    </row>
    <row r="946" spans="1:12" x14ac:dyDescent="0.2">
      <c r="A946" s="10"/>
      <c r="D946" s="8"/>
      <c r="H946" s="12"/>
      <c r="J946" s="11"/>
      <c r="L946" s="9"/>
    </row>
    <row r="947" spans="1:12" x14ac:dyDescent="0.2">
      <c r="A947" s="10"/>
      <c r="D947" s="8"/>
      <c r="H947" s="12"/>
      <c r="J947" s="11"/>
      <c r="L947" s="9"/>
    </row>
    <row r="948" spans="1:12" x14ac:dyDescent="0.2">
      <c r="A948" s="10"/>
      <c r="D948" s="8"/>
      <c r="H948" s="12"/>
      <c r="J948" s="11"/>
      <c r="L948" s="9"/>
    </row>
    <row r="949" spans="1:12" x14ac:dyDescent="0.2">
      <c r="A949" s="10"/>
      <c r="D949" s="8"/>
      <c r="H949" s="12"/>
      <c r="J949" s="11"/>
      <c r="L949" s="9"/>
    </row>
    <row r="950" spans="1:12" x14ac:dyDescent="0.2">
      <c r="A950" s="10"/>
      <c r="D950" s="8"/>
      <c r="H950" s="12"/>
      <c r="J950" s="11"/>
      <c r="L950" s="9"/>
    </row>
    <row r="951" spans="1:12" x14ac:dyDescent="0.2">
      <c r="A951" s="10"/>
      <c r="D951" s="8"/>
      <c r="H951" s="12"/>
      <c r="J951" s="11"/>
      <c r="L951" s="9"/>
    </row>
    <row r="952" spans="1:12" x14ac:dyDescent="0.2">
      <c r="A952" s="10"/>
      <c r="D952" s="8"/>
      <c r="H952" s="12"/>
      <c r="J952" s="11"/>
      <c r="L952" s="9"/>
    </row>
    <row r="953" spans="1:12" x14ac:dyDescent="0.2">
      <c r="A953" s="10"/>
      <c r="D953" s="8"/>
      <c r="H953" s="12"/>
      <c r="J953" s="11"/>
      <c r="L953" s="9"/>
    </row>
    <row r="954" spans="1:12" x14ac:dyDescent="0.2">
      <c r="A954" s="10"/>
      <c r="D954" s="8"/>
      <c r="H954" s="12"/>
      <c r="J954" s="11"/>
      <c r="L954" s="9"/>
    </row>
    <row r="955" spans="1:12" x14ac:dyDescent="0.2">
      <c r="A955" s="10"/>
      <c r="D955" s="8"/>
      <c r="H955" s="12"/>
      <c r="J955" s="11"/>
      <c r="L955" s="9"/>
    </row>
    <row r="956" spans="1:12" x14ac:dyDescent="0.2">
      <c r="A956" s="10"/>
      <c r="D956" s="8"/>
      <c r="H956" s="12"/>
      <c r="J956" s="11"/>
      <c r="L956" s="9"/>
    </row>
    <row r="957" spans="1:12" x14ac:dyDescent="0.2">
      <c r="A957" s="10"/>
      <c r="D957" s="8"/>
      <c r="H957" s="12"/>
      <c r="J957" s="11"/>
      <c r="L957" s="9"/>
    </row>
    <row r="958" spans="1:12" x14ac:dyDescent="0.2">
      <c r="A958" s="10"/>
      <c r="D958" s="8"/>
      <c r="H958" s="12"/>
      <c r="J958" s="11"/>
      <c r="L958" s="9"/>
    </row>
    <row r="959" spans="1:12" x14ac:dyDescent="0.2">
      <c r="A959" s="10"/>
      <c r="D959" s="8"/>
      <c r="H959" s="12"/>
      <c r="J959" s="11"/>
      <c r="L959" s="9"/>
    </row>
    <row r="960" spans="1:12" x14ac:dyDescent="0.2">
      <c r="A960" s="10"/>
      <c r="D960" s="8"/>
      <c r="H960" s="12"/>
      <c r="J960" s="11"/>
      <c r="L960" s="9"/>
    </row>
    <row r="961" spans="1:12" x14ac:dyDescent="0.2">
      <c r="A961" s="10"/>
      <c r="D961" s="8"/>
      <c r="H961" s="12"/>
      <c r="J961" s="11"/>
      <c r="L961" s="9"/>
    </row>
    <row r="962" spans="1:12" x14ac:dyDescent="0.2">
      <c r="A962" s="10"/>
      <c r="D962" s="8"/>
      <c r="H962" s="12"/>
      <c r="J962" s="11"/>
      <c r="L962" s="9"/>
    </row>
    <row r="963" spans="1:12" x14ac:dyDescent="0.2">
      <c r="A963" s="10"/>
      <c r="D963" s="8"/>
      <c r="H963" s="12"/>
      <c r="J963" s="11"/>
      <c r="L963" s="9"/>
    </row>
    <row r="964" spans="1:12" x14ac:dyDescent="0.2">
      <c r="A964" s="10"/>
      <c r="D964" s="8"/>
      <c r="H964" s="12"/>
      <c r="J964" s="11"/>
      <c r="L964" s="9"/>
    </row>
    <row r="965" spans="1:12" x14ac:dyDescent="0.2">
      <c r="A965" s="10"/>
      <c r="D965" s="8"/>
      <c r="H965" s="12"/>
      <c r="J965" s="11"/>
      <c r="L965" s="9"/>
    </row>
    <row r="966" spans="1:12" x14ac:dyDescent="0.2">
      <c r="A966" s="10"/>
      <c r="D966" s="8"/>
      <c r="H966" s="12"/>
      <c r="J966" s="11"/>
      <c r="L966" s="9"/>
    </row>
    <row r="967" spans="1:12" x14ac:dyDescent="0.2">
      <c r="A967" s="10"/>
      <c r="D967" s="8"/>
      <c r="H967" s="12"/>
      <c r="J967" s="11"/>
      <c r="L967" s="9"/>
    </row>
    <row r="968" spans="1:12" x14ac:dyDescent="0.2">
      <c r="A968" s="10"/>
      <c r="D968" s="8"/>
      <c r="H968" s="12"/>
      <c r="J968" s="11"/>
      <c r="L968" s="9"/>
    </row>
    <row r="969" spans="1:12" x14ac:dyDescent="0.2">
      <c r="A969" s="10"/>
      <c r="D969" s="8"/>
      <c r="H969" s="12"/>
      <c r="J969" s="11"/>
      <c r="L969" s="9"/>
    </row>
    <row r="970" spans="1:12" x14ac:dyDescent="0.2">
      <c r="A970" s="10"/>
      <c r="D970" s="8"/>
      <c r="H970" s="12"/>
      <c r="J970" s="11"/>
      <c r="L970" s="9"/>
    </row>
    <row r="971" spans="1:12" x14ac:dyDescent="0.2">
      <c r="A971" s="10"/>
      <c r="D971" s="8"/>
      <c r="H971" s="12"/>
      <c r="J971" s="11"/>
      <c r="L971" s="9"/>
    </row>
    <row r="972" spans="1:12" x14ac:dyDescent="0.2">
      <c r="A972" s="10"/>
      <c r="D972" s="8"/>
      <c r="H972" s="12"/>
      <c r="J972" s="11"/>
      <c r="L972" s="9"/>
    </row>
    <row r="973" spans="1:12" x14ac:dyDescent="0.2">
      <c r="A973" s="10"/>
      <c r="D973" s="8"/>
      <c r="H973" s="12"/>
      <c r="J973" s="11"/>
      <c r="L973" s="9"/>
    </row>
    <row r="974" spans="1:12" x14ac:dyDescent="0.2">
      <c r="A974" s="10"/>
      <c r="D974" s="8"/>
      <c r="H974" s="12"/>
      <c r="J974" s="11"/>
      <c r="L974" s="9"/>
    </row>
    <row r="975" spans="1:12" x14ac:dyDescent="0.2">
      <c r="A975" s="10"/>
      <c r="D975" s="8"/>
      <c r="H975" s="12"/>
      <c r="J975" s="11"/>
      <c r="L975" s="9"/>
    </row>
    <row r="976" spans="1:12" x14ac:dyDescent="0.2">
      <c r="A976" s="10"/>
      <c r="D976" s="8"/>
      <c r="H976" s="12"/>
      <c r="J976" s="11"/>
      <c r="L976" s="9"/>
    </row>
    <row r="977" spans="1:12" x14ac:dyDescent="0.2">
      <c r="A977" s="10"/>
      <c r="D977" s="8"/>
      <c r="H977" s="12"/>
      <c r="J977" s="11"/>
      <c r="L977" s="9"/>
    </row>
    <row r="978" spans="1:12" x14ac:dyDescent="0.2">
      <c r="A978" s="10"/>
      <c r="D978" s="8"/>
      <c r="H978" s="12"/>
      <c r="J978" s="11"/>
      <c r="L978" s="9"/>
    </row>
    <row r="979" spans="1:12" x14ac:dyDescent="0.2">
      <c r="A979" s="10"/>
      <c r="D979" s="8"/>
      <c r="H979" s="12"/>
      <c r="J979" s="11"/>
      <c r="L979" s="9"/>
    </row>
    <row r="980" spans="1:12" x14ac:dyDescent="0.2">
      <c r="A980" s="10"/>
      <c r="D980" s="8"/>
      <c r="H980" s="12"/>
      <c r="J980" s="11"/>
      <c r="L980" s="9"/>
    </row>
    <row r="981" spans="1:12" x14ac:dyDescent="0.2">
      <c r="A981" s="10"/>
      <c r="D981" s="8"/>
      <c r="H981" s="12"/>
      <c r="J981" s="11"/>
      <c r="L981" s="9"/>
    </row>
    <row r="982" spans="1:12" x14ac:dyDescent="0.2">
      <c r="A982" s="10"/>
      <c r="D982" s="8"/>
      <c r="H982" s="12"/>
      <c r="J982" s="11"/>
      <c r="L982" s="9"/>
    </row>
    <row r="983" spans="1:12" x14ac:dyDescent="0.2">
      <c r="A983" s="10"/>
      <c r="D983" s="8"/>
      <c r="H983" s="12"/>
      <c r="J983" s="11"/>
      <c r="L983" s="9"/>
    </row>
    <row r="984" spans="1:12" x14ac:dyDescent="0.2">
      <c r="A984" s="10"/>
      <c r="D984" s="8"/>
      <c r="H984" s="12"/>
      <c r="J984" s="11"/>
      <c r="L984" s="9"/>
    </row>
    <row r="985" spans="1:12" x14ac:dyDescent="0.2">
      <c r="A985" s="10"/>
      <c r="D985" s="8"/>
      <c r="H985" s="12"/>
      <c r="J985" s="11"/>
      <c r="L985" s="9"/>
    </row>
    <row r="986" spans="1:12" x14ac:dyDescent="0.2">
      <c r="A986" s="10"/>
      <c r="D986" s="8"/>
      <c r="H986" s="12"/>
      <c r="J986" s="11"/>
      <c r="L986" s="9"/>
    </row>
    <row r="987" spans="1:12" x14ac:dyDescent="0.2">
      <c r="A987" s="10"/>
      <c r="D987" s="8"/>
      <c r="H987" s="12"/>
      <c r="J987" s="11"/>
      <c r="L987" s="9"/>
    </row>
    <row r="988" spans="1:12" x14ac:dyDescent="0.2">
      <c r="A988" s="10"/>
      <c r="D988" s="8"/>
      <c r="H988" s="12"/>
      <c r="J988" s="11"/>
      <c r="L988" s="9"/>
    </row>
    <row r="989" spans="1:12" x14ac:dyDescent="0.2">
      <c r="A989" s="10"/>
      <c r="D989" s="8"/>
      <c r="H989" s="12"/>
      <c r="J989" s="11"/>
      <c r="L989" s="9"/>
    </row>
    <row r="990" spans="1:12" x14ac:dyDescent="0.2">
      <c r="A990" s="10"/>
      <c r="D990" s="8"/>
      <c r="H990" s="12"/>
      <c r="J990" s="11"/>
      <c r="L990" s="9"/>
    </row>
    <row r="991" spans="1:12" x14ac:dyDescent="0.2">
      <c r="A991" s="10"/>
      <c r="D991" s="8"/>
      <c r="H991" s="12"/>
      <c r="J991" s="11"/>
      <c r="L991" s="9"/>
    </row>
    <row r="992" spans="1:12" x14ac:dyDescent="0.2">
      <c r="A992" s="10"/>
      <c r="D992" s="8"/>
      <c r="H992" s="12"/>
      <c r="J992" s="11"/>
      <c r="L992" s="9"/>
    </row>
    <row r="993" spans="1:12" x14ac:dyDescent="0.2">
      <c r="A993" s="10"/>
      <c r="D993" s="8"/>
      <c r="H993" s="12"/>
      <c r="J993" s="11"/>
      <c r="L993" s="9"/>
    </row>
    <row r="994" spans="1:12" x14ac:dyDescent="0.2">
      <c r="A994" s="10"/>
      <c r="D994" s="8"/>
      <c r="H994" s="12"/>
      <c r="J994" s="11"/>
      <c r="L994" s="9"/>
    </row>
    <row r="995" spans="1:12" x14ac:dyDescent="0.2">
      <c r="A995" s="10"/>
      <c r="D995" s="8"/>
      <c r="H995" s="12"/>
      <c r="J995" s="11"/>
      <c r="L995" s="9"/>
    </row>
    <row r="996" spans="1:12" x14ac:dyDescent="0.2">
      <c r="A996" s="10"/>
      <c r="D996" s="8"/>
      <c r="H996" s="12"/>
      <c r="J996" s="11"/>
      <c r="L996" s="9"/>
    </row>
    <row r="997" spans="1:12" x14ac:dyDescent="0.2">
      <c r="A997" s="10"/>
      <c r="D997" s="8"/>
      <c r="H997" s="12"/>
      <c r="J997" s="11"/>
      <c r="L997" s="9"/>
    </row>
    <row r="998" spans="1:12" x14ac:dyDescent="0.2">
      <c r="A998" s="10"/>
      <c r="D998" s="8"/>
      <c r="H998" s="12"/>
      <c r="J998" s="11"/>
      <c r="L998" s="9"/>
    </row>
    <row r="999" spans="1:12" x14ac:dyDescent="0.2">
      <c r="A999" s="10"/>
      <c r="D999" s="8"/>
      <c r="H999" s="12"/>
      <c r="J999" s="11"/>
      <c r="L999" s="9"/>
    </row>
    <row r="1000" spans="1:12" x14ac:dyDescent="0.2">
      <c r="A1000" s="10"/>
      <c r="D1000" s="8"/>
      <c r="H1000" s="12"/>
      <c r="J1000" s="11"/>
      <c r="L1000" s="9"/>
    </row>
    <row r="1001" spans="1:12" x14ac:dyDescent="0.2">
      <c r="A1001" s="10"/>
      <c r="D1001" s="8"/>
      <c r="H1001" s="12"/>
      <c r="J1001" s="11"/>
      <c r="L1001" s="9"/>
    </row>
    <row r="1002" spans="1:12" x14ac:dyDescent="0.2">
      <c r="A1002" s="10"/>
      <c r="D1002" s="8"/>
      <c r="H1002" s="12"/>
      <c r="J1002" s="11"/>
      <c r="L1002" s="9"/>
    </row>
    <row r="1003" spans="1:12" x14ac:dyDescent="0.2">
      <c r="A1003" s="10"/>
      <c r="D1003" s="8"/>
      <c r="H1003" s="12"/>
      <c r="J1003" s="11"/>
      <c r="L1003" s="9"/>
    </row>
    <row r="1004" spans="1:12" x14ac:dyDescent="0.2">
      <c r="A1004" s="10"/>
      <c r="D1004" s="8"/>
      <c r="H1004" s="12"/>
      <c r="J1004" s="11"/>
      <c r="L1004" s="9"/>
    </row>
    <row r="1005" spans="1:12" x14ac:dyDescent="0.2">
      <c r="A1005" s="10"/>
      <c r="D1005" s="8"/>
      <c r="H1005" s="12"/>
      <c r="J1005" s="11"/>
      <c r="L1005" s="9"/>
    </row>
    <row r="1006" spans="1:12" x14ac:dyDescent="0.2">
      <c r="A1006" s="10"/>
      <c r="D1006" s="8"/>
      <c r="H1006" s="12"/>
      <c r="J1006" s="11"/>
      <c r="L1006" s="9"/>
    </row>
    <row r="1007" spans="1:12" x14ac:dyDescent="0.2">
      <c r="A1007" s="10"/>
      <c r="D1007" s="8"/>
      <c r="H1007" s="12"/>
      <c r="J1007" s="11"/>
      <c r="L1007" s="9"/>
    </row>
    <row r="1008" spans="1:12" x14ac:dyDescent="0.2">
      <c r="A1008" s="10"/>
      <c r="D1008" s="8"/>
      <c r="H1008" s="12"/>
      <c r="J1008" s="11"/>
      <c r="L1008" s="9"/>
    </row>
    <row r="1009" spans="1:12" x14ac:dyDescent="0.2">
      <c r="A1009" s="10"/>
      <c r="D1009" s="8"/>
      <c r="H1009" s="12"/>
      <c r="J1009" s="11"/>
      <c r="L1009" s="9"/>
    </row>
    <row r="1010" spans="1:12" x14ac:dyDescent="0.2">
      <c r="A1010" s="10"/>
      <c r="D1010" s="8"/>
      <c r="H1010" s="12"/>
      <c r="J1010" s="11"/>
      <c r="L1010" s="9"/>
    </row>
    <row r="1011" spans="1:12" x14ac:dyDescent="0.2">
      <c r="A1011" s="10"/>
      <c r="D1011" s="8"/>
      <c r="H1011" s="12"/>
      <c r="J1011" s="11"/>
      <c r="L1011" s="9"/>
    </row>
    <row r="1012" spans="1:12" x14ac:dyDescent="0.2">
      <c r="A1012" s="10"/>
      <c r="D1012" s="8"/>
      <c r="H1012" s="12"/>
      <c r="J1012" s="11"/>
      <c r="L1012" s="9"/>
    </row>
    <row r="1013" spans="1:12" x14ac:dyDescent="0.2">
      <c r="A1013" s="10"/>
      <c r="D1013" s="8"/>
      <c r="H1013" s="12"/>
      <c r="J1013" s="11"/>
      <c r="L1013" s="9"/>
    </row>
    <row r="1014" spans="1:12" x14ac:dyDescent="0.2">
      <c r="A1014" s="10"/>
      <c r="D1014" s="8"/>
      <c r="H1014" s="12"/>
      <c r="J1014" s="11"/>
      <c r="L1014" s="9"/>
    </row>
    <row r="1015" spans="1:12" x14ac:dyDescent="0.2">
      <c r="A1015" s="10"/>
      <c r="D1015" s="8"/>
      <c r="H1015" s="12"/>
      <c r="J1015" s="11"/>
      <c r="L1015" s="9"/>
    </row>
    <row r="1016" spans="1:12" x14ac:dyDescent="0.2">
      <c r="A1016" s="10"/>
      <c r="D1016" s="8"/>
      <c r="H1016" s="12"/>
      <c r="J1016" s="11"/>
      <c r="L1016" s="9"/>
    </row>
    <row r="1017" spans="1:12" x14ac:dyDescent="0.2">
      <c r="A1017" s="10"/>
      <c r="D1017" s="8"/>
      <c r="H1017" s="12"/>
      <c r="J1017" s="11"/>
      <c r="L1017" s="9"/>
    </row>
    <row r="1018" spans="1:12" x14ac:dyDescent="0.2">
      <c r="A1018" s="10"/>
      <c r="D1018" s="8"/>
      <c r="H1018" s="12"/>
      <c r="J1018" s="11"/>
      <c r="L1018" s="9"/>
    </row>
    <row r="1019" spans="1:12" x14ac:dyDescent="0.2">
      <c r="A1019" s="10"/>
      <c r="D1019" s="8"/>
      <c r="H1019" s="12"/>
      <c r="J1019" s="11"/>
      <c r="L1019" s="9"/>
    </row>
    <row r="1020" spans="1:12" x14ac:dyDescent="0.2">
      <c r="A1020" s="10"/>
      <c r="D1020" s="8"/>
      <c r="H1020" s="12"/>
      <c r="J1020" s="11"/>
      <c r="L1020" s="9"/>
    </row>
    <row r="1021" spans="1:12" x14ac:dyDescent="0.2">
      <c r="A1021" s="10"/>
      <c r="D1021" s="8"/>
      <c r="H1021" s="12"/>
      <c r="J1021" s="11"/>
      <c r="L1021" s="9"/>
    </row>
    <row r="1022" spans="1:12" x14ac:dyDescent="0.2">
      <c r="A1022" s="10"/>
      <c r="D1022" s="8"/>
      <c r="H1022" s="12"/>
      <c r="J1022" s="11"/>
      <c r="L1022" s="9"/>
    </row>
    <row r="1023" spans="1:12" x14ac:dyDescent="0.2">
      <c r="A1023" s="10"/>
      <c r="D1023" s="8"/>
      <c r="H1023" s="12"/>
      <c r="J1023" s="11"/>
      <c r="L1023" s="9"/>
    </row>
    <row r="1024" spans="1:12" x14ac:dyDescent="0.2">
      <c r="A1024" s="10"/>
      <c r="D1024" s="8"/>
      <c r="H1024" s="12"/>
      <c r="J1024" s="11"/>
      <c r="L1024" s="9"/>
    </row>
    <row r="1025" spans="1:12" x14ac:dyDescent="0.2">
      <c r="A1025" s="10"/>
      <c r="D1025" s="8"/>
      <c r="H1025" s="12"/>
      <c r="J1025" s="11"/>
      <c r="L1025" s="9"/>
    </row>
    <row r="1026" spans="1:12" x14ac:dyDescent="0.2">
      <c r="A1026" s="10"/>
      <c r="D1026" s="8"/>
      <c r="H1026" s="12"/>
      <c r="J1026" s="11"/>
      <c r="L1026" s="9"/>
    </row>
    <row r="1027" spans="1:12" x14ac:dyDescent="0.2">
      <c r="A1027" s="10"/>
      <c r="D1027" s="8"/>
      <c r="H1027" s="12"/>
      <c r="J1027" s="11"/>
      <c r="L1027" s="9"/>
    </row>
    <row r="1028" spans="1:12" x14ac:dyDescent="0.2">
      <c r="A1028" s="10"/>
      <c r="D1028" s="8"/>
      <c r="H1028" s="12"/>
      <c r="J1028" s="11"/>
      <c r="L1028" s="9"/>
    </row>
    <row r="1029" spans="1:12" x14ac:dyDescent="0.2">
      <c r="A1029" s="10"/>
      <c r="D1029" s="8"/>
      <c r="H1029" s="12"/>
      <c r="J1029" s="11"/>
      <c r="L1029" s="9"/>
    </row>
    <row r="1030" spans="1:12" x14ac:dyDescent="0.2">
      <c r="A1030" s="10"/>
      <c r="D1030" s="8"/>
      <c r="H1030" s="12"/>
      <c r="J1030" s="11"/>
      <c r="L1030" s="9"/>
    </row>
    <row r="1031" spans="1:12" x14ac:dyDescent="0.2">
      <c r="A1031" s="10"/>
      <c r="D1031" s="8"/>
      <c r="H1031" s="12"/>
      <c r="J1031" s="11"/>
      <c r="L1031" s="9"/>
    </row>
    <row r="1032" spans="1:12" x14ac:dyDescent="0.2">
      <c r="A1032" s="10"/>
      <c r="D1032" s="8"/>
      <c r="H1032" s="12"/>
      <c r="J1032" s="11"/>
      <c r="L1032" s="9"/>
    </row>
    <row r="1033" spans="1:12" x14ac:dyDescent="0.2">
      <c r="A1033" s="10"/>
      <c r="D1033" s="8"/>
      <c r="H1033" s="12"/>
      <c r="J1033" s="11"/>
      <c r="L1033" s="9"/>
    </row>
    <row r="1034" spans="1:12" x14ac:dyDescent="0.2">
      <c r="A1034" s="10"/>
      <c r="D1034" s="8"/>
      <c r="H1034" s="12"/>
      <c r="J1034" s="11"/>
      <c r="L1034" s="9"/>
    </row>
    <row r="1035" spans="1:12" x14ac:dyDescent="0.2">
      <c r="A1035" s="10"/>
      <c r="D1035" s="8"/>
      <c r="H1035" s="12"/>
      <c r="J1035" s="11"/>
      <c r="L1035" s="9"/>
    </row>
    <row r="1036" spans="1:12" x14ac:dyDescent="0.2">
      <c r="A1036" s="10"/>
      <c r="D1036" s="8"/>
      <c r="H1036" s="12"/>
      <c r="J1036" s="11"/>
      <c r="L1036" s="9"/>
    </row>
    <row r="1037" spans="1:12" x14ac:dyDescent="0.2">
      <c r="A1037" s="10"/>
      <c r="D1037" s="8"/>
      <c r="H1037" s="12"/>
      <c r="J1037" s="11"/>
      <c r="L1037" s="9"/>
    </row>
    <row r="1038" spans="1:12" x14ac:dyDescent="0.2">
      <c r="A1038" s="10"/>
      <c r="D1038" s="8"/>
      <c r="H1038" s="12"/>
      <c r="J1038" s="11"/>
      <c r="L1038" s="9"/>
    </row>
    <row r="1039" spans="1:12" x14ac:dyDescent="0.2">
      <c r="A1039" s="10"/>
      <c r="D1039" s="8"/>
      <c r="H1039" s="12"/>
      <c r="J1039" s="11"/>
      <c r="L1039" s="9"/>
    </row>
    <row r="1040" spans="1:12" x14ac:dyDescent="0.2">
      <c r="A1040" s="10"/>
      <c r="D1040" s="8"/>
      <c r="H1040" s="12"/>
      <c r="J1040" s="11"/>
      <c r="L1040" s="9"/>
    </row>
    <row r="1041" spans="1:12" x14ac:dyDescent="0.2">
      <c r="A1041" s="10"/>
      <c r="D1041" s="8"/>
      <c r="H1041" s="12"/>
      <c r="J1041" s="11"/>
      <c r="L1041" s="9"/>
    </row>
    <row r="1042" spans="1:12" x14ac:dyDescent="0.2">
      <c r="A1042" s="10"/>
      <c r="D1042" s="8"/>
      <c r="H1042" s="12"/>
      <c r="J1042" s="11"/>
      <c r="L1042" s="9"/>
    </row>
    <row r="1043" spans="1:12" x14ac:dyDescent="0.2">
      <c r="A1043" s="10"/>
      <c r="D1043" s="8"/>
      <c r="H1043" s="12"/>
      <c r="J1043" s="11"/>
      <c r="L1043" s="9"/>
    </row>
    <row r="1044" spans="1:12" x14ac:dyDescent="0.2">
      <c r="A1044" s="10"/>
      <c r="D1044" s="8"/>
      <c r="H1044" s="12"/>
      <c r="J1044" s="11"/>
      <c r="L1044" s="9"/>
    </row>
    <row r="1045" spans="1:12" x14ac:dyDescent="0.2">
      <c r="A1045" s="10"/>
      <c r="D1045" s="8"/>
      <c r="H1045" s="12"/>
      <c r="J1045" s="11"/>
      <c r="L1045" s="9"/>
    </row>
    <row r="1046" spans="1:12" x14ac:dyDescent="0.2">
      <c r="A1046" s="10"/>
      <c r="D1046" s="8"/>
      <c r="H1046" s="12"/>
      <c r="J1046" s="11"/>
      <c r="L1046" s="9"/>
    </row>
    <row r="1047" spans="1:12" x14ac:dyDescent="0.2">
      <c r="A1047" s="10"/>
      <c r="D1047" s="8"/>
      <c r="H1047" s="12"/>
      <c r="J1047" s="11"/>
      <c r="L1047" s="9"/>
    </row>
    <row r="1048" spans="1:12" x14ac:dyDescent="0.2">
      <c r="A1048" s="10"/>
      <c r="D1048" s="8"/>
      <c r="H1048" s="12"/>
      <c r="J1048" s="11"/>
      <c r="L1048" s="9"/>
    </row>
    <row r="1049" spans="1:12" x14ac:dyDescent="0.2">
      <c r="A1049" s="10"/>
      <c r="D1049" s="8"/>
      <c r="H1049" s="12"/>
      <c r="J1049" s="11"/>
      <c r="L1049" s="9"/>
    </row>
    <row r="1050" spans="1:12" x14ac:dyDescent="0.2">
      <c r="A1050" s="10"/>
      <c r="D1050" s="8"/>
      <c r="H1050" s="12"/>
      <c r="J1050" s="11"/>
      <c r="L1050" s="9"/>
    </row>
    <row r="1051" spans="1:12" x14ac:dyDescent="0.2">
      <c r="A1051" s="10"/>
      <c r="D1051" s="8"/>
      <c r="H1051" s="12"/>
      <c r="J1051" s="11"/>
      <c r="L1051" s="9"/>
    </row>
    <row r="1052" spans="1:12" x14ac:dyDescent="0.2">
      <c r="A1052" s="10"/>
      <c r="D1052" s="8"/>
      <c r="H1052" s="12"/>
      <c r="J1052" s="11"/>
      <c r="L1052" s="9"/>
    </row>
    <row r="1053" spans="1:12" x14ac:dyDescent="0.2">
      <c r="A1053" s="10"/>
      <c r="D1053" s="8"/>
      <c r="H1053" s="12"/>
      <c r="J1053" s="11"/>
      <c r="L1053" s="9"/>
    </row>
    <row r="1054" spans="1:12" x14ac:dyDescent="0.2">
      <c r="A1054" s="10"/>
      <c r="D1054" s="8"/>
      <c r="H1054" s="12"/>
      <c r="J1054" s="11"/>
      <c r="L1054" s="9"/>
    </row>
    <row r="1055" spans="1:12" x14ac:dyDescent="0.2">
      <c r="A1055" s="10"/>
      <c r="D1055" s="8"/>
      <c r="H1055" s="12"/>
      <c r="J1055" s="11"/>
      <c r="L1055" s="9"/>
    </row>
    <row r="1056" spans="1:12" x14ac:dyDescent="0.2">
      <c r="A1056" s="10"/>
      <c r="D1056" s="8"/>
      <c r="H1056" s="12"/>
      <c r="J1056" s="11"/>
      <c r="L1056" s="9"/>
    </row>
    <row r="1057" spans="1:12" x14ac:dyDescent="0.2">
      <c r="A1057" s="10"/>
      <c r="D1057" s="8"/>
      <c r="H1057" s="12"/>
      <c r="J1057" s="11"/>
      <c r="L1057" s="9"/>
    </row>
    <row r="1058" spans="1:12" x14ac:dyDescent="0.2">
      <c r="A1058" s="10"/>
      <c r="D1058" s="8"/>
      <c r="H1058" s="12"/>
      <c r="J1058" s="11"/>
      <c r="L1058" s="9"/>
    </row>
    <row r="1059" spans="1:12" x14ac:dyDescent="0.2">
      <c r="A1059" s="10"/>
      <c r="D1059" s="8"/>
      <c r="H1059" s="12"/>
      <c r="J1059" s="11"/>
      <c r="L1059" s="9"/>
    </row>
    <row r="1060" spans="1:12" x14ac:dyDescent="0.2">
      <c r="A1060" s="10"/>
      <c r="D1060" s="8"/>
      <c r="H1060" s="12"/>
      <c r="J1060" s="11"/>
      <c r="L1060" s="9"/>
    </row>
    <row r="1061" spans="1:12" x14ac:dyDescent="0.2">
      <c r="A1061" s="10"/>
      <c r="D1061" s="8"/>
      <c r="H1061" s="12"/>
      <c r="J1061" s="11"/>
      <c r="L1061" s="9"/>
    </row>
    <row r="1062" spans="1:12" x14ac:dyDescent="0.2">
      <c r="A1062" s="10"/>
      <c r="D1062" s="8"/>
      <c r="H1062" s="12"/>
      <c r="J1062" s="11"/>
      <c r="L1062" s="9"/>
    </row>
    <row r="1063" spans="1:12" x14ac:dyDescent="0.2">
      <c r="A1063" s="10"/>
      <c r="D1063" s="8"/>
      <c r="H1063" s="12"/>
      <c r="J1063" s="11"/>
      <c r="L1063" s="9"/>
    </row>
    <row r="1064" spans="1:12" x14ac:dyDescent="0.2">
      <c r="A1064" s="10"/>
      <c r="D1064" s="8"/>
      <c r="H1064" s="12"/>
      <c r="J1064" s="11"/>
      <c r="L1064" s="9"/>
    </row>
    <row r="1065" spans="1:12" x14ac:dyDescent="0.2">
      <c r="A1065" s="10"/>
      <c r="D1065" s="8"/>
      <c r="H1065" s="12"/>
      <c r="J1065" s="11"/>
      <c r="L1065" s="9"/>
    </row>
    <row r="1066" spans="1:12" x14ac:dyDescent="0.2">
      <c r="A1066" s="10"/>
      <c r="D1066" s="8"/>
      <c r="H1066" s="12"/>
      <c r="J1066" s="11"/>
      <c r="L1066" s="9"/>
    </row>
    <row r="1067" spans="1:12" x14ac:dyDescent="0.2">
      <c r="A1067" s="10"/>
      <c r="D1067" s="8"/>
      <c r="H1067" s="12"/>
      <c r="J1067" s="11"/>
      <c r="L1067" s="9"/>
    </row>
    <row r="1068" spans="1:12" x14ac:dyDescent="0.2">
      <c r="A1068" s="10"/>
      <c r="D1068" s="8"/>
      <c r="H1068" s="12"/>
      <c r="J1068" s="11"/>
      <c r="L1068" s="9"/>
    </row>
    <row r="1069" spans="1:12" x14ac:dyDescent="0.2">
      <c r="A1069" s="10"/>
      <c r="D1069" s="8"/>
      <c r="H1069" s="12"/>
      <c r="J1069" s="11"/>
      <c r="L1069" s="9"/>
    </row>
    <row r="1070" spans="1:12" x14ac:dyDescent="0.2">
      <c r="A1070" s="10"/>
      <c r="D1070" s="8"/>
      <c r="H1070" s="12"/>
      <c r="J1070" s="11"/>
      <c r="L1070" s="9"/>
    </row>
    <row r="1071" spans="1:12" x14ac:dyDescent="0.2">
      <c r="A1071" s="10"/>
      <c r="D1071" s="8"/>
      <c r="H1071" s="12"/>
      <c r="J1071" s="11"/>
      <c r="L1071" s="9"/>
    </row>
    <row r="1072" spans="1:12" x14ac:dyDescent="0.2">
      <c r="A1072" s="10"/>
      <c r="D1072" s="8"/>
      <c r="H1072" s="12"/>
      <c r="J1072" s="11"/>
      <c r="L1072" s="9"/>
    </row>
    <row r="1073" spans="1:12" x14ac:dyDescent="0.2">
      <c r="A1073" s="10"/>
      <c r="D1073" s="8"/>
      <c r="H1073" s="12"/>
      <c r="J1073" s="11"/>
      <c r="L1073" s="9"/>
    </row>
    <row r="1074" spans="1:12" x14ac:dyDescent="0.2">
      <c r="A1074" s="10"/>
      <c r="D1074" s="8"/>
      <c r="H1074" s="12"/>
      <c r="J1074" s="11"/>
      <c r="L1074" s="9"/>
    </row>
    <row r="1075" spans="1:12" x14ac:dyDescent="0.2">
      <c r="A1075" s="10"/>
      <c r="D1075" s="8"/>
      <c r="H1075" s="12"/>
      <c r="J1075" s="11"/>
      <c r="L1075" s="9"/>
    </row>
    <row r="1076" spans="1:12" x14ac:dyDescent="0.2">
      <c r="A1076" s="10"/>
      <c r="D1076" s="8"/>
      <c r="H1076" s="12"/>
      <c r="J1076" s="11"/>
      <c r="L1076" s="9"/>
    </row>
    <row r="1077" spans="1:12" x14ac:dyDescent="0.2">
      <c r="A1077" s="10"/>
      <c r="D1077" s="8"/>
      <c r="H1077" s="12"/>
      <c r="J1077" s="11"/>
      <c r="L1077" s="9"/>
    </row>
    <row r="1078" spans="1:12" x14ac:dyDescent="0.2">
      <c r="A1078" s="10"/>
      <c r="D1078" s="8"/>
      <c r="H1078" s="12"/>
      <c r="J1078" s="11"/>
      <c r="L1078" s="9"/>
    </row>
    <row r="1079" spans="1:12" x14ac:dyDescent="0.2">
      <c r="A1079" s="10"/>
      <c r="D1079" s="8"/>
      <c r="H1079" s="12"/>
      <c r="J1079" s="11"/>
      <c r="L1079" s="9"/>
    </row>
    <row r="1080" spans="1:12" x14ac:dyDescent="0.2">
      <c r="A1080" s="10"/>
      <c r="D1080" s="8"/>
      <c r="H1080" s="12"/>
      <c r="J1080" s="11"/>
      <c r="L1080" s="9"/>
    </row>
    <row r="1081" spans="1:12" x14ac:dyDescent="0.2">
      <c r="A1081" s="10"/>
      <c r="D1081" s="8"/>
      <c r="H1081" s="12"/>
      <c r="J1081" s="11"/>
      <c r="L1081" s="9"/>
    </row>
    <row r="1082" spans="1:12" x14ac:dyDescent="0.2">
      <c r="A1082" s="10"/>
      <c r="D1082" s="8"/>
      <c r="H1082" s="12"/>
      <c r="J1082" s="11"/>
      <c r="L1082" s="9"/>
    </row>
    <row r="1083" spans="1:12" x14ac:dyDescent="0.2">
      <c r="A1083" s="10"/>
      <c r="D1083" s="8"/>
      <c r="H1083" s="12"/>
      <c r="J1083" s="11"/>
      <c r="L1083" s="9"/>
    </row>
    <row r="1084" spans="1:12" x14ac:dyDescent="0.2">
      <c r="A1084" s="10"/>
      <c r="D1084" s="8"/>
      <c r="H1084" s="12"/>
      <c r="J1084" s="11"/>
      <c r="L1084" s="9"/>
    </row>
    <row r="1085" spans="1:12" x14ac:dyDescent="0.2">
      <c r="A1085" s="10"/>
      <c r="D1085" s="8"/>
      <c r="H1085" s="12"/>
      <c r="J1085" s="11"/>
      <c r="L1085" s="9"/>
    </row>
    <row r="1086" spans="1:12" x14ac:dyDescent="0.2">
      <c r="A1086" s="10"/>
      <c r="D1086" s="8"/>
      <c r="H1086" s="12"/>
      <c r="J1086" s="11"/>
      <c r="L1086" s="9"/>
    </row>
    <row r="1087" spans="1:12" x14ac:dyDescent="0.2">
      <c r="A1087" s="10"/>
      <c r="D1087" s="8"/>
      <c r="H1087" s="12"/>
      <c r="J1087" s="11"/>
      <c r="L1087" s="9"/>
    </row>
    <row r="1088" spans="1:12" x14ac:dyDescent="0.2">
      <c r="A1088" s="10"/>
      <c r="D1088" s="8"/>
      <c r="H1088" s="12"/>
      <c r="J1088" s="11"/>
      <c r="L1088" s="9"/>
    </row>
    <row r="1089" spans="1:12" x14ac:dyDescent="0.2">
      <c r="A1089" s="10"/>
      <c r="D1089" s="8"/>
      <c r="H1089" s="12"/>
      <c r="J1089" s="11"/>
      <c r="L1089" s="9"/>
    </row>
    <row r="1090" spans="1:12" x14ac:dyDescent="0.2">
      <c r="A1090" s="10"/>
      <c r="D1090" s="8"/>
      <c r="H1090" s="12"/>
      <c r="J1090" s="11"/>
      <c r="L1090" s="9"/>
    </row>
    <row r="1091" spans="1:12" x14ac:dyDescent="0.2">
      <c r="A1091" s="10"/>
      <c r="D1091" s="8"/>
      <c r="H1091" s="12"/>
      <c r="J1091" s="11"/>
      <c r="L1091" s="9"/>
    </row>
    <row r="1092" spans="1:12" x14ac:dyDescent="0.2">
      <c r="A1092" s="10"/>
      <c r="D1092" s="8"/>
      <c r="H1092" s="12"/>
      <c r="J1092" s="11"/>
      <c r="L1092" s="9"/>
    </row>
    <row r="1093" spans="1:12" x14ac:dyDescent="0.2">
      <c r="A1093" s="10"/>
      <c r="D1093" s="8"/>
      <c r="H1093" s="12"/>
      <c r="J1093" s="11"/>
      <c r="L1093" s="9"/>
    </row>
    <row r="1094" spans="1:12" x14ac:dyDescent="0.2">
      <c r="A1094" s="10"/>
      <c r="D1094" s="8"/>
      <c r="H1094" s="12"/>
      <c r="J1094" s="11"/>
      <c r="L1094" s="9"/>
    </row>
    <row r="1095" spans="1:12" x14ac:dyDescent="0.2">
      <c r="A1095" s="10"/>
      <c r="D1095" s="8"/>
      <c r="H1095" s="12"/>
      <c r="J1095" s="11"/>
      <c r="L1095" s="9"/>
    </row>
    <row r="1096" spans="1:12" x14ac:dyDescent="0.2">
      <c r="A1096" s="10"/>
      <c r="D1096" s="8"/>
      <c r="H1096" s="12"/>
      <c r="J1096" s="11"/>
      <c r="L1096" s="9"/>
    </row>
    <row r="1097" spans="1:12" x14ac:dyDescent="0.2">
      <c r="A1097" s="10"/>
      <c r="D1097" s="8"/>
      <c r="H1097" s="12"/>
      <c r="J1097" s="11"/>
      <c r="L1097" s="9"/>
    </row>
    <row r="1098" spans="1:12" x14ac:dyDescent="0.2">
      <c r="A1098" s="10"/>
      <c r="D1098" s="8"/>
      <c r="H1098" s="12"/>
      <c r="J1098" s="11"/>
      <c r="L1098" s="9"/>
    </row>
    <row r="1099" spans="1:12" x14ac:dyDescent="0.2">
      <c r="A1099" s="10"/>
      <c r="D1099" s="8"/>
      <c r="H1099" s="12"/>
      <c r="J1099" s="11"/>
      <c r="L1099" s="9"/>
    </row>
    <row r="1100" spans="1:12" x14ac:dyDescent="0.2">
      <c r="A1100" s="10"/>
      <c r="D1100" s="8"/>
      <c r="H1100" s="12"/>
      <c r="J1100" s="11"/>
      <c r="L1100" s="9"/>
    </row>
    <row r="1101" spans="1:12" x14ac:dyDescent="0.2">
      <c r="A1101" s="10"/>
      <c r="D1101" s="8"/>
      <c r="H1101" s="12"/>
      <c r="J1101" s="11"/>
      <c r="L1101" s="9"/>
    </row>
    <row r="1102" spans="1:12" x14ac:dyDescent="0.2">
      <c r="A1102" s="10"/>
      <c r="D1102" s="8"/>
      <c r="H1102" s="12"/>
      <c r="J1102" s="11"/>
      <c r="L1102" s="9"/>
    </row>
    <row r="1103" spans="1:12" x14ac:dyDescent="0.2">
      <c r="A1103" s="10"/>
      <c r="D1103" s="8"/>
      <c r="H1103" s="12"/>
      <c r="J1103" s="11"/>
      <c r="L1103" s="9"/>
    </row>
    <row r="1104" spans="1:12" x14ac:dyDescent="0.2">
      <c r="A1104" s="10"/>
      <c r="D1104" s="8"/>
      <c r="H1104" s="12"/>
      <c r="J1104" s="11"/>
      <c r="L1104" s="9"/>
    </row>
    <row r="1105" spans="1:12" x14ac:dyDescent="0.2">
      <c r="A1105" s="10"/>
      <c r="D1105" s="8"/>
      <c r="H1105" s="12"/>
      <c r="J1105" s="11"/>
      <c r="L1105" s="9"/>
    </row>
    <row r="1106" spans="1:12" x14ac:dyDescent="0.2">
      <c r="A1106" s="10"/>
      <c r="D1106" s="8"/>
      <c r="H1106" s="12"/>
      <c r="J1106" s="11"/>
      <c r="L1106" s="9"/>
    </row>
    <row r="1107" spans="1:12" x14ac:dyDescent="0.2">
      <c r="A1107" s="10"/>
      <c r="D1107" s="8"/>
      <c r="H1107" s="12"/>
      <c r="J1107" s="11"/>
      <c r="L1107" s="9"/>
    </row>
    <row r="1108" spans="1:12" x14ac:dyDescent="0.2">
      <c r="A1108" s="10"/>
      <c r="D1108" s="8"/>
      <c r="H1108" s="12"/>
      <c r="J1108" s="11"/>
      <c r="L1108" s="9"/>
    </row>
    <row r="1109" spans="1:12" x14ac:dyDescent="0.2">
      <c r="A1109" s="10"/>
      <c r="D1109" s="8"/>
      <c r="H1109" s="12"/>
      <c r="J1109" s="11"/>
      <c r="L1109" s="9"/>
    </row>
    <row r="1110" spans="1:12" x14ac:dyDescent="0.2">
      <c r="A1110" s="10"/>
      <c r="D1110" s="8"/>
      <c r="H1110" s="12"/>
      <c r="J1110" s="11"/>
      <c r="L1110" s="9"/>
    </row>
    <row r="1111" spans="1:12" x14ac:dyDescent="0.2">
      <c r="A1111" s="10"/>
      <c r="D1111" s="8"/>
      <c r="H1111" s="12"/>
      <c r="J1111" s="11"/>
      <c r="L1111" s="9"/>
    </row>
    <row r="1112" spans="1:12" x14ac:dyDescent="0.2">
      <c r="A1112" s="10"/>
      <c r="D1112" s="8"/>
      <c r="H1112" s="12"/>
      <c r="J1112" s="11"/>
      <c r="L1112" s="9"/>
    </row>
    <row r="1113" spans="1:12" x14ac:dyDescent="0.2">
      <c r="A1113" s="10"/>
      <c r="D1113" s="8"/>
      <c r="H1113" s="12"/>
      <c r="J1113" s="11"/>
      <c r="L1113" s="9"/>
    </row>
    <row r="1114" spans="1:12" x14ac:dyDescent="0.2">
      <c r="A1114" s="10"/>
      <c r="D1114" s="8"/>
      <c r="H1114" s="12"/>
      <c r="J1114" s="11"/>
      <c r="L1114" s="9"/>
    </row>
    <row r="1115" spans="1:12" x14ac:dyDescent="0.2">
      <c r="A1115" s="10"/>
      <c r="D1115" s="8"/>
      <c r="H1115" s="12"/>
      <c r="J1115" s="11"/>
      <c r="L1115" s="9"/>
    </row>
    <row r="1116" spans="1:12" x14ac:dyDescent="0.2">
      <c r="A1116" s="10"/>
      <c r="D1116" s="8"/>
      <c r="H1116" s="12"/>
      <c r="J1116" s="11"/>
      <c r="L1116" s="9"/>
    </row>
    <row r="1117" spans="1:12" x14ac:dyDescent="0.2">
      <c r="A1117" s="10"/>
      <c r="D1117" s="8"/>
      <c r="H1117" s="12"/>
      <c r="J1117" s="11"/>
      <c r="L1117" s="9"/>
    </row>
    <row r="1118" spans="1:12" x14ac:dyDescent="0.2">
      <c r="A1118" s="10"/>
      <c r="D1118" s="8"/>
      <c r="H1118" s="12"/>
      <c r="J1118" s="11"/>
      <c r="L1118" s="9"/>
    </row>
    <row r="1119" spans="1:12" x14ac:dyDescent="0.2">
      <c r="A1119" s="10"/>
      <c r="D1119" s="8"/>
      <c r="H1119" s="12"/>
      <c r="J1119" s="11"/>
      <c r="L1119" s="9"/>
    </row>
    <row r="1120" spans="1:12" x14ac:dyDescent="0.2">
      <c r="A1120" s="10"/>
      <c r="D1120" s="8"/>
      <c r="H1120" s="12"/>
      <c r="J1120" s="11"/>
      <c r="L1120" s="9"/>
    </row>
    <row r="1121" spans="1:12" x14ac:dyDescent="0.2">
      <c r="A1121" s="10"/>
      <c r="D1121" s="8"/>
      <c r="H1121" s="12"/>
      <c r="J1121" s="11"/>
      <c r="L1121" s="9"/>
    </row>
    <row r="1122" spans="1:12" x14ac:dyDescent="0.2">
      <c r="A1122" s="10"/>
      <c r="D1122" s="8"/>
      <c r="H1122" s="12"/>
      <c r="J1122" s="11"/>
      <c r="L1122" s="9"/>
    </row>
    <row r="1123" spans="1:12" x14ac:dyDescent="0.2">
      <c r="A1123" s="10"/>
      <c r="D1123" s="8"/>
      <c r="H1123" s="12"/>
      <c r="J1123" s="11"/>
      <c r="L1123" s="9"/>
    </row>
    <row r="1124" spans="1:12" x14ac:dyDescent="0.2">
      <c r="A1124" s="10"/>
      <c r="D1124" s="8"/>
      <c r="H1124" s="12"/>
      <c r="J1124" s="11"/>
      <c r="L1124" s="9"/>
    </row>
    <row r="1125" spans="1:12" x14ac:dyDescent="0.2">
      <c r="A1125" s="10"/>
      <c r="D1125" s="8"/>
      <c r="H1125" s="12"/>
      <c r="J1125" s="11"/>
      <c r="L1125" s="9"/>
    </row>
    <row r="1126" spans="1:12" x14ac:dyDescent="0.2">
      <c r="A1126" s="10"/>
      <c r="D1126" s="8"/>
      <c r="H1126" s="12"/>
      <c r="J1126" s="11"/>
      <c r="L1126" s="9"/>
    </row>
    <row r="1127" spans="1:12" x14ac:dyDescent="0.2">
      <c r="A1127" s="10"/>
      <c r="D1127" s="8"/>
      <c r="H1127" s="12"/>
      <c r="J1127" s="11"/>
      <c r="L1127" s="9"/>
    </row>
    <row r="1128" spans="1:12" x14ac:dyDescent="0.2">
      <c r="A1128" s="10"/>
      <c r="D1128" s="8"/>
      <c r="H1128" s="12"/>
      <c r="J1128" s="11"/>
      <c r="L1128" s="9"/>
    </row>
    <row r="1129" spans="1:12" x14ac:dyDescent="0.2">
      <c r="A1129" s="10"/>
      <c r="D1129" s="8"/>
      <c r="H1129" s="12"/>
      <c r="J1129" s="11"/>
      <c r="L1129" s="9"/>
    </row>
    <row r="1130" spans="1:12" x14ac:dyDescent="0.2">
      <c r="A1130" s="10"/>
      <c r="D1130" s="8"/>
      <c r="H1130" s="12"/>
      <c r="J1130" s="11"/>
      <c r="L1130" s="9"/>
    </row>
    <row r="1131" spans="1:12" x14ac:dyDescent="0.2">
      <c r="A1131" s="10"/>
      <c r="D1131" s="8"/>
      <c r="H1131" s="12"/>
      <c r="J1131" s="11"/>
      <c r="L1131" s="9"/>
    </row>
    <row r="1132" spans="1:12" x14ac:dyDescent="0.2">
      <c r="A1132" s="10"/>
      <c r="D1132" s="8"/>
      <c r="H1132" s="12"/>
      <c r="J1132" s="11"/>
      <c r="L1132" s="9"/>
    </row>
    <row r="1133" spans="1:12" x14ac:dyDescent="0.2">
      <c r="A1133" s="10"/>
      <c r="D1133" s="8"/>
      <c r="H1133" s="12"/>
      <c r="J1133" s="11"/>
      <c r="L1133" s="9"/>
    </row>
    <row r="1134" spans="1:12" x14ac:dyDescent="0.2">
      <c r="A1134" s="10"/>
      <c r="D1134" s="8"/>
      <c r="H1134" s="12"/>
      <c r="J1134" s="11"/>
      <c r="L1134" s="9"/>
    </row>
    <row r="1135" spans="1:12" x14ac:dyDescent="0.2">
      <c r="A1135" s="10"/>
      <c r="D1135" s="8"/>
      <c r="H1135" s="12"/>
      <c r="J1135" s="11"/>
      <c r="L1135" s="9"/>
    </row>
    <row r="1136" spans="1:12" x14ac:dyDescent="0.2">
      <c r="A1136" s="10"/>
      <c r="D1136" s="8"/>
      <c r="H1136" s="12"/>
      <c r="J1136" s="11"/>
      <c r="L1136" s="9"/>
    </row>
    <row r="1137" spans="1:12" x14ac:dyDescent="0.2">
      <c r="A1137" s="10"/>
      <c r="D1137" s="8"/>
      <c r="H1137" s="12"/>
      <c r="J1137" s="11"/>
      <c r="L1137" s="9"/>
    </row>
    <row r="1138" spans="1:12" x14ac:dyDescent="0.2">
      <c r="A1138" s="10"/>
      <c r="D1138" s="8"/>
      <c r="H1138" s="12"/>
      <c r="J1138" s="11"/>
      <c r="L1138" s="9"/>
    </row>
    <row r="1139" spans="1:12" x14ac:dyDescent="0.2">
      <c r="A1139" s="10"/>
      <c r="D1139" s="8"/>
      <c r="H1139" s="12"/>
      <c r="J1139" s="11"/>
      <c r="L1139" s="9"/>
    </row>
    <row r="1140" spans="1:12" x14ac:dyDescent="0.2">
      <c r="A1140" s="10"/>
      <c r="D1140" s="8"/>
      <c r="H1140" s="12"/>
      <c r="J1140" s="11"/>
      <c r="L1140" s="9"/>
    </row>
    <row r="1141" spans="1:12" x14ac:dyDescent="0.2">
      <c r="A1141" s="10"/>
      <c r="D1141" s="8"/>
      <c r="H1141" s="12"/>
      <c r="J1141" s="11"/>
      <c r="L1141" s="9"/>
    </row>
    <row r="1142" spans="1:12" x14ac:dyDescent="0.2">
      <c r="A1142" s="10"/>
      <c r="D1142" s="8"/>
      <c r="H1142" s="12"/>
      <c r="J1142" s="11"/>
      <c r="L1142" s="9"/>
    </row>
    <row r="1143" spans="1:12" x14ac:dyDescent="0.2">
      <c r="A1143" s="10"/>
      <c r="D1143" s="8"/>
      <c r="H1143" s="12"/>
      <c r="J1143" s="11"/>
      <c r="L1143" s="9"/>
    </row>
    <row r="1144" spans="1:12" x14ac:dyDescent="0.2">
      <c r="A1144" s="10"/>
      <c r="D1144" s="8"/>
      <c r="H1144" s="12"/>
      <c r="J1144" s="11"/>
      <c r="L1144" s="9"/>
    </row>
    <row r="1145" spans="1:12" x14ac:dyDescent="0.2">
      <c r="A1145" s="10"/>
      <c r="D1145" s="8"/>
      <c r="H1145" s="12"/>
      <c r="J1145" s="11"/>
      <c r="L1145" s="9"/>
    </row>
    <row r="1146" spans="1:12" x14ac:dyDescent="0.2">
      <c r="A1146" s="10"/>
      <c r="D1146" s="8"/>
      <c r="H1146" s="12"/>
      <c r="J1146" s="11"/>
      <c r="L1146" s="9"/>
    </row>
    <row r="1147" spans="1:12" x14ac:dyDescent="0.2">
      <c r="A1147" s="10"/>
      <c r="D1147" s="8"/>
      <c r="H1147" s="12"/>
      <c r="J1147" s="11"/>
      <c r="L1147" s="9"/>
    </row>
    <row r="1148" spans="1:12" x14ac:dyDescent="0.2">
      <c r="A1148" s="10"/>
      <c r="D1148" s="8"/>
      <c r="H1148" s="12"/>
      <c r="J1148" s="11"/>
      <c r="L1148" s="9"/>
    </row>
    <row r="1149" spans="1:12" x14ac:dyDescent="0.2">
      <c r="A1149" s="10"/>
      <c r="D1149" s="8"/>
      <c r="H1149" s="12"/>
      <c r="J1149" s="11"/>
      <c r="L1149" s="9"/>
    </row>
    <row r="1150" spans="1:12" x14ac:dyDescent="0.2">
      <c r="A1150" s="10"/>
      <c r="D1150" s="8"/>
      <c r="H1150" s="12"/>
      <c r="J1150" s="11"/>
      <c r="L1150" s="9"/>
    </row>
    <row r="1151" spans="1:12" x14ac:dyDescent="0.2">
      <c r="A1151" s="10"/>
      <c r="D1151" s="8"/>
      <c r="H1151" s="12"/>
      <c r="J1151" s="11"/>
      <c r="L1151" s="9"/>
    </row>
    <row r="1152" spans="1:12" x14ac:dyDescent="0.2">
      <c r="A1152" s="10"/>
      <c r="D1152" s="8"/>
      <c r="H1152" s="12"/>
      <c r="J1152" s="11"/>
      <c r="L1152" s="9"/>
    </row>
    <row r="1153" spans="1:12" x14ac:dyDescent="0.2">
      <c r="A1153" s="10"/>
      <c r="D1153" s="8"/>
      <c r="H1153" s="12"/>
      <c r="J1153" s="11"/>
      <c r="L1153" s="9"/>
    </row>
    <row r="1154" spans="1:12" x14ac:dyDescent="0.2">
      <c r="A1154" s="10"/>
      <c r="D1154" s="8"/>
      <c r="H1154" s="12"/>
      <c r="J1154" s="11"/>
      <c r="L1154" s="9"/>
    </row>
    <row r="1155" spans="1:12" x14ac:dyDescent="0.2">
      <c r="A1155" s="10"/>
      <c r="D1155" s="8"/>
      <c r="H1155" s="12"/>
      <c r="J1155" s="11"/>
      <c r="L1155" s="9"/>
    </row>
    <row r="1156" spans="1:12" x14ac:dyDescent="0.2">
      <c r="A1156" s="10"/>
      <c r="D1156" s="8"/>
      <c r="H1156" s="12"/>
      <c r="J1156" s="11"/>
      <c r="L1156" s="9"/>
    </row>
    <row r="1157" spans="1:12" x14ac:dyDescent="0.2">
      <c r="A1157" s="10"/>
      <c r="D1157" s="8"/>
      <c r="H1157" s="12"/>
      <c r="J1157" s="11"/>
      <c r="L1157" s="9"/>
    </row>
    <row r="1158" spans="1:12" x14ac:dyDescent="0.2">
      <c r="A1158" s="10"/>
      <c r="D1158" s="8"/>
      <c r="H1158" s="12"/>
      <c r="J1158" s="11"/>
      <c r="L1158" s="9"/>
    </row>
    <row r="1159" spans="1:12" x14ac:dyDescent="0.2">
      <c r="A1159" s="10"/>
      <c r="D1159" s="8"/>
      <c r="H1159" s="12"/>
      <c r="J1159" s="11"/>
      <c r="L1159" s="9"/>
    </row>
    <row r="1160" spans="1:12" x14ac:dyDescent="0.2">
      <c r="A1160" s="10"/>
      <c r="D1160" s="8"/>
      <c r="H1160" s="12"/>
      <c r="J1160" s="11"/>
      <c r="L1160" s="9"/>
    </row>
    <row r="1161" spans="1:12" x14ac:dyDescent="0.2">
      <c r="A1161" s="10"/>
      <c r="D1161" s="8"/>
      <c r="H1161" s="12"/>
      <c r="J1161" s="11"/>
      <c r="L1161" s="9"/>
    </row>
    <row r="1162" spans="1:12" x14ac:dyDescent="0.2">
      <c r="A1162" s="10"/>
      <c r="D1162" s="8"/>
      <c r="H1162" s="12"/>
      <c r="J1162" s="11"/>
      <c r="L1162" s="9"/>
    </row>
    <row r="1163" spans="1:12" x14ac:dyDescent="0.2">
      <c r="A1163" s="10"/>
      <c r="D1163" s="8"/>
      <c r="H1163" s="12"/>
      <c r="J1163" s="11"/>
      <c r="L1163" s="9"/>
    </row>
    <row r="1164" spans="1:12" x14ac:dyDescent="0.2">
      <c r="A1164" s="10"/>
      <c r="D1164" s="8"/>
      <c r="H1164" s="12"/>
      <c r="J1164" s="11"/>
      <c r="L1164" s="9"/>
    </row>
    <row r="1165" spans="1:12" x14ac:dyDescent="0.2">
      <c r="A1165" s="10"/>
      <c r="D1165" s="8"/>
      <c r="H1165" s="12"/>
      <c r="J1165" s="11"/>
      <c r="L1165" s="9"/>
    </row>
    <row r="1166" spans="1:12" x14ac:dyDescent="0.2">
      <c r="A1166" s="10"/>
      <c r="D1166" s="8"/>
      <c r="H1166" s="12"/>
      <c r="J1166" s="11"/>
      <c r="L1166" s="9"/>
    </row>
    <row r="1167" spans="1:12" x14ac:dyDescent="0.2">
      <c r="A1167" s="10"/>
      <c r="D1167" s="8"/>
      <c r="H1167" s="12"/>
      <c r="J1167" s="11"/>
      <c r="L1167" s="9"/>
    </row>
    <row r="1168" spans="1:12" x14ac:dyDescent="0.2">
      <c r="A1168" s="10"/>
      <c r="D1168" s="8"/>
      <c r="H1168" s="12"/>
      <c r="J1168" s="11"/>
      <c r="L1168" s="9"/>
    </row>
    <row r="1169" spans="1:12" x14ac:dyDescent="0.2">
      <c r="A1169" s="10"/>
      <c r="D1169" s="8"/>
      <c r="H1169" s="12"/>
      <c r="J1169" s="11"/>
      <c r="L1169" s="9"/>
    </row>
    <row r="1170" spans="1:12" x14ac:dyDescent="0.2">
      <c r="A1170" s="10"/>
      <c r="D1170" s="8"/>
      <c r="H1170" s="12"/>
      <c r="J1170" s="11"/>
      <c r="L1170" s="9"/>
    </row>
    <row r="1171" spans="1:12" x14ac:dyDescent="0.2">
      <c r="A1171" s="10"/>
      <c r="D1171" s="8"/>
      <c r="H1171" s="12"/>
      <c r="J1171" s="11"/>
      <c r="L1171" s="9"/>
    </row>
    <row r="1172" spans="1:12" x14ac:dyDescent="0.2">
      <c r="A1172" s="10"/>
      <c r="D1172" s="8"/>
      <c r="H1172" s="12"/>
      <c r="J1172" s="11"/>
      <c r="L1172" s="9"/>
    </row>
    <row r="1173" spans="1:12" x14ac:dyDescent="0.2">
      <c r="A1173" s="10"/>
      <c r="D1173" s="8"/>
      <c r="H1173" s="12"/>
      <c r="J1173" s="11"/>
      <c r="L1173" s="9"/>
    </row>
    <row r="1174" spans="1:12" x14ac:dyDescent="0.2">
      <c r="A1174" s="10"/>
      <c r="D1174" s="8"/>
      <c r="H1174" s="12"/>
      <c r="J1174" s="11"/>
      <c r="L1174" s="9"/>
    </row>
    <row r="1175" spans="1:12" x14ac:dyDescent="0.2">
      <c r="A1175" s="10"/>
      <c r="D1175" s="8"/>
      <c r="H1175" s="12"/>
      <c r="J1175" s="11"/>
      <c r="L1175" s="9"/>
    </row>
    <row r="1176" spans="1:12" x14ac:dyDescent="0.2">
      <c r="A1176" s="10"/>
      <c r="D1176" s="8"/>
      <c r="H1176" s="12"/>
      <c r="J1176" s="11"/>
      <c r="L1176" s="9"/>
    </row>
    <row r="1177" spans="1:12" x14ac:dyDescent="0.2">
      <c r="A1177" s="10"/>
      <c r="D1177" s="8"/>
      <c r="H1177" s="12"/>
      <c r="J1177" s="11"/>
      <c r="L1177" s="9"/>
    </row>
    <row r="1178" spans="1:12" x14ac:dyDescent="0.2">
      <c r="A1178" s="10"/>
      <c r="D1178" s="8"/>
      <c r="H1178" s="12"/>
      <c r="J1178" s="11"/>
      <c r="L1178" s="9"/>
    </row>
    <row r="1179" spans="1:12" x14ac:dyDescent="0.2">
      <c r="A1179" s="10"/>
      <c r="D1179" s="8"/>
      <c r="H1179" s="12"/>
      <c r="J1179" s="11"/>
      <c r="L1179" s="9"/>
    </row>
    <row r="1180" spans="1:12" x14ac:dyDescent="0.2">
      <c r="A1180" s="10"/>
      <c r="D1180" s="8"/>
      <c r="H1180" s="12"/>
      <c r="J1180" s="11"/>
      <c r="L1180" s="9"/>
    </row>
    <row r="1181" spans="1:12" x14ac:dyDescent="0.2">
      <c r="A1181" s="10"/>
      <c r="D1181" s="8"/>
      <c r="H1181" s="12"/>
      <c r="J1181" s="11"/>
      <c r="L1181" s="9"/>
    </row>
    <row r="1182" spans="1:12" x14ac:dyDescent="0.2">
      <c r="A1182" s="10"/>
      <c r="D1182" s="8"/>
      <c r="H1182" s="12"/>
      <c r="J1182" s="11"/>
      <c r="L1182" s="9"/>
    </row>
    <row r="1183" spans="1:12" x14ac:dyDescent="0.2">
      <c r="A1183" s="10"/>
      <c r="D1183" s="8"/>
      <c r="H1183" s="12"/>
      <c r="J1183" s="11"/>
      <c r="L1183" s="9"/>
    </row>
    <row r="1184" spans="1:12" x14ac:dyDescent="0.2">
      <c r="A1184" s="10"/>
      <c r="D1184" s="8"/>
      <c r="H1184" s="12"/>
      <c r="J1184" s="11"/>
      <c r="L1184" s="9"/>
    </row>
    <row r="1185" spans="1:12" x14ac:dyDescent="0.2">
      <c r="A1185" s="10"/>
      <c r="D1185" s="8"/>
      <c r="H1185" s="12"/>
      <c r="J1185" s="11"/>
      <c r="L1185" s="9"/>
    </row>
    <row r="1186" spans="1:12" x14ac:dyDescent="0.2">
      <c r="A1186" s="10"/>
      <c r="D1186" s="8"/>
      <c r="H1186" s="12"/>
      <c r="J1186" s="11"/>
      <c r="L1186" s="9"/>
    </row>
    <row r="1187" spans="1:12" x14ac:dyDescent="0.2">
      <c r="A1187" s="10"/>
      <c r="D1187" s="8"/>
      <c r="H1187" s="12"/>
      <c r="J1187" s="11"/>
      <c r="L1187" s="9"/>
    </row>
    <row r="1188" spans="1:12" x14ac:dyDescent="0.2">
      <c r="A1188" s="10"/>
      <c r="D1188" s="8"/>
      <c r="H1188" s="12"/>
      <c r="J1188" s="11"/>
      <c r="L1188" s="9"/>
    </row>
    <row r="1189" spans="1:12" x14ac:dyDescent="0.2">
      <c r="A1189" s="10"/>
      <c r="D1189" s="8"/>
      <c r="H1189" s="12"/>
      <c r="J1189" s="11"/>
      <c r="L1189" s="9"/>
    </row>
    <row r="1190" spans="1:12" x14ac:dyDescent="0.2">
      <c r="A1190" s="10"/>
      <c r="D1190" s="8"/>
      <c r="H1190" s="12"/>
      <c r="J1190" s="11"/>
      <c r="L1190" s="9"/>
    </row>
    <row r="1191" spans="1:12" x14ac:dyDescent="0.2">
      <c r="A1191" s="10"/>
      <c r="D1191" s="8"/>
      <c r="H1191" s="12"/>
      <c r="J1191" s="11"/>
      <c r="L1191" s="9"/>
    </row>
    <row r="1192" spans="1:12" x14ac:dyDescent="0.2">
      <c r="A1192" s="10"/>
      <c r="D1192" s="8"/>
      <c r="H1192" s="12"/>
      <c r="J1192" s="11"/>
      <c r="L1192" s="9"/>
    </row>
    <row r="1193" spans="1:12" x14ac:dyDescent="0.2">
      <c r="A1193" s="10"/>
      <c r="D1193" s="8"/>
      <c r="H1193" s="12"/>
      <c r="J1193" s="11"/>
      <c r="L1193" s="9"/>
    </row>
    <row r="1194" spans="1:12" x14ac:dyDescent="0.2">
      <c r="A1194" s="10"/>
      <c r="D1194" s="8"/>
      <c r="H1194" s="12"/>
      <c r="J1194" s="11"/>
      <c r="L1194" s="9"/>
    </row>
    <row r="1195" spans="1:12" x14ac:dyDescent="0.2">
      <c r="A1195" s="10"/>
      <c r="D1195" s="8"/>
      <c r="H1195" s="12"/>
      <c r="J1195" s="11"/>
      <c r="L1195" s="9"/>
    </row>
    <row r="1196" spans="1:12" x14ac:dyDescent="0.2">
      <c r="A1196" s="10"/>
      <c r="D1196" s="8"/>
      <c r="H1196" s="12"/>
      <c r="J1196" s="11"/>
      <c r="L1196" s="9"/>
    </row>
    <row r="1197" spans="1:12" x14ac:dyDescent="0.2">
      <c r="A1197" s="10"/>
      <c r="D1197" s="8"/>
      <c r="H1197" s="12"/>
      <c r="J1197" s="11"/>
      <c r="L1197" s="9"/>
    </row>
    <row r="1198" spans="1:12" x14ac:dyDescent="0.2">
      <c r="A1198" s="10"/>
      <c r="D1198" s="8"/>
      <c r="H1198" s="12"/>
      <c r="J1198" s="11"/>
      <c r="L1198" s="9"/>
    </row>
    <row r="1199" spans="1:12" x14ac:dyDescent="0.2">
      <c r="A1199" s="10"/>
      <c r="D1199" s="8"/>
      <c r="H1199" s="12"/>
      <c r="J1199" s="11"/>
      <c r="L1199" s="9"/>
    </row>
    <row r="1200" spans="1:12" x14ac:dyDescent="0.2">
      <c r="A1200" s="10"/>
      <c r="D1200" s="8"/>
      <c r="H1200" s="12"/>
      <c r="J1200" s="11"/>
      <c r="L1200" s="9"/>
    </row>
    <row r="1201" spans="1:12" x14ac:dyDescent="0.2">
      <c r="A1201" s="10"/>
      <c r="D1201" s="8"/>
      <c r="H1201" s="12"/>
      <c r="J1201" s="11"/>
      <c r="L1201" s="9"/>
    </row>
    <row r="1202" spans="1:12" x14ac:dyDescent="0.2">
      <c r="A1202" s="10"/>
      <c r="D1202" s="8"/>
      <c r="H1202" s="12"/>
      <c r="J1202" s="11"/>
      <c r="L1202" s="9"/>
    </row>
    <row r="1203" spans="1:12" x14ac:dyDescent="0.2">
      <c r="A1203" s="10"/>
      <c r="D1203" s="8"/>
      <c r="H1203" s="12"/>
      <c r="J1203" s="11"/>
      <c r="L1203" s="9"/>
    </row>
    <row r="1204" spans="1:12" x14ac:dyDescent="0.2">
      <c r="A1204" s="10"/>
      <c r="D1204" s="8"/>
      <c r="H1204" s="12"/>
      <c r="J1204" s="11"/>
      <c r="L1204" s="9"/>
    </row>
    <row r="1205" spans="1:12" x14ac:dyDescent="0.2">
      <c r="A1205" s="10"/>
      <c r="D1205" s="8"/>
      <c r="H1205" s="12"/>
      <c r="J1205" s="11"/>
      <c r="L1205" s="9"/>
    </row>
    <row r="1206" spans="1:12" x14ac:dyDescent="0.2">
      <c r="A1206" s="10"/>
      <c r="D1206" s="8"/>
      <c r="H1206" s="12"/>
      <c r="J1206" s="11"/>
      <c r="L1206" s="9"/>
    </row>
    <row r="1207" spans="1:12" x14ac:dyDescent="0.2">
      <c r="A1207" s="10"/>
      <c r="D1207" s="8"/>
      <c r="H1207" s="12"/>
      <c r="J1207" s="11"/>
      <c r="L1207" s="9"/>
    </row>
    <row r="1208" spans="1:12" x14ac:dyDescent="0.2">
      <c r="A1208" s="10"/>
      <c r="D1208" s="8"/>
      <c r="H1208" s="12"/>
      <c r="J1208" s="11"/>
      <c r="L1208" s="9"/>
    </row>
    <row r="1209" spans="1:12" x14ac:dyDescent="0.2">
      <c r="A1209" s="10"/>
      <c r="D1209" s="8"/>
      <c r="H1209" s="12"/>
      <c r="J1209" s="11"/>
      <c r="L1209" s="9"/>
    </row>
    <row r="1210" spans="1:12" x14ac:dyDescent="0.2">
      <c r="A1210" s="10"/>
      <c r="D1210" s="8"/>
      <c r="H1210" s="12"/>
      <c r="J1210" s="11"/>
      <c r="L1210" s="9"/>
    </row>
    <row r="1211" spans="1:12" x14ac:dyDescent="0.2">
      <c r="A1211" s="10"/>
      <c r="D1211" s="8"/>
      <c r="H1211" s="12"/>
      <c r="J1211" s="11"/>
      <c r="L1211" s="9"/>
    </row>
    <row r="1212" spans="1:12" x14ac:dyDescent="0.2">
      <c r="A1212" s="10"/>
      <c r="D1212" s="8"/>
      <c r="H1212" s="12"/>
      <c r="J1212" s="11"/>
      <c r="L1212" s="9"/>
    </row>
    <row r="1213" spans="1:12" x14ac:dyDescent="0.2">
      <c r="A1213" s="10"/>
      <c r="D1213" s="8"/>
      <c r="H1213" s="12"/>
      <c r="J1213" s="11"/>
      <c r="L1213" s="9"/>
    </row>
    <row r="1214" spans="1:12" x14ac:dyDescent="0.2">
      <c r="A1214" s="10"/>
      <c r="D1214" s="8"/>
      <c r="H1214" s="12"/>
      <c r="J1214" s="11"/>
      <c r="L1214" s="9"/>
    </row>
    <row r="1215" spans="1:12" x14ac:dyDescent="0.2">
      <c r="A1215" s="10"/>
      <c r="D1215" s="8"/>
      <c r="H1215" s="12"/>
      <c r="J1215" s="11"/>
      <c r="L1215" s="9"/>
    </row>
    <row r="1216" spans="1:12" x14ac:dyDescent="0.2">
      <c r="A1216" s="10"/>
      <c r="D1216" s="8"/>
      <c r="H1216" s="12"/>
      <c r="J1216" s="11"/>
      <c r="L1216" s="9"/>
    </row>
    <row r="1217" spans="1:12" x14ac:dyDescent="0.2">
      <c r="A1217" s="10"/>
      <c r="D1217" s="8"/>
      <c r="H1217" s="12"/>
      <c r="J1217" s="11"/>
      <c r="L1217" s="9"/>
    </row>
    <row r="1218" spans="1:12" x14ac:dyDescent="0.2">
      <c r="A1218" s="10"/>
      <c r="D1218" s="8"/>
      <c r="H1218" s="12"/>
      <c r="J1218" s="11"/>
      <c r="L1218" s="9"/>
    </row>
    <row r="1219" spans="1:12" x14ac:dyDescent="0.2">
      <c r="A1219" s="10"/>
      <c r="D1219" s="8"/>
      <c r="H1219" s="12"/>
      <c r="J1219" s="11"/>
      <c r="L1219" s="9"/>
    </row>
    <row r="1220" spans="1:12" x14ac:dyDescent="0.2">
      <c r="A1220" s="10"/>
      <c r="D1220" s="8"/>
      <c r="H1220" s="12"/>
      <c r="J1220" s="11"/>
      <c r="L1220" s="9"/>
    </row>
    <row r="1221" spans="1:12" x14ac:dyDescent="0.2">
      <c r="A1221" s="10"/>
      <c r="D1221" s="8"/>
      <c r="H1221" s="12"/>
      <c r="J1221" s="11"/>
      <c r="L1221" s="9"/>
    </row>
    <row r="1222" spans="1:12" x14ac:dyDescent="0.2">
      <c r="A1222" s="10"/>
      <c r="D1222" s="8"/>
      <c r="H1222" s="12"/>
      <c r="J1222" s="11"/>
      <c r="L1222" s="9"/>
    </row>
    <row r="1223" spans="1:12" x14ac:dyDescent="0.2">
      <c r="A1223" s="10"/>
      <c r="D1223" s="8"/>
      <c r="H1223" s="12"/>
      <c r="J1223" s="11"/>
      <c r="L1223" s="9"/>
    </row>
    <row r="1224" spans="1:12" x14ac:dyDescent="0.2">
      <c r="A1224" s="10"/>
      <c r="D1224" s="8"/>
      <c r="H1224" s="12"/>
      <c r="J1224" s="11"/>
      <c r="L1224" s="9"/>
    </row>
    <row r="1225" spans="1:12" x14ac:dyDescent="0.2">
      <c r="A1225" s="10"/>
      <c r="D1225" s="8"/>
      <c r="H1225" s="12"/>
      <c r="J1225" s="11"/>
      <c r="L1225" s="9"/>
    </row>
    <row r="1226" spans="1:12" x14ac:dyDescent="0.2">
      <c r="A1226" s="10"/>
      <c r="D1226" s="8"/>
      <c r="H1226" s="12"/>
      <c r="J1226" s="11"/>
      <c r="L1226" s="9"/>
    </row>
    <row r="1227" spans="1:12" x14ac:dyDescent="0.2">
      <c r="A1227" s="10"/>
      <c r="D1227" s="8"/>
      <c r="H1227" s="12"/>
      <c r="J1227" s="11"/>
      <c r="L1227" s="9"/>
    </row>
    <row r="1228" spans="1:12" x14ac:dyDescent="0.2">
      <c r="A1228" s="10"/>
      <c r="D1228" s="8"/>
      <c r="H1228" s="12"/>
      <c r="J1228" s="11"/>
      <c r="L1228" s="9"/>
    </row>
    <row r="1229" spans="1:12" x14ac:dyDescent="0.2">
      <c r="A1229" s="10"/>
      <c r="D1229" s="8"/>
      <c r="H1229" s="12"/>
      <c r="J1229" s="11"/>
      <c r="L1229" s="9"/>
    </row>
    <row r="1230" spans="1:12" x14ac:dyDescent="0.2">
      <c r="A1230" s="10"/>
      <c r="D1230" s="8"/>
      <c r="H1230" s="12"/>
      <c r="J1230" s="11"/>
      <c r="L1230" s="9"/>
    </row>
    <row r="1231" spans="1:12" x14ac:dyDescent="0.2">
      <c r="A1231" s="10"/>
      <c r="D1231" s="8"/>
      <c r="H1231" s="12"/>
      <c r="J1231" s="11"/>
      <c r="L1231" s="9"/>
    </row>
    <row r="1232" spans="1:12" x14ac:dyDescent="0.2">
      <c r="A1232" s="10"/>
      <c r="D1232" s="8"/>
      <c r="H1232" s="12"/>
      <c r="J1232" s="11"/>
      <c r="L1232" s="9"/>
    </row>
    <row r="1233" spans="1:12" x14ac:dyDescent="0.2">
      <c r="A1233" s="10"/>
      <c r="D1233" s="8"/>
      <c r="H1233" s="12"/>
      <c r="J1233" s="11"/>
      <c r="L1233" s="9"/>
    </row>
    <row r="1234" spans="1:12" x14ac:dyDescent="0.2">
      <c r="A1234" s="10"/>
      <c r="D1234" s="8"/>
      <c r="H1234" s="12"/>
      <c r="J1234" s="11"/>
      <c r="L1234" s="9"/>
    </row>
    <row r="1235" spans="1:12" x14ac:dyDescent="0.2">
      <c r="A1235" s="10"/>
      <c r="D1235" s="8"/>
      <c r="H1235" s="12"/>
      <c r="J1235" s="11"/>
      <c r="L1235" s="9"/>
    </row>
    <row r="1236" spans="1:12" x14ac:dyDescent="0.2">
      <c r="A1236" s="10"/>
      <c r="D1236" s="8"/>
      <c r="H1236" s="12"/>
      <c r="J1236" s="11"/>
      <c r="L1236" s="9"/>
    </row>
    <row r="1237" spans="1:12" x14ac:dyDescent="0.2">
      <c r="A1237" s="10"/>
      <c r="D1237" s="8"/>
      <c r="H1237" s="12"/>
      <c r="J1237" s="11"/>
      <c r="L1237" s="9"/>
    </row>
    <row r="1238" spans="1:12" x14ac:dyDescent="0.2">
      <c r="A1238" s="10"/>
      <c r="D1238" s="8"/>
      <c r="H1238" s="12"/>
      <c r="J1238" s="11"/>
      <c r="L1238" s="9"/>
    </row>
    <row r="1239" spans="1:12" x14ac:dyDescent="0.2">
      <c r="A1239" s="10"/>
      <c r="D1239" s="8"/>
      <c r="H1239" s="12"/>
      <c r="J1239" s="11"/>
      <c r="L1239" s="9"/>
    </row>
    <row r="1240" spans="1:12" x14ac:dyDescent="0.2">
      <c r="A1240" s="10"/>
      <c r="D1240" s="8"/>
      <c r="H1240" s="12"/>
      <c r="J1240" s="11"/>
      <c r="L1240" s="9"/>
    </row>
    <row r="1241" spans="1:12" x14ac:dyDescent="0.2">
      <c r="A1241" s="10"/>
      <c r="D1241" s="8"/>
      <c r="H1241" s="12"/>
      <c r="J1241" s="11"/>
      <c r="L1241" s="9"/>
    </row>
    <row r="1242" spans="1:12" x14ac:dyDescent="0.2">
      <c r="A1242" s="10"/>
      <c r="D1242" s="8"/>
      <c r="H1242" s="12"/>
      <c r="J1242" s="11"/>
      <c r="L1242" s="9"/>
    </row>
    <row r="1243" spans="1:12" x14ac:dyDescent="0.2">
      <c r="A1243" s="10"/>
      <c r="D1243" s="8"/>
      <c r="H1243" s="12"/>
      <c r="J1243" s="11"/>
      <c r="L1243" s="9"/>
    </row>
    <row r="1244" spans="1:12" x14ac:dyDescent="0.2">
      <c r="A1244" s="10"/>
      <c r="D1244" s="8"/>
      <c r="H1244" s="12"/>
      <c r="J1244" s="11"/>
      <c r="L1244" s="9"/>
    </row>
    <row r="1245" spans="1:12" x14ac:dyDescent="0.2">
      <c r="A1245" s="10"/>
      <c r="D1245" s="8"/>
      <c r="H1245" s="12"/>
      <c r="J1245" s="11"/>
      <c r="L1245" s="9"/>
    </row>
    <row r="1246" spans="1:12" x14ac:dyDescent="0.2">
      <c r="A1246" s="10"/>
      <c r="D1246" s="8"/>
      <c r="H1246" s="12"/>
      <c r="J1246" s="11"/>
      <c r="L1246" s="9"/>
    </row>
    <row r="1247" spans="1:12" x14ac:dyDescent="0.2">
      <c r="A1247" s="10"/>
      <c r="D1247" s="8"/>
      <c r="H1247" s="12"/>
      <c r="J1247" s="11"/>
      <c r="L1247" s="9"/>
    </row>
    <row r="1248" spans="1:12" x14ac:dyDescent="0.2">
      <c r="A1248" s="10"/>
      <c r="D1248" s="8"/>
      <c r="H1248" s="12"/>
      <c r="J1248" s="11"/>
      <c r="L1248" s="9"/>
    </row>
    <row r="1249" spans="1:12" x14ac:dyDescent="0.2">
      <c r="A1249" s="10"/>
      <c r="D1249" s="8"/>
      <c r="H1249" s="12"/>
      <c r="J1249" s="11"/>
      <c r="L1249" s="9"/>
    </row>
    <row r="1250" spans="1:12" x14ac:dyDescent="0.2">
      <c r="A1250" s="10"/>
      <c r="D1250" s="8"/>
      <c r="H1250" s="12"/>
      <c r="J1250" s="11"/>
      <c r="L1250" s="9"/>
    </row>
    <row r="1251" spans="1:12" x14ac:dyDescent="0.2">
      <c r="A1251" s="10"/>
      <c r="D1251" s="8"/>
      <c r="H1251" s="12"/>
      <c r="J1251" s="11"/>
      <c r="L1251" s="9"/>
    </row>
    <row r="1252" spans="1:12" x14ac:dyDescent="0.2">
      <c r="A1252" s="10"/>
      <c r="D1252" s="8"/>
      <c r="H1252" s="12"/>
      <c r="J1252" s="11"/>
      <c r="L1252" s="9"/>
    </row>
    <row r="1253" spans="1:12" x14ac:dyDescent="0.2">
      <c r="A1253" s="10"/>
      <c r="D1253" s="8"/>
      <c r="H1253" s="12"/>
      <c r="J1253" s="11"/>
      <c r="L1253" s="9"/>
    </row>
    <row r="1254" spans="1:12" x14ac:dyDescent="0.2">
      <c r="A1254" s="10"/>
      <c r="D1254" s="8"/>
      <c r="H1254" s="12"/>
      <c r="J1254" s="11"/>
      <c r="L1254" s="9"/>
    </row>
    <row r="1255" spans="1:12" x14ac:dyDescent="0.2">
      <c r="A1255" s="10"/>
      <c r="D1255" s="8"/>
      <c r="H1255" s="12"/>
      <c r="J1255" s="11"/>
      <c r="L1255" s="9"/>
    </row>
    <row r="1256" spans="1:12" x14ac:dyDescent="0.2">
      <c r="A1256" s="10"/>
      <c r="D1256" s="8"/>
      <c r="H1256" s="12"/>
      <c r="J1256" s="11"/>
      <c r="L1256" s="9"/>
    </row>
    <row r="1257" spans="1:12" x14ac:dyDescent="0.2">
      <c r="A1257" s="10"/>
      <c r="D1257" s="8"/>
      <c r="H1257" s="12"/>
      <c r="J1257" s="11"/>
      <c r="L1257" s="9"/>
    </row>
    <row r="1258" spans="1:12" x14ac:dyDescent="0.2">
      <c r="A1258" s="10"/>
      <c r="D1258" s="8"/>
      <c r="H1258" s="12"/>
      <c r="J1258" s="11"/>
      <c r="L1258" s="9"/>
    </row>
    <row r="1259" spans="1:12" x14ac:dyDescent="0.2">
      <c r="A1259" s="10"/>
      <c r="D1259" s="8"/>
      <c r="H1259" s="12"/>
      <c r="J1259" s="11"/>
      <c r="L1259" s="9"/>
    </row>
    <row r="1260" spans="1:12" x14ac:dyDescent="0.2">
      <c r="A1260" s="10"/>
      <c r="D1260" s="8"/>
      <c r="H1260" s="12"/>
      <c r="J1260" s="11"/>
      <c r="L1260" s="9"/>
    </row>
    <row r="1261" spans="1:12" x14ac:dyDescent="0.2">
      <c r="A1261" s="10"/>
      <c r="D1261" s="8"/>
      <c r="H1261" s="12"/>
      <c r="J1261" s="11"/>
      <c r="L1261" s="9"/>
    </row>
    <row r="1262" spans="1:12" x14ac:dyDescent="0.2">
      <c r="A1262" s="10"/>
      <c r="D1262" s="8"/>
      <c r="H1262" s="12"/>
      <c r="J1262" s="11"/>
      <c r="L1262" s="9"/>
    </row>
    <row r="1263" spans="1:12" x14ac:dyDescent="0.2">
      <c r="A1263" s="10"/>
      <c r="D1263" s="8"/>
      <c r="H1263" s="12"/>
      <c r="J1263" s="11"/>
      <c r="L1263" s="9"/>
    </row>
    <row r="1264" spans="1:12" x14ac:dyDescent="0.2">
      <c r="A1264" s="10"/>
      <c r="D1264" s="8"/>
      <c r="H1264" s="12"/>
      <c r="J1264" s="11"/>
      <c r="L1264" s="9"/>
    </row>
    <row r="1265" spans="1:12" x14ac:dyDescent="0.2">
      <c r="A1265" s="10"/>
      <c r="D1265" s="8"/>
      <c r="H1265" s="12"/>
      <c r="J1265" s="11"/>
      <c r="L1265" s="9"/>
    </row>
    <row r="1266" spans="1:12" x14ac:dyDescent="0.2">
      <c r="A1266" s="10"/>
      <c r="D1266" s="8"/>
      <c r="H1266" s="12"/>
      <c r="J1266" s="11"/>
      <c r="L1266" s="9"/>
    </row>
    <row r="1267" spans="1:12" x14ac:dyDescent="0.2">
      <c r="A1267" s="10"/>
      <c r="D1267" s="8"/>
      <c r="H1267" s="12"/>
      <c r="J1267" s="11"/>
      <c r="L1267" s="9"/>
    </row>
    <row r="1268" spans="1:12" x14ac:dyDescent="0.2">
      <c r="A1268" s="10"/>
      <c r="D1268" s="8"/>
      <c r="H1268" s="12"/>
      <c r="J1268" s="11"/>
      <c r="L1268" s="9"/>
    </row>
    <row r="1269" spans="1:12" x14ac:dyDescent="0.2">
      <c r="A1269" s="10"/>
      <c r="D1269" s="8"/>
      <c r="H1269" s="12"/>
      <c r="J1269" s="11"/>
      <c r="L1269" s="9"/>
    </row>
    <row r="1270" spans="1:12" x14ac:dyDescent="0.2">
      <c r="A1270" s="10"/>
      <c r="D1270" s="8"/>
      <c r="H1270" s="12"/>
      <c r="J1270" s="11"/>
      <c r="L1270" s="9"/>
    </row>
    <row r="1271" spans="1:12" x14ac:dyDescent="0.2">
      <c r="A1271" s="10"/>
      <c r="D1271" s="8"/>
      <c r="H1271" s="12"/>
      <c r="J1271" s="11"/>
      <c r="L1271" s="9"/>
    </row>
    <row r="1272" spans="1:12" x14ac:dyDescent="0.2">
      <c r="A1272" s="10"/>
      <c r="D1272" s="8"/>
      <c r="H1272" s="12"/>
      <c r="J1272" s="11"/>
      <c r="L1272" s="9"/>
    </row>
    <row r="1273" spans="1:12" x14ac:dyDescent="0.2">
      <c r="A1273" s="10"/>
      <c r="D1273" s="8"/>
      <c r="H1273" s="12"/>
      <c r="J1273" s="11"/>
      <c r="L1273" s="9"/>
    </row>
    <row r="1274" spans="1:12" x14ac:dyDescent="0.2">
      <c r="A1274" s="10"/>
      <c r="D1274" s="8"/>
      <c r="H1274" s="12"/>
      <c r="J1274" s="11"/>
      <c r="L1274" s="9"/>
    </row>
    <row r="1275" spans="1:12" x14ac:dyDescent="0.2">
      <c r="A1275" s="10"/>
      <c r="D1275" s="8"/>
      <c r="H1275" s="12"/>
      <c r="J1275" s="11"/>
      <c r="L1275" s="9"/>
    </row>
    <row r="1276" spans="1:12" x14ac:dyDescent="0.2">
      <c r="A1276" s="10"/>
      <c r="D1276" s="8"/>
      <c r="H1276" s="12"/>
      <c r="J1276" s="11"/>
      <c r="L1276" s="9"/>
    </row>
    <row r="1277" spans="1:12" x14ac:dyDescent="0.2">
      <c r="A1277" s="10"/>
      <c r="D1277" s="8"/>
      <c r="H1277" s="12"/>
      <c r="J1277" s="11"/>
      <c r="L1277" s="9"/>
    </row>
    <row r="1278" spans="1:12" x14ac:dyDescent="0.2">
      <c r="A1278" s="10"/>
      <c r="D1278" s="8"/>
      <c r="H1278" s="12"/>
      <c r="J1278" s="11"/>
      <c r="L1278" s="9"/>
    </row>
    <row r="1279" spans="1:12" x14ac:dyDescent="0.2">
      <c r="A1279" s="10"/>
      <c r="D1279" s="8"/>
      <c r="H1279" s="12"/>
      <c r="J1279" s="11"/>
      <c r="L1279" s="9"/>
    </row>
    <row r="1280" spans="1:12" x14ac:dyDescent="0.2">
      <c r="A1280" s="10"/>
      <c r="D1280" s="8"/>
      <c r="H1280" s="12"/>
      <c r="J1280" s="11"/>
      <c r="L1280" s="9"/>
    </row>
    <row r="1281" spans="1:12" x14ac:dyDescent="0.2">
      <c r="A1281" s="10"/>
      <c r="D1281" s="8"/>
      <c r="H1281" s="12"/>
      <c r="J1281" s="11"/>
      <c r="L1281" s="9"/>
    </row>
    <row r="1282" spans="1:12" x14ac:dyDescent="0.2">
      <c r="A1282" s="10"/>
      <c r="D1282" s="8"/>
      <c r="H1282" s="12"/>
      <c r="J1282" s="11"/>
      <c r="L1282" s="9"/>
    </row>
    <row r="1283" spans="1:12" x14ac:dyDescent="0.2">
      <c r="A1283" s="10"/>
      <c r="D1283" s="8"/>
      <c r="H1283" s="12"/>
      <c r="J1283" s="11"/>
      <c r="L1283" s="9"/>
    </row>
    <row r="1284" spans="1:12" x14ac:dyDescent="0.2">
      <c r="A1284" s="10"/>
      <c r="D1284" s="8"/>
      <c r="J1284" s="11"/>
      <c r="L1284" s="9"/>
    </row>
    <row r="1285" spans="1:12" x14ac:dyDescent="0.2">
      <c r="A1285" s="10"/>
      <c r="D1285" s="8"/>
      <c r="L1285" s="9"/>
    </row>
    <row r="1286" spans="1:12" x14ac:dyDescent="0.2">
      <c r="A1286" s="10"/>
      <c r="D1286" s="8"/>
      <c r="L1286" s="9"/>
    </row>
    <row r="1287" spans="1:12" x14ac:dyDescent="0.2">
      <c r="A1287" s="10"/>
      <c r="D1287" s="8"/>
      <c r="L1287" s="9"/>
    </row>
    <row r="1288" spans="1:12" x14ac:dyDescent="0.2">
      <c r="A1288" s="10"/>
      <c r="D1288" s="8"/>
      <c r="L1288" s="9"/>
    </row>
    <row r="1289" spans="1:12" x14ac:dyDescent="0.2">
      <c r="A1289" s="10"/>
      <c r="D1289" s="8"/>
      <c r="L1289" s="9"/>
    </row>
    <row r="1290" spans="1:12" x14ac:dyDescent="0.2">
      <c r="A1290" s="10"/>
      <c r="D1290" s="8"/>
      <c r="L1290" s="9"/>
    </row>
    <row r="1291" spans="1:12" x14ac:dyDescent="0.2">
      <c r="A1291" s="10"/>
      <c r="D1291" s="8"/>
      <c r="L1291" s="9"/>
    </row>
    <row r="1292" spans="1:12" x14ac:dyDescent="0.2">
      <c r="A1292" s="10"/>
      <c r="D1292" s="8"/>
      <c r="L1292" s="9"/>
    </row>
    <row r="1293" spans="1:12" x14ac:dyDescent="0.2">
      <c r="A1293" s="10"/>
      <c r="D1293" s="8"/>
      <c r="L1293" s="9"/>
    </row>
    <row r="1294" spans="1:12" x14ac:dyDescent="0.2">
      <c r="A1294" s="10"/>
      <c r="D1294" s="8"/>
      <c r="L1294" s="9"/>
    </row>
    <row r="1295" spans="1:12" x14ac:dyDescent="0.2">
      <c r="A1295" s="10"/>
      <c r="D1295" s="8"/>
      <c r="L1295" s="9"/>
    </row>
    <row r="1296" spans="1:12" x14ac:dyDescent="0.2">
      <c r="A1296" s="10"/>
      <c r="D1296" s="8"/>
      <c r="L1296" s="9"/>
    </row>
    <row r="1297" spans="1:12" x14ac:dyDescent="0.2">
      <c r="A1297" s="10"/>
      <c r="D1297" s="8"/>
      <c r="L1297" s="9"/>
    </row>
    <row r="1298" spans="1:12" x14ac:dyDescent="0.2">
      <c r="A1298" s="10"/>
      <c r="D1298" s="8"/>
      <c r="L1298" s="9"/>
    </row>
    <row r="1299" spans="1:12" x14ac:dyDescent="0.2">
      <c r="A1299" s="10"/>
      <c r="D1299" s="8"/>
      <c r="L1299" s="9"/>
    </row>
    <row r="1300" spans="1:12" x14ac:dyDescent="0.2">
      <c r="A1300" s="10"/>
      <c r="D1300" s="8"/>
      <c r="L1300" s="9"/>
    </row>
    <row r="1301" spans="1:12" x14ac:dyDescent="0.2">
      <c r="A1301" s="10"/>
      <c r="D1301" s="8"/>
      <c r="L1301" s="9"/>
    </row>
    <row r="1302" spans="1:12" x14ac:dyDescent="0.2">
      <c r="A1302" s="10"/>
      <c r="D1302" s="8"/>
      <c r="L1302" s="9"/>
    </row>
    <row r="1303" spans="1:12" x14ac:dyDescent="0.2">
      <c r="A1303" s="10"/>
      <c r="D1303" s="8"/>
      <c r="L1303" s="9"/>
    </row>
    <row r="1304" spans="1:12" x14ac:dyDescent="0.2">
      <c r="A1304" s="10"/>
      <c r="D1304" s="8"/>
      <c r="L1304" s="9"/>
    </row>
    <row r="1305" spans="1:12" x14ac:dyDescent="0.2">
      <c r="A1305" s="10"/>
      <c r="D1305" s="8"/>
      <c r="L1305" s="9"/>
    </row>
    <row r="1306" spans="1:12" x14ac:dyDescent="0.2">
      <c r="A1306" s="10"/>
      <c r="D1306" s="8"/>
      <c r="L1306" s="9"/>
    </row>
    <row r="1307" spans="1:12" x14ac:dyDescent="0.2">
      <c r="A1307" s="10"/>
      <c r="D1307" s="8"/>
      <c r="L1307" s="9"/>
    </row>
    <row r="1308" spans="1:12" x14ac:dyDescent="0.2">
      <c r="A1308" s="10"/>
      <c r="D1308" s="8"/>
      <c r="L1308" s="9"/>
    </row>
    <row r="1309" spans="1:12" x14ac:dyDescent="0.2">
      <c r="A1309" s="10"/>
      <c r="D1309" s="8"/>
      <c r="L1309" s="9"/>
    </row>
    <row r="1310" spans="1:12" x14ac:dyDescent="0.2">
      <c r="A1310" s="10"/>
      <c r="D1310" s="8"/>
      <c r="L1310" s="9"/>
    </row>
    <row r="1311" spans="1:12" x14ac:dyDescent="0.2">
      <c r="A1311" s="10"/>
      <c r="D1311" s="8"/>
      <c r="L1311" s="9"/>
    </row>
    <row r="1312" spans="1:12" x14ac:dyDescent="0.2">
      <c r="A1312" s="10"/>
      <c r="D1312" s="8"/>
      <c r="L1312" s="9"/>
    </row>
    <row r="1313" spans="1:12" x14ac:dyDescent="0.2">
      <c r="A1313" s="10"/>
      <c r="D1313" s="8"/>
      <c r="L1313" s="9"/>
    </row>
    <row r="1314" spans="1:12" x14ac:dyDescent="0.2">
      <c r="A1314" s="10"/>
      <c r="D1314" s="8"/>
      <c r="L1314" s="9"/>
    </row>
    <row r="1315" spans="1:12" x14ac:dyDescent="0.2">
      <c r="A1315" s="10"/>
      <c r="D1315" s="8"/>
      <c r="L1315" s="9"/>
    </row>
    <row r="1316" spans="1:12" x14ac:dyDescent="0.2">
      <c r="A1316" s="10"/>
      <c r="D1316" s="8"/>
      <c r="L1316" s="9"/>
    </row>
    <row r="1317" spans="1:12" x14ac:dyDescent="0.2">
      <c r="A1317" s="10"/>
      <c r="D1317" s="8"/>
      <c r="L1317" s="9"/>
    </row>
    <row r="1318" spans="1:12" x14ac:dyDescent="0.2">
      <c r="A1318" s="10"/>
      <c r="D1318" s="8"/>
      <c r="L1318" s="9"/>
    </row>
    <row r="1319" spans="1:12" x14ac:dyDescent="0.2">
      <c r="A1319" s="10"/>
      <c r="D1319" s="8"/>
      <c r="L1319" s="9"/>
    </row>
    <row r="1320" spans="1:12" x14ac:dyDescent="0.2">
      <c r="A1320" s="10"/>
      <c r="D1320" s="8"/>
      <c r="L1320" s="9"/>
    </row>
    <row r="1321" spans="1:12" x14ac:dyDescent="0.2">
      <c r="A1321" s="10"/>
      <c r="D1321" s="8"/>
      <c r="L1321" s="9"/>
    </row>
    <row r="1322" spans="1:12" x14ac:dyDescent="0.2">
      <c r="A1322" s="10"/>
      <c r="D1322" s="8"/>
      <c r="L1322" s="9"/>
    </row>
    <row r="1323" spans="1:12" x14ac:dyDescent="0.2">
      <c r="A1323" s="10"/>
      <c r="D1323" s="8"/>
      <c r="L1323" s="9"/>
    </row>
    <row r="1324" spans="1:12" x14ac:dyDescent="0.2">
      <c r="A1324" s="10"/>
      <c r="D1324" s="8"/>
      <c r="L1324" s="9"/>
    </row>
    <row r="1325" spans="1:12" x14ac:dyDescent="0.2">
      <c r="A1325" s="10"/>
      <c r="D1325" s="8"/>
      <c r="L1325" s="9"/>
    </row>
    <row r="1326" spans="1:12" x14ac:dyDescent="0.2">
      <c r="A1326" s="10"/>
      <c r="D1326" s="8"/>
      <c r="L1326" s="9"/>
    </row>
    <row r="1327" spans="1:12" x14ac:dyDescent="0.2">
      <c r="A1327" s="10"/>
      <c r="D1327" s="8"/>
      <c r="L1327" s="9"/>
    </row>
    <row r="1328" spans="1:12" x14ac:dyDescent="0.2">
      <c r="A1328" s="10"/>
      <c r="D1328" s="8"/>
      <c r="L1328" s="9"/>
    </row>
    <row r="1329" spans="1:12" x14ac:dyDescent="0.2">
      <c r="A1329" s="10"/>
      <c r="D1329" s="8"/>
      <c r="L1329" s="9"/>
    </row>
    <row r="1330" spans="1:12" x14ac:dyDescent="0.2">
      <c r="A1330" s="10"/>
      <c r="D1330" s="8"/>
      <c r="L1330" s="9"/>
    </row>
    <row r="1331" spans="1:12" x14ac:dyDescent="0.2">
      <c r="A1331" s="10"/>
      <c r="D1331" s="8"/>
      <c r="L1331" s="9"/>
    </row>
    <row r="1332" spans="1:12" x14ac:dyDescent="0.2">
      <c r="A1332" s="10"/>
      <c r="D1332" s="8"/>
      <c r="L1332" s="9"/>
    </row>
    <row r="1333" spans="1:12" x14ac:dyDescent="0.2">
      <c r="A1333" s="10"/>
      <c r="D1333" s="8"/>
      <c r="L1333" s="9"/>
    </row>
    <row r="1334" spans="1:12" x14ac:dyDescent="0.2">
      <c r="A1334" s="10"/>
      <c r="D1334" s="8"/>
      <c r="L1334" s="9"/>
    </row>
    <row r="1335" spans="1:12" x14ac:dyDescent="0.2">
      <c r="A1335" s="10"/>
      <c r="D1335" s="8"/>
      <c r="L1335" s="9"/>
    </row>
    <row r="1336" spans="1:12" x14ac:dyDescent="0.2">
      <c r="A1336" s="10"/>
      <c r="D1336" s="8"/>
      <c r="L1336" s="9"/>
    </row>
    <row r="1337" spans="1:12" x14ac:dyDescent="0.2">
      <c r="A1337" s="10"/>
      <c r="D1337" s="8"/>
      <c r="L1337" s="9"/>
    </row>
    <row r="1338" spans="1:12" x14ac:dyDescent="0.2">
      <c r="A1338" s="10"/>
      <c r="D1338" s="8"/>
      <c r="L1338" s="9"/>
    </row>
    <row r="1339" spans="1:12" x14ac:dyDescent="0.2">
      <c r="A1339" s="10"/>
      <c r="D1339" s="8"/>
      <c r="L1339" s="9"/>
    </row>
    <row r="1340" spans="1:12" x14ac:dyDescent="0.2">
      <c r="A1340" s="10"/>
      <c r="D1340" s="8"/>
      <c r="L1340" s="9"/>
    </row>
    <row r="1341" spans="1:12" x14ac:dyDescent="0.2">
      <c r="A1341" s="10"/>
      <c r="D1341" s="8"/>
      <c r="L1341" s="9"/>
    </row>
    <row r="1342" spans="1:12" x14ac:dyDescent="0.2">
      <c r="A1342" s="10"/>
      <c r="D1342" s="8"/>
      <c r="L1342" s="9"/>
    </row>
    <row r="1343" spans="1:12" x14ac:dyDescent="0.2">
      <c r="A1343" s="10"/>
      <c r="D1343" s="8"/>
      <c r="L1343" s="9"/>
    </row>
    <row r="1344" spans="1:12" x14ac:dyDescent="0.2">
      <c r="A1344" s="10"/>
      <c r="D1344" s="8"/>
      <c r="L1344" s="9"/>
    </row>
    <row r="1345" spans="1:12" x14ac:dyDescent="0.2">
      <c r="A1345" s="10"/>
      <c r="D1345" s="8"/>
      <c r="L1345" s="9"/>
    </row>
    <row r="1346" spans="1:12" x14ac:dyDescent="0.2">
      <c r="A1346" s="10"/>
      <c r="D1346" s="8"/>
      <c r="L1346" s="9"/>
    </row>
    <row r="1347" spans="1:12" x14ac:dyDescent="0.2">
      <c r="A1347" s="10"/>
      <c r="D1347" s="8"/>
      <c r="L1347" s="9"/>
    </row>
    <row r="1348" spans="1:12" x14ac:dyDescent="0.2">
      <c r="A1348" s="10"/>
      <c r="D1348" s="8"/>
      <c r="L1348" s="9"/>
    </row>
    <row r="1349" spans="1:12" x14ac:dyDescent="0.2">
      <c r="A1349" s="10"/>
      <c r="D1349" s="8"/>
      <c r="L1349" s="9"/>
    </row>
    <row r="1350" spans="1:12" x14ac:dyDescent="0.2">
      <c r="A1350" s="10"/>
      <c r="D1350" s="8"/>
      <c r="L1350" s="9"/>
    </row>
    <row r="1351" spans="1:12" x14ac:dyDescent="0.2">
      <c r="A1351" s="10"/>
      <c r="D1351" s="8"/>
      <c r="L1351" s="9"/>
    </row>
    <row r="1352" spans="1:12" x14ac:dyDescent="0.2">
      <c r="A1352" s="10"/>
      <c r="D1352" s="8"/>
      <c r="L1352" s="9"/>
    </row>
    <row r="1353" spans="1:12" x14ac:dyDescent="0.2">
      <c r="A1353" s="10"/>
      <c r="D1353" s="8"/>
      <c r="L1353" s="9"/>
    </row>
    <row r="1354" spans="1:12" x14ac:dyDescent="0.2">
      <c r="A1354" s="10"/>
      <c r="D1354" s="8"/>
      <c r="L1354" s="9"/>
    </row>
    <row r="1355" spans="1:12" x14ac:dyDescent="0.2">
      <c r="A1355" s="10"/>
      <c r="D1355" s="8"/>
      <c r="L1355" s="9"/>
    </row>
    <row r="1356" spans="1:12" x14ac:dyDescent="0.2">
      <c r="A1356" s="10"/>
      <c r="D1356" s="8"/>
      <c r="L1356" s="9"/>
    </row>
    <row r="1357" spans="1:12" x14ac:dyDescent="0.2">
      <c r="A1357" s="10"/>
      <c r="D1357" s="8"/>
      <c r="L1357" s="9"/>
    </row>
    <row r="1358" spans="1:12" x14ac:dyDescent="0.2">
      <c r="A1358" s="10"/>
      <c r="D1358" s="8"/>
      <c r="L1358" s="9"/>
    </row>
    <row r="1359" spans="1:12" x14ac:dyDescent="0.2">
      <c r="A1359" s="10"/>
      <c r="D1359" s="8"/>
      <c r="L1359" s="9"/>
    </row>
    <row r="1360" spans="1:12" x14ac:dyDescent="0.2">
      <c r="A1360" s="10"/>
      <c r="D1360" s="8"/>
      <c r="L1360" s="9"/>
    </row>
    <row r="1361" spans="1:12" x14ac:dyDescent="0.2">
      <c r="A1361" s="10"/>
      <c r="D1361" s="8"/>
      <c r="L1361" s="9"/>
    </row>
    <row r="1362" spans="1:12" x14ac:dyDescent="0.2">
      <c r="A1362" s="10"/>
      <c r="D1362" s="8"/>
      <c r="L1362" s="9"/>
    </row>
    <row r="1363" spans="1:12" x14ac:dyDescent="0.2">
      <c r="A1363" s="10"/>
      <c r="D1363" s="8"/>
      <c r="L1363" s="9"/>
    </row>
    <row r="1364" spans="1:12" x14ac:dyDescent="0.2">
      <c r="A1364" s="10"/>
      <c r="D1364" s="8"/>
      <c r="L1364" s="9"/>
    </row>
    <row r="1365" spans="1:12" x14ac:dyDescent="0.2">
      <c r="A1365" s="10"/>
      <c r="D1365" s="8"/>
      <c r="L1365" s="9"/>
    </row>
    <row r="1366" spans="1:12" x14ac:dyDescent="0.2">
      <c r="A1366" s="10"/>
      <c r="D1366" s="8"/>
      <c r="L1366" s="9"/>
    </row>
    <row r="1367" spans="1:12" x14ac:dyDescent="0.2">
      <c r="A1367" s="10"/>
      <c r="D1367" s="8"/>
      <c r="L1367" s="9"/>
    </row>
    <row r="1368" spans="1:12" x14ac:dyDescent="0.2">
      <c r="A1368" s="10"/>
      <c r="D1368" s="8"/>
      <c r="L1368" s="9"/>
    </row>
    <row r="1369" spans="1:12" x14ac:dyDescent="0.2">
      <c r="A1369" s="10"/>
      <c r="D1369" s="8"/>
      <c r="L1369" s="9"/>
    </row>
    <row r="1370" spans="1:12" x14ac:dyDescent="0.2">
      <c r="A1370" s="10"/>
      <c r="D1370" s="8"/>
      <c r="L1370" s="9"/>
    </row>
    <row r="1371" spans="1:12" x14ac:dyDescent="0.2">
      <c r="A1371" s="10"/>
      <c r="D1371" s="8"/>
      <c r="L1371" s="9"/>
    </row>
    <row r="1372" spans="1:12" x14ac:dyDescent="0.2">
      <c r="A1372" s="10"/>
      <c r="D1372" s="8"/>
      <c r="L1372" s="9"/>
    </row>
    <row r="1373" spans="1:12" x14ac:dyDescent="0.2">
      <c r="A1373" s="10"/>
      <c r="D1373" s="8"/>
      <c r="L1373" s="9"/>
    </row>
    <row r="1374" spans="1:12" x14ac:dyDescent="0.2">
      <c r="A1374" s="10"/>
      <c r="D1374" s="8"/>
      <c r="L1374" s="9"/>
    </row>
    <row r="1375" spans="1:12" x14ac:dyDescent="0.2">
      <c r="A1375" s="10"/>
      <c r="D1375" s="8"/>
      <c r="L1375" s="9"/>
    </row>
    <row r="1376" spans="1:12" x14ac:dyDescent="0.2">
      <c r="A1376" s="10"/>
      <c r="D1376" s="8"/>
      <c r="L1376" s="9"/>
    </row>
    <row r="1377" spans="1:12" x14ac:dyDescent="0.2">
      <c r="A1377" s="10"/>
      <c r="D1377" s="8"/>
      <c r="L1377" s="9"/>
    </row>
    <row r="1378" spans="1:12" x14ac:dyDescent="0.2">
      <c r="A1378" s="10"/>
      <c r="D1378" s="8"/>
      <c r="L1378" s="9"/>
    </row>
    <row r="1379" spans="1:12" x14ac:dyDescent="0.2">
      <c r="A1379" s="10"/>
      <c r="D1379" s="8"/>
      <c r="L1379" s="9"/>
    </row>
    <row r="1380" spans="1:12" x14ac:dyDescent="0.2">
      <c r="A1380" s="10"/>
      <c r="D1380" s="8"/>
      <c r="L1380" s="9"/>
    </row>
    <row r="1381" spans="1:12" x14ac:dyDescent="0.2">
      <c r="A1381" s="10"/>
      <c r="D1381" s="8"/>
      <c r="L1381" s="9"/>
    </row>
    <row r="1382" spans="1:12" x14ac:dyDescent="0.2">
      <c r="A1382" s="10"/>
      <c r="D1382" s="8"/>
      <c r="L1382" s="9"/>
    </row>
    <row r="1383" spans="1:12" x14ac:dyDescent="0.2">
      <c r="A1383" s="10"/>
      <c r="D1383" s="8"/>
      <c r="L1383" s="9"/>
    </row>
    <row r="1384" spans="1:12" x14ac:dyDescent="0.2">
      <c r="A1384" s="10"/>
      <c r="D1384" s="8"/>
      <c r="L1384" s="9"/>
    </row>
    <row r="1385" spans="1:12" x14ac:dyDescent="0.2">
      <c r="A1385" s="10"/>
      <c r="D1385" s="8"/>
      <c r="L1385" s="9"/>
    </row>
    <row r="1386" spans="1:12" x14ac:dyDescent="0.2">
      <c r="A1386" s="10"/>
      <c r="D1386" s="8"/>
      <c r="L1386" s="9"/>
    </row>
    <row r="1387" spans="1:12" x14ac:dyDescent="0.2">
      <c r="A1387" s="10"/>
      <c r="D1387" s="8"/>
      <c r="L1387" s="9"/>
    </row>
    <row r="1388" spans="1:12" x14ac:dyDescent="0.2">
      <c r="A1388" s="10"/>
      <c r="D1388" s="8"/>
      <c r="L1388" s="9"/>
    </row>
    <row r="1389" spans="1:12" x14ac:dyDescent="0.2">
      <c r="A1389" s="10"/>
      <c r="D1389" s="8"/>
      <c r="L1389" s="9"/>
    </row>
    <row r="1390" spans="1:12" x14ac:dyDescent="0.2">
      <c r="A1390" s="10"/>
      <c r="D1390" s="8"/>
      <c r="L1390" s="9"/>
    </row>
    <row r="1391" spans="1:12" x14ac:dyDescent="0.2">
      <c r="A1391" s="10"/>
      <c r="D1391" s="8"/>
      <c r="L1391" s="9"/>
    </row>
    <row r="1392" spans="1:12" x14ac:dyDescent="0.2">
      <c r="A1392" s="10"/>
      <c r="D1392" s="8"/>
      <c r="L1392" s="9"/>
    </row>
    <row r="1393" spans="1:12" x14ac:dyDescent="0.2">
      <c r="A1393" s="10"/>
      <c r="D1393" s="8"/>
      <c r="L1393" s="9"/>
    </row>
    <row r="1394" spans="1:12" x14ac:dyDescent="0.2">
      <c r="A1394" s="10"/>
      <c r="D1394" s="8"/>
      <c r="L1394" s="9"/>
    </row>
    <row r="1395" spans="1:12" x14ac:dyDescent="0.2">
      <c r="A1395" s="10"/>
      <c r="D1395" s="8"/>
      <c r="L1395" s="9"/>
    </row>
    <row r="1396" spans="1:12" x14ac:dyDescent="0.2">
      <c r="L1396" s="9"/>
    </row>
    <row r="1397" spans="1:12" x14ac:dyDescent="0.2">
      <c r="L1397" s="9"/>
    </row>
    <row r="1398" spans="1:12" x14ac:dyDescent="0.2">
      <c r="L1398" s="9"/>
    </row>
    <row r="1399" spans="1:12" x14ac:dyDescent="0.2">
      <c r="L1399" s="9"/>
    </row>
    <row r="1400" spans="1:12" x14ac:dyDescent="0.2">
      <c r="L1400" s="9"/>
    </row>
    <row r="1401" spans="1:12" x14ac:dyDescent="0.2">
      <c r="L1401" s="9"/>
    </row>
    <row r="1402" spans="1:12" x14ac:dyDescent="0.2">
      <c r="L1402" s="9"/>
    </row>
    <row r="1403" spans="1:12" x14ac:dyDescent="0.2">
      <c r="L1403" s="9"/>
    </row>
    <row r="1404" spans="1:12" x14ac:dyDescent="0.2">
      <c r="L1404" s="9"/>
    </row>
    <row r="1405" spans="1:12" x14ac:dyDescent="0.2">
      <c r="L1405" s="9"/>
    </row>
    <row r="1406" spans="1:12" x14ac:dyDescent="0.2">
      <c r="L1406" s="9"/>
    </row>
    <row r="1407" spans="1:12" x14ac:dyDescent="0.2">
      <c r="L1407" s="9"/>
    </row>
    <row r="1408" spans="1:12" x14ac:dyDescent="0.2">
      <c r="L1408" s="9"/>
    </row>
    <row r="1409" spans="12:12" x14ac:dyDescent="0.2">
      <c r="L1409" s="9"/>
    </row>
    <row r="1410" spans="12:12" x14ac:dyDescent="0.2">
      <c r="L1410" s="9"/>
    </row>
    <row r="1411" spans="12:12" x14ac:dyDescent="0.2">
      <c r="L1411" s="9"/>
    </row>
    <row r="1412" spans="12:12" x14ac:dyDescent="0.2">
      <c r="L1412" s="9"/>
    </row>
    <row r="1413" spans="12:12" x14ac:dyDescent="0.2">
      <c r="L1413" s="9"/>
    </row>
    <row r="1414" spans="12:12" x14ac:dyDescent="0.2">
      <c r="L1414" s="9"/>
    </row>
    <row r="1415" spans="12:12" x14ac:dyDescent="0.2">
      <c r="L1415" s="9"/>
    </row>
    <row r="1416" spans="12:12" x14ac:dyDescent="0.2">
      <c r="L1416" s="9"/>
    </row>
    <row r="1417" spans="12:12" x14ac:dyDescent="0.2">
      <c r="L1417" s="9"/>
    </row>
    <row r="1418" spans="12:12" x14ac:dyDescent="0.2">
      <c r="L1418" s="9"/>
    </row>
    <row r="1419" spans="12:12" x14ac:dyDescent="0.2">
      <c r="L1419" s="9"/>
    </row>
    <row r="1420" spans="12:12" x14ac:dyDescent="0.2">
      <c r="L1420" s="9"/>
    </row>
    <row r="1421" spans="12:12" x14ac:dyDescent="0.2">
      <c r="L1421" s="9"/>
    </row>
    <row r="1422" spans="12:12" x14ac:dyDescent="0.2">
      <c r="L1422" s="9"/>
    </row>
    <row r="1423" spans="12:12" x14ac:dyDescent="0.2">
      <c r="L1423" s="9"/>
    </row>
    <row r="1424" spans="12:12" x14ac:dyDescent="0.2">
      <c r="L1424" s="9"/>
    </row>
    <row r="1425" spans="12:12" x14ac:dyDescent="0.2">
      <c r="L1425" s="9"/>
    </row>
    <row r="1426" spans="12:12" x14ac:dyDescent="0.2">
      <c r="L1426" s="9"/>
    </row>
    <row r="1427" spans="12:12" x14ac:dyDescent="0.2">
      <c r="L1427" s="9"/>
    </row>
    <row r="1428" spans="12:12" x14ac:dyDescent="0.2">
      <c r="L1428" s="9"/>
    </row>
    <row r="1429" spans="12:12" x14ac:dyDescent="0.2">
      <c r="L1429" s="9"/>
    </row>
    <row r="1430" spans="12:12" x14ac:dyDescent="0.2">
      <c r="L1430" s="9"/>
    </row>
    <row r="1431" spans="12:12" x14ac:dyDescent="0.2">
      <c r="L1431" s="9"/>
    </row>
    <row r="1432" spans="12:12" x14ac:dyDescent="0.2">
      <c r="L1432" s="9"/>
    </row>
    <row r="1433" spans="12:12" x14ac:dyDescent="0.2">
      <c r="L1433" s="9"/>
    </row>
    <row r="1434" spans="12:12" x14ac:dyDescent="0.2">
      <c r="L1434" s="9"/>
    </row>
    <row r="1435" spans="12:12" x14ac:dyDescent="0.2">
      <c r="L1435" s="9"/>
    </row>
    <row r="1436" spans="12:12" x14ac:dyDescent="0.2">
      <c r="L1436" s="9"/>
    </row>
    <row r="1437" spans="12:12" x14ac:dyDescent="0.2">
      <c r="L1437" s="9"/>
    </row>
    <row r="1438" spans="12:12" x14ac:dyDescent="0.2">
      <c r="L1438" s="9"/>
    </row>
    <row r="1439" spans="12:12" x14ac:dyDescent="0.2">
      <c r="L1439" s="9"/>
    </row>
    <row r="1440" spans="12:12" x14ac:dyDescent="0.2">
      <c r="L1440" s="9"/>
    </row>
    <row r="1441" spans="12:12" x14ac:dyDescent="0.2">
      <c r="L1441" s="9"/>
    </row>
    <row r="1442" spans="12:12" x14ac:dyDescent="0.2">
      <c r="L1442" s="9"/>
    </row>
    <row r="1443" spans="12:12" x14ac:dyDescent="0.2">
      <c r="L1443" s="9"/>
    </row>
    <row r="1444" spans="12:12" x14ac:dyDescent="0.2">
      <c r="L1444" s="9"/>
    </row>
    <row r="1445" spans="12:12" x14ac:dyDescent="0.2">
      <c r="L1445" s="9"/>
    </row>
    <row r="1446" spans="12:12" x14ac:dyDescent="0.2">
      <c r="L1446" s="9"/>
    </row>
    <row r="1447" spans="12:12" x14ac:dyDescent="0.2">
      <c r="L1447" s="9"/>
    </row>
    <row r="1448" spans="12:12" x14ac:dyDescent="0.2">
      <c r="L1448" s="9"/>
    </row>
    <row r="1449" spans="12:12" x14ac:dyDescent="0.2">
      <c r="L1449" s="9"/>
    </row>
    <row r="1450" spans="12:12" x14ac:dyDescent="0.2">
      <c r="L1450" s="9"/>
    </row>
    <row r="1451" spans="12:12" x14ac:dyDescent="0.2">
      <c r="L1451" s="9"/>
    </row>
    <row r="1452" spans="12:12" x14ac:dyDescent="0.2">
      <c r="L1452" s="9"/>
    </row>
    <row r="1453" spans="12:12" x14ac:dyDescent="0.2">
      <c r="L1453" s="9"/>
    </row>
    <row r="1454" spans="12:12" x14ac:dyDescent="0.2">
      <c r="L1454" s="9"/>
    </row>
    <row r="1455" spans="12:12" x14ac:dyDescent="0.2">
      <c r="L1455" s="9"/>
    </row>
    <row r="1456" spans="12:12" x14ac:dyDescent="0.2">
      <c r="L1456" s="9"/>
    </row>
    <row r="1457" spans="12:12" x14ac:dyDescent="0.2">
      <c r="L1457" s="9"/>
    </row>
    <row r="1458" spans="12:12" x14ac:dyDescent="0.2">
      <c r="L1458" s="9"/>
    </row>
    <row r="1459" spans="12:12" x14ac:dyDescent="0.2">
      <c r="L1459" s="9"/>
    </row>
    <row r="1460" spans="12:12" x14ac:dyDescent="0.2">
      <c r="L1460" s="9"/>
    </row>
    <row r="1461" spans="12:12" x14ac:dyDescent="0.2">
      <c r="L1461" s="9"/>
    </row>
    <row r="1462" spans="12:12" x14ac:dyDescent="0.2">
      <c r="L1462" s="9"/>
    </row>
    <row r="1463" spans="12:12" x14ac:dyDescent="0.2">
      <c r="L1463" s="9"/>
    </row>
    <row r="1464" spans="12:12" x14ac:dyDescent="0.2">
      <c r="L1464" s="9"/>
    </row>
    <row r="1465" spans="12:12" x14ac:dyDescent="0.2">
      <c r="L1465" s="9"/>
    </row>
    <row r="1466" spans="12:12" x14ac:dyDescent="0.2">
      <c r="L1466" s="9"/>
    </row>
    <row r="1467" spans="12:12" x14ac:dyDescent="0.2">
      <c r="L1467" s="9"/>
    </row>
    <row r="1468" spans="12:12" x14ac:dyDescent="0.2">
      <c r="L1468" s="9"/>
    </row>
    <row r="1469" spans="12:12" x14ac:dyDescent="0.2">
      <c r="L1469" s="9"/>
    </row>
    <row r="1470" spans="12:12" x14ac:dyDescent="0.2">
      <c r="L1470" s="9"/>
    </row>
    <row r="1471" spans="12:12" x14ac:dyDescent="0.2">
      <c r="L1471" s="9"/>
    </row>
    <row r="1472" spans="12:12" x14ac:dyDescent="0.2">
      <c r="L1472" s="9"/>
    </row>
    <row r="1473" spans="12:12" x14ac:dyDescent="0.2">
      <c r="L1473" s="9"/>
    </row>
    <row r="1474" spans="12:12" x14ac:dyDescent="0.2">
      <c r="L1474" s="9"/>
    </row>
    <row r="1475" spans="12:12" x14ac:dyDescent="0.2">
      <c r="L1475" s="9"/>
    </row>
    <row r="1476" spans="12:12" x14ac:dyDescent="0.2">
      <c r="L1476" s="9"/>
    </row>
    <row r="1477" spans="12:12" x14ac:dyDescent="0.2">
      <c r="L1477" s="9"/>
    </row>
    <row r="1478" spans="12:12" x14ac:dyDescent="0.2">
      <c r="L1478" s="9"/>
    </row>
    <row r="1479" spans="12:12" x14ac:dyDescent="0.2">
      <c r="L1479" s="9"/>
    </row>
    <row r="1480" spans="12:12" x14ac:dyDescent="0.2">
      <c r="L1480" s="9"/>
    </row>
    <row r="1481" spans="12:12" x14ac:dyDescent="0.2">
      <c r="L1481" s="9"/>
    </row>
    <row r="1482" spans="12:12" x14ac:dyDescent="0.2">
      <c r="L1482" s="9"/>
    </row>
    <row r="1483" spans="12:12" x14ac:dyDescent="0.2">
      <c r="L1483" s="9"/>
    </row>
    <row r="1484" spans="12:12" x14ac:dyDescent="0.2">
      <c r="L1484" s="9"/>
    </row>
    <row r="1485" spans="12:12" x14ac:dyDescent="0.2">
      <c r="L1485" s="9"/>
    </row>
    <row r="1486" spans="12:12" x14ac:dyDescent="0.2">
      <c r="L1486" s="9"/>
    </row>
    <row r="1487" spans="12:12" x14ac:dyDescent="0.2">
      <c r="L1487" s="9"/>
    </row>
    <row r="1488" spans="12:12" x14ac:dyDescent="0.2">
      <c r="L1488" s="9"/>
    </row>
    <row r="1489" spans="12:12" x14ac:dyDescent="0.2">
      <c r="L1489" s="9"/>
    </row>
    <row r="1490" spans="12:12" x14ac:dyDescent="0.2">
      <c r="L1490" s="9"/>
    </row>
    <row r="1491" spans="12:12" x14ac:dyDescent="0.2">
      <c r="L1491" s="9"/>
    </row>
    <row r="1492" spans="12:12" x14ac:dyDescent="0.2">
      <c r="L1492" s="9"/>
    </row>
    <row r="1493" spans="12:12" x14ac:dyDescent="0.2">
      <c r="L1493" s="9"/>
    </row>
    <row r="1494" spans="12:12" x14ac:dyDescent="0.2">
      <c r="L1494" s="9"/>
    </row>
    <row r="1495" spans="12:12" x14ac:dyDescent="0.2">
      <c r="L1495" s="9"/>
    </row>
    <row r="1496" spans="12:12" x14ac:dyDescent="0.2">
      <c r="L1496" s="9"/>
    </row>
    <row r="1497" spans="12:12" x14ac:dyDescent="0.2">
      <c r="L1497" s="9"/>
    </row>
    <row r="1498" spans="12:12" x14ac:dyDescent="0.2">
      <c r="L1498" s="9"/>
    </row>
    <row r="1499" spans="12:12" x14ac:dyDescent="0.2">
      <c r="L1499" s="9"/>
    </row>
    <row r="1500" spans="12:12" x14ac:dyDescent="0.2">
      <c r="L1500" s="9"/>
    </row>
    <row r="1501" spans="12:12" x14ac:dyDescent="0.2">
      <c r="L1501" s="9"/>
    </row>
    <row r="1502" spans="12:12" x14ac:dyDescent="0.2">
      <c r="L1502" s="9"/>
    </row>
    <row r="1503" spans="12:12" x14ac:dyDescent="0.2">
      <c r="L1503" s="9"/>
    </row>
    <row r="1504" spans="12:12" x14ac:dyDescent="0.2">
      <c r="L1504" s="9"/>
    </row>
    <row r="1505" spans="12:12" x14ac:dyDescent="0.2">
      <c r="L1505" s="9"/>
    </row>
    <row r="1506" spans="12:12" x14ac:dyDescent="0.2">
      <c r="L1506" s="9"/>
    </row>
    <row r="1507" spans="12:12" x14ac:dyDescent="0.2">
      <c r="L1507" s="9"/>
    </row>
    <row r="1508" spans="12:12" x14ac:dyDescent="0.2">
      <c r="L1508" s="9"/>
    </row>
    <row r="1509" spans="12:12" x14ac:dyDescent="0.2">
      <c r="L1509" s="9"/>
    </row>
    <row r="1510" spans="12:12" x14ac:dyDescent="0.2">
      <c r="L1510" s="9"/>
    </row>
    <row r="1511" spans="12:12" x14ac:dyDescent="0.2">
      <c r="L1511" s="9"/>
    </row>
    <row r="1512" spans="12:12" x14ac:dyDescent="0.2">
      <c r="L1512" s="9"/>
    </row>
    <row r="1513" spans="12:12" x14ac:dyDescent="0.2">
      <c r="L1513" s="9"/>
    </row>
    <row r="1514" spans="12:12" x14ac:dyDescent="0.2">
      <c r="L1514" s="9"/>
    </row>
    <row r="1515" spans="12:12" x14ac:dyDescent="0.2">
      <c r="L1515" s="9"/>
    </row>
    <row r="1516" spans="12:12" x14ac:dyDescent="0.2">
      <c r="L1516" s="9"/>
    </row>
    <row r="1517" spans="12:12" x14ac:dyDescent="0.2">
      <c r="L1517" s="9"/>
    </row>
    <row r="1518" spans="12:12" x14ac:dyDescent="0.2">
      <c r="L1518" s="9"/>
    </row>
    <row r="1519" spans="12:12" x14ac:dyDescent="0.2">
      <c r="L1519" s="9"/>
    </row>
    <row r="1520" spans="12:12" x14ac:dyDescent="0.2">
      <c r="L1520" s="9"/>
    </row>
    <row r="1521" spans="12:12" x14ac:dyDescent="0.2">
      <c r="L1521" s="9"/>
    </row>
    <row r="1522" spans="12:12" x14ac:dyDescent="0.2">
      <c r="L1522" s="9"/>
    </row>
    <row r="1523" spans="12:12" x14ac:dyDescent="0.2">
      <c r="L1523" s="9"/>
    </row>
    <row r="1524" spans="12:12" x14ac:dyDescent="0.2">
      <c r="L1524" s="9"/>
    </row>
    <row r="1525" spans="12:12" x14ac:dyDescent="0.2">
      <c r="L1525" s="9"/>
    </row>
    <row r="1526" spans="12:12" x14ac:dyDescent="0.2">
      <c r="L1526" s="9"/>
    </row>
    <row r="1527" spans="12:12" x14ac:dyDescent="0.2">
      <c r="L1527" s="9"/>
    </row>
    <row r="1528" spans="12:12" x14ac:dyDescent="0.2">
      <c r="L1528" s="9"/>
    </row>
    <row r="1529" spans="12:12" x14ac:dyDescent="0.2">
      <c r="L1529" s="9"/>
    </row>
    <row r="1530" spans="12:12" x14ac:dyDescent="0.2">
      <c r="L1530" s="9"/>
    </row>
    <row r="1531" spans="12:12" x14ac:dyDescent="0.2">
      <c r="L1531" s="9"/>
    </row>
    <row r="1532" spans="12:12" x14ac:dyDescent="0.2">
      <c r="L1532" s="9"/>
    </row>
    <row r="1533" spans="12:12" x14ac:dyDescent="0.2">
      <c r="L1533" s="9"/>
    </row>
    <row r="1534" spans="12:12" x14ac:dyDescent="0.2">
      <c r="L1534" s="9"/>
    </row>
    <row r="1535" spans="12:12" x14ac:dyDescent="0.2">
      <c r="L1535" s="9"/>
    </row>
    <row r="1536" spans="12:12" x14ac:dyDescent="0.2">
      <c r="L1536" s="9"/>
    </row>
    <row r="1537" spans="12:12" x14ac:dyDescent="0.2">
      <c r="L1537" s="9"/>
    </row>
    <row r="1538" spans="12:12" x14ac:dyDescent="0.2">
      <c r="L1538" s="9"/>
    </row>
    <row r="1539" spans="12:12" x14ac:dyDescent="0.2">
      <c r="L1539" s="9"/>
    </row>
    <row r="1540" spans="12:12" x14ac:dyDescent="0.2">
      <c r="L1540" s="9"/>
    </row>
    <row r="1541" spans="12:12" x14ac:dyDescent="0.2">
      <c r="L1541" s="9"/>
    </row>
    <row r="1542" spans="12:12" x14ac:dyDescent="0.2">
      <c r="L1542" s="9"/>
    </row>
    <row r="1543" spans="12:12" x14ac:dyDescent="0.2">
      <c r="L1543" s="9"/>
    </row>
    <row r="1544" spans="12:12" x14ac:dyDescent="0.2">
      <c r="L1544" s="9"/>
    </row>
    <row r="1545" spans="12:12" x14ac:dyDescent="0.2">
      <c r="L1545" s="9"/>
    </row>
    <row r="1546" spans="12:12" x14ac:dyDescent="0.2">
      <c r="L1546" s="9"/>
    </row>
    <row r="1547" spans="12:12" x14ac:dyDescent="0.2">
      <c r="L1547" s="9"/>
    </row>
    <row r="1548" spans="12:12" x14ac:dyDescent="0.2">
      <c r="L1548" s="9"/>
    </row>
    <row r="1549" spans="12:12" x14ac:dyDescent="0.2">
      <c r="L1549" s="9"/>
    </row>
    <row r="1550" spans="12:12" x14ac:dyDescent="0.2">
      <c r="L1550" s="9"/>
    </row>
    <row r="1551" spans="12:12" x14ac:dyDescent="0.2">
      <c r="L1551" s="9"/>
    </row>
    <row r="1552" spans="12:12" x14ac:dyDescent="0.2">
      <c r="L1552" s="9"/>
    </row>
    <row r="1553" spans="12:12" x14ac:dyDescent="0.2">
      <c r="L1553" s="9"/>
    </row>
    <row r="1554" spans="12:12" x14ac:dyDescent="0.2">
      <c r="L1554" s="9"/>
    </row>
    <row r="1555" spans="12:12" x14ac:dyDescent="0.2">
      <c r="L1555" s="9"/>
    </row>
    <row r="1556" spans="12:12" x14ac:dyDescent="0.2">
      <c r="L1556" s="9"/>
    </row>
    <row r="1557" spans="12:12" x14ac:dyDescent="0.2">
      <c r="L1557" s="9"/>
    </row>
    <row r="1558" spans="12:12" x14ac:dyDescent="0.2">
      <c r="L1558" s="9"/>
    </row>
    <row r="1559" spans="12:12" x14ac:dyDescent="0.2">
      <c r="L1559" s="9"/>
    </row>
    <row r="1560" spans="12:12" x14ac:dyDescent="0.2">
      <c r="L1560" s="9"/>
    </row>
    <row r="1561" spans="12:12" x14ac:dyDescent="0.2">
      <c r="L1561" s="9"/>
    </row>
    <row r="1562" spans="12:12" x14ac:dyDescent="0.2">
      <c r="L1562" s="9"/>
    </row>
    <row r="1563" spans="12:12" x14ac:dyDescent="0.2">
      <c r="L1563" s="9"/>
    </row>
    <row r="1564" spans="12:12" x14ac:dyDescent="0.2">
      <c r="L1564" s="9"/>
    </row>
    <row r="1565" spans="12:12" x14ac:dyDescent="0.2">
      <c r="L1565" s="9"/>
    </row>
    <row r="1566" spans="12:12" x14ac:dyDescent="0.2">
      <c r="L1566" s="9"/>
    </row>
    <row r="1567" spans="12:12" x14ac:dyDescent="0.2">
      <c r="L1567" s="9"/>
    </row>
    <row r="1568" spans="12:12" x14ac:dyDescent="0.2">
      <c r="L1568" s="9"/>
    </row>
    <row r="1569" spans="12:12" x14ac:dyDescent="0.2">
      <c r="L1569" s="9"/>
    </row>
    <row r="1570" spans="12:12" x14ac:dyDescent="0.2">
      <c r="L1570" s="9"/>
    </row>
    <row r="1571" spans="12:12" x14ac:dyDescent="0.2">
      <c r="L1571" s="9"/>
    </row>
    <row r="1572" spans="12:12" x14ac:dyDescent="0.2">
      <c r="L1572" s="9"/>
    </row>
    <row r="1573" spans="12:12" x14ac:dyDescent="0.2">
      <c r="L1573" s="9"/>
    </row>
    <row r="1574" spans="12:12" x14ac:dyDescent="0.2">
      <c r="L1574" s="9"/>
    </row>
    <row r="1575" spans="12:12" x14ac:dyDescent="0.2">
      <c r="L1575" s="9"/>
    </row>
    <row r="1576" spans="12:12" x14ac:dyDescent="0.2">
      <c r="L1576" s="9"/>
    </row>
    <row r="1577" spans="12:12" x14ac:dyDescent="0.2">
      <c r="L1577" s="9"/>
    </row>
    <row r="1578" spans="12:12" x14ac:dyDescent="0.2">
      <c r="L1578" s="9"/>
    </row>
    <row r="1579" spans="12:12" x14ac:dyDescent="0.2">
      <c r="L1579" s="9"/>
    </row>
    <row r="1580" spans="12:12" x14ac:dyDescent="0.2">
      <c r="L1580" s="9"/>
    </row>
    <row r="1581" spans="12:12" x14ac:dyDescent="0.2">
      <c r="L1581" s="9"/>
    </row>
    <row r="1582" spans="12:12" x14ac:dyDescent="0.2">
      <c r="L1582" s="9"/>
    </row>
    <row r="1583" spans="12:12" x14ac:dyDescent="0.2">
      <c r="L1583" s="9"/>
    </row>
    <row r="1584" spans="12:12" x14ac:dyDescent="0.2">
      <c r="L1584" s="9"/>
    </row>
    <row r="1585" spans="12:12" x14ac:dyDescent="0.2">
      <c r="L1585" s="9"/>
    </row>
    <row r="1586" spans="12:12" x14ac:dyDescent="0.2">
      <c r="L1586" s="9"/>
    </row>
    <row r="1587" spans="12:12" x14ac:dyDescent="0.2">
      <c r="L1587" s="9"/>
    </row>
    <row r="1588" spans="12:12" x14ac:dyDescent="0.2">
      <c r="L1588" s="9"/>
    </row>
    <row r="1589" spans="12:12" x14ac:dyDescent="0.2">
      <c r="L1589" s="9"/>
    </row>
    <row r="1590" spans="12:12" x14ac:dyDescent="0.2">
      <c r="L1590" s="9"/>
    </row>
    <row r="1591" spans="12:12" x14ac:dyDescent="0.2">
      <c r="L1591" s="9"/>
    </row>
    <row r="1592" spans="12:12" x14ac:dyDescent="0.2">
      <c r="L1592" s="9"/>
    </row>
    <row r="1593" spans="12:12" x14ac:dyDescent="0.2">
      <c r="L1593" s="9"/>
    </row>
    <row r="1594" spans="12:12" x14ac:dyDescent="0.2">
      <c r="L1594" s="9"/>
    </row>
    <row r="1595" spans="12:12" x14ac:dyDescent="0.2">
      <c r="L1595" s="9"/>
    </row>
    <row r="1596" spans="12:12" x14ac:dyDescent="0.2">
      <c r="L1596" s="9"/>
    </row>
    <row r="1597" spans="12:12" x14ac:dyDescent="0.2">
      <c r="L1597" s="9"/>
    </row>
    <row r="1598" spans="12:12" x14ac:dyDescent="0.2">
      <c r="L1598" s="9"/>
    </row>
    <row r="1599" spans="12:12" x14ac:dyDescent="0.2">
      <c r="L1599" s="9"/>
    </row>
    <row r="1600" spans="12:12" x14ac:dyDescent="0.2">
      <c r="L1600" s="9"/>
    </row>
    <row r="1601" spans="12:12" x14ac:dyDescent="0.2">
      <c r="L1601" s="9"/>
    </row>
    <row r="1602" spans="12:12" x14ac:dyDescent="0.2">
      <c r="L1602" s="9"/>
    </row>
    <row r="1603" spans="12:12" x14ac:dyDescent="0.2">
      <c r="L1603" s="9"/>
    </row>
    <row r="1604" spans="12:12" x14ac:dyDescent="0.2">
      <c r="L1604" s="9"/>
    </row>
    <row r="1605" spans="12:12" x14ac:dyDescent="0.2">
      <c r="L1605" s="9"/>
    </row>
    <row r="1606" spans="12:12" x14ac:dyDescent="0.2">
      <c r="L1606" s="9"/>
    </row>
    <row r="1607" spans="12:12" x14ac:dyDescent="0.2">
      <c r="L1607" s="9"/>
    </row>
    <row r="1608" spans="12:12" x14ac:dyDescent="0.2">
      <c r="L1608" s="9"/>
    </row>
    <row r="1609" spans="12:12" x14ac:dyDescent="0.2">
      <c r="L1609" s="9"/>
    </row>
    <row r="1610" spans="12:12" x14ac:dyDescent="0.2">
      <c r="L1610" s="9"/>
    </row>
    <row r="1611" spans="12:12" x14ac:dyDescent="0.2">
      <c r="L1611" s="9"/>
    </row>
    <row r="1612" spans="12:12" x14ac:dyDescent="0.2">
      <c r="L1612" s="9"/>
    </row>
    <row r="1613" spans="12:12" x14ac:dyDescent="0.2">
      <c r="L1613" s="9"/>
    </row>
    <row r="1614" spans="12:12" x14ac:dyDescent="0.2">
      <c r="L1614" s="9"/>
    </row>
    <row r="1615" spans="12:12" x14ac:dyDescent="0.2">
      <c r="L1615" s="9"/>
    </row>
    <row r="1616" spans="12:12" x14ac:dyDescent="0.2">
      <c r="L1616" s="9"/>
    </row>
    <row r="1617" spans="12:12" x14ac:dyDescent="0.2">
      <c r="L1617" s="9"/>
    </row>
    <row r="1618" spans="12:12" x14ac:dyDescent="0.2">
      <c r="L1618" s="9"/>
    </row>
    <row r="1619" spans="12:12" x14ac:dyDescent="0.2">
      <c r="L1619" s="9"/>
    </row>
    <row r="1620" spans="12:12" x14ac:dyDescent="0.2">
      <c r="L1620" s="9"/>
    </row>
    <row r="1621" spans="12:12" x14ac:dyDescent="0.2">
      <c r="L1621" s="9"/>
    </row>
    <row r="1622" spans="12:12" x14ac:dyDescent="0.2">
      <c r="L1622" s="9"/>
    </row>
    <row r="1623" spans="12:12" x14ac:dyDescent="0.2">
      <c r="L1623" s="9"/>
    </row>
    <row r="1624" spans="12:12" x14ac:dyDescent="0.2">
      <c r="L1624" s="9"/>
    </row>
    <row r="1625" spans="12:12" x14ac:dyDescent="0.2">
      <c r="L1625" s="9"/>
    </row>
    <row r="1626" spans="12:12" x14ac:dyDescent="0.2">
      <c r="L1626" s="9"/>
    </row>
    <row r="1627" spans="12:12" x14ac:dyDescent="0.2">
      <c r="L1627" s="9"/>
    </row>
    <row r="1628" spans="12:12" x14ac:dyDescent="0.2">
      <c r="L1628" s="9"/>
    </row>
    <row r="1629" spans="12:12" x14ac:dyDescent="0.2">
      <c r="L1629" s="9"/>
    </row>
    <row r="1630" spans="12:12" x14ac:dyDescent="0.2">
      <c r="L1630" s="9"/>
    </row>
    <row r="1631" spans="12:12" x14ac:dyDescent="0.2">
      <c r="L1631" s="9"/>
    </row>
    <row r="1632" spans="12:12" x14ac:dyDescent="0.2">
      <c r="L1632" s="9"/>
    </row>
    <row r="1633" spans="12:12" x14ac:dyDescent="0.2">
      <c r="L1633" s="9"/>
    </row>
    <row r="1634" spans="12:12" x14ac:dyDescent="0.2">
      <c r="L1634" s="9"/>
    </row>
    <row r="1635" spans="12:12" x14ac:dyDescent="0.2">
      <c r="L1635" s="9"/>
    </row>
    <row r="1636" spans="12:12" x14ac:dyDescent="0.2">
      <c r="L1636" s="9"/>
    </row>
    <row r="1637" spans="12:12" x14ac:dyDescent="0.2">
      <c r="L1637" s="9"/>
    </row>
    <row r="1638" spans="12:12" x14ac:dyDescent="0.2">
      <c r="L1638" s="9"/>
    </row>
    <row r="1639" spans="12:12" x14ac:dyDescent="0.2">
      <c r="L1639" s="9"/>
    </row>
    <row r="1640" spans="12:12" x14ac:dyDescent="0.2">
      <c r="L1640" s="9"/>
    </row>
    <row r="1641" spans="12:12" x14ac:dyDescent="0.2">
      <c r="L1641" s="9"/>
    </row>
    <row r="1642" spans="12:12" x14ac:dyDescent="0.2">
      <c r="L1642" s="9"/>
    </row>
    <row r="1643" spans="12:12" x14ac:dyDescent="0.2">
      <c r="L1643" s="9"/>
    </row>
    <row r="1644" spans="12:12" x14ac:dyDescent="0.2">
      <c r="L1644" s="9"/>
    </row>
    <row r="1645" spans="12:12" x14ac:dyDescent="0.2">
      <c r="L1645" s="9"/>
    </row>
    <row r="1646" spans="12:12" x14ac:dyDescent="0.2">
      <c r="L1646" s="9"/>
    </row>
    <row r="1647" spans="12:12" x14ac:dyDescent="0.2">
      <c r="L1647" s="9"/>
    </row>
    <row r="1648" spans="12:12" x14ac:dyDescent="0.2">
      <c r="L1648" s="9"/>
    </row>
    <row r="1649" spans="12:12" x14ac:dyDescent="0.2">
      <c r="L1649" s="9"/>
    </row>
    <row r="1650" spans="12:12" x14ac:dyDescent="0.2">
      <c r="L1650" s="9"/>
    </row>
    <row r="1651" spans="12:12" x14ac:dyDescent="0.2">
      <c r="L1651" s="9"/>
    </row>
    <row r="1652" spans="12:12" x14ac:dyDescent="0.2">
      <c r="L1652" s="9"/>
    </row>
    <row r="1653" spans="12:12" x14ac:dyDescent="0.2">
      <c r="L1653" s="9"/>
    </row>
    <row r="1654" spans="12:12" x14ac:dyDescent="0.2">
      <c r="L1654" s="9"/>
    </row>
    <row r="1655" spans="12:12" x14ac:dyDescent="0.2">
      <c r="L1655" s="9"/>
    </row>
    <row r="1656" spans="12:12" x14ac:dyDescent="0.2">
      <c r="L1656" s="9"/>
    </row>
    <row r="1657" spans="12:12" x14ac:dyDescent="0.2">
      <c r="L1657" s="9"/>
    </row>
    <row r="1658" spans="12:12" x14ac:dyDescent="0.2">
      <c r="L1658" s="9"/>
    </row>
    <row r="1659" spans="12:12" x14ac:dyDescent="0.2">
      <c r="L1659" s="9"/>
    </row>
    <row r="1660" spans="12:12" x14ac:dyDescent="0.2">
      <c r="L1660" s="9"/>
    </row>
    <row r="1661" spans="12:12" x14ac:dyDescent="0.2">
      <c r="L1661" s="9"/>
    </row>
    <row r="1662" spans="12:12" x14ac:dyDescent="0.2">
      <c r="L1662" s="9"/>
    </row>
    <row r="1663" spans="12:12" x14ac:dyDescent="0.2">
      <c r="L1663" s="9"/>
    </row>
    <row r="1664" spans="12:12" x14ac:dyDescent="0.2">
      <c r="L1664" s="9"/>
    </row>
    <row r="1665" spans="12:12" x14ac:dyDescent="0.2">
      <c r="L1665" s="9"/>
    </row>
    <row r="1666" spans="12:12" x14ac:dyDescent="0.2">
      <c r="L1666" s="9"/>
    </row>
    <row r="1667" spans="12:12" x14ac:dyDescent="0.2">
      <c r="L1667" s="9"/>
    </row>
    <row r="1668" spans="12:12" x14ac:dyDescent="0.2">
      <c r="L1668" s="9"/>
    </row>
    <row r="1669" spans="12:12" x14ac:dyDescent="0.2">
      <c r="L1669" s="9"/>
    </row>
    <row r="1670" spans="12:12" x14ac:dyDescent="0.2">
      <c r="L1670" s="9"/>
    </row>
    <row r="1671" spans="12:12" x14ac:dyDescent="0.2">
      <c r="L1671" s="9"/>
    </row>
    <row r="1672" spans="12:12" x14ac:dyDescent="0.2">
      <c r="L1672" s="9"/>
    </row>
    <row r="1673" spans="12:12" x14ac:dyDescent="0.2">
      <c r="L1673" s="9"/>
    </row>
    <row r="1674" spans="12:12" x14ac:dyDescent="0.2">
      <c r="L1674" s="9"/>
    </row>
    <row r="1675" spans="12:12" x14ac:dyDescent="0.2">
      <c r="L1675" s="9"/>
    </row>
    <row r="1676" spans="12:12" x14ac:dyDescent="0.2">
      <c r="L1676" s="9"/>
    </row>
    <row r="1677" spans="12:12" x14ac:dyDescent="0.2">
      <c r="L1677" s="9"/>
    </row>
    <row r="1678" spans="12:12" x14ac:dyDescent="0.2">
      <c r="L1678" s="9"/>
    </row>
    <row r="1679" spans="12:12" x14ac:dyDescent="0.2">
      <c r="L1679" s="9"/>
    </row>
    <row r="1680" spans="12:12" x14ac:dyDescent="0.2">
      <c r="L1680" s="9"/>
    </row>
    <row r="1681" spans="12:12" x14ac:dyDescent="0.2">
      <c r="L1681" s="9"/>
    </row>
    <row r="1682" spans="12:12" x14ac:dyDescent="0.2">
      <c r="L1682" s="9"/>
    </row>
    <row r="1683" spans="12:12" x14ac:dyDescent="0.2">
      <c r="L1683" s="9"/>
    </row>
    <row r="1684" spans="12:12" x14ac:dyDescent="0.2">
      <c r="L1684" s="9"/>
    </row>
    <row r="1685" spans="12:12" x14ac:dyDescent="0.2">
      <c r="L1685" s="9"/>
    </row>
    <row r="1686" spans="12:12" x14ac:dyDescent="0.2">
      <c r="L1686" s="9"/>
    </row>
    <row r="1687" spans="12:12" x14ac:dyDescent="0.2">
      <c r="L1687" s="9"/>
    </row>
    <row r="1688" spans="12:12" x14ac:dyDescent="0.2">
      <c r="L1688" s="9"/>
    </row>
    <row r="1689" spans="12:12" x14ac:dyDescent="0.2">
      <c r="L1689" s="9"/>
    </row>
    <row r="1690" spans="12:12" x14ac:dyDescent="0.2">
      <c r="L1690" s="9"/>
    </row>
    <row r="1691" spans="12:12" x14ac:dyDescent="0.2">
      <c r="L1691" s="9"/>
    </row>
    <row r="1692" spans="12:12" x14ac:dyDescent="0.2">
      <c r="L1692" s="9"/>
    </row>
    <row r="1693" spans="12:12" x14ac:dyDescent="0.2">
      <c r="L1693" s="9"/>
    </row>
    <row r="1694" spans="12:12" x14ac:dyDescent="0.2">
      <c r="L1694" s="9"/>
    </row>
    <row r="1695" spans="12:12" x14ac:dyDescent="0.2">
      <c r="L1695" s="9"/>
    </row>
    <row r="1696" spans="12:12" x14ac:dyDescent="0.2">
      <c r="L1696" s="9"/>
    </row>
    <row r="1697" spans="12:12" x14ac:dyDescent="0.2">
      <c r="L1697" s="9"/>
    </row>
    <row r="1698" spans="12:12" x14ac:dyDescent="0.2">
      <c r="L1698" s="9"/>
    </row>
    <row r="1699" spans="12:12" x14ac:dyDescent="0.2">
      <c r="L1699" s="9"/>
    </row>
    <row r="1700" spans="12:12" x14ac:dyDescent="0.2">
      <c r="L1700" s="9"/>
    </row>
    <row r="1701" spans="12:12" x14ac:dyDescent="0.2">
      <c r="L1701" s="9"/>
    </row>
    <row r="1702" spans="12:12" x14ac:dyDescent="0.2">
      <c r="L1702" s="9"/>
    </row>
    <row r="1703" spans="12:12" x14ac:dyDescent="0.2">
      <c r="L1703" s="9"/>
    </row>
    <row r="1704" spans="12:12" x14ac:dyDescent="0.2">
      <c r="L1704" s="9"/>
    </row>
    <row r="1705" spans="12:12" x14ac:dyDescent="0.2">
      <c r="L1705" s="9"/>
    </row>
    <row r="1706" spans="12:12" x14ac:dyDescent="0.2">
      <c r="L1706" s="9"/>
    </row>
    <row r="1707" spans="12:12" x14ac:dyDescent="0.2">
      <c r="L1707" s="9"/>
    </row>
    <row r="1708" spans="12:12" x14ac:dyDescent="0.2">
      <c r="L1708" s="9"/>
    </row>
    <row r="1709" spans="12:12" x14ac:dyDescent="0.2">
      <c r="L1709" s="9"/>
    </row>
    <row r="1710" spans="12:12" x14ac:dyDescent="0.2">
      <c r="L1710" s="9"/>
    </row>
    <row r="1711" spans="12:12" x14ac:dyDescent="0.2">
      <c r="L1711" s="9"/>
    </row>
    <row r="1712" spans="12:12" x14ac:dyDescent="0.2">
      <c r="L1712" s="9"/>
    </row>
    <row r="1713" spans="12:12" x14ac:dyDescent="0.2">
      <c r="L1713" s="9"/>
    </row>
    <row r="1714" spans="12:12" x14ac:dyDescent="0.2">
      <c r="L1714" s="9"/>
    </row>
    <row r="1715" spans="12:12" x14ac:dyDescent="0.2">
      <c r="L1715" s="9"/>
    </row>
    <row r="1716" spans="12:12" x14ac:dyDescent="0.2">
      <c r="L1716" s="9"/>
    </row>
    <row r="1717" spans="12:12" x14ac:dyDescent="0.2">
      <c r="L1717" s="9"/>
    </row>
    <row r="1718" spans="12:12" x14ac:dyDescent="0.2">
      <c r="L1718" s="9"/>
    </row>
    <row r="1719" spans="12:12" x14ac:dyDescent="0.2">
      <c r="L1719" s="9"/>
    </row>
    <row r="1720" spans="12:12" x14ac:dyDescent="0.2">
      <c r="L1720" s="9"/>
    </row>
    <row r="1721" spans="12:12" x14ac:dyDescent="0.2">
      <c r="L1721" s="9"/>
    </row>
    <row r="1722" spans="12:12" x14ac:dyDescent="0.2">
      <c r="L1722" s="9"/>
    </row>
    <row r="1723" spans="12:12" x14ac:dyDescent="0.2">
      <c r="L1723" s="9"/>
    </row>
    <row r="1724" spans="12:12" x14ac:dyDescent="0.2">
      <c r="L1724" s="9"/>
    </row>
    <row r="1725" spans="12:12" x14ac:dyDescent="0.2">
      <c r="L1725" s="9"/>
    </row>
    <row r="1726" spans="12:12" x14ac:dyDescent="0.2">
      <c r="L1726" s="9"/>
    </row>
    <row r="1727" spans="12:12" x14ac:dyDescent="0.2">
      <c r="L1727" s="9"/>
    </row>
    <row r="1728" spans="12:12" x14ac:dyDescent="0.2">
      <c r="L1728" s="9"/>
    </row>
    <row r="1729" spans="12:12" x14ac:dyDescent="0.2">
      <c r="L1729" s="9"/>
    </row>
    <row r="1730" spans="12:12" x14ac:dyDescent="0.2">
      <c r="L1730" s="9"/>
    </row>
    <row r="1731" spans="12:12" x14ac:dyDescent="0.2">
      <c r="L1731" s="9"/>
    </row>
    <row r="1732" spans="12:12" x14ac:dyDescent="0.2">
      <c r="L1732" s="9"/>
    </row>
    <row r="1733" spans="12:12" x14ac:dyDescent="0.2">
      <c r="L1733" s="9"/>
    </row>
    <row r="1734" spans="12:12" x14ac:dyDescent="0.2">
      <c r="L1734" s="9"/>
    </row>
    <row r="1735" spans="12:12" x14ac:dyDescent="0.2">
      <c r="L1735" s="9"/>
    </row>
    <row r="1736" spans="12:12" x14ac:dyDescent="0.2">
      <c r="L1736" s="9"/>
    </row>
    <row r="1737" spans="12:12" x14ac:dyDescent="0.2">
      <c r="L1737" s="9"/>
    </row>
    <row r="1738" spans="12:12" x14ac:dyDescent="0.2">
      <c r="L1738" s="9"/>
    </row>
    <row r="1739" spans="12:12" x14ac:dyDescent="0.2">
      <c r="L1739" s="9"/>
    </row>
    <row r="1740" spans="12:12" x14ac:dyDescent="0.2">
      <c r="L1740" s="9"/>
    </row>
    <row r="1741" spans="12:12" x14ac:dyDescent="0.2">
      <c r="L1741" s="9"/>
    </row>
    <row r="1742" spans="12:12" x14ac:dyDescent="0.2">
      <c r="L1742" s="9"/>
    </row>
    <row r="1743" spans="12:12" x14ac:dyDescent="0.2">
      <c r="L1743" s="9"/>
    </row>
    <row r="1744" spans="12:12" x14ac:dyDescent="0.2">
      <c r="L1744" s="9"/>
    </row>
    <row r="1745" spans="12:12" x14ac:dyDescent="0.2">
      <c r="L1745" s="9"/>
    </row>
    <row r="1746" spans="12:12" x14ac:dyDescent="0.2">
      <c r="L1746" s="9"/>
    </row>
    <row r="1747" spans="12:12" x14ac:dyDescent="0.2">
      <c r="L1747" s="9"/>
    </row>
    <row r="1748" spans="12:12" x14ac:dyDescent="0.2">
      <c r="L1748" s="9"/>
    </row>
    <row r="1749" spans="12:12" x14ac:dyDescent="0.2">
      <c r="L1749" s="9"/>
    </row>
    <row r="1750" spans="12:12" x14ac:dyDescent="0.2">
      <c r="L1750" s="9"/>
    </row>
    <row r="1751" spans="12:12" x14ac:dyDescent="0.2">
      <c r="L1751" s="9"/>
    </row>
    <row r="1752" spans="12:12" x14ac:dyDescent="0.2">
      <c r="L1752" s="9"/>
    </row>
    <row r="1753" spans="12:12" x14ac:dyDescent="0.2">
      <c r="L1753" s="9"/>
    </row>
    <row r="1754" spans="12:12" x14ac:dyDescent="0.2">
      <c r="L1754" s="9"/>
    </row>
    <row r="1755" spans="12:12" x14ac:dyDescent="0.2">
      <c r="L1755" s="9"/>
    </row>
    <row r="1756" spans="12:12" x14ac:dyDescent="0.2">
      <c r="L1756" s="9"/>
    </row>
    <row r="1757" spans="12:12" x14ac:dyDescent="0.2">
      <c r="L1757" s="9"/>
    </row>
    <row r="1758" spans="12:12" x14ac:dyDescent="0.2">
      <c r="L1758" s="9"/>
    </row>
    <row r="1759" spans="12:12" x14ac:dyDescent="0.2">
      <c r="L1759" s="9"/>
    </row>
    <row r="1760" spans="12:12" x14ac:dyDescent="0.2">
      <c r="L1760" s="9"/>
    </row>
    <row r="1761" spans="12:12" x14ac:dyDescent="0.2">
      <c r="L1761" s="9"/>
    </row>
    <row r="1762" spans="12:12" x14ac:dyDescent="0.2">
      <c r="L1762" s="9"/>
    </row>
    <row r="1763" spans="12:12" x14ac:dyDescent="0.2">
      <c r="L1763" s="9"/>
    </row>
    <row r="1764" spans="12:12" x14ac:dyDescent="0.2">
      <c r="L1764" s="9"/>
    </row>
    <row r="1765" spans="12:12" x14ac:dyDescent="0.2">
      <c r="L1765" s="9"/>
    </row>
    <row r="1766" spans="12:12" x14ac:dyDescent="0.2">
      <c r="L1766" s="9"/>
    </row>
    <row r="1767" spans="12:12" x14ac:dyDescent="0.2">
      <c r="L1767" s="9"/>
    </row>
    <row r="1768" spans="12:12" x14ac:dyDescent="0.2">
      <c r="L1768" s="9"/>
    </row>
    <row r="1769" spans="12:12" x14ac:dyDescent="0.2">
      <c r="L1769" s="9"/>
    </row>
    <row r="1770" spans="12:12" x14ac:dyDescent="0.2">
      <c r="L1770" s="9"/>
    </row>
    <row r="1771" spans="12:12" x14ac:dyDescent="0.2">
      <c r="L1771" s="9"/>
    </row>
    <row r="1772" spans="12:12" x14ac:dyDescent="0.2">
      <c r="L1772" s="9"/>
    </row>
    <row r="1773" spans="12:12" x14ac:dyDescent="0.2">
      <c r="L1773" s="9"/>
    </row>
    <row r="1774" spans="12:12" x14ac:dyDescent="0.2">
      <c r="L1774" s="9"/>
    </row>
    <row r="1775" spans="12:12" x14ac:dyDescent="0.2">
      <c r="L1775" s="9"/>
    </row>
    <row r="1776" spans="12:12" x14ac:dyDescent="0.2">
      <c r="L1776" s="9"/>
    </row>
    <row r="1777" spans="12:12" x14ac:dyDescent="0.2">
      <c r="L1777" s="9"/>
    </row>
    <row r="1778" spans="12:12" x14ac:dyDescent="0.2">
      <c r="L1778" s="9"/>
    </row>
    <row r="1779" spans="12:12" x14ac:dyDescent="0.2">
      <c r="L1779" s="9"/>
    </row>
    <row r="1780" spans="12:12" x14ac:dyDescent="0.2">
      <c r="L1780" s="9"/>
    </row>
    <row r="1781" spans="12:12" x14ac:dyDescent="0.2">
      <c r="L1781" s="9"/>
    </row>
    <row r="1782" spans="12:12" x14ac:dyDescent="0.2">
      <c r="L1782" s="9"/>
    </row>
    <row r="1783" spans="12:12" x14ac:dyDescent="0.2">
      <c r="L1783" s="9"/>
    </row>
    <row r="1784" spans="12:12" x14ac:dyDescent="0.2">
      <c r="L1784" s="9"/>
    </row>
    <row r="1785" spans="12:12" x14ac:dyDescent="0.2">
      <c r="L1785" s="9"/>
    </row>
    <row r="1786" spans="12:12" x14ac:dyDescent="0.2">
      <c r="L1786" s="9"/>
    </row>
    <row r="1787" spans="12:12" x14ac:dyDescent="0.2">
      <c r="L1787" s="9"/>
    </row>
    <row r="1788" spans="12:12" x14ac:dyDescent="0.2">
      <c r="L1788" s="9"/>
    </row>
    <row r="1789" spans="12:12" x14ac:dyDescent="0.2">
      <c r="L1789" s="9"/>
    </row>
    <row r="1790" spans="12:12" x14ac:dyDescent="0.2">
      <c r="L1790" s="9"/>
    </row>
    <row r="1791" spans="12:12" x14ac:dyDescent="0.2">
      <c r="L1791" s="9"/>
    </row>
    <row r="1792" spans="12:12" x14ac:dyDescent="0.2">
      <c r="L1792" s="9"/>
    </row>
    <row r="1793" spans="12:12" x14ac:dyDescent="0.2">
      <c r="L1793" s="9"/>
    </row>
    <row r="1794" spans="12:12" x14ac:dyDescent="0.2">
      <c r="L1794" s="9"/>
    </row>
    <row r="1795" spans="12:12" x14ac:dyDescent="0.2">
      <c r="L1795" s="9"/>
    </row>
    <row r="1796" spans="12:12" x14ac:dyDescent="0.2">
      <c r="L1796" s="9"/>
    </row>
    <row r="1797" spans="12:12" x14ac:dyDescent="0.2">
      <c r="L1797" s="9"/>
    </row>
    <row r="1798" spans="12:12" x14ac:dyDescent="0.2">
      <c r="L1798" s="9"/>
    </row>
    <row r="1799" spans="12:12" x14ac:dyDescent="0.2">
      <c r="L1799" s="9"/>
    </row>
    <row r="1800" spans="12:12" x14ac:dyDescent="0.2">
      <c r="L1800" s="9"/>
    </row>
    <row r="1801" spans="12:12" x14ac:dyDescent="0.2">
      <c r="L1801" s="9"/>
    </row>
    <row r="1802" spans="12:12" x14ac:dyDescent="0.2">
      <c r="L1802" s="9"/>
    </row>
    <row r="1803" spans="12:12" x14ac:dyDescent="0.2">
      <c r="L1803" s="9"/>
    </row>
    <row r="1804" spans="12:12" x14ac:dyDescent="0.2">
      <c r="L1804" s="9"/>
    </row>
    <row r="1805" spans="12:12" x14ac:dyDescent="0.2">
      <c r="L1805" s="9"/>
    </row>
    <row r="1806" spans="12:12" x14ac:dyDescent="0.2">
      <c r="L1806" s="9"/>
    </row>
    <row r="1807" spans="12:12" x14ac:dyDescent="0.2">
      <c r="L1807" s="9"/>
    </row>
    <row r="1808" spans="12:12" x14ac:dyDescent="0.2">
      <c r="L1808" s="9"/>
    </row>
    <row r="1809" spans="12:12" x14ac:dyDescent="0.2">
      <c r="L1809" s="9"/>
    </row>
    <row r="1810" spans="12:12" x14ac:dyDescent="0.2">
      <c r="L1810" s="9"/>
    </row>
    <row r="1811" spans="12:12" x14ac:dyDescent="0.2">
      <c r="L1811" s="9"/>
    </row>
    <row r="1812" spans="12:12" x14ac:dyDescent="0.2">
      <c r="L1812" s="9"/>
    </row>
    <row r="1813" spans="12:12" x14ac:dyDescent="0.2">
      <c r="L1813" s="9"/>
    </row>
    <row r="1814" spans="12:12" x14ac:dyDescent="0.2">
      <c r="L1814" s="9"/>
    </row>
    <row r="1815" spans="12:12" x14ac:dyDescent="0.2">
      <c r="L1815" s="9"/>
    </row>
    <row r="1816" spans="12:12" x14ac:dyDescent="0.2">
      <c r="L1816" s="9"/>
    </row>
    <row r="1817" spans="12:12" x14ac:dyDescent="0.2">
      <c r="L1817" s="9"/>
    </row>
    <row r="1818" spans="12:12" x14ac:dyDescent="0.2">
      <c r="L1818" s="9"/>
    </row>
    <row r="1819" spans="12:12" x14ac:dyDescent="0.2">
      <c r="L1819" s="9"/>
    </row>
    <row r="1820" spans="12:12" x14ac:dyDescent="0.2">
      <c r="L1820" s="9"/>
    </row>
    <row r="1821" spans="12:12" x14ac:dyDescent="0.2">
      <c r="L1821" s="9"/>
    </row>
    <row r="1822" spans="12:12" x14ac:dyDescent="0.2">
      <c r="L1822" s="9"/>
    </row>
    <row r="1823" spans="12:12" x14ac:dyDescent="0.2">
      <c r="L1823" s="9"/>
    </row>
    <row r="1824" spans="12:12" x14ac:dyDescent="0.2">
      <c r="L1824" s="9"/>
    </row>
    <row r="1825" spans="12:12" x14ac:dyDescent="0.2">
      <c r="L1825" s="9"/>
    </row>
    <row r="1826" spans="12:12" x14ac:dyDescent="0.2">
      <c r="L1826" s="9"/>
    </row>
    <row r="1827" spans="12:12" x14ac:dyDescent="0.2">
      <c r="L1827" s="9"/>
    </row>
    <row r="1828" spans="12:12" x14ac:dyDescent="0.2">
      <c r="L1828" s="9"/>
    </row>
    <row r="1829" spans="12:12" x14ac:dyDescent="0.2">
      <c r="L1829" s="9"/>
    </row>
    <row r="1830" spans="12:12" x14ac:dyDescent="0.2">
      <c r="L1830" s="9"/>
    </row>
    <row r="1831" spans="12:12" x14ac:dyDescent="0.2">
      <c r="L1831" s="9"/>
    </row>
    <row r="1832" spans="12:12" x14ac:dyDescent="0.2">
      <c r="L1832" s="9"/>
    </row>
    <row r="1833" spans="12:12" x14ac:dyDescent="0.2">
      <c r="L1833" s="9"/>
    </row>
    <row r="1834" spans="12:12" x14ac:dyDescent="0.2">
      <c r="L1834" s="9"/>
    </row>
    <row r="1835" spans="12:12" x14ac:dyDescent="0.2">
      <c r="L1835" s="9"/>
    </row>
    <row r="1836" spans="12:12" x14ac:dyDescent="0.2">
      <c r="L1836" s="9"/>
    </row>
    <row r="1837" spans="12:12" x14ac:dyDescent="0.2">
      <c r="L1837" s="9"/>
    </row>
    <row r="1838" spans="12:12" x14ac:dyDescent="0.2">
      <c r="L1838" s="9"/>
    </row>
    <row r="1839" spans="12:12" x14ac:dyDescent="0.2">
      <c r="L1839" s="9"/>
    </row>
    <row r="1840" spans="12:12" x14ac:dyDescent="0.2">
      <c r="L1840" s="9"/>
    </row>
    <row r="1841" spans="12:12" x14ac:dyDescent="0.2">
      <c r="L1841" s="9"/>
    </row>
    <row r="1842" spans="12:12" x14ac:dyDescent="0.2">
      <c r="L1842" s="9"/>
    </row>
    <row r="1843" spans="12:12" x14ac:dyDescent="0.2">
      <c r="L1843" s="9"/>
    </row>
    <row r="1844" spans="12:12" x14ac:dyDescent="0.2">
      <c r="L1844" s="9"/>
    </row>
    <row r="1845" spans="12:12" x14ac:dyDescent="0.2">
      <c r="L1845" s="9"/>
    </row>
    <row r="1846" spans="12:12" x14ac:dyDescent="0.2">
      <c r="L1846" s="9"/>
    </row>
    <row r="1847" spans="12:12" x14ac:dyDescent="0.2">
      <c r="L1847" s="9"/>
    </row>
    <row r="1848" spans="12:12" x14ac:dyDescent="0.2">
      <c r="L1848" s="9"/>
    </row>
    <row r="1849" spans="12:12" x14ac:dyDescent="0.2">
      <c r="L1849" s="9"/>
    </row>
    <row r="1850" spans="12:12" x14ac:dyDescent="0.2">
      <c r="L1850" s="9"/>
    </row>
    <row r="1851" spans="12:12" x14ac:dyDescent="0.2">
      <c r="L1851" s="9"/>
    </row>
    <row r="1852" spans="12:12" x14ac:dyDescent="0.2">
      <c r="L1852" s="9"/>
    </row>
    <row r="1853" spans="12:12" x14ac:dyDescent="0.2">
      <c r="L1853" s="9"/>
    </row>
    <row r="1854" spans="12:12" x14ac:dyDescent="0.2">
      <c r="L1854" s="9"/>
    </row>
    <row r="1855" spans="12:12" x14ac:dyDescent="0.2">
      <c r="L1855" s="9"/>
    </row>
    <row r="1856" spans="12:12" x14ac:dyDescent="0.2">
      <c r="L1856" s="9"/>
    </row>
    <row r="1857" spans="12:12" x14ac:dyDescent="0.2">
      <c r="L1857" s="9"/>
    </row>
    <row r="1858" spans="12:12" x14ac:dyDescent="0.2">
      <c r="L1858" s="9"/>
    </row>
    <row r="1859" spans="12:12" x14ac:dyDescent="0.2">
      <c r="L1859" s="9"/>
    </row>
    <row r="1860" spans="12:12" x14ac:dyDescent="0.2">
      <c r="L1860" s="9"/>
    </row>
    <row r="1861" spans="12:12" x14ac:dyDescent="0.2">
      <c r="L1861" s="9"/>
    </row>
    <row r="1862" spans="12:12" x14ac:dyDescent="0.2">
      <c r="L1862" s="9"/>
    </row>
    <row r="1863" spans="12:12" x14ac:dyDescent="0.2">
      <c r="L1863" s="9"/>
    </row>
    <row r="1864" spans="12:12" x14ac:dyDescent="0.2">
      <c r="L1864" s="9"/>
    </row>
    <row r="1865" spans="12:12" x14ac:dyDescent="0.2">
      <c r="L1865" s="9"/>
    </row>
    <row r="1866" spans="12:12" x14ac:dyDescent="0.2">
      <c r="L1866" s="9"/>
    </row>
    <row r="1867" spans="12:12" x14ac:dyDescent="0.2">
      <c r="L1867" s="9"/>
    </row>
    <row r="1868" spans="12:12" x14ac:dyDescent="0.2">
      <c r="L1868" s="9"/>
    </row>
    <row r="1869" spans="12:12" x14ac:dyDescent="0.2">
      <c r="L1869" s="9"/>
    </row>
    <row r="1870" spans="12:12" x14ac:dyDescent="0.2">
      <c r="L1870" s="9"/>
    </row>
    <row r="1871" spans="12:12" x14ac:dyDescent="0.2">
      <c r="L1871" s="9"/>
    </row>
    <row r="1872" spans="12:12" x14ac:dyDescent="0.2">
      <c r="L1872" s="9"/>
    </row>
    <row r="1873" spans="12:12" x14ac:dyDescent="0.2">
      <c r="L1873" s="9"/>
    </row>
    <row r="1874" spans="12:12" x14ac:dyDescent="0.2">
      <c r="L1874" s="9"/>
    </row>
    <row r="1875" spans="12:12" x14ac:dyDescent="0.2">
      <c r="L1875" s="9"/>
    </row>
    <row r="1876" spans="12:12" x14ac:dyDescent="0.2">
      <c r="L1876" s="9"/>
    </row>
    <row r="1877" spans="12:12" x14ac:dyDescent="0.2">
      <c r="L1877" s="9"/>
    </row>
    <row r="1878" spans="12:12" x14ac:dyDescent="0.2">
      <c r="L1878" s="9"/>
    </row>
    <row r="1879" spans="12:12" x14ac:dyDescent="0.2">
      <c r="L1879" s="9"/>
    </row>
    <row r="1880" spans="12:12" x14ac:dyDescent="0.2">
      <c r="L1880" s="9"/>
    </row>
    <row r="1881" spans="12:12" x14ac:dyDescent="0.2">
      <c r="L1881" s="9"/>
    </row>
    <row r="1882" spans="12:12" x14ac:dyDescent="0.2">
      <c r="L1882" s="9"/>
    </row>
    <row r="1883" spans="12:12" x14ac:dyDescent="0.2">
      <c r="L1883" s="9"/>
    </row>
    <row r="1884" spans="12:12" x14ac:dyDescent="0.2">
      <c r="L1884" s="9"/>
    </row>
    <row r="1885" spans="12:12" x14ac:dyDescent="0.2">
      <c r="L1885" s="9"/>
    </row>
    <row r="1886" spans="12:12" x14ac:dyDescent="0.2">
      <c r="L1886" s="9"/>
    </row>
    <row r="1887" spans="12:12" x14ac:dyDescent="0.2">
      <c r="L1887" s="9"/>
    </row>
    <row r="1888" spans="12:12" x14ac:dyDescent="0.2">
      <c r="L1888" s="9"/>
    </row>
    <row r="1889" spans="12:12" x14ac:dyDescent="0.2">
      <c r="L1889" s="9"/>
    </row>
    <row r="1890" spans="12:12" x14ac:dyDescent="0.2">
      <c r="L1890" s="9"/>
    </row>
    <row r="1891" spans="12:12" x14ac:dyDescent="0.2">
      <c r="L1891" s="9"/>
    </row>
    <row r="1892" spans="12:12" x14ac:dyDescent="0.2">
      <c r="L1892" s="9"/>
    </row>
    <row r="1893" spans="12:12" x14ac:dyDescent="0.2">
      <c r="L1893" s="9"/>
    </row>
    <row r="1894" spans="12:12" x14ac:dyDescent="0.2">
      <c r="L1894" s="9"/>
    </row>
    <row r="1895" spans="12:12" x14ac:dyDescent="0.2">
      <c r="L1895" s="9"/>
    </row>
    <row r="1896" spans="12:12" x14ac:dyDescent="0.2">
      <c r="L1896" s="9"/>
    </row>
    <row r="1897" spans="12:12" x14ac:dyDescent="0.2">
      <c r="L1897" s="9"/>
    </row>
    <row r="1898" spans="12:12" x14ac:dyDescent="0.2">
      <c r="L1898" s="9"/>
    </row>
    <row r="1899" spans="12:12" x14ac:dyDescent="0.2">
      <c r="L1899" s="9"/>
    </row>
    <row r="1900" spans="12:12" x14ac:dyDescent="0.2">
      <c r="L1900" s="9"/>
    </row>
    <row r="1901" spans="12:12" x14ac:dyDescent="0.2">
      <c r="L1901" s="9"/>
    </row>
    <row r="1902" spans="12:12" x14ac:dyDescent="0.2">
      <c r="L1902" s="9"/>
    </row>
    <row r="1903" spans="12:12" x14ac:dyDescent="0.2">
      <c r="L1903" s="9"/>
    </row>
    <row r="1904" spans="12:12" x14ac:dyDescent="0.2">
      <c r="L1904" s="9"/>
    </row>
    <row r="1905" spans="12:12" x14ac:dyDescent="0.2">
      <c r="L1905" s="9"/>
    </row>
    <row r="1906" spans="12:12" x14ac:dyDescent="0.2">
      <c r="L1906" s="9"/>
    </row>
    <row r="1907" spans="12:12" x14ac:dyDescent="0.2">
      <c r="L1907" s="9"/>
    </row>
    <row r="1908" spans="12:12" x14ac:dyDescent="0.2">
      <c r="L1908" s="9"/>
    </row>
    <row r="1909" spans="12:12" x14ac:dyDescent="0.2">
      <c r="L1909" s="9"/>
    </row>
    <row r="1910" spans="12:12" x14ac:dyDescent="0.2">
      <c r="L1910" s="9"/>
    </row>
    <row r="1911" spans="12:12" x14ac:dyDescent="0.2">
      <c r="L1911" s="9"/>
    </row>
    <row r="1912" spans="12:12" x14ac:dyDescent="0.2">
      <c r="L1912" s="9"/>
    </row>
    <row r="1913" spans="12:12" x14ac:dyDescent="0.2">
      <c r="L1913" s="9"/>
    </row>
    <row r="1914" spans="12:12" x14ac:dyDescent="0.2">
      <c r="L1914" s="9"/>
    </row>
    <row r="1915" spans="12:12" x14ac:dyDescent="0.2">
      <c r="L1915" s="9"/>
    </row>
    <row r="1916" spans="12:12" x14ac:dyDescent="0.2">
      <c r="L1916" s="9"/>
    </row>
    <row r="1917" spans="12:12" x14ac:dyDescent="0.2">
      <c r="L1917" s="9"/>
    </row>
    <row r="1918" spans="12:12" x14ac:dyDescent="0.2">
      <c r="L1918" s="9"/>
    </row>
    <row r="1919" spans="12:12" x14ac:dyDescent="0.2">
      <c r="L1919" s="9"/>
    </row>
    <row r="1920" spans="12:12" x14ac:dyDescent="0.2">
      <c r="L1920" s="9"/>
    </row>
    <row r="1921" spans="12:12" x14ac:dyDescent="0.2">
      <c r="L1921" s="9"/>
    </row>
    <row r="1922" spans="12:12" x14ac:dyDescent="0.2">
      <c r="L1922" s="9"/>
    </row>
    <row r="1923" spans="12:12" x14ac:dyDescent="0.2">
      <c r="L1923" s="9"/>
    </row>
    <row r="1924" spans="12:12" x14ac:dyDescent="0.2">
      <c r="L1924" s="9"/>
    </row>
    <row r="1925" spans="12:12" x14ac:dyDescent="0.2">
      <c r="L1925" s="9"/>
    </row>
    <row r="1926" spans="12:12" x14ac:dyDescent="0.2">
      <c r="L1926" s="9"/>
    </row>
    <row r="1927" spans="12:12" x14ac:dyDescent="0.2">
      <c r="L1927" s="9"/>
    </row>
    <row r="1928" spans="12:12" x14ac:dyDescent="0.2">
      <c r="L1928" s="9"/>
    </row>
    <row r="1929" spans="12:12" x14ac:dyDescent="0.2">
      <c r="L1929" s="9"/>
    </row>
    <row r="1930" spans="12:12" x14ac:dyDescent="0.2">
      <c r="L1930" s="9"/>
    </row>
    <row r="1931" spans="12:12" x14ac:dyDescent="0.2">
      <c r="L1931" s="9"/>
    </row>
    <row r="1932" spans="12:12" x14ac:dyDescent="0.2">
      <c r="L1932" s="9"/>
    </row>
    <row r="1933" spans="12:12" x14ac:dyDescent="0.2">
      <c r="L1933" s="9"/>
    </row>
    <row r="1934" spans="12:12" x14ac:dyDescent="0.2">
      <c r="L1934" s="9"/>
    </row>
    <row r="1935" spans="12:12" x14ac:dyDescent="0.2">
      <c r="L1935" s="9"/>
    </row>
    <row r="1936" spans="12:12" x14ac:dyDescent="0.2">
      <c r="L1936" s="9"/>
    </row>
    <row r="1937" spans="12:12" x14ac:dyDescent="0.2">
      <c r="L1937" s="9"/>
    </row>
    <row r="1938" spans="12:12" x14ac:dyDescent="0.2">
      <c r="L1938" s="9"/>
    </row>
    <row r="1939" spans="12:12" x14ac:dyDescent="0.2">
      <c r="L1939" s="9"/>
    </row>
    <row r="1940" spans="12:12" x14ac:dyDescent="0.2">
      <c r="L1940" s="9"/>
    </row>
    <row r="1941" spans="12:12" x14ac:dyDescent="0.2">
      <c r="L1941" s="9"/>
    </row>
    <row r="1942" spans="12:12" x14ac:dyDescent="0.2">
      <c r="L1942" s="9"/>
    </row>
    <row r="1943" spans="12:12" x14ac:dyDescent="0.2">
      <c r="L1943" s="9"/>
    </row>
    <row r="1944" spans="12:12" x14ac:dyDescent="0.2">
      <c r="L1944" s="9"/>
    </row>
    <row r="1945" spans="12:12" x14ac:dyDescent="0.2">
      <c r="L1945" s="9"/>
    </row>
    <row r="1946" spans="12:12" x14ac:dyDescent="0.2">
      <c r="L1946" s="9"/>
    </row>
    <row r="1947" spans="12:12" x14ac:dyDescent="0.2">
      <c r="L1947" s="9"/>
    </row>
    <row r="1948" spans="12:12" x14ac:dyDescent="0.2">
      <c r="L1948" s="9"/>
    </row>
    <row r="1949" spans="12:12" x14ac:dyDescent="0.2">
      <c r="L1949" s="9"/>
    </row>
    <row r="1950" spans="12:12" x14ac:dyDescent="0.2">
      <c r="L1950" s="9"/>
    </row>
    <row r="1951" spans="12:12" x14ac:dyDescent="0.2">
      <c r="L1951" s="9"/>
    </row>
    <row r="1952" spans="12:12" x14ac:dyDescent="0.2">
      <c r="L1952" s="9"/>
    </row>
    <row r="1953" spans="12:12" x14ac:dyDescent="0.2">
      <c r="L1953" s="9"/>
    </row>
    <row r="1954" spans="12:12" x14ac:dyDescent="0.2">
      <c r="L1954" s="9"/>
    </row>
    <row r="1955" spans="12:12" x14ac:dyDescent="0.2">
      <c r="L1955" s="9"/>
    </row>
    <row r="1956" spans="12:12" x14ac:dyDescent="0.2">
      <c r="L1956" s="9"/>
    </row>
    <row r="1957" spans="12:12" x14ac:dyDescent="0.2">
      <c r="L1957" s="9"/>
    </row>
    <row r="1958" spans="12:12" x14ac:dyDescent="0.2">
      <c r="L1958" s="9"/>
    </row>
    <row r="1959" spans="12:12" x14ac:dyDescent="0.2">
      <c r="L1959" s="9"/>
    </row>
    <row r="1960" spans="12:12" x14ac:dyDescent="0.2">
      <c r="L1960" s="9"/>
    </row>
    <row r="1961" spans="12:12" x14ac:dyDescent="0.2">
      <c r="L1961" s="9"/>
    </row>
    <row r="1962" spans="12:12" x14ac:dyDescent="0.2">
      <c r="L1962" s="9"/>
    </row>
    <row r="1963" spans="12:12" x14ac:dyDescent="0.2">
      <c r="L1963" s="9"/>
    </row>
    <row r="1964" spans="12:12" x14ac:dyDescent="0.2">
      <c r="L1964" s="9"/>
    </row>
    <row r="1965" spans="12:12" x14ac:dyDescent="0.2">
      <c r="L1965" s="9"/>
    </row>
    <row r="1966" spans="12:12" x14ac:dyDescent="0.2">
      <c r="L1966" s="9"/>
    </row>
    <row r="1967" spans="12:12" x14ac:dyDescent="0.2">
      <c r="L1967" s="9"/>
    </row>
    <row r="1968" spans="12:12" x14ac:dyDescent="0.2">
      <c r="L1968" s="9"/>
    </row>
    <row r="1969" spans="12:12" x14ac:dyDescent="0.2">
      <c r="L1969" s="9"/>
    </row>
    <row r="1970" spans="12:12" x14ac:dyDescent="0.2">
      <c r="L1970" s="9"/>
    </row>
    <row r="1971" spans="12:12" x14ac:dyDescent="0.2">
      <c r="L1971" s="9"/>
    </row>
    <row r="1972" spans="12:12" x14ac:dyDescent="0.2">
      <c r="L1972" s="9"/>
    </row>
    <row r="1973" spans="12:12" x14ac:dyDescent="0.2">
      <c r="L1973" s="9"/>
    </row>
    <row r="1974" spans="12:12" x14ac:dyDescent="0.2">
      <c r="L1974" s="9"/>
    </row>
    <row r="1975" spans="12:12" x14ac:dyDescent="0.2">
      <c r="L1975" s="9"/>
    </row>
    <row r="1976" spans="12:12" x14ac:dyDescent="0.2">
      <c r="L1976" s="9"/>
    </row>
    <row r="1977" spans="12:12" x14ac:dyDescent="0.2">
      <c r="L1977" s="9"/>
    </row>
    <row r="1978" spans="12:12" x14ac:dyDescent="0.2">
      <c r="L1978" s="9"/>
    </row>
    <row r="1979" spans="12:12" x14ac:dyDescent="0.2">
      <c r="L1979" s="9"/>
    </row>
    <row r="1980" spans="12:12" x14ac:dyDescent="0.2">
      <c r="L1980" s="9"/>
    </row>
    <row r="1981" spans="12:12" x14ac:dyDescent="0.2">
      <c r="L1981" s="9"/>
    </row>
    <row r="1982" spans="12:12" x14ac:dyDescent="0.2">
      <c r="L1982" s="9"/>
    </row>
    <row r="1983" spans="12:12" x14ac:dyDescent="0.2">
      <c r="L1983" s="9"/>
    </row>
    <row r="1984" spans="12:12" x14ac:dyDescent="0.2">
      <c r="L1984" s="9"/>
    </row>
    <row r="1985" spans="12:12" x14ac:dyDescent="0.2">
      <c r="L1985" s="9"/>
    </row>
    <row r="1986" spans="12:12" x14ac:dyDescent="0.2">
      <c r="L1986" s="9"/>
    </row>
    <row r="1987" spans="12:12" x14ac:dyDescent="0.2">
      <c r="L1987" s="9"/>
    </row>
    <row r="1988" spans="12:12" x14ac:dyDescent="0.2">
      <c r="L1988" s="9"/>
    </row>
    <row r="1989" spans="12:12" x14ac:dyDescent="0.2">
      <c r="L1989" s="9"/>
    </row>
    <row r="1990" spans="12:12" x14ac:dyDescent="0.2">
      <c r="L1990" s="9"/>
    </row>
    <row r="1991" spans="12:12" x14ac:dyDescent="0.2">
      <c r="L1991" s="9"/>
    </row>
    <row r="1992" spans="12:12" x14ac:dyDescent="0.2">
      <c r="L1992" s="9"/>
    </row>
    <row r="1993" spans="12:12" x14ac:dyDescent="0.2">
      <c r="L1993" s="9"/>
    </row>
    <row r="1994" spans="12:12" x14ac:dyDescent="0.2">
      <c r="L1994" s="9"/>
    </row>
    <row r="1995" spans="12:12" x14ac:dyDescent="0.2">
      <c r="L1995" s="9"/>
    </row>
    <row r="1996" spans="12:12" x14ac:dyDescent="0.2">
      <c r="L1996" s="9"/>
    </row>
    <row r="1997" spans="12:12" x14ac:dyDescent="0.2">
      <c r="L1997" s="9"/>
    </row>
    <row r="1998" spans="12:12" x14ac:dyDescent="0.2">
      <c r="L1998" s="9"/>
    </row>
    <row r="1999" spans="12:12" x14ac:dyDescent="0.2">
      <c r="L1999" s="9"/>
    </row>
    <row r="2000" spans="12:12" x14ac:dyDescent="0.2">
      <c r="L2000" s="9"/>
    </row>
    <row r="2001" spans="12:12" x14ac:dyDescent="0.2">
      <c r="L2001" s="9"/>
    </row>
    <row r="2002" spans="12:12" x14ac:dyDescent="0.2">
      <c r="L2002" s="9"/>
    </row>
    <row r="2003" spans="12:12" x14ac:dyDescent="0.2">
      <c r="L2003" s="9"/>
    </row>
    <row r="2004" spans="12:12" x14ac:dyDescent="0.2">
      <c r="L2004" s="9"/>
    </row>
    <row r="2005" spans="12:12" x14ac:dyDescent="0.2">
      <c r="L2005" s="9"/>
    </row>
    <row r="2006" spans="12:12" x14ac:dyDescent="0.2">
      <c r="L2006" s="9"/>
    </row>
    <row r="2007" spans="12:12" x14ac:dyDescent="0.2">
      <c r="L2007" s="9"/>
    </row>
    <row r="2008" spans="12:12" x14ac:dyDescent="0.2">
      <c r="L2008" s="9"/>
    </row>
    <row r="2009" spans="12:12" x14ac:dyDescent="0.2">
      <c r="L2009" s="9"/>
    </row>
    <row r="2010" spans="12:12" x14ac:dyDescent="0.2">
      <c r="L2010" s="9"/>
    </row>
    <row r="2011" spans="12:12" x14ac:dyDescent="0.2">
      <c r="L2011" s="9"/>
    </row>
    <row r="2012" spans="12:12" x14ac:dyDescent="0.2">
      <c r="L2012" s="9"/>
    </row>
    <row r="2013" spans="12:12" x14ac:dyDescent="0.2">
      <c r="L2013" s="9"/>
    </row>
    <row r="2014" spans="12:12" x14ac:dyDescent="0.2">
      <c r="L2014" s="9"/>
    </row>
    <row r="2015" spans="12:12" x14ac:dyDescent="0.2">
      <c r="L2015" s="9"/>
    </row>
    <row r="2016" spans="12:12" x14ac:dyDescent="0.2">
      <c r="L2016" s="9"/>
    </row>
    <row r="2017" spans="12:12" x14ac:dyDescent="0.2">
      <c r="L2017" s="9"/>
    </row>
    <row r="2018" spans="12:12" x14ac:dyDescent="0.2">
      <c r="L2018" s="9"/>
    </row>
    <row r="2019" spans="12:12" x14ac:dyDescent="0.2">
      <c r="L2019" s="9"/>
    </row>
    <row r="2020" spans="12:12" x14ac:dyDescent="0.2">
      <c r="L2020" s="9"/>
    </row>
    <row r="2021" spans="12:12" x14ac:dyDescent="0.2">
      <c r="L2021" s="9"/>
    </row>
    <row r="2022" spans="12:12" x14ac:dyDescent="0.2">
      <c r="L2022" s="9"/>
    </row>
    <row r="2023" spans="12:12" x14ac:dyDescent="0.2">
      <c r="L2023" s="9"/>
    </row>
    <row r="2024" spans="12:12" x14ac:dyDescent="0.2">
      <c r="L2024" s="9"/>
    </row>
    <row r="2025" spans="12:12" x14ac:dyDescent="0.2">
      <c r="L2025" s="9"/>
    </row>
    <row r="2026" spans="12:12" x14ac:dyDescent="0.2">
      <c r="L2026" s="9"/>
    </row>
    <row r="2027" spans="12:12" x14ac:dyDescent="0.2">
      <c r="L2027" s="9"/>
    </row>
    <row r="2028" spans="12:12" x14ac:dyDescent="0.2">
      <c r="L2028" s="9"/>
    </row>
    <row r="2029" spans="12:12" x14ac:dyDescent="0.2">
      <c r="L2029" s="9"/>
    </row>
    <row r="2030" spans="12:12" x14ac:dyDescent="0.2">
      <c r="L2030" s="9"/>
    </row>
    <row r="2031" spans="12:12" x14ac:dyDescent="0.2">
      <c r="L2031" s="9"/>
    </row>
    <row r="2032" spans="12:12" x14ac:dyDescent="0.2">
      <c r="L2032" s="9"/>
    </row>
    <row r="2033" spans="12:12" x14ac:dyDescent="0.2">
      <c r="L2033" s="9"/>
    </row>
    <row r="2034" spans="12:12" x14ac:dyDescent="0.2">
      <c r="L2034" s="9"/>
    </row>
    <row r="2035" spans="12:12" x14ac:dyDescent="0.2">
      <c r="L2035" s="9"/>
    </row>
    <row r="2036" spans="12:12" x14ac:dyDescent="0.2">
      <c r="L2036" s="9"/>
    </row>
    <row r="2037" spans="12:12" x14ac:dyDescent="0.2">
      <c r="L2037" s="9"/>
    </row>
    <row r="2038" spans="12:12" x14ac:dyDescent="0.2">
      <c r="L2038" s="9"/>
    </row>
    <row r="2039" spans="12:12" x14ac:dyDescent="0.2">
      <c r="L2039" s="9"/>
    </row>
    <row r="2040" spans="12:12" x14ac:dyDescent="0.2">
      <c r="L2040" s="9"/>
    </row>
    <row r="2041" spans="12:12" x14ac:dyDescent="0.2">
      <c r="L2041" s="9"/>
    </row>
    <row r="2042" spans="12:12" x14ac:dyDescent="0.2">
      <c r="L2042" s="9"/>
    </row>
    <row r="2043" spans="12:12" x14ac:dyDescent="0.2">
      <c r="L2043" s="9"/>
    </row>
    <row r="2044" spans="12:12" x14ac:dyDescent="0.2">
      <c r="L2044" s="9"/>
    </row>
    <row r="2045" spans="12:12" x14ac:dyDescent="0.2">
      <c r="L2045" s="9"/>
    </row>
    <row r="2046" spans="12:12" x14ac:dyDescent="0.2">
      <c r="L2046" s="9"/>
    </row>
    <row r="2047" spans="12:12" x14ac:dyDescent="0.2">
      <c r="L2047" s="9"/>
    </row>
    <row r="2048" spans="12:12" x14ac:dyDescent="0.2">
      <c r="L2048" s="9"/>
    </row>
    <row r="2049" spans="12:12" x14ac:dyDescent="0.2">
      <c r="L2049" s="9"/>
    </row>
    <row r="2050" spans="12:12" x14ac:dyDescent="0.2">
      <c r="L2050" s="9"/>
    </row>
    <row r="2051" spans="12:12" x14ac:dyDescent="0.2">
      <c r="L2051" s="9"/>
    </row>
    <row r="2052" spans="12:12" x14ac:dyDescent="0.2">
      <c r="L2052" s="9"/>
    </row>
    <row r="2053" spans="12:12" x14ac:dyDescent="0.2">
      <c r="L2053" s="9"/>
    </row>
    <row r="2054" spans="12:12" x14ac:dyDescent="0.2">
      <c r="L2054" s="9"/>
    </row>
    <row r="2055" spans="12:12" x14ac:dyDescent="0.2">
      <c r="L2055" s="9"/>
    </row>
    <row r="2056" spans="12:12" x14ac:dyDescent="0.2">
      <c r="L2056" s="9"/>
    </row>
    <row r="2057" spans="12:12" x14ac:dyDescent="0.2">
      <c r="L2057" s="9"/>
    </row>
    <row r="2058" spans="12:12" x14ac:dyDescent="0.2">
      <c r="L2058" s="9"/>
    </row>
    <row r="2059" spans="12:12" x14ac:dyDescent="0.2">
      <c r="L2059" s="9"/>
    </row>
    <row r="2060" spans="12:12" x14ac:dyDescent="0.2">
      <c r="L2060" s="9"/>
    </row>
    <row r="2061" spans="12:12" x14ac:dyDescent="0.2">
      <c r="L2061" s="9"/>
    </row>
    <row r="2062" spans="12:12" x14ac:dyDescent="0.2">
      <c r="L2062" s="9"/>
    </row>
    <row r="2063" spans="12:12" x14ac:dyDescent="0.2">
      <c r="L2063" s="9"/>
    </row>
    <row r="2064" spans="12:12" x14ac:dyDescent="0.2">
      <c r="L2064" s="9"/>
    </row>
    <row r="2065" spans="12:12" x14ac:dyDescent="0.2">
      <c r="L2065" s="9"/>
    </row>
    <row r="2066" spans="12:12" x14ac:dyDescent="0.2">
      <c r="L2066" s="9"/>
    </row>
    <row r="2067" spans="12:12" x14ac:dyDescent="0.2">
      <c r="L2067" s="9"/>
    </row>
    <row r="2068" spans="12:12" x14ac:dyDescent="0.2">
      <c r="L2068" s="9"/>
    </row>
    <row r="2069" spans="12:12" x14ac:dyDescent="0.2">
      <c r="L2069" s="9"/>
    </row>
    <row r="2070" spans="12:12" x14ac:dyDescent="0.2">
      <c r="L2070" s="9"/>
    </row>
    <row r="2071" spans="12:12" x14ac:dyDescent="0.2">
      <c r="L2071" s="9"/>
    </row>
    <row r="2072" spans="12:12" x14ac:dyDescent="0.2">
      <c r="L2072" s="9"/>
    </row>
    <row r="2073" spans="12:12" x14ac:dyDescent="0.2">
      <c r="L2073" s="9"/>
    </row>
    <row r="2074" spans="12:12" x14ac:dyDescent="0.2">
      <c r="L2074" s="9"/>
    </row>
    <row r="2075" spans="12:12" x14ac:dyDescent="0.2">
      <c r="L2075" s="9"/>
    </row>
    <row r="2076" spans="12:12" x14ac:dyDescent="0.2">
      <c r="L2076" s="9"/>
    </row>
    <row r="2077" spans="12:12" x14ac:dyDescent="0.2">
      <c r="L2077" s="9"/>
    </row>
    <row r="2078" spans="12:12" x14ac:dyDescent="0.2">
      <c r="L2078" s="9"/>
    </row>
    <row r="2079" spans="12:12" x14ac:dyDescent="0.2">
      <c r="L2079" s="9"/>
    </row>
    <row r="2080" spans="12:12" x14ac:dyDescent="0.2">
      <c r="L2080" s="9"/>
    </row>
    <row r="2081" spans="12:12" x14ac:dyDescent="0.2">
      <c r="L2081" s="9"/>
    </row>
    <row r="2082" spans="12:12" x14ac:dyDescent="0.2">
      <c r="L2082" s="9"/>
    </row>
    <row r="2083" spans="12:12" x14ac:dyDescent="0.2">
      <c r="L2083" s="9"/>
    </row>
    <row r="2084" spans="12:12" x14ac:dyDescent="0.2">
      <c r="L2084" s="9"/>
    </row>
    <row r="2085" spans="12:12" x14ac:dyDescent="0.2">
      <c r="L2085" s="9"/>
    </row>
    <row r="2086" spans="12:12" x14ac:dyDescent="0.2">
      <c r="L2086" s="9"/>
    </row>
    <row r="2087" spans="12:12" x14ac:dyDescent="0.2">
      <c r="L2087" s="9"/>
    </row>
    <row r="2088" spans="12:12" x14ac:dyDescent="0.2">
      <c r="L2088" s="9"/>
    </row>
    <row r="2089" spans="12:12" x14ac:dyDescent="0.2">
      <c r="L2089" s="9"/>
    </row>
    <row r="2090" spans="12:12" x14ac:dyDescent="0.2">
      <c r="L2090" s="9"/>
    </row>
    <row r="2091" spans="12:12" x14ac:dyDescent="0.2">
      <c r="L2091" s="9"/>
    </row>
    <row r="2092" spans="12:12" x14ac:dyDescent="0.2">
      <c r="L2092" s="9"/>
    </row>
    <row r="2093" spans="12:12" x14ac:dyDescent="0.2">
      <c r="L2093" s="9"/>
    </row>
    <row r="2094" spans="12:12" x14ac:dyDescent="0.2">
      <c r="L2094" s="9"/>
    </row>
    <row r="2095" spans="12:12" x14ac:dyDescent="0.2">
      <c r="L2095" s="9"/>
    </row>
    <row r="2096" spans="12:12" x14ac:dyDescent="0.2">
      <c r="L2096" s="9"/>
    </row>
    <row r="2097" spans="12:12" x14ac:dyDescent="0.2">
      <c r="L2097" s="9"/>
    </row>
    <row r="2098" spans="12:12" x14ac:dyDescent="0.2">
      <c r="L2098" s="9"/>
    </row>
    <row r="2099" spans="12:12" x14ac:dyDescent="0.2">
      <c r="L2099" s="9"/>
    </row>
    <row r="2100" spans="12:12" x14ac:dyDescent="0.2">
      <c r="L2100" s="9"/>
    </row>
    <row r="2101" spans="12:12" x14ac:dyDescent="0.2">
      <c r="L2101" s="9"/>
    </row>
    <row r="2102" spans="12:12" x14ac:dyDescent="0.2">
      <c r="L2102" s="9"/>
    </row>
    <row r="2103" spans="12:12" x14ac:dyDescent="0.2">
      <c r="L2103" s="9"/>
    </row>
    <row r="2104" spans="12:12" x14ac:dyDescent="0.2">
      <c r="L2104" s="9"/>
    </row>
    <row r="2105" spans="12:12" x14ac:dyDescent="0.2">
      <c r="L2105" s="9"/>
    </row>
    <row r="2106" spans="12:12" x14ac:dyDescent="0.2">
      <c r="L2106" s="9"/>
    </row>
    <row r="2107" spans="12:12" x14ac:dyDescent="0.2">
      <c r="L2107" s="9"/>
    </row>
    <row r="2108" spans="12:12" x14ac:dyDescent="0.2">
      <c r="L2108" s="9"/>
    </row>
    <row r="2109" spans="12:12" x14ac:dyDescent="0.2">
      <c r="L2109" s="9"/>
    </row>
    <row r="2110" spans="12:12" x14ac:dyDescent="0.2">
      <c r="L2110" s="9"/>
    </row>
    <row r="2111" spans="12:12" x14ac:dyDescent="0.2">
      <c r="L2111" s="9"/>
    </row>
    <row r="2112" spans="12:12" x14ac:dyDescent="0.2">
      <c r="L2112" s="9"/>
    </row>
    <row r="2113" spans="12:12" x14ac:dyDescent="0.2">
      <c r="L2113" s="9"/>
    </row>
    <row r="2114" spans="12:12" x14ac:dyDescent="0.2">
      <c r="L2114" s="9"/>
    </row>
    <row r="2115" spans="12:12" x14ac:dyDescent="0.2">
      <c r="L2115" s="9"/>
    </row>
    <row r="2116" spans="12:12" x14ac:dyDescent="0.2">
      <c r="L2116" s="9"/>
    </row>
    <row r="2117" spans="12:12" x14ac:dyDescent="0.2">
      <c r="L2117" s="9"/>
    </row>
    <row r="2118" spans="12:12" x14ac:dyDescent="0.2">
      <c r="L2118" s="9"/>
    </row>
    <row r="2119" spans="12:12" x14ac:dyDescent="0.2">
      <c r="L2119" s="9"/>
    </row>
    <row r="2120" spans="12:12" x14ac:dyDescent="0.2">
      <c r="L2120" s="9"/>
    </row>
    <row r="2121" spans="12:12" x14ac:dyDescent="0.2">
      <c r="L2121" s="9"/>
    </row>
    <row r="2122" spans="12:12" x14ac:dyDescent="0.2">
      <c r="L2122" s="9"/>
    </row>
    <row r="2123" spans="12:12" x14ac:dyDescent="0.2">
      <c r="L2123" s="9"/>
    </row>
    <row r="2124" spans="12:12" x14ac:dyDescent="0.2">
      <c r="L2124" s="9"/>
    </row>
    <row r="2125" spans="12:12" x14ac:dyDescent="0.2">
      <c r="L2125" s="9"/>
    </row>
    <row r="2126" spans="12:12" x14ac:dyDescent="0.2">
      <c r="L2126" s="9"/>
    </row>
    <row r="2127" spans="12:12" x14ac:dyDescent="0.2">
      <c r="L2127" s="9"/>
    </row>
    <row r="2128" spans="12:12" x14ac:dyDescent="0.2">
      <c r="L2128" s="9"/>
    </row>
    <row r="2129" spans="12:12" x14ac:dyDescent="0.2">
      <c r="L2129" s="9"/>
    </row>
    <row r="2130" spans="12:12" x14ac:dyDescent="0.2">
      <c r="L2130" s="9"/>
    </row>
    <row r="2131" spans="12:12" x14ac:dyDescent="0.2">
      <c r="L2131" s="9"/>
    </row>
    <row r="2132" spans="12:12" x14ac:dyDescent="0.2">
      <c r="L2132" s="9"/>
    </row>
    <row r="2133" spans="12:12" x14ac:dyDescent="0.2">
      <c r="L2133" s="9"/>
    </row>
    <row r="2134" spans="12:12" x14ac:dyDescent="0.2">
      <c r="L2134" s="9"/>
    </row>
    <row r="2135" spans="12:12" x14ac:dyDescent="0.2">
      <c r="L2135" s="9"/>
    </row>
    <row r="2136" spans="12:12" x14ac:dyDescent="0.2">
      <c r="L2136" s="9"/>
    </row>
    <row r="2137" spans="12:12" x14ac:dyDescent="0.2">
      <c r="L2137" s="9"/>
    </row>
    <row r="2138" spans="12:12" x14ac:dyDescent="0.2">
      <c r="L2138" s="9"/>
    </row>
    <row r="2139" spans="12:12" x14ac:dyDescent="0.2">
      <c r="L2139" s="9"/>
    </row>
    <row r="2140" spans="12:12" x14ac:dyDescent="0.2">
      <c r="L2140" s="9"/>
    </row>
    <row r="2141" spans="12:12" x14ac:dyDescent="0.2">
      <c r="L2141" s="9"/>
    </row>
    <row r="2142" spans="12:12" x14ac:dyDescent="0.2">
      <c r="L2142" s="9"/>
    </row>
    <row r="2143" spans="12:12" x14ac:dyDescent="0.2">
      <c r="L2143" s="9"/>
    </row>
    <row r="2144" spans="12:12" x14ac:dyDescent="0.2">
      <c r="L2144" s="9"/>
    </row>
    <row r="2145" spans="12:12" x14ac:dyDescent="0.2">
      <c r="L2145" s="9"/>
    </row>
    <row r="2146" spans="12:12" x14ac:dyDescent="0.2">
      <c r="L2146" s="9"/>
    </row>
    <row r="2147" spans="12:12" x14ac:dyDescent="0.2">
      <c r="L2147" s="9"/>
    </row>
    <row r="2148" spans="12:12" x14ac:dyDescent="0.2">
      <c r="L2148" s="9"/>
    </row>
    <row r="2149" spans="12:12" x14ac:dyDescent="0.2">
      <c r="L2149" s="9"/>
    </row>
    <row r="2150" spans="12:12" x14ac:dyDescent="0.2">
      <c r="L2150" s="9"/>
    </row>
    <row r="2151" spans="12:12" x14ac:dyDescent="0.2">
      <c r="L2151" s="9"/>
    </row>
    <row r="2152" spans="12:12" x14ac:dyDescent="0.2">
      <c r="L2152" s="9"/>
    </row>
    <row r="2153" spans="12:12" x14ac:dyDescent="0.2">
      <c r="L2153" s="9"/>
    </row>
    <row r="2154" spans="12:12" x14ac:dyDescent="0.2">
      <c r="L2154" s="9"/>
    </row>
    <row r="2155" spans="12:12" x14ac:dyDescent="0.2">
      <c r="L2155" s="9"/>
    </row>
    <row r="2156" spans="12:12" x14ac:dyDescent="0.2">
      <c r="L2156" s="9"/>
    </row>
    <row r="2157" spans="12:12" x14ac:dyDescent="0.2">
      <c r="L2157" s="9"/>
    </row>
    <row r="2158" spans="12:12" x14ac:dyDescent="0.2">
      <c r="L2158" s="9"/>
    </row>
    <row r="2159" spans="12:12" x14ac:dyDescent="0.2">
      <c r="L2159" s="9"/>
    </row>
    <row r="2160" spans="12:12" x14ac:dyDescent="0.2">
      <c r="L2160" s="9"/>
    </row>
    <row r="2161" spans="12:12" x14ac:dyDescent="0.2">
      <c r="L2161" s="9"/>
    </row>
    <row r="2162" spans="12:12" x14ac:dyDescent="0.2">
      <c r="L2162" s="9"/>
    </row>
    <row r="2163" spans="12:12" x14ac:dyDescent="0.2">
      <c r="L2163" s="9"/>
    </row>
    <row r="2164" spans="12:12" x14ac:dyDescent="0.2">
      <c r="L2164" s="9"/>
    </row>
    <row r="2165" spans="12:12" x14ac:dyDescent="0.2">
      <c r="L2165" s="9"/>
    </row>
    <row r="2166" spans="12:12" x14ac:dyDescent="0.2">
      <c r="L2166" s="9"/>
    </row>
    <row r="2167" spans="12:12" x14ac:dyDescent="0.2">
      <c r="L2167" s="9"/>
    </row>
    <row r="2168" spans="12:12" x14ac:dyDescent="0.2">
      <c r="L2168" s="9"/>
    </row>
    <row r="2169" spans="12:12" x14ac:dyDescent="0.2">
      <c r="L2169" s="9"/>
    </row>
    <row r="2170" spans="12:12" x14ac:dyDescent="0.2">
      <c r="L2170" s="9"/>
    </row>
    <row r="2171" spans="12:12" x14ac:dyDescent="0.2">
      <c r="L2171" s="9"/>
    </row>
    <row r="2172" spans="12:12" x14ac:dyDescent="0.2">
      <c r="L2172" s="9"/>
    </row>
    <row r="2173" spans="12:12" x14ac:dyDescent="0.2">
      <c r="L2173" s="9"/>
    </row>
    <row r="2174" spans="12:12" x14ac:dyDescent="0.2">
      <c r="L2174" s="9"/>
    </row>
    <row r="2175" spans="12:12" x14ac:dyDescent="0.2">
      <c r="L2175" s="9"/>
    </row>
    <row r="2176" spans="12:12" x14ac:dyDescent="0.2">
      <c r="L2176" s="9"/>
    </row>
    <row r="2177" spans="12:12" x14ac:dyDescent="0.2">
      <c r="L2177" s="9"/>
    </row>
    <row r="2178" spans="12:12" x14ac:dyDescent="0.2">
      <c r="L2178" s="9"/>
    </row>
    <row r="2179" spans="12:12" x14ac:dyDescent="0.2">
      <c r="L2179" s="9"/>
    </row>
    <row r="2180" spans="12:12" x14ac:dyDescent="0.2">
      <c r="L2180" s="9"/>
    </row>
    <row r="2181" spans="12:12" x14ac:dyDescent="0.2">
      <c r="L2181" s="9"/>
    </row>
    <row r="2182" spans="12:12" x14ac:dyDescent="0.2">
      <c r="L2182" s="9"/>
    </row>
    <row r="2183" spans="12:12" x14ac:dyDescent="0.2">
      <c r="L2183" s="9"/>
    </row>
    <row r="2184" spans="12:12" x14ac:dyDescent="0.2">
      <c r="L2184" s="9"/>
    </row>
    <row r="2185" spans="12:12" x14ac:dyDescent="0.2">
      <c r="L2185" s="9"/>
    </row>
    <row r="2186" spans="12:12" x14ac:dyDescent="0.2">
      <c r="L2186" s="9"/>
    </row>
    <row r="2187" spans="12:12" x14ac:dyDescent="0.2">
      <c r="L2187" s="9"/>
    </row>
    <row r="2188" spans="12:12" x14ac:dyDescent="0.2">
      <c r="L2188" s="9"/>
    </row>
    <row r="2189" spans="12:12" x14ac:dyDescent="0.2">
      <c r="L2189" s="9"/>
    </row>
    <row r="2190" spans="12:12" x14ac:dyDescent="0.2">
      <c r="L2190" s="9"/>
    </row>
    <row r="2191" spans="12:12" x14ac:dyDescent="0.2">
      <c r="L2191" s="9"/>
    </row>
    <row r="2192" spans="12:12" x14ac:dyDescent="0.2">
      <c r="L2192" s="9"/>
    </row>
    <row r="2193" spans="12:12" x14ac:dyDescent="0.2">
      <c r="L2193" s="9"/>
    </row>
    <row r="2194" spans="12:12" x14ac:dyDescent="0.2">
      <c r="L2194" s="9"/>
    </row>
    <row r="2195" spans="12:12" x14ac:dyDescent="0.2">
      <c r="L2195" s="9"/>
    </row>
    <row r="2196" spans="12:12" x14ac:dyDescent="0.2">
      <c r="L2196" s="9"/>
    </row>
    <row r="2197" spans="12:12" x14ac:dyDescent="0.2">
      <c r="L2197" s="9"/>
    </row>
    <row r="2198" spans="12:12" x14ac:dyDescent="0.2">
      <c r="L2198" s="9"/>
    </row>
    <row r="2199" spans="12:12" x14ac:dyDescent="0.2">
      <c r="L2199" s="9"/>
    </row>
    <row r="2200" spans="12:12" x14ac:dyDescent="0.2">
      <c r="L2200" s="9"/>
    </row>
    <row r="2201" spans="12:12" x14ac:dyDescent="0.2">
      <c r="L2201" s="9"/>
    </row>
    <row r="2202" spans="12:12" x14ac:dyDescent="0.2">
      <c r="L2202" s="9"/>
    </row>
    <row r="2203" spans="12:12" x14ac:dyDescent="0.2">
      <c r="L2203" s="9"/>
    </row>
    <row r="2204" spans="12:12" x14ac:dyDescent="0.2">
      <c r="L2204" s="9"/>
    </row>
    <row r="2205" spans="12:12" x14ac:dyDescent="0.2">
      <c r="L2205" s="9"/>
    </row>
    <row r="2206" spans="12:12" x14ac:dyDescent="0.2">
      <c r="L2206" s="9"/>
    </row>
    <row r="2207" spans="12:12" x14ac:dyDescent="0.2">
      <c r="L2207" s="9"/>
    </row>
    <row r="2208" spans="12:12" x14ac:dyDescent="0.2">
      <c r="L2208" s="9"/>
    </row>
    <row r="2209" spans="12:12" x14ac:dyDescent="0.2">
      <c r="L2209" s="9"/>
    </row>
    <row r="2210" spans="12:12" x14ac:dyDescent="0.2">
      <c r="L2210" s="9"/>
    </row>
    <row r="2211" spans="12:12" x14ac:dyDescent="0.2">
      <c r="L2211" s="9"/>
    </row>
    <row r="2212" spans="12:12" x14ac:dyDescent="0.2">
      <c r="L2212" s="9"/>
    </row>
    <row r="2213" spans="12:12" x14ac:dyDescent="0.2">
      <c r="L2213" s="9"/>
    </row>
    <row r="2214" spans="12:12" x14ac:dyDescent="0.2">
      <c r="L2214" s="9"/>
    </row>
    <row r="2215" spans="12:12" x14ac:dyDescent="0.2">
      <c r="L2215" s="9"/>
    </row>
    <row r="2216" spans="12:12" x14ac:dyDescent="0.2">
      <c r="L2216" s="9"/>
    </row>
    <row r="2217" spans="12:12" x14ac:dyDescent="0.2">
      <c r="L2217" s="9"/>
    </row>
    <row r="2218" spans="12:12" x14ac:dyDescent="0.2">
      <c r="L2218" s="9"/>
    </row>
    <row r="2219" spans="12:12" x14ac:dyDescent="0.2">
      <c r="L2219" s="9"/>
    </row>
    <row r="2220" spans="12:12" x14ac:dyDescent="0.2">
      <c r="L2220" s="9"/>
    </row>
    <row r="2221" spans="12:12" x14ac:dyDescent="0.2">
      <c r="L2221" s="9"/>
    </row>
    <row r="2222" spans="12:12" x14ac:dyDescent="0.2">
      <c r="L2222" s="9"/>
    </row>
    <row r="2223" spans="12:12" x14ac:dyDescent="0.2">
      <c r="L2223" s="9"/>
    </row>
    <row r="2224" spans="12:12" x14ac:dyDescent="0.2">
      <c r="L2224" s="9"/>
    </row>
    <row r="2225" spans="12:12" x14ac:dyDescent="0.2">
      <c r="L2225" s="9"/>
    </row>
    <row r="2226" spans="12:12" x14ac:dyDescent="0.2">
      <c r="L2226" s="9"/>
    </row>
    <row r="2227" spans="12:12" x14ac:dyDescent="0.2">
      <c r="L2227" s="9"/>
    </row>
    <row r="2228" spans="12:12" x14ac:dyDescent="0.2">
      <c r="L2228" s="9"/>
    </row>
    <row r="2229" spans="12:12" x14ac:dyDescent="0.2">
      <c r="L2229" s="9"/>
    </row>
    <row r="2230" spans="12:12" x14ac:dyDescent="0.2">
      <c r="L2230" s="9"/>
    </row>
    <row r="2231" spans="12:12" x14ac:dyDescent="0.2">
      <c r="L2231" s="9"/>
    </row>
    <row r="2232" spans="12:12" x14ac:dyDescent="0.2">
      <c r="L2232" s="9"/>
    </row>
    <row r="2233" spans="12:12" x14ac:dyDescent="0.2">
      <c r="L2233" s="9"/>
    </row>
    <row r="2234" spans="12:12" x14ac:dyDescent="0.2">
      <c r="L2234" s="9"/>
    </row>
    <row r="2235" spans="12:12" x14ac:dyDescent="0.2">
      <c r="L2235" s="9"/>
    </row>
    <row r="2236" spans="12:12" x14ac:dyDescent="0.2">
      <c r="L2236" s="9"/>
    </row>
    <row r="2237" spans="12:12" x14ac:dyDescent="0.2">
      <c r="L2237" s="9"/>
    </row>
    <row r="2238" spans="12:12" x14ac:dyDescent="0.2">
      <c r="L2238" s="9"/>
    </row>
    <row r="2239" spans="12:12" x14ac:dyDescent="0.2">
      <c r="L2239" s="9"/>
    </row>
    <row r="2240" spans="12:12" x14ac:dyDescent="0.2">
      <c r="L2240" s="9"/>
    </row>
    <row r="2241" spans="12:12" x14ac:dyDescent="0.2">
      <c r="L2241" s="9"/>
    </row>
    <row r="2242" spans="12:12" x14ac:dyDescent="0.2">
      <c r="L2242" s="9"/>
    </row>
    <row r="2243" spans="12:12" x14ac:dyDescent="0.2">
      <c r="L2243" s="9"/>
    </row>
    <row r="2244" spans="12:12" x14ac:dyDescent="0.2">
      <c r="L2244" s="9"/>
    </row>
    <row r="2245" spans="12:12" x14ac:dyDescent="0.2">
      <c r="L2245" s="9"/>
    </row>
    <row r="2246" spans="12:12" x14ac:dyDescent="0.2">
      <c r="L2246" s="9"/>
    </row>
    <row r="2247" spans="12:12" x14ac:dyDescent="0.2">
      <c r="L2247" s="9"/>
    </row>
    <row r="2248" spans="12:12" x14ac:dyDescent="0.2">
      <c r="L2248" s="9"/>
    </row>
    <row r="2249" spans="12:12" x14ac:dyDescent="0.2">
      <c r="L2249" s="9"/>
    </row>
    <row r="2250" spans="12:12" x14ac:dyDescent="0.2">
      <c r="L2250" s="9"/>
    </row>
    <row r="2251" spans="12:12" x14ac:dyDescent="0.2">
      <c r="L2251" s="9"/>
    </row>
    <row r="2252" spans="12:12" x14ac:dyDescent="0.2">
      <c r="L2252" s="9"/>
    </row>
    <row r="2253" spans="12:12" x14ac:dyDescent="0.2">
      <c r="L2253" s="9"/>
    </row>
    <row r="2254" spans="12:12" x14ac:dyDescent="0.2">
      <c r="L2254" s="9"/>
    </row>
    <row r="2255" spans="12:12" x14ac:dyDescent="0.2">
      <c r="L2255" s="9"/>
    </row>
    <row r="2256" spans="12:12" x14ac:dyDescent="0.2">
      <c r="L2256" s="9"/>
    </row>
    <row r="2257" spans="12:12" x14ac:dyDescent="0.2">
      <c r="L2257" s="9"/>
    </row>
    <row r="2258" spans="12:12" x14ac:dyDescent="0.2">
      <c r="L2258" s="9"/>
    </row>
    <row r="2259" spans="12:12" x14ac:dyDescent="0.2">
      <c r="L2259" s="9"/>
    </row>
    <row r="2260" spans="12:12" x14ac:dyDescent="0.2">
      <c r="L2260" s="9"/>
    </row>
    <row r="2261" spans="12:12" x14ac:dyDescent="0.2">
      <c r="L2261" s="9"/>
    </row>
    <row r="2262" spans="12:12" x14ac:dyDescent="0.2">
      <c r="L2262" s="9"/>
    </row>
    <row r="2263" spans="12:12" x14ac:dyDescent="0.2">
      <c r="L2263" s="9"/>
    </row>
    <row r="2264" spans="12:12" x14ac:dyDescent="0.2">
      <c r="L2264" s="9"/>
    </row>
    <row r="2265" spans="12:12" x14ac:dyDescent="0.2">
      <c r="L2265" s="9"/>
    </row>
    <row r="2266" spans="12:12" x14ac:dyDescent="0.2">
      <c r="L2266" s="9"/>
    </row>
    <row r="2267" spans="12:12" x14ac:dyDescent="0.2">
      <c r="L2267" s="9"/>
    </row>
    <row r="2268" spans="12:12" x14ac:dyDescent="0.2">
      <c r="L2268" s="9"/>
    </row>
    <row r="2269" spans="12:12" x14ac:dyDescent="0.2">
      <c r="L2269" s="9"/>
    </row>
    <row r="2270" spans="12:12" x14ac:dyDescent="0.2">
      <c r="L2270" s="9"/>
    </row>
    <row r="2271" spans="12:12" x14ac:dyDescent="0.2">
      <c r="L2271" s="9"/>
    </row>
    <row r="2272" spans="12:12" x14ac:dyDescent="0.2">
      <c r="L2272" s="9"/>
    </row>
    <row r="2273" spans="12:12" x14ac:dyDescent="0.2">
      <c r="L2273" s="9"/>
    </row>
    <row r="2274" spans="12:12" x14ac:dyDescent="0.2">
      <c r="L2274" s="9"/>
    </row>
    <row r="2275" spans="12:12" x14ac:dyDescent="0.2">
      <c r="L2275" s="9"/>
    </row>
    <row r="2276" spans="12:12" x14ac:dyDescent="0.2">
      <c r="L2276" s="9"/>
    </row>
    <row r="2277" spans="12:12" x14ac:dyDescent="0.2">
      <c r="L2277" s="9"/>
    </row>
    <row r="2278" spans="12:12" x14ac:dyDescent="0.2">
      <c r="L2278" s="9"/>
    </row>
    <row r="2279" spans="12:12" x14ac:dyDescent="0.2">
      <c r="L2279" s="9"/>
    </row>
    <row r="2280" spans="12:12" x14ac:dyDescent="0.2">
      <c r="L2280" s="9"/>
    </row>
    <row r="2281" spans="12:12" x14ac:dyDescent="0.2">
      <c r="L2281" s="9"/>
    </row>
    <row r="2282" spans="12:12" x14ac:dyDescent="0.2">
      <c r="L2282" s="9"/>
    </row>
    <row r="2283" spans="12:12" x14ac:dyDescent="0.2">
      <c r="L2283" s="9"/>
    </row>
    <row r="2284" spans="12:12" x14ac:dyDescent="0.2">
      <c r="L2284" s="9"/>
    </row>
    <row r="2285" spans="12:12" x14ac:dyDescent="0.2">
      <c r="L2285" s="9"/>
    </row>
    <row r="2286" spans="12:12" x14ac:dyDescent="0.2">
      <c r="L2286" s="9"/>
    </row>
    <row r="2287" spans="12:12" x14ac:dyDescent="0.2">
      <c r="L2287" s="9"/>
    </row>
    <row r="2288" spans="12:12" x14ac:dyDescent="0.2">
      <c r="L2288" s="9"/>
    </row>
    <row r="2289" spans="12:12" x14ac:dyDescent="0.2">
      <c r="L2289" s="9"/>
    </row>
    <row r="2290" spans="12:12" x14ac:dyDescent="0.2">
      <c r="L2290" s="9"/>
    </row>
    <row r="2291" spans="12:12" x14ac:dyDescent="0.2">
      <c r="L2291" s="9"/>
    </row>
    <row r="2292" spans="12:12" x14ac:dyDescent="0.2">
      <c r="L2292" s="9"/>
    </row>
    <row r="2293" spans="12:12" x14ac:dyDescent="0.2">
      <c r="L2293" s="9"/>
    </row>
    <row r="2294" spans="12:12" x14ac:dyDescent="0.2">
      <c r="L2294" s="9"/>
    </row>
    <row r="2295" spans="12:12" x14ac:dyDescent="0.2">
      <c r="L2295" s="9"/>
    </row>
    <row r="2296" spans="12:12" x14ac:dyDescent="0.2">
      <c r="L2296" s="9"/>
    </row>
    <row r="2297" spans="12:12" x14ac:dyDescent="0.2">
      <c r="L2297" s="9"/>
    </row>
    <row r="2298" spans="12:12" x14ac:dyDescent="0.2">
      <c r="L2298" s="9"/>
    </row>
    <row r="2299" spans="12:12" x14ac:dyDescent="0.2">
      <c r="L2299" s="9"/>
    </row>
    <row r="2300" spans="12:12" x14ac:dyDescent="0.2">
      <c r="L2300" s="9"/>
    </row>
    <row r="2301" spans="12:12" x14ac:dyDescent="0.2">
      <c r="L2301" s="9"/>
    </row>
    <row r="2302" spans="12:12" x14ac:dyDescent="0.2">
      <c r="L2302" s="9"/>
    </row>
    <row r="2303" spans="12:12" x14ac:dyDescent="0.2">
      <c r="L2303" s="9"/>
    </row>
    <row r="2304" spans="12:12" x14ac:dyDescent="0.2">
      <c r="L2304" s="9"/>
    </row>
    <row r="2305" spans="12:12" x14ac:dyDescent="0.2">
      <c r="L2305" s="9"/>
    </row>
    <row r="2306" spans="12:12" x14ac:dyDescent="0.2">
      <c r="L2306" s="9"/>
    </row>
    <row r="2307" spans="12:12" x14ac:dyDescent="0.2">
      <c r="L2307" s="9"/>
    </row>
    <row r="2308" spans="12:12" x14ac:dyDescent="0.2">
      <c r="L2308" s="9"/>
    </row>
    <row r="2309" spans="12:12" x14ac:dyDescent="0.2">
      <c r="L2309" s="9"/>
    </row>
    <row r="2310" spans="12:12" x14ac:dyDescent="0.2">
      <c r="L2310" s="9"/>
    </row>
    <row r="2311" spans="12:12" x14ac:dyDescent="0.2">
      <c r="L2311" s="9"/>
    </row>
    <row r="2312" spans="12:12" x14ac:dyDescent="0.2">
      <c r="L2312" s="9"/>
    </row>
    <row r="2313" spans="12:12" x14ac:dyDescent="0.2">
      <c r="L2313" s="9"/>
    </row>
    <row r="2314" spans="12:12" x14ac:dyDescent="0.2">
      <c r="L2314" s="9"/>
    </row>
    <row r="2315" spans="12:12" x14ac:dyDescent="0.2">
      <c r="L2315" s="9"/>
    </row>
    <row r="2316" spans="12:12" x14ac:dyDescent="0.2">
      <c r="L2316" s="9"/>
    </row>
    <row r="2317" spans="12:12" x14ac:dyDescent="0.2">
      <c r="L2317" s="9"/>
    </row>
    <row r="2318" spans="12:12" x14ac:dyDescent="0.2">
      <c r="L2318" s="9"/>
    </row>
    <row r="2319" spans="12:12" x14ac:dyDescent="0.2">
      <c r="L2319" s="9"/>
    </row>
    <row r="2320" spans="12:12" x14ac:dyDescent="0.2">
      <c r="L2320" s="9"/>
    </row>
    <row r="2321" spans="12:12" x14ac:dyDescent="0.2">
      <c r="L2321" s="9"/>
    </row>
    <row r="2322" spans="12:12" x14ac:dyDescent="0.2">
      <c r="L2322" s="9"/>
    </row>
    <row r="2323" spans="12:12" x14ac:dyDescent="0.2">
      <c r="L2323" s="9"/>
    </row>
    <row r="2324" spans="12:12" x14ac:dyDescent="0.2">
      <c r="L2324" s="9"/>
    </row>
    <row r="2325" spans="12:12" x14ac:dyDescent="0.2">
      <c r="L2325" s="9"/>
    </row>
    <row r="2326" spans="12:12" x14ac:dyDescent="0.2">
      <c r="L2326" s="9"/>
    </row>
    <row r="2327" spans="12:12" x14ac:dyDescent="0.2">
      <c r="L2327" s="9"/>
    </row>
    <row r="2328" spans="12:12" x14ac:dyDescent="0.2">
      <c r="L2328" s="9"/>
    </row>
    <row r="2329" spans="12:12" x14ac:dyDescent="0.2">
      <c r="L2329" s="9"/>
    </row>
    <row r="2330" spans="12:12" x14ac:dyDescent="0.2">
      <c r="L2330" s="9"/>
    </row>
    <row r="2331" spans="12:12" x14ac:dyDescent="0.2">
      <c r="L2331" s="9"/>
    </row>
    <row r="2332" spans="12:12" x14ac:dyDescent="0.2">
      <c r="L2332" s="9"/>
    </row>
    <row r="2333" spans="12:12" x14ac:dyDescent="0.2">
      <c r="L2333" s="9"/>
    </row>
    <row r="2334" spans="12:12" x14ac:dyDescent="0.2">
      <c r="L2334" s="9"/>
    </row>
    <row r="2335" spans="12:12" x14ac:dyDescent="0.2">
      <c r="L2335" s="9"/>
    </row>
    <row r="2336" spans="12:12" x14ac:dyDescent="0.2">
      <c r="L2336" s="9"/>
    </row>
    <row r="2337" spans="12:12" x14ac:dyDescent="0.2">
      <c r="L2337" s="9"/>
    </row>
    <row r="2338" spans="12:12" x14ac:dyDescent="0.2">
      <c r="L2338" s="9"/>
    </row>
    <row r="2339" spans="12:12" x14ac:dyDescent="0.2">
      <c r="L2339" s="9"/>
    </row>
    <row r="2340" spans="12:12" x14ac:dyDescent="0.2">
      <c r="L2340" s="9"/>
    </row>
    <row r="2341" spans="12:12" x14ac:dyDescent="0.2">
      <c r="L2341" s="9"/>
    </row>
    <row r="2342" spans="12:12" x14ac:dyDescent="0.2">
      <c r="L2342" s="9"/>
    </row>
    <row r="2343" spans="12:12" x14ac:dyDescent="0.2">
      <c r="L2343" s="9"/>
    </row>
    <row r="2344" spans="12:12" x14ac:dyDescent="0.2">
      <c r="L2344" s="9"/>
    </row>
    <row r="2345" spans="12:12" x14ac:dyDescent="0.2">
      <c r="L2345" s="9"/>
    </row>
    <row r="2346" spans="12:12" x14ac:dyDescent="0.2">
      <c r="L2346" s="9"/>
    </row>
    <row r="2347" spans="12:12" x14ac:dyDescent="0.2">
      <c r="L2347" s="9"/>
    </row>
    <row r="2348" spans="12:12" x14ac:dyDescent="0.2">
      <c r="L2348" s="9"/>
    </row>
    <row r="2349" spans="12:12" x14ac:dyDescent="0.2">
      <c r="L2349" s="9"/>
    </row>
    <row r="2350" spans="12:12" x14ac:dyDescent="0.2">
      <c r="L2350" s="9"/>
    </row>
    <row r="2351" spans="12:12" x14ac:dyDescent="0.2">
      <c r="L2351" s="9"/>
    </row>
    <row r="2352" spans="12:12" x14ac:dyDescent="0.2">
      <c r="L2352" s="9"/>
    </row>
    <row r="2353" spans="12:12" x14ac:dyDescent="0.2">
      <c r="L2353" s="9"/>
    </row>
    <row r="2354" spans="12:12" x14ac:dyDescent="0.2">
      <c r="L2354" s="9"/>
    </row>
    <row r="2355" spans="12:12" x14ac:dyDescent="0.2">
      <c r="L2355" s="9"/>
    </row>
    <row r="2356" spans="12:12" x14ac:dyDescent="0.2">
      <c r="L2356" s="9"/>
    </row>
    <row r="2357" spans="12:12" x14ac:dyDescent="0.2">
      <c r="L2357" s="9"/>
    </row>
    <row r="2358" spans="12:12" x14ac:dyDescent="0.2">
      <c r="L2358" s="9"/>
    </row>
    <row r="2359" spans="12:12" x14ac:dyDescent="0.2">
      <c r="L2359" s="9"/>
    </row>
    <row r="2360" spans="12:12" x14ac:dyDescent="0.2">
      <c r="L2360" s="9"/>
    </row>
    <row r="2361" spans="12:12" x14ac:dyDescent="0.2">
      <c r="L2361" s="9"/>
    </row>
    <row r="2362" spans="12:12" x14ac:dyDescent="0.2">
      <c r="L2362" s="9"/>
    </row>
    <row r="2363" spans="12:12" x14ac:dyDescent="0.2">
      <c r="L2363" s="9"/>
    </row>
    <row r="2364" spans="12:12" x14ac:dyDescent="0.2">
      <c r="L2364" s="9"/>
    </row>
    <row r="2365" spans="12:12" x14ac:dyDescent="0.2">
      <c r="L2365" s="9"/>
    </row>
    <row r="2366" spans="12:12" x14ac:dyDescent="0.2">
      <c r="L2366" s="9"/>
    </row>
    <row r="2367" spans="12:12" x14ac:dyDescent="0.2">
      <c r="L2367" s="9"/>
    </row>
    <row r="2368" spans="12:12" x14ac:dyDescent="0.2">
      <c r="L2368" s="9"/>
    </row>
    <row r="2369" spans="12:12" x14ac:dyDescent="0.2">
      <c r="L2369" s="9"/>
    </row>
    <row r="2370" spans="12:12" x14ac:dyDescent="0.2">
      <c r="L2370" s="9"/>
    </row>
    <row r="2371" spans="12:12" x14ac:dyDescent="0.2">
      <c r="L2371" s="9"/>
    </row>
    <row r="2372" spans="12:12" x14ac:dyDescent="0.2">
      <c r="L2372" s="9"/>
    </row>
    <row r="2373" spans="12:12" x14ac:dyDescent="0.2">
      <c r="L2373" s="9"/>
    </row>
    <row r="2374" spans="12:12" x14ac:dyDescent="0.2">
      <c r="L2374" s="9"/>
    </row>
    <row r="2375" spans="12:12" x14ac:dyDescent="0.2">
      <c r="L2375" s="9"/>
    </row>
    <row r="2376" spans="12:12" x14ac:dyDescent="0.2">
      <c r="L2376" s="9"/>
    </row>
    <row r="2377" spans="12:12" x14ac:dyDescent="0.2">
      <c r="L2377" s="9"/>
    </row>
    <row r="2378" spans="12:12" x14ac:dyDescent="0.2">
      <c r="L2378" s="9"/>
    </row>
    <row r="2379" spans="12:12" x14ac:dyDescent="0.2">
      <c r="L2379" s="9"/>
    </row>
    <row r="2380" spans="12:12" x14ac:dyDescent="0.2">
      <c r="L2380" s="9"/>
    </row>
    <row r="2381" spans="12:12" x14ac:dyDescent="0.2">
      <c r="L2381" s="9"/>
    </row>
    <row r="2382" spans="12:12" x14ac:dyDescent="0.2">
      <c r="L2382" s="9"/>
    </row>
    <row r="2383" spans="12:12" x14ac:dyDescent="0.2">
      <c r="L2383" s="9"/>
    </row>
    <row r="2384" spans="12:12" x14ac:dyDescent="0.2">
      <c r="L2384" s="9"/>
    </row>
    <row r="2385" spans="12:12" x14ac:dyDescent="0.2">
      <c r="L2385" s="9"/>
    </row>
    <row r="2386" spans="12:12" x14ac:dyDescent="0.2">
      <c r="L2386" s="9"/>
    </row>
    <row r="2387" spans="12:12" x14ac:dyDescent="0.2">
      <c r="L2387" s="9"/>
    </row>
    <row r="2388" spans="12:12" x14ac:dyDescent="0.2">
      <c r="L2388" s="9"/>
    </row>
    <row r="2389" spans="12:12" x14ac:dyDescent="0.2">
      <c r="L2389" s="9"/>
    </row>
    <row r="2390" spans="12:12" x14ac:dyDescent="0.2">
      <c r="L2390" s="9"/>
    </row>
    <row r="2391" spans="12:12" x14ac:dyDescent="0.2">
      <c r="L2391" s="9"/>
    </row>
    <row r="2392" spans="12:12" x14ac:dyDescent="0.2">
      <c r="L2392" s="9"/>
    </row>
    <row r="2393" spans="12:12" x14ac:dyDescent="0.2">
      <c r="L2393" s="9"/>
    </row>
    <row r="2394" spans="12:12" x14ac:dyDescent="0.2">
      <c r="L2394" s="9"/>
    </row>
    <row r="2395" spans="12:12" x14ac:dyDescent="0.2">
      <c r="L2395" s="9"/>
    </row>
    <row r="2396" spans="12:12" x14ac:dyDescent="0.2">
      <c r="L2396" s="9"/>
    </row>
    <row r="2397" spans="12:12" x14ac:dyDescent="0.2">
      <c r="L2397" s="9"/>
    </row>
    <row r="2398" spans="12:12" x14ac:dyDescent="0.2">
      <c r="L2398" s="9"/>
    </row>
    <row r="2399" spans="12:12" x14ac:dyDescent="0.2">
      <c r="L2399" s="9"/>
    </row>
    <row r="2400" spans="12:12" x14ac:dyDescent="0.2">
      <c r="L2400" s="9"/>
    </row>
    <row r="2401" spans="12:12" x14ac:dyDescent="0.2">
      <c r="L2401" s="9"/>
    </row>
    <row r="2402" spans="12:12" x14ac:dyDescent="0.2">
      <c r="L2402" s="9"/>
    </row>
    <row r="2403" spans="12:12" x14ac:dyDescent="0.2">
      <c r="L2403" s="9"/>
    </row>
    <row r="2404" spans="12:12" x14ac:dyDescent="0.2">
      <c r="L2404" s="9"/>
    </row>
    <row r="2405" spans="12:12" x14ac:dyDescent="0.2">
      <c r="L2405" s="9"/>
    </row>
    <row r="2406" spans="12:12" x14ac:dyDescent="0.2">
      <c r="L2406" s="9"/>
    </row>
    <row r="2407" spans="12:12" x14ac:dyDescent="0.2">
      <c r="L2407" s="9"/>
    </row>
    <row r="2408" spans="12:12" x14ac:dyDescent="0.2">
      <c r="L2408" s="9"/>
    </row>
    <row r="2409" spans="12:12" x14ac:dyDescent="0.2">
      <c r="L2409" s="9"/>
    </row>
    <row r="2410" spans="12:12" x14ac:dyDescent="0.2">
      <c r="L2410" s="9"/>
    </row>
    <row r="2411" spans="12:12" x14ac:dyDescent="0.2">
      <c r="L2411" s="9"/>
    </row>
    <row r="2412" spans="12:12" x14ac:dyDescent="0.2">
      <c r="L2412" s="9"/>
    </row>
    <row r="2413" spans="12:12" x14ac:dyDescent="0.2">
      <c r="L2413" s="9"/>
    </row>
    <row r="2414" spans="12:12" x14ac:dyDescent="0.2">
      <c r="L2414" s="9"/>
    </row>
    <row r="2415" spans="12:12" x14ac:dyDescent="0.2">
      <c r="L2415" s="9"/>
    </row>
    <row r="2416" spans="12:12" x14ac:dyDescent="0.2">
      <c r="L2416" s="9"/>
    </row>
    <row r="2417" spans="12:12" x14ac:dyDescent="0.2">
      <c r="L2417" s="9"/>
    </row>
    <row r="2418" spans="12:12" x14ac:dyDescent="0.2">
      <c r="L2418" s="9"/>
    </row>
    <row r="2419" spans="12:12" x14ac:dyDescent="0.2">
      <c r="L2419" s="9"/>
    </row>
    <row r="2420" spans="12:12" x14ac:dyDescent="0.2">
      <c r="L2420" s="9"/>
    </row>
    <row r="2421" spans="12:12" x14ac:dyDescent="0.2">
      <c r="L2421" s="9"/>
    </row>
    <row r="2422" spans="12:12" x14ac:dyDescent="0.2">
      <c r="L2422" s="9"/>
    </row>
    <row r="2423" spans="12:12" x14ac:dyDescent="0.2">
      <c r="L2423" s="9"/>
    </row>
    <row r="2424" spans="12:12" x14ac:dyDescent="0.2">
      <c r="L2424" s="9"/>
    </row>
    <row r="2425" spans="12:12" x14ac:dyDescent="0.2">
      <c r="L2425" s="9"/>
    </row>
    <row r="2426" spans="12:12" x14ac:dyDescent="0.2">
      <c r="L2426" s="9"/>
    </row>
    <row r="2427" spans="12:12" x14ac:dyDescent="0.2">
      <c r="L2427" s="9"/>
    </row>
    <row r="2428" spans="12:12" x14ac:dyDescent="0.2">
      <c r="L2428" s="9"/>
    </row>
    <row r="2429" spans="12:12" x14ac:dyDescent="0.2">
      <c r="L2429" s="9"/>
    </row>
    <row r="2430" spans="12:12" x14ac:dyDescent="0.2">
      <c r="L2430" s="9"/>
    </row>
    <row r="2431" spans="12:12" x14ac:dyDescent="0.2">
      <c r="L2431" s="9"/>
    </row>
    <row r="2432" spans="12:12" x14ac:dyDescent="0.2">
      <c r="L2432" s="9"/>
    </row>
    <row r="2433" spans="12:12" x14ac:dyDescent="0.2">
      <c r="L2433" s="9"/>
    </row>
    <row r="2434" spans="12:12" x14ac:dyDescent="0.2">
      <c r="L2434" s="9"/>
    </row>
    <row r="2435" spans="12:12" x14ac:dyDescent="0.2">
      <c r="L2435" s="9"/>
    </row>
    <row r="2436" spans="12:12" x14ac:dyDescent="0.2">
      <c r="L2436" s="9"/>
    </row>
    <row r="2437" spans="12:12" x14ac:dyDescent="0.2">
      <c r="L2437" s="9"/>
    </row>
    <row r="2438" spans="12:12" x14ac:dyDescent="0.2">
      <c r="L2438" s="9"/>
    </row>
    <row r="2439" spans="12:12" x14ac:dyDescent="0.2">
      <c r="L2439" s="9"/>
    </row>
    <row r="2440" spans="12:12" x14ac:dyDescent="0.2">
      <c r="L2440" s="9"/>
    </row>
    <row r="2441" spans="12:12" x14ac:dyDescent="0.2">
      <c r="L2441" s="9"/>
    </row>
    <row r="2442" spans="12:12" x14ac:dyDescent="0.2">
      <c r="L2442" s="9"/>
    </row>
    <row r="2443" spans="12:12" x14ac:dyDescent="0.2">
      <c r="L2443" s="9"/>
    </row>
    <row r="2444" spans="12:12" x14ac:dyDescent="0.2">
      <c r="L2444" s="9"/>
    </row>
    <row r="2445" spans="12:12" x14ac:dyDescent="0.2">
      <c r="L2445" s="9"/>
    </row>
    <row r="2446" spans="12:12" x14ac:dyDescent="0.2">
      <c r="L2446" s="9"/>
    </row>
    <row r="2447" spans="12:12" x14ac:dyDescent="0.2">
      <c r="L2447" s="9"/>
    </row>
    <row r="2448" spans="12:12" x14ac:dyDescent="0.2">
      <c r="L2448" s="9"/>
    </row>
    <row r="2449" spans="12:12" x14ac:dyDescent="0.2">
      <c r="L2449" s="9"/>
    </row>
    <row r="2450" spans="12:12" x14ac:dyDescent="0.2">
      <c r="L2450" s="9"/>
    </row>
    <row r="2451" spans="12:12" x14ac:dyDescent="0.2">
      <c r="L2451" s="9"/>
    </row>
    <row r="2452" spans="12:12" x14ac:dyDescent="0.2">
      <c r="L2452" s="9"/>
    </row>
    <row r="2453" spans="12:12" x14ac:dyDescent="0.2">
      <c r="L2453" s="9"/>
    </row>
    <row r="2454" spans="12:12" x14ac:dyDescent="0.2">
      <c r="L2454" s="9"/>
    </row>
    <row r="2455" spans="12:12" x14ac:dyDescent="0.2">
      <c r="L2455" s="9"/>
    </row>
    <row r="2456" spans="12:12" x14ac:dyDescent="0.2">
      <c r="L2456" s="9"/>
    </row>
    <row r="2457" spans="12:12" x14ac:dyDescent="0.2">
      <c r="L2457" s="9"/>
    </row>
    <row r="2458" spans="12:12" x14ac:dyDescent="0.2">
      <c r="L2458" s="9"/>
    </row>
    <row r="2459" spans="12:12" x14ac:dyDescent="0.2">
      <c r="L2459" s="9"/>
    </row>
    <row r="2460" spans="12:12" x14ac:dyDescent="0.2">
      <c r="L2460" s="9"/>
    </row>
    <row r="2461" spans="12:12" x14ac:dyDescent="0.2">
      <c r="L2461" s="9"/>
    </row>
    <row r="2462" spans="12:12" x14ac:dyDescent="0.2">
      <c r="L2462" s="9"/>
    </row>
    <row r="2463" spans="12:12" x14ac:dyDescent="0.2">
      <c r="L2463" s="9"/>
    </row>
    <row r="2464" spans="12:12" x14ac:dyDescent="0.2">
      <c r="L2464" s="9"/>
    </row>
    <row r="2465" spans="12:12" x14ac:dyDescent="0.2">
      <c r="L2465" s="9"/>
    </row>
    <row r="2466" spans="12:12" x14ac:dyDescent="0.2">
      <c r="L2466" s="9"/>
    </row>
    <row r="2467" spans="12:12" x14ac:dyDescent="0.2">
      <c r="L2467" s="9"/>
    </row>
    <row r="2468" spans="12:12" x14ac:dyDescent="0.2">
      <c r="L2468" s="9"/>
    </row>
    <row r="2469" spans="12:12" x14ac:dyDescent="0.2">
      <c r="L2469" s="9"/>
    </row>
    <row r="2470" spans="12:12" x14ac:dyDescent="0.2">
      <c r="L2470" s="9"/>
    </row>
    <row r="2471" spans="12:12" x14ac:dyDescent="0.2">
      <c r="L2471" s="9"/>
    </row>
    <row r="2472" spans="12:12" x14ac:dyDescent="0.2">
      <c r="L2472" s="9"/>
    </row>
    <row r="2473" spans="12:12" x14ac:dyDescent="0.2">
      <c r="L2473" s="9"/>
    </row>
    <row r="2474" spans="12:12" x14ac:dyDescent="0.2">
      <c r="L2474" s="9"/>
    </row>
    <row r="2475" spans="12:12" x14ac:dyDescent="0.2">
      <c r="L2475" s="9"/>
    </row>
    <row r="2476" spans="12:12" x14ac:dyDescent="0.2">
      <c r="L2476" s="9"/>
    </row>
    <row r="2477" spans="12:12" x14ac:dyDescent="0.2">
      <c r="L2477" s="9"/>
    </row>
    <row r="2478" spans="12:12" x14ac:dyDescent="0.2">
      <c r="L2478" s="9"/>
    </row>
    <row r="2479" spans="12:12" x14ac:dyDescent="0.2">
      <c r="L2479" s="9"/>
    </row>
    <row r="2480" spans="12:12" x14ac:dyDescent="0.2">
      <c r="L2480" s="9"/>
    </row>
    <row r="2481" spans="12:12" x14ac:dyDescent="0.2">
      <c r="L2481" s="9"/>
    </row>
    <row r="2482" spans="12:12" x14ac:dyDescent="0.2">
      <c r="L2482" s="9"/>
    </row>
    <row r="2483" spans="12:12" x14ac:dyDescent="0.2">
      <c r="L2483" s="9"/>
    </row>
    <row r="2484" spans="12:12" x14ac:dyDescent="0.2">
      <c r="L2484" s="9"/>
    </row>
    <row r="2485" spans="12:12" x14ac:dyDescent="0.2">
      <c r="L2485" s="9"/>
    </row>
    <row r="2486" spans="12:12" x14ac:dyDescent="0.2">
      <c r="L2486" s="9"/>
    </row>
    <row r="2487" spans="12:12" x14ac:dyDescent="0.2">
      <c r="L2487" s="9"/>
    </row>
    <row r="2488" spans="12:12" x14ac:dyDescent="0.2">
      <c r="L2488" s="9"/>
    </row>
    <row r="2489" spans="12:12" x14ac:dyDescent="0.2">
      <c r="L2489" s="9"/>
    </row>
    <row r="2490" spans="12:12" x14ac:dyDescent="0.2">
      <c r="L2490" s="9"/>
    </row>
    <row r="2491" spans="12:12" x14ac:dyDescent="0.2">
      <c r="L2491" s="9"/>
    </row>
    <row r="2492" spans="12:12" x14ac:dyDescent="0.2">
      <c r="L2492" s="9"/>
    </row>
    <row r="2493" spans="12:12" x14ac:dyDescent="0.2">
      <c r="L2493" s="9"/>
    </row>
    <row r="2494" spans="12:12" x14ac:dyDescent="0.2">
      <c r="L2494" s="9"/>
    </row>
    <row r="2495" spans="12:12" x14ac:dyDescent="0.2">
      <c r="L2495" s="9"/>
    </row>
    <row r="2496" spans="12:12" x14ac:dyDescent="0.2">
      <c r="L2496" s="9"/>
    </row>
    <row r="2497" spans="12:12" x14ac:dyDescent="0.2">
      <c r="L2497" s="9"/>
    </row>
    <row r="2498" spans="12:12" x14ac:dyDescent="0.2">
      <c r="L2498" s="9"/>
    </row>
    <row r="2499" spans="12:12" x14ac:dyDescent="0.2">
      <c r="L2499" s="9"/>
    </row>
    <row r="2500" spans="12:12" x14ac:dyDescent="0.2">
      <c r="L2500" s="9"/>
    </row>
    <row r="2501" spans="12:12" x14ac:dyDescent="0.2">
      <c r="L2501" s="9"/>
    </row>
    <row r="2502" spans="12:12" x14ac:dyDescent="0.2">
      <c r="L2502" s="9"/>
    </row>
    <row r="2503" spans="12:12" x14ac:dyDescent="0.2">
      <c r="L2503" s="9"/>
    </row>
    <row r="2504" spans="12:12" x14ac:dyDescent="0.2">
      <c r="L2504" s="9"/>
    </row>
    <row r="2505" spans="12:12" x14ac:dyDescent="0.2">
      <c r="L2505" s="9"/>
    </row>
    <row r="2506" spans="12:12" x14ac:dyDescent="0.2">
      <c r="L2506" s="9"/>
    </row>
    <row r="2507" spans="12:12" x14ac:dyDescent="0.2">
      <c r="L2507" s="9"/>
    </row>
    <row r="2508" spans="12:12" x14ac:dyDescent="0.2">
      <c r="L2508" s="9"/>
    </row>
    <row r="2509" spans="12:12" x14ac:dyDescent="0.2">
      <c r="L2509" s="9"/>
    </row>
    <row r="2510" spans="12:12" x14ac:dyDescent="0.2">
      <c r="L2510" s="9"/>
    </row>
    <row r="2511" spans="12:12" x14ac:dyDescent="0.2">
      <c r="L2511" s="9"/>
    </row>
    <row r="2512" spans="12:12" x14ac:dyDescent="0.2">
      <c r="L2512" s="9"/>
    </row>
    <row r="2513" spans="12:12" x14ac:dyDescent="0.2">
      <c r="L2513" s="9"/>
    </row>
    <row r="2514" spans="12:12" x14ac:dyDescent="0.2">
      <c r="L2514" s="9"/>
    </row>
    <row r="2515" spans="12:12" x14ac:dyDescent="0.2">
      <c r="L2515" s="9"/>
    </row>
    <row r="2516" spans="12:12" x14ac:dyDescent="0.2">
      <c r="L2516" s="9"/>
    </row>
    <row r="2517" spans="12:12" x14ac:dyDescent="0.2">
      <c r="L2517" s="9"/>
    </row>
    <row r="2518" spans="12:12" x14ac:dyDescent="0.2">
      <c r="L2518" s="9"/>
    </row>
    <row r="2519" spans="12:12" x14ac:dyDescent="0.2">
      <c r="L2519" s="9"/>
    </row>
    <row r="2520" spans="12:12" x14ac:dyDescent="0.2">
      <c r="L2520" s="9"/>
    </row>
    <row r="2521" spans="12:12" x14ac:dyDescent="0.2">
      <c r="L2521" s="9"/>
    </row>
    <row r="2522" spans="12:12" x14ac:dyDescent="0.2">
      <c r="L2522" s="9"/>
    </row>
    <row r="2523" spans="12:12" x14ac:dyDescent="0.2">
      <c r="L2523" s="9"/>
    </row>
    <row r="2524" spans="12:12" x14ac:dyDescent="0.2">
      <c r="L2524" s="9"/>
    </row>
    <row r="2525" spans="12:12" x14ac:dyDescent="0.2">
      <c r="L2525" s="9"/>
    </row>
    <row r="2526" spans="12:12" x14ac:dyDescent="0.2">
      <c r="L2526" s="9"/>
    </row>
    <row r="2527" spans="12:12" x14ac:dyDescent="0.2">
      <c r="L2527" s="9"/>
    </row>
    <row r="2528" spans="12:12" x14ac:dyDescent="0.2">
      <c r="L2528" s="9"/>
    </row>
    <row r="2529" spans="12:12" x14ac:dyDescent="0.2">
      <c r="L2529" s="9"/>
    </row>
    <row r="2530" spans="12:12" x14ac:dyDescent="0.2">
      <c r="L2530" s="9"/>
    </row>
    <row r="2531" spans="12:12" x14ac:dyDescent="0.2">
      <c r="L2531" s="9"/>
    </row>
    <row r="2532" spans="12:12" x14ac:dyDescent="0.2">
      <c r="L2532" s="9"/>
    </row>
    <row r="2533" spans="12:12" x14ac:dyDescent="0.2">
      <c r="L2533" s="9"/>
    </row>
    <row r="2534" spans="12:12" x14ac:dyDescent="0.2">
      <c r="L2534" s="9"/>
    </row>
    <row r="2535" spans="12:12" x14ac:dyDescent="0.2">
      <c r="L2535" s="9"/>
    </row>
    <row r="2536" spans="12:12" x14ac:dyDescent="0.2">
      <c r="L2536" s="9"/>
    </row>
    <row r="2537" spans="12:12" x14ac:dyDescent="0.2">
      <c r="L2537" s="9"/>
    </row>
    <row r="2538" spans="12:12" x14ac:dyDescent="0.2">
      <c r="L2538" s="9"/>
    </row>
    <row r="2539" spans="12:12" x14ac:dyDescent="0.2">
      <c r="L2539" s="9"/>
    </row>
    <row r="2540" spans="12:12" x14ac:dyDescent="0.2">
      <c r="L2540" s="9"/>
    </row>
    <row r="2541" spans="12:12" x14ac:dyDescent="0.2">
      <c r="L2541" s="9"/>
    </row>
    <row r="2542" spans="12:12" x14ac:dyDescent="0.2">
      <c r="L2542" s="9"/>
    </row>
    <row r="2543" spans="12:12" x14ac:dyDescent="0.2">
      <c r="L2543" s="9"/>
    </row>
    <row r="2544" spans="12:12" x14ac:dyDescent="0.2">
      <c r="L2544" s="9"/>
    </row>
    <row r="2545" spans="12:12" x14ac:dyDescent="0.2">
      <c r="L2545" s="9"/>
    </row>
    <row r="2546" spans="12:12" x14ac:dyDescent="0.2">
      <c r="L2546" s="9"/>
    </row>
    <row r="2547" spans="12:12" x14ac:dyDescent="0.2">
      <c r="L2547" s="9"/>
    </row>
    <row r="2548" spans="12:12" x14ac:dyDescent="0.2">
      <c r="L2548" s="9"/>
    </row>
    <row r="2549" spans="12:12" x14ac:dyDescent="0.2">
      <c r="L2549" s="9"/>
    </row>
    <row r="2550" spans="12:12" x14ac:dyDescent="0.2">
      <c r="L2550" s="9"/>
    </row>
    <row r="2551" spans="12:12" x14ac:dyDescent="0.2">
      <c r="L2551" s="9"/>
    </row>
    <row r="2552" spans="12:12" x14ac:dyDescent="0.2">
      <c r="L2552" s="9"/>
    </row>
    <row r="2553" spans="12:12" x14ac:dyDescent="0.2">
      <c r="L2553" s="9"/>
    </row>
    <row r="2554" spans="12:12" x14ac:dyDescent="0.2">
      <c r="L2554" s="9"/>
    </row>
    <row r="2555" spans="12:12" x14ac:dyDescent="0.2">
      <c r="L2555" s="9"/>
    </row>
    <row r="2556" spans="12:12" x14ac:dyDescent="0.2">
      <c r="L2556" s="9"/>
    </row>
    <row r="2557" spans="12:12" x14ac:dyDescent="0.2">
      <c r="L2557" s="9"/>
    </row>
    <row r="2558" spans="12:12" x14ac:dyDescent="0.2">
      <c r="L2558" s="9"/>
    </row>
    <row r="2559" spans="12:12" x14ac:dyDescent="0.2">
      <c r="L2559" s="9"/>
    </row>
    <row r="2560" spans="12:12" x14ac:dyDescent="0.2">
      <c r="L2560" s="9"/>
    </row>
    <row r="2561" spans="12:12" x14ac:dyDescent="0.2">
      <c r="L2561" s="9"/>
    </row>
    <row r="2562" spans="12:12" x14ac:dyDescent="0.2">
      <c r="L2562" s="9"/>
    </row>
    <row r="2563" spans="12:12" x14ac:dyDescent="0.2">
      <c r="L2563" s="9"/>
    </row>
    <row r="2564" spans="12:12" x14ac:dyDescent="0.2">
      <c r="L2564" s="9"/>
    </row>
    <row r="2565" spans="12:12" x14ac:dyDescent="0.2">
      <c r="L2565" s="9"/>
    </row>
    <row r="2566" spans="12:12" x14ac:dyDescent="0.2">
      <c r="L2566" s="9"/>
    </row>
    <row r="2567" spans="12:12" x14ac:dyDescent="0.2">
      <c r="L2567" s="9"/>
    </row>
    <row r="2568" spans="12:12" x14ac:dyDescent="0.2">
      <c r="L2568" s="9"/>
    </row>
    <row r="2569" spans="12:12" x14ac:dyDescent="0.2">
      <c r="L2569" s="9"/>
    </row>
    <row r="2570" spans="12:12" x14ac:dyDescent="0.2">
      <c r="L2570" s="9"/>
    </row>
    <row r="2571" spans="12:12" x14ac:dyDescent="0.2">
      <c r="L2571" s="9"/>
    </row>
    <row r="2572" spans="12:12" x14ac:dyDescent="0.2">
      <c r="L2572" s="9"/>
    </row>
    <row r="2573" spans="12:12" x14ac:dyDescent="0.2">
      <c r="L2573" s="9"/>
    </row>
    <row r="2574" spans="12:12" x14ac:dyDescent="0.2">
      <c r="L2574" s="9"/>
    </row>
    <row r="2575" spans="12:12" x14ac:dyDescent="0.2">
      <c r="L2575" s="9"/>
    </row>
    <row r="2576" spans="12:12" x14ac:dyDescent="0.2">
      <c r="L2576" s="9"/>
    </row>
    <row r="2577" spans="12:12" x14ac:dyDescent="0.2">
      <c r="L2577" s="9"/>
    </row>
    <row r="2578" spans="12:12" x14ac:dyDescent="0.2">
      <c r="L2578" s="9"/>
    </row>
    <row r="2579" spans="12:12" x14ac:dyDescent="0.2">
      <c r="L2579" s="9"/>
    </row>
    <row r="2580" spans="12:12" x14ac:dyDescent="0.2">
      <c r="L2580" s="9"/>
    </row>
    <row r="2581" spans="12:12" x14ac:dyDescent="0.2">
      <c r="L2581" s="9"/>
    </row>
    <row r="2582" spans="12:12" x14ac:dyDescent="0.2">
      <c r="L2582" s="9"/>
    </row>
    <row r="2583" spans="12:12" x14ac:dyDescent="0.2">
      <c r="L2583" s="9"/>
    </row>
    <row r="2584" spans="12:12" x14ac:dyDescent="0.2">
      <c r="L2584" s="9"/>
    </row>
    <row r="2585" spans="12:12" x14ac:dyDescent="0.2">
      <c r="L2585" s="9"/>
    </row>
    <row r="2586" spans="12:12" x14ac:dyDescent="0.2">
      <c r="L2586" s="9"/>
    </row>
    <row r="2587" spans="12:12" x14ac:dyDescent="0.2">
      <c r="L2587" s="9"/>
    </row>
    <row r="2588" spans="12:12" x14ac:dyDescent="0.2">
      <c r="L2588" s="9"/>
    </row>
    <row r="2589" spans="12:12" x14ac:dyDescent="0.2">
      <c r="L2589" s="9"/>
    </row>
    <row r="2590" spans="12:12" x14ac:dyDescent="0.2">
      <c r="L2590" s="9"/>
    </row>
    <row r="2591" spans="12:12" x14ac:dyDescent="0.2">
      <c r="L2591" s="9"/>
    </row>
    <row r="2592" spans="12:12" x14ac:dyDescent="0.2">
      <c r="L2592" s="9"/>
    </row>
    <row r="2593" spans="12:12" x14ac:dyDescent="0.2">
      <c r="L2593" s="9"/>
    </row>
    <row r="2594" spans="12:12" x14ac:dyDescent="0.2">
      <c r="L2594" s="9"/>
    </row>
    <row r="2595" spans="12:12" x14ac:dyDescent="0.2">
      <c r="L2595" s="9"/>
    </row>
    <row r="2596" spans="12:12" x14ac:dyDescent="0.2">
      <c r="L2596" s="9"/>
    </row>
    <row r="2597" spans="12:12" x14ac:dyDescent="0.2">
      <c r="L2597" s="9"/>
    </row>
    <row r="2598" spans="12:12" x14ac:dyDescent="0.2">
      <c r="L2598" s="9"/>
    </row>
    <row r="2599" spans="12:12" x14ac:dyDescent="0.2">
      <c r="L2599" s="9"/>
    </row>
    <row r="2600" spans="12:12" x14ac:dyDescent="0.2">
      <c r="L2600" s="9"/>
    </row>
    <row r="2601" spans="12:12" x14ac:dyDescent="0.2">
      <c r="L2601" s="9"/>
    </row>
    <row r="2602" spans="12:12" x14ac:dyDescent="0.2">
      <c r="L2602" s="9"/>
    </row>
    <row r="2603" spans="12:12" x14ac:dyDescent="0.2">
      <c r="L2603" s="9"/>
    </row>
    <row r="2604" spans="12:12" x14ac:dyDescent="0.2">
      <c r="L2604" s="9"/>
    </row>
    <row r="2605" spans="12:12" x14ac:dyDescent="0.2">
      <c r="L2605" s="9"/>
    </row>
    <row r="2606" spans="12:12" x14ac:dyDescent="0.2">
      <c r="L2606" s="9"/>
    </row>
    <row r="2607" spans="12:12" x14ac:dyDescent="0.2">
      <c r="L2607" s="9"/>
    </row>
    <row r="2608" spans="12:12" x14ac:dyDescent="0.2">
      <c r="L2608" s="9"/>
    </row>
    <row r="2609" spans="12:12" x14ac:dyDescent="0.2">
      <c r="L2609" s="9"/>
    </row>
    <row r="2610" spans="12:12" x14ac:dyDescent="0.2">
      <c r="L2610" s="9"/>
    </row>
    <row r="2611" spans="12:12" x14ac:dyDescent="0.2">
      <c r="L2611" s="9"/>
    </row>
    <row r="2612" spans="12:12" x14ac:dyDescent="0.2">
      <c r="L2612" s="9"/>
    </row>
    <row r="2613" spans="12:12" x14ac:dyDescent="0.2">
      <c r="L2613" s="9"/>
    </row>
    <row r="2614" spans="12:12" x14ac:dyDescent="0.2">
      <c r="L2614" s="9"/>
    </row>
    <row r="2615" spans="12:12" x14ac:dyDescent="0.2">
      <c r="L2615" s="9"/>
    </row>
    <row r="2616" spans="12:12" x14ac:dyDescent="0.2">
      <c r="L2616" s="9"/>
    </row>
    <row r="2617" spans="12:12" x14ac:dyDescent="0.2">
      <c r="L2617" s="9"/>
    </row>
    <row r="2618" spans="12:12" x14ac:dyDescent="0.2">
      <c r="L2618" s="9"/>
    </row>
    <row r="2619" spans="12:12" x14ac:dyDescent="0.2">
      <c r="L2619" s="9"/>
    </row>
    <row r="2620" spans="12:12" x14ac:dyDescent="0.2">
      <c r="L2620" s="9"/>
    </row>
    <row r="2621" spans="12:12" x14ac:dyDescent="0.2">
      <c r="L2621" s="9"/>
    </row>
    <row r="2622" spans="12:12" x14ac:dyDescent="0.2">
      <c r="L2622" s="9"/>
    </row>
    <row r="2623" spans="12:12" x14ac:dyDescent="0.2">
      <c r="L2623" s="9"/>
    </row>
    <row r="2624" spans="12:12" x14ac:dyDescent="0.2">
      <c r="L2624" s="9"/>
    </row>
    <row r="2625" spans="12:12" x14ac:dyDescent="0.2">
      <c r="L2625" s="9"/>
    </row>
    <row r="2626" spans="12:12" x14ac:dyDescent="0.2">
      <c r="L2626" s="9"/>
    </row>
    <row r="2627" spans="12:12" x14ac:dyDescent="0.2">
      <c r="L2627" s="9"/>
    </row>
    <row r="2628" spans="12:12" x14ac:dyDescent="0.2">
      <c r="L2628" s="9"/>
    </row>
    <row r="2629" spans="12:12" x14ac:dyDescent="0.2">
      <c r="L2629" s="9"/>
    </row>
    <row r="2630" spans="12:12" x14ac:dyDescent="0.2">
      <c r="L2630" s="9"/>
    </row>
    <row r="2631" spans="12:12" x14ac:dyDescent="0.2">
      <c r="L2631" s="9"/>
    </row>
    <row r="2632" spans="12:12" x14ac:dyDescent="0.2">
      <c r="L2632" s="9"/>
    </row>
    <row r="2633" spans="12:12" x14ac:dyDescent="0.2">
      <c r="L2633" s="9"/>
    </row>
    <row r="2634" spans="12:12" x14ac:dyDescent="0.2">
      <c r="L2634" s="9"/>
    </row>
    <row r="2635" spans="12:12" x14ac:dyDescent="0.2">
      <c r="L2635" s="9"/>
    </row>
    <row r="2636" spans="12:12" x14ac:dyDescent="0.2">
      <c r="L2636" s="9"/>
    </row>
    <row r="2637" spans="12:12" x14ac:dyDescent="0.2">
      <c r="L2637" s="9"/>
    </row>
    <row r="2638" spans="12:12" x14ac:dyDescent="0.2">
      <c r="L2638" s="9"/>
    </row>
    <row r="2639" spans="12:12" x14ac:dyDescent="0.2">
      <c r="L2639" s="9"/>
    </row>
    <row r="2640" spans="12:12" x14ac:dyDescent="0.2">
      <c r="L2640" s="9"/>
    </row>
    <row r="2641" spans="12:12" x14ac:dyDescent="0.2">
      <c r="L2641" s="9"/>
    </row>
    <row r="2642" spans="12:12" x14ac:dyDescent="0.2">
      <c r="L2642" s="9"/>
    </row>
    <row r="2643" spans="12:12" x14ac:dyDescent="0.2">
      <c r="L2643" s="9"/>
    </row>
    <row r="2644" spans="12:12" x14ac:dyDescent="0.2">
      <c r="L2644" s="9"/>
    </row>
    <row r="2645" spans="12:12" x14ac:dyDescent="0.2">
      <c r="L2645" s="9"/>
    </row>
    <row r="2646" spans="12:12" x14ac:dyDescent="0.2">
      <c r="L2646" s="9"/>
    </row>
    <row r="2647" spans="12:12" x14ac:dyDescent="0.2">
      <c r="L2647" s="9"/>
    </row>
    <row r="2648" spans="12:12" x14ac:dyDescent="0.2">
      <c r="L2648" s="9"/>
    </row>
    <row r="2649" spans="12:12" x14ac:dyDescent="0.2">
      <c r="L2649" s="9"/>
    </row>
    <row r="2650" spans="12:12" x14ac:dyDescent="0.2">
      <c r="L2650" s="9"/>
    </row>
    <row r="2651" spans="12:12" x14ac:dyDescent="0.2">
      <c r="L2651" s="9"/>
    </row>
    <row r="2652" spans="12:12" x14ac:dyDescent="0.2">
      <c r="L2652" s="9"/>
    </row>
    <row r="2653" spans="12:12" x14ac:dyDescent="0.2">
      <c r="L2653" s="9"/>
    </row>
    <row r="2654" spans="12:12" x14ac:dyDescent="0.2">
      <c r="L2654" s="9"/>
    </row>
    <row r="2655" spans="12:12" x14ac:dyDescent="0.2">
      <c r="L2655" s="9"/>
    </row>
    <row r="2656" spans="12:12" x14ac:dyDescent="0.2">
      <c r="L2656" s="9"/>
    </row>
    <row r="2657" spans="12:12" x14ac:dyDescent="0.2">
      <c r="L2657" s="9"/>
    </row>
    <row r="2658" spans="12:12" x14ac:dyDescent="0.2">
      <c r="L2658" s="9"/>
    </row>
    <row r="2659" spans="12:12" x14ac:dyDescent="0.2">
      <c r="L2659" s="9"/>
    </row>
    <row r="2660" spans="12:12" x14ac:dyDescent="0.2">
      <c r="L2660" s="9"/>
    </row>
    <row r="2661" spans="12:12" x14ac:dyDescent="0.2">
      <c r="L2661" s="9"/>
    </row>
    <row r="2662" spans="12:12" x14ac:dyDescent="0.2">
      <c r="L2662" s="9"/>
    </row>
    <row r="2663" spans="12:12" x14ac:dyDescent="0.2">
      <c r="L2663" s="9"/>
    </row>
    <row r="2664" spans="12:12" x14ac:dyDescent="0.2">
      <c r="L2664" s="9"/>
    </row>
    <row r="2665" spans="12:12" x14ac:dyDescent="0.2">
      <c r="L2665" s="9"/>
    </row>
    <row r="2666" spans="12:12" x14ac:dyDescent="0.2">
      <c r="L2666" s="9"/>
    </row>
    <row r="2667" spans="12:12" x14ac:dyDescent="0.2">
      <c r="L2667" s="9"/>
    </row>
    <row r="2668" spans="12:12" x14ac:dyDescent="0.2">
      <c r="L2668" s="9"/>
    </row>
    <row r="2669" spans="12:12" x14ac:dyDescent="0.2">
      <c r="L2669" s="9"/>
    </row>
    <row r="2670" spans="12:12" x14ac:dyDescent="0.2">
      <c r="L2670" s="9"/>
    </row>
    <row r="2671" spans="12:12" x14ac:dyDescent="0.2">
      <c r="L2671" s="9"/>
    </row>
    <row r="2672" spans="12:12" x14ac:dyDescent="0.2">
      <c r="L2672" s="9"/>
    </row>
    <row r="2673" spans="12:12" x14ac:dyDescent="0.2">
      <c r="L2673" s="9"/>
    </row>
    <row r="2674" spans="12:12" x14ac:dyDescent="0.2">
      <c r="L2674" s="9"/>
    </row>
    <row r="2675" spans="12:12" x14ac:dyDescent="0.2">
      <c r="L2675" s="9"/>
    </row>
    <row r="2676" spans="12:12" x14ac:dyDescent="0.2">
      <c r="L2676" s="9"/>
    </row>
    <row r="2677" spans="12:12" x14ac:dyDescent="0.2">
      <c r="L2677" s="9"/>
    </row>
    <row r="2678" spans="12:12" x14ac:dyDescent="0.2">
      <c r="L2678" s="9"/>
    </row>
    <row r="2679" spans="12:12" x14ac:dyDescent="0.2">
      <c r="L2679" s="9"/>
    </row>
    <row r="2680" spans="12:12" x14ac:dyDescent="0.2">
      <c r="L2680" s="9"/>
    </row>
    <row r="2681" spans="12:12" x14ac:dyDescent="0.2">
      <c r="L2681" s="9"/>
    </row>
    <row r="2682" spans="12:12" x14ac:dyDescent="0.2">
      <c r="L2682" s="9"/>
    </row>
    <row r="2683" spans="12:12" x14ac:dyDescent="0.2">
      <c r="L2683" s="9"/>
    </row>
    <row r="2684" spans="12:12" x14ac:dyDescent="0.2">
      <c r="L2684" s="9"/>
    </row>
    <row r="2685" spans="12:12" x14ac:dyDescent="0.2">
      <c r="L2685" s="9"/>
    </row>
    <row r="2686" spans="12:12" x14ac:dyDescent="0.2">
      <c r="L2686" s="9"/>
    </row>
    <row r="2687" spans="12:12" x14ac:dyDescent="0.2">
      <c r="L2687" s="9"/>
    </row>
    <row r="2688" spans="12:12" x14ac:dyDescent="0.2">
      <c r="L2688" s="9"/>
    </row>
    <row r="2689" spans="12:12" x14ac:dyDescent="0.2">
      <c r="L2689" s="9"/>
    </row>
    <row r="2690" spans="12:12" x14ac:dyDescent="0.2">
      <c r="L2690" s="9"/>
    </row>
    <row r="2691" spans="12:12" x14ac:dyDescent="0.2">
      <c r="L2691" s="9"/>
    </row>
    <row r="2692" spans="12:12" x14ac:dyDescent="0.2">
      <c r="L2692" s="9"/>
    </row>
    <row r="2693" spans="12:12" x14ac:dyDescent="0.2">
      <c r="L2693" s="9"/>
    </row>
    <row r="2694" spans="12:12" x14ac:dyDescent="0.2">
      <c r="L2694" s="9"/>
    </row>
    <row r="2695" spans="12:12" x14ac:dyDescent="0.2">
      <c r="L2695" s="9"/>
    </row>
    <row r="2696" spans="12:12" x14ac:dyDescent="0.2">
      <c r="L2696" s="9"/>
    </row>
    <row r="2697" spans="12:12" x14ac:dyDescent="0.2">
      <c r="L2697" s="9"/>
    </row>
    <row r="2698" spans="12:12" x14ac:dyDescent="0.2">
      <c r="L2698" s="9"/>
    </row>
    <row r="2699" spans="12:12" x14ac:dyDescent="0.2">
      <c r="L2699" s="9"/>
    </row>
    <row r="2700" spans="12:12" x14ac:dyDescent="0.2">
      <c r="L2700" s="9"/>
    </row>
    <row r="2701" spans="12:12" x14ac:dyDescent="0.2">
      <c r="L2701" s="9"/>
    </row>
    <row r="2702" spans="12:12" x14ac:dyDescent="0.2">
      <c r="L2702" s="9"/>
    </row>
    <row r="2703" spans="12:12" x14ac:dyDescent="0.2">
      <c r="L2703" s="9"/>
    </row>
    <row r="2704" spans="12:12" x14ac:dyDescent="0.2">
      <c r="L2704" s="9"/>
    </row>
    <row r="2705" spans="12:12" x14ac:dyDescent="0.2">
      <c r="L2705" s="9"/>
    </row>
    <row r="2706" spans="12:12" x14ac:dyDescent="0.2">
      <c r="L2706" s="9"/>
    </row>
    <row r="2707" spans="12:12" x14ac:dyDescent="0.2">
      <c r="L2707" s="9"/>
    </row>
    <row r="2708" spans="12:12" x14ac:dyDescent="0.2">
      <c r="L2708" s="9"/>
    </row>
    <row r="2709" spans="12:12" x14ac:dyDescent="0.2">
      <c r="L2709" s="9"/>
    </row>
    <row r="2710" spans="12:12" x14ac:dyDescent="0.2">
      <c r="L2710" s="9"/>
    </row>
    <row r="2711" spans="12:12" x14ac:dyDescent="0.2">
      <c r="L2711" s="9"/>
    </row>
    <row r="2712" spans="12:12" x14ac:dyDescent="0.2">
      <c r="L2712" s="9"/>
    </row>
    <row r="2713" spans="12:12" x14ac:dyDescent="0.2">
      <c r="L2713" s="9"/>
    </row>
    <row r="2714" spans="12:12" x14ac:dyDescent="0.2">
      <c r="L2714" s="9"/>
    </row>
    <row r="2715" spans="12:12" x14ac:dyDescent="0.2">
      <c r="L2715" s="9"/>
    </row>
    <row r="2716" spans="12:12" x14ac:dyDescent="0.2">
      <c r="L2716" s="9"/>
    </row>
    <row r="2717" spans="12:12" x14ac:dyDescent="0.2">
      <c r="L2717" s="9"/>
    </row>
    <row r="2718" spans="12:12" x14ac:dyDescent="0.2">
      <c r="L2718" s="9"/>
    </row>
    <row r="2719" spans="12:12" x14ac:dyDescent="0.2">
      <c r="L2719" s="9"/>
    </row>
    <row r="2720" spans="12:12" x14ac:dyDescent="0.2">
      <c r="L2720" s="9"/>
    </row>
    <row r="2721" spans="12:12" x14ac:dyDescent="0.2">
      <c r="L2721" s="9"/>
    </row>
    <row r="2722" spans="12:12" x14ac:dyDescent="0.2">
      <c r="L2722" s="9"/>
    </row>
    <row r="2723" spans="12:12" x14ac:dyDescent="0.2">
      <c r="L2723" s="9"/>
    </row>
    <row r="2724" spans="12:12" x14ac:dyDescent="0.2">
      <c r="L2724" s="9"/>
    </row>
    <row r="2725" spans="12:12" x14ac:dyDescent="0.2">
      <c r="L2725" s="9"/>
    </row>
    <row r="2726" spans="12:12" x14ac:dyDescent="0.2">
      <c r="L2726" s="9"/>
    </row>
    <row r="2727" spans="12:12" x14ac:dyDescent="0.2">
      <c r="L2727" s="9"/>
    </row>
    <row r="2728" spans="12:12" x14ac:dyDescent="0.2">
      <c r="L2728" s="9"/>
    </row>
    <row r="2729" spans="12:12" x14ac:dyDescent="0.2">
      <c r="L2729" s="9"/>
    </row>
    <row r="2730" spans="12:12" x14ac:dyDescent="0.2">
      <c r="L2730" s="9"/>
    </row>
    <row r="2731" spans="12:12" x14ac:dyDescent="0.2">
      <c r="L2731" s="9"/>
    </row>
    <row r="2732" spans="12:12" x14ac:dyDescent="0.2">
      <c r="L2732" s="9"/>
    </row>
    <row r="2733" spans="12:12" x14ac:dyDescent="0.2">
      <c r="L2733" s="9"/>
    </row>
    <row r="2734" spans="12:12" x14ac:dyDescent="0.2">
      <c r="L2734" s="9"/>
    </row>
    <row r="2735" spans="12:12" x14ac:dyDescent="0.2">
      <c r="L2735" s="9"/>
    </row>
    <row r="2736" spans="12:12" x14ac:dyDescent="0.2">
      <c r="L2736" s="9"/>
    </row>
    <row r="2737" spans="12:12" x14ac:dyDescent="0.2">
      <c r="L2737" s="9"/>
    </row>
    <row r="2738" spans="12:12" x14ac:dyDescent="0.2">
      <c r="L2738" s="9"/>
    </row>
    <row r="2739" spans="12:12" x14ac:dyDescent="0.2">
      <c r="L2739" s="9"/>
    </row>
    <row r="2740" spans="12:12" x14ac:dyDescent="0.2">
      <c r="L2740" s="9"/>
    </row>
    <row r="2741" spans="12:12" x14ac:dyDescent="0.2">
      <c r="L2741" s="9"/>
    </row>
    <row r="2742" spans="12:12" x14ac:dyDescent="0.2">
      <c r="L2742" s="9"/>
    </row>
    <row r="2743" spans="12:12" x14ac:dyDescent="0.2">
      <c r="L2743" s="9"/>
    </row>
    <row r="2744" spans="12:12" x14ac:dyDescent="0.2">
      <c r="L2744" s="9"/>
    </row>
    <row r="2745" spans="12:12" x14ac:dyDescent="0.2">
      <c r="L2745" s="9"/>
    </row>
    <row r="2746" spans="12:12" x14ac:dyDescent="0.2">
      <c r="L2746" s="9"/>
    </row>
    <row r="2747" spans="12:12" x14ac:dyDescent="0.2">
      <c r="L2747" s="9"/>
    </row>
    <row r="2748" spans="12:12" x14ac:dyDescent="0.2">
      <c r="L2748" s="9"/>
    </row>
    <row r="2749" spans="12:12" x14ac:dyDescent="0.2">
      <c r="L2749" s="9"/>
    </row>
    <row r="2750" spans="12:12" x14ac:dyDescent="0.2">
      <c r="L2750" s="9"/>
    </row>
    <row r="2751" spans="12:12" x14ac:dyDescent="0.2">
      <c r="L2751" s="9"/>
    </row>
    <row r="2752" spans="12:12" x14ac:dyDescent="0.2">
      <c r="L2752" s="9"/>
    </row>
    <row r="2753" spans="12:12" x14ac:dyDescent="0.2">
      <c r="L2753" s="9"/>
    </row>
    <row r="2754" spans="12:12" x14ac:dyDescent="0.2">
      <c r="L2754" s="9"/>
    </row>
    <row r="2755" spans="12:12" x14ac:dyDescent="0.2">
      <c r="L2755" s="9"/>
    </row>
    <row r="2756" spans="12:12" x14ac:dyDescent="0.2">
      <c r="L2756" s="9"/>
    </row>
    <row r="2757" spans="12:12" x14ac:dyDescent="0.2">
      <c r="L2757" s="9"/>
    </row>
    <row r="2758" spans="12:12" x14ac:dyDescent="0.2">
      <c r="L2758" s="9"/>
    </row>
    <row r="2759" spans="12:12" x14ac:dyDescent="0.2">
      <c r="L2759" s="9"/>
    </row>
    <row r="2760" spans="12:12" x14ac:dyDescent="0.2">
      <c r="L2760" s="9"/>
    </row>
    <row r="2761" spans="12:12" x14ac:dyDescent="0.2">
      <c r="L2761" s="9"/>
    </row>
    <row r="2762" spans="12:12" x14ac:dyDescent="0.2">
      <c r="L2762" s="9"/>
    </row>
    <row r="2763" spans="12:12" x14ac:dyDescent="0.2">
      <c r="L2763" s="9"/>
    </row>
    <row r="2764" spans="12:12" x14ac:dyDescent="0.2">
      <c r="L2764" s="9"/>
    </row>
    <row r="2765" spans="12:12" x14ac:dyDescent="0.2">
      <c r="L2765" s="9"/>
    </row>
    <row r="2766" spans="12:12" x14ac:dyDescent="0.2">
      <c r="L2766" s="9"/>
    </row>
    <row r="2767" spans="12:12" x14ac:dyDescent="0.2">
      <c r="L2767" s="9"/>
    </row>
    <row r="2768" spans="12:12" x14ac:dyDescent="0.2">
      <c r="L2768" s="9"/>
    </row>
    <row r="2769" spans="12:12" x14ac:dyDescent="0.2">
      <c r="L2769" s="9"/>
    </row>
    <row r="2770" spans="12:12" x14ac:dyDescent="0.2">
      <c r="L2770" s="9"/>
    </row>
    <row r="2771" spans="12:12" x14ac:dyDescent="0.2">
      <c r="L2771" s="9"/>
    </row>
    <row r="2772" spans="12:12" x14ac:dyDescent="0.2">
      <c r="L2772" s="9"/>
    </row>
    <row r="2773" spans="12:12" x14ac:dyDescent="0.2">
      <c r="L2773" s="9"/>
    </row>
    <row r="2774" spans="12:12" x14ac:dyDescent="0.2">
      <c r="L2774" s="9"/>
    </row>
    <row r="2775" spans="12:12" x14ac:dyDescent="0.2">
      <c r="L2775" s="9"/>
    </row>
    <row r="2776" spans="12:12" x14ac:dyDescent="0.2">
      <c r="L2776" s="9"/>
    </row>
    <row r="2777" spans="12:12" x14ac:dyDescent="0.2">
      <c r="L2777" s="9"/>
    </row>
    <row r="2778" spans="12:12" x14ac:dyDescent="0.2">
      <c r="L2778" s="9"/>
    </row>
    <row r="2779" spans="12:12" x14ac:dyDescent="0.2">
      <c r="L2779" s="9"/>
    </row>
    <row r="2780" spans="12:12" x14ac:dyDescent="0.2">
      <c r="L2780" s="9"/>
    </row>
    <row r="2781" spans="12:12" x14ac:dyDescent="0.2">
      <c r="L2781" s="9"/>
    </row>
    <row r="2782" spans="12:12" x14ac:dyDescent="0.2">
      <c r="L2782" s="9"/>
    </row>
    <row r="2783" spans="12:12" x14ac:dyDescent="0.2">
      <c r="L2783" s="9"/>
    </row>
    <row r="2784" spans="12:12" x14ac:dyDescent="0.2">
      <c r="L2784" s="9"/>
    </row>
    <row r="2785" spans="12:12" x14ac:dyDescent="0.2">
      <c r="L2785" s="9"/>
    </row>
    <row r="2786" spans="12:12" x14ac:dyDescent="0.2">
      <c r="L2786" s="9"/>
    </row>
    <row r="2787" spans="12:12" x14ac:dyDescent="0.2">
      <c r="L2787" s="9"/>
    </row>
    <row r="2788" spans="12:12" x14ac:dyDescent="0.2">
      <c r="L2788" s="9"/>
    </row>
    <row r="2789" spans="12:12" x14ac:dyDescent="0.2">
      <c r="L2789" s="9"/>
    </row>
    <row r="2790" spans="12:12" x14ac:dyDescent="0.2">
      <c r="L2790" s="9"/>
    </row>
    <row r="2791" spans="12:12" x14ac:dyDescent="0.2">
      <c r="L2791" s="9"/>
    </row>
    <row r="2792" spans="12:12" x14ac:dyDescent="0.2">
      <c r="L2792" s="9"/>
    </row>
    <row r="2793" spans="12:12" x14ac:dyDescent="0.2">
      <c r="L2793" s="9"/>
    </row>
    <row r="2794" spans="12:12" x14ac:dyDescent="0.2">
      <c r="L2794" s="9"/>
    </row>
    <row r="2795" spans="12:12" x14ac:dyDescent="0.2">
      <c r="L2795" s="9"/>
    </row>
    <row r="2796" spans="12:12" x14ac:dyDescent="0.2">
      <c r="L2796" s="9"/>
    </row>
    <row r="2797" spans="12:12" x14ac:dyDescent="0.2">
      <c r="L2797" s="9"/>
    </row>
    <row r="2798" spans="12:12" x14ac:dyDescent="0.2">
      <c r="L2798" s="9"/>
    </row>
    <row r="2799" spans="12:12" x14ac:dyDescent="0.2">
      <c r="L2799" s="9"/>
    </row>
    <row r="2800" spans="12:12" x14ac:dyDescent="0.2">
      <c r="L2800" s="9"/>
    </row>
    <row r="2801" spans="12:12" x14ac:dyDescent="0.2">
      <c r="L2801" s="9"/>
    </row>
    <row r="2802" spans="12:12" x14ac:dyDescent="0.2">
      <c r="L2802" s="9"/>
    </row>
    <row r="2803" spans="12:12" x14ac:dyDescent="0.2">
      <c r="L2803" s="9"/>
    </row>
    <row r="2804" spans="12:12" x14ac:dyDescent="0.2">
      <c r="L2804" s="9"/>
    </row>
    <row r="2805" spans="12:12" x14ac:dyDescent="0.2">
      <c r="L2805" s="9"/>
    </row>
    <row r="2806" spans="12:12" x14ac:dyDescent="0.2">
      <c r="L2806" s="9"/>
    </row>
    <row r="2807" spans="12:12" x14ac:dyDescent="0.2">
      <c r="L2807" s="9"/>
    </row>
    <row r="2808" spans="12:12" x14ac:dyDescent="0.2">
      <c r="L2808" s="9"/>
    </row>
    <row r="2809" spans="12:12" x14ac:dyDescent="0.2">
      <c r="L2809" s="9"/>
    </row>
    <row r="2810" spans="12:12" x14ac:dyDescent="0.2">
      <c r="L2810" s="9"/>
    </row>
    <row r="2811" spans="12:12" x14ac:dyDescent="0.2">
      <c r="L2811" s="9"/>
    </row>
    <row r="2812" spans="12:12" x14ac:dyDescent="0.2">
      <c r="L2812" s="9"/>
    </row>
    <row r="2813" spans="12:12" x14ac:dyDescent="0.2">
      <c r="L2813" s="9"/>
    </row>
    <row r="2814" spans="12:12" x14ac:dyDescent="0.2">
      <c r="L2814" s="9"/>
    </row>
    <row r="2815" spans="12:12" x14ac:dyDescent="0.2">
      <c r="L2815" s="9"/>
    </row>
    <row r="2816" spans="12:12" x14ac:dyDescent="0.2">
      <c r="L2816" s="9"/>
    </row>
    <row r="2817" spans="12:12" x14ac:dyDescent="0.2">
      <c r="L2817" s="9"/>
    </row>
    <row r="2818" spans="12:12" x14ac:dyDescent="0.2">
      <c r="L2818" s="9"/>
    </row>
    <row r="2819" spans="12:12" x14ac:dyDescent="0.2">
      <c r="L2819" s="9"/>
    </row>
    <row r="2820" spans="12:12" x14ac:dyDescent="0.2">
      <c r="L2820" s="9"/>
    </row>
    <row r="2821" spans="12:12" x14ac:dyDescent="0.2">
      <c r="L2821" s="9"/>
    </row>
    <row r="2822" spans="12:12" x14ac:dyDescent="0.2">
      <c r="L2822" s="9"/>
    </row>
    <row r="2823" spans="12:12" x14ac:dyDescent="0.2">
      <c r="L2823" s="9"/>
    </row>
    <row r="2824" spans="12:12" x14ac:dyDescent="0.2">
      <c r="L2824" s="9"/>
    </row>
    <row r="2825" spans="12:12" x14ac:dyDescent="0.2">
      <c r="L2825" s="9"/>
    </row>
    <row r="2826" spans="12:12" x14ac:dyDescent="0.2">
      <c r="L2826" s="9"/>
    </row>
    <row r="2827" spans="12:12" x14ac:dyDescent="0.2">
      <c r="L2827" s="9"/>
    </row>
    <row r="2828" spans="12:12" x14ac:dyDescent="0.2">
      <c r="L2828" s="9"/>
    </row>
    <row r="2829" spans="12:12" x14ac:dyDescent="0.2">
      <c r="L2829" s="9"/>
    </row>
    <row r="2830" spans="12:12" x14ac:dyDescent="0.2">
      <c r="L2830" s="9"/>
    </row>
    <row r="2831" spans="12:12" x14ac:dyDescent="0.2">
      <c r="L2831" s="9"/>
    </row>
    <row r="2832" spans="12:12" x14ac:dyDescent="0.2">
      <c r="L2832" s="9"/>
    </row>
    <row r="2833" spans="12:12" x14ac:dyDescent="0.2">
      <c r="L2833" s="9"/>
    </row>
    <row r="2834" spans="12:12" x14ac:dyDescent="0.2">
      <c r="L2834" s="9"/>
    </row>
    <row r="2835" spans="12:12" x14ac:dyDescent="0.2">
      <c r="L2835" s="9"/>
    </row>
    <row r="2836" spans="12:12" x14ac:dyDescent="0.2">
      <c r="L2836" s="9"/>
    </row>
    <row r="2837" spans="12:12" x14ac:dyDescent="0.2">
      <c r="L2837" s="9"/>
    </row>
    <row r="2838" spans="12:12" x14ac:dyDescent="0.2">
      <c r="L2838" s="9"/>
    </row>
    <row r="2839" spans="12:12" x14ac:dyDescent="0.2">
      <c r="L2839" s="9"/>
    </row>
    <row r="2840" spans="12:12" x14ac:dyDescent="0.2">
      <c r="L2840" s="9"/>
    </row>
    <row r="2841" spans="12:12" x14ac:dyDescent="0.2">
      <c r="L2841" s="9"/>
    </row>
    <row r="2842" spans="12:12" x14ac:dyDescent="0.2">
      <c r="L2842" s="9"/>
    </row>
    <row r="2843" spans="12:12" x14ac:dyDescent="0.2">
      <c r="L2843" s="9"/>
    </row>
    <row r="2844" spans="12:12" x14ac:dyDescent="0.2">
      <c r="L2844" s="9"/>
    </row>
    <row r="2845" spans="12:12" x14ac:dyDescent="0.2">
      <c r="L2845" s="9"/>
    </row>
    <row r="2846" spans="12:12" x14ac:dyDescent="0.2">
      <c r="L2846" s="9"/>
    </row>
    <row r="2847" spans="12:12" x14ac:dyDescent="0.2">
      <c r="L2847" s="9"/>
    </row>
    <row r="2848" spans="12:12" x14ac:dyDescent="0.2">
      <c r="L2848" s="9"/>
    </row>
    <row r="2849" spans="5:12" x14ac:dyDescent="0.2">
      <c r="L2849" s="9"/>
    </row>
    <row r="2850" spans="5:12" x14ac:dyDescent="0.2">
      <c r="L2850" s="9"/>
    </row>
    <row r="2851" spans="5:12" x14ac:dyDescent="0.2">
      <c r="L2851" s="9"/>
    </row>
    <row r="2852" spans="5:12" x14ac:dyDescent="0.2">
      <c r="L2852" s="9"/>
    </row>
    <row r="2853" spans="5:12" x14ac:dyDescent="0.2">
      <c r="L2853" s="9"/>
    </row>
    <row r="2854" spans="5:12" x14ac:dyDescent="0.2">
      <c r="L2854" s="9"/>
    </row>
    <row r="2855" spans="5:12" x14ac:dyDescent="0.2">
      <c r="L2855" s="9"/>
    </row>
    <row r="2856" spans="5:12" x14ac:dyDescent="0.2">
      <c r="E2856" s="7" t="s">
        <v>0</v>
      </c>
      <c r="L2856" s="9"/>
    </row>
    <row r="2857" spans="5:12" x14ac:dyDescent="0.2">
      <c r="E2857" s="7" t="s">
        <v>0</v>
      </c>
      <c r="L2857" s="9"/>
    </row>
  </sheetData>
  <sheetProtection formatCells="0" formatColumns="0" formatRows="0" insertRows="0" deleteRows="0" selectLockedCells="1"/>
  <autoFilter ref="A10:P929"/>
  <mergeCells count="12">
    <mergeCell ref="Y1:Z1"/>
    <mergeCell ref="J3:K3"/>
    <mergeCell ref="I1:J1"/>
    <mergeCell ref="P6:P8"/>
    <mergeCell ref="M6:M8"/>
    <mergeCell ref="N6:N8"/>
    <mergeCell ref="H6:K6"/>
    <mergeCell ref="J7:K7"/>
    <mergeCell ref="O6:O8"/>
    <mergeCell ref="M5:O5"/>
    <mergeCell ref="W1:X1"/>
    <mergeCell ref="U1:V1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rowBreaks count="1" manualBreakCount="1">
    <brk id="25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Button 12">
              <controlPr defaultSize="0" print="0" autoFill="0" autoPict="0" macro="[0]!Makro4">
                <anchor moveWithCells="1" sizeWithCells="1">
                  <from>
                    <xdr:col>2</xdr:col>
                    <xdr:colOff>1638300</xdr:colOff>
                    <xdr:row>0</xdr:row>
                    <xdr:rowOff>28575</xdr:rowOff>
                  </from>
                  <to>
                    <xdr:col>2</xdr:col>
                    <xdr:colOff>2181225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B2:B26"/>
  <sheetViews>
    <sheetView tabSelected="1" workbookViewId="0">
      <selection activeCell="O52" sqref="O52"/>
    </sheetView>
  </sheetViews>
  <sheetFormatPr defaultRowHeight="12.75" x14ac:dyDescent="0.2"/>
  <cols>
    <col min="1" max="1" width="2.5703125" style="366" customWidth="1"/>
    <col min="2" max="2" width="86.85546875" style="367" customWidth="1"/>
    <col min="3" max="3" width="2.5703125" style="366" customWidth="1"/>
    <col min="4" max="16384" width="9.140625" style="366"/>
  </cols>
  <sheetData>
    <row r="2" spans="2:2" ht="15.75" x14ac:dyDescent="0.25">
      <c r="B2" s="370" t="s">
        <v>708</v>
      </c>
    </row>
    <row r="3" spans="2:2" ht="15.75" x14ac:dyDescent="0.25">
      <c r="B3" s="370"/>
    </row>
    <row r="4" spans="2:2" ht="15.75" x14ac:dyDescent="0.25">
      <c r="B4" s="370" t="s">
        <v>707</v>
      </c>
    </row>
    <row r="6" spans="2:2" ht="51" x14ac:dyDescent="0.2">
      <c r="B6" s="369" t="s">
        <v>706</v>
      </c>
    </row>
    <row r="7" spans="2:2" ht="51" x14ac:dyDescent="0.2">
      <c r="B7" s="369" t="s">
        <v>705</v>
      </c>
    </row>
    <row r="8" spans="2:2" ht="38.25" x14ac:dyDescent="0.2">
      <c r="B8" s="369" t="s">
        <v>704</v>
      </c>
    </row>
    <row r="9" spans="2:2" ht="25.5" x14ac:dyDescent="0.2">
      <c r="B9" s="369" t="s">
        <v>703</v>
      </c>
    </row>
    <row r="10" spans="2:2" x14ac:dyDescent="0.2">
      <c r="B10" s="369" t="s">
        <v>702</v>
      </c>
    </row>
    <row r="11" spans="2:2" ht="25.5" x14ac:dyDescent="0.2">
      <c r="B11" s="369" t="s">
        <v>701</v>
      </c>
    </row>
    <row r="12" spans="2:2" ht="76.5" x14ac:dyDescent="0.2">
      <c r="B12" s="369" t="s">
        <v>700</v>
      </c>
    </row>
    <row r="13" spans="2:2" ht="25.5" x14ac:dyDescent="0.2">
      <c r="B13" s="369" t="s">
        <v>699</v>
      </c>
    </row>
    <row r="14" spans="2:2" x14ac:dyDescent="0.2">
      <c r="B14" s="369" t="s">
        <v>698</v>
      </c>
    </row>
    <row r="15" spans="2:2" ht="25.5" x14ac:dyDescent="0.2">
      <c r="B15" s="369" t="s">
        <v>697</v>
      </c>
    </row>
    <row r="16" spans="2:2" ht="63.75" x14ac:dyDescent="0.2">
      <c r="B16" s="369" t="s">
        <v>696</v>
      </c>
    </row>
    <row r="17" spans="2:2" ht="25.5" x14ac:dyDescent="0.2">
      <c r="B17" s="369" t="s">
        <v>695</v>
      </c>
    </row>
    <row r="18" spans="2:2" ht="51" customHeight="1" x14ac:dyDescent="0.2">
      <c r="B18" s="369" t="s">
        <v>694</v>
      </c>
    </row>
    <row r="19" spans="2:2" ht="25.5" x14ac:dyDescent="0.2">
      <c r="B19" s="368" t="s">
        <v>693</v>
      </c>
    </row>
    <row r="20" spans="2:2" x14ac:dyDescent="0.2">
      <c r="B20" s="369" t="s">
        <v>692</v>
      </c>
    </row>
    <row r="21" spans="2:2" ht="25.5" x14ac:dyDescent="0.2">
      <c r="B21" s="369" t="s">
        <v>691</v>
      </c>
    </row>
    <row r="22" spans="2:2" x14ac:dyDescent="0.2">
      <c r="B22" s="367" t="s">
        <v>690</v>
      </c>
    </row>
    <row r="23" spans="2:2" x14ac:dyDescent="0.2">
      <c r="B23" s="367" t="s">
        <v>689</v>
      </c>
    </row>
    <row r="24" spans="2:2" x14ac:dyDescent="0.2">
      <c r="B24" s="367" t="s">
        <v>688</v>
      </c>
    </row>
    <row r="25" spans="2:2" x14ac:dyDescent="0.2">
      <c r="B25" s="367" t="s">
        <v>687</v>
      </c>
    </row>
    <row r="26" spans="2:2" ht="25.5" x14ac:dyDescent="0.2">
      <c r="B26" s="368" t="s">
        <v>686</v>
      </c>
    </row>
  </sheetData>
  <sheetProtection selectLockedCells="1" selectUnlockedCells="1"/>
  <pageMargins left="0.70866141732283472" right="0.70866141732283472" top="0.78740157480314965" bottom="0.78740157480314965" header="0.31496062992125984" footer="0.31496062992125984"/>
  <pageSetup paperSize="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19</vt:i4>
      </vt:variant>
    </vt:vector>
  </HeadingPairs>
  <TitlesOfParts>
    <vt:vector size="32" baseType="lpstr">
      <vt:lpstr>Krycí_list</vt:lpstr>
      <vt:lpstr>SO_01_Pristupovy_chodnik</vt:lpstr>
      <vt:lpstr>SO_02_Vodovod_a_kanalizace</vt:lpstr>
      <vt:lpstr>SO_03_Vzduchotechnika</vt:lpstr>
      <vt:lpstr>SO_04_Chlazení + Vytápění</vt:lpstr>
      <vt:lpstr>SO_05_elektroinstalce</vt:lpstr>
      <vt:lpstr>SO_06_Stavbeni_upravy_VB</vt:lpstr>
      <vt:lpstr>SO_07_Stupačky</vt:lpstr>
      <vt:lpstr>PS_01_Slaboproude_rozvody</vt:lpstr>
      <vt:lpstr>PS_01_Slaborpude_rozvody_Kamery</vt:lpstr>
      <vt:lpstr>PS_02_Presunuti_RACKu</vt:lpstr>
      <vt:lpstr>Vseobecny_obejkt</vt:lpstr>
      <vt:lpstr>Pokyny</vt:lpstr>
      <vt:lpstr>PS_01_Slaboproude_rozvody!Názvy_tisku</vt:lpstr>
      <vt:lpstr>PS_01_Slaborpude_rozvody_Kamery!Názvy_tisku</vt:lpstr>
      <vt:lpstr>PS_02_Presunuti_RACKu!Názvy_tisku</vt:lpstr>
      <vt:lpstr>SO_01_Pristupovy_chodnik!Názvy_tisku</vt:lpstr>
      <vt:lpstr>SO_02_Vodovod_a_kanalizace!Názvy_tisku</vt:lpstr>
      <vt:lpstr>SO_03_Vzduchotechnika!Názvy_tisku</vt:lpstr>
      <vt:lpstr>'SO_04_Chlazení + Vytápění'!Názvy_tisku</vt:lpstr>
      <vt:lpstr>SO_05_elektroinstalce!Názvy_tisku</vt:lpstr>
      <vt:lpstr>SO_06_Stavbeni_upravy_VB!Názvy_tisku</vt:lpstr>
      <vt:lpstr>SO_07_Stupačky!Názvy_tisku</vt:lpstr>
      <vt:lpstr>Vseobecny_obejkt!Názvy_tisku</vt:lpstr>
      <vt:lpstr>PS_02_Presunuti_RACKu!Oblast_tisku</vt:lpstr>
      <vt:lpstr>SO_01_Pristupovy_chodnik!Oblast_tisku</vt:lpstr>
      <vt:lpstr>SO_02_Vodovod_a_kanalizace!Oblast_tisku</vt:lpstr>
      <vt:lpstr>SO_03_Vzduchotechnika!Oblast_tisku</vt:lpstr>
      <vt:lpstr>'SO_04_Chlazení + Vytápění'!Oblast_tisku</vt:lpstr>
      <vt:lpstr>SO_06_Stavbeni_upravy_VB!Oblast_tisku</vt:lpstr>
      <vt:lpstr>SO_07_Stupačky!Oblast_tisku</vt:lpstr>
      <vt:lpstr>Vseobecny_obejkt!Oblast_tisku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Verner Martin</dc:creator>
  <cp:lastModifiedBy>Stejskal Pavel, Ing.</cp:lastModifiedBy>
  <cp:lastPrinted>2018-07-17T10:38:02Z</cp:lastPrinted>
  <dcterms:created xsi:type="dcterms:W3CDTF">2018-03-26T10:22:19Z</dcterms:created>
  <dcterms:modified xsi:type="dcterms:W3CDTF">2018-07-17T10:39:25Z</dcterms:modified>
</cp:coreProperties>
</file>