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Úpravy SZZ" sheetId="2" r:id="rId2"/>
    <sheet name="02 - Vedlejší a ostatní n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Úpravy SZZ'!$C$116:$K$311</definedName>
    <definedName name="_xlnm.Print_Area" localSheetId="1">'01 - Úpravy SZZ'!$C$4:$J$76,'01 - Úpravy SZZ'!$C$82:$J$98,'01 - Úpravy SZZ'!$C$104:$K$311</definedName>
    <definedName name="_xlnm._FilterDatabase" localSheetId="2" hidden="1">'02 - Vedlejší a ostatní n...'!$C$116:$K$127</definedName>
    <definedName name="_xlnm.Print_Area" localSheetId="2">'02 - Vedlejší a ostatní n...'!$C$4:$J$76,'02 - Vedlejší a ostatní n...'!$C$82:$J$98,'02 - Vedlejší a ostatní n...'!$C$104:$K$127</definedName>
    <definedName name="_xlnm.Print_Titles" localSheetId="0">'Rekapitulace stavby'!$92:$92</definedName>
    <definedName name="_xlnm.Print_Titles" localSheetId="1">'01 - Úpravy SZZ'!$116:$116</definedName>
    <definedName name="_xlnm.Print_Titles" localSheetId="2">'02 - Vedlejší a ostatní n...'!$116:$116</definedName>
  </definedNames>
  <calcPr fullCalcOnLoad="1"/>
</workbook>
</file>

<file path=xl/sharedStrings.xml><?xml version="1.0" encoding="utf-8"?>
<sst xmlns="http://schemas.openxmlformats.org/spreadsheetml/2006/main" count="2182" uniqueCount="524">
  <si>
    <t>Export Komplet</t>
  </si>
  <si>
    <t/>
  </si>
  <si>
    <t>2.0</t>
  </si>
  <si>
    <t>ZAMOK</t>
  </si>
  <si>
    <t>False</t>
  </si>
  <si>
    <t>{f7bd8b92-498f-411f-a9fa-4e1345e572bb}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</si>
  <si>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</si>
  <si>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</si>
  <si>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</si>
  <si>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</si>
  <si>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</si>
  <si>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</si>
  <si>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</si>
  <si>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</si>
  <si>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</si>
  <si>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</si>
  <si>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</si>
  <si>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zabezpečovacího zařízení v žst. Olbramkostel</t>
  </si>
  <si>
    <t>KSO:</t>
  </si>
  <si>
    <t>CC-CZ:</t>
  </si>
  <si>
    <t>Místo:</t>
  </si>
  <si>
    <t xml:space="preserve"> </t>
  </si>
  <si>
    <t>Datum:</t>
  </si>
  <si>
    <t>2. 9. 2021</t>
  </si>
  <si>
    <t>Zadavatel:</t>
  </si>
  <si>
    <t>IČ:</t>
  </si>
  <si>
    <t>DIČ:</t>
  </si>
  <si>
    <t>Uchazeč:</t>
  </si>
  <si>
    <t>Vyplň údaj</t>
  </si>
  <si>
    <t>Projektant:</t>
  </si>
  <si>
    <t>Signal Projekt, s.r.o.</t>
  </si>
  <si>
    <t>True</t>
  </si>
  <si>
    <t>Zpracovatel:</t>
  </si>
  <si>
    <t>Pavel Pospíšil,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</si>
  <si>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</si>
  <si>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</si>
  <si>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</si>
  <si>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</si>
  <si>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</si>
  <si>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</si>
  <si>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</si>
  <si>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</si>
  <si>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</si>
  <si>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</si>
  <si>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</si>
  <si>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</si>
  <si>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</si>
  <si>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</si>
  <si>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</si>
  <si>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</si>
  <si>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</si>
  <si>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</si>
  <si>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</si>
  <si>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</si>
  <si>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</si>
  <si>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</si>
  <si>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</si>
  <si>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</si>
  <si>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</si>
  <si>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</si>
  <si>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</si>
  <si>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</si>
  <si>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</si>
  <si>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</si>
  <si>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</si>
  <si>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</si>
  <si>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</si>
  <si>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</si>
  <si>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</si>
  <si>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</si>
  <si>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</si>
  <si>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</si>
  <si>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</si>
  <si>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</si>
  <si>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</si>
  <si>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</si>
  <si>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</si>
  <si>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</si>
  <si>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</si>
  <si>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</si>
  <si>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</si>
  <si>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Úpravy SZZ</t>
  </si>
  <si>
    <t>PRO</t>
  </si>
  <si>
    <t>1</t>
  </si>
  <si>
    <t>{3620230a-0dec-4971-b943-70460f5539c0}</t>
  </si>
  <si>
    <t>2</t>
  </si>
  <si>
    <t>02</t>
  </si>
  <si>
    <t>Vedlejší a ostatní náíklady</t>
  </si>
  <si>
    <t>VON</t>
  </si>
  <si>
    <t>{8f4d4060-1fd2-4e93-a74d-38f3b216dde8}</t>
  </si>
  <si>
    <t>KRYCÍ LIST SOUPISU PRACÍ</t>
  </si>
  <si>
    <t>Objekt:</t>
  </si>
  <si>
    <t>01 - Úpravy SZZ</t>
  </si>
  <si>
    <t>REKAPITULACE ČLENĚNÍ SOUPISU PRACÍ</t>
  </si>
  <si>
    <t>Kód dílu - Popis</t>
  </si>
  <si>
    <t>Cena celkem [CZK]</t>
  </si>
  <si>
    <t>Náklady ze soupisu prací</t>
  </si>
  <si>
    <t>-1</t>
  </si>
  <si>
    <t>M21 -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</si>
  <si>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</si>
  <si>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</si>
  <si>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</si>
  <si>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</si>
  <si>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</si>
  <si>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</si>
  <si>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</si>
  <si>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</si>
  <si>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</si>
  <si>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</si>
  <si>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</si>
  <si>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</si>
  <si>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</si>
  <si>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M21</t>
  </si>
  <si>
    <t>Ostatní</t>
  </si>
  <si>
    <t>ROZPOCET</t>
  </si>
  <si>
    <t>M</t>
  </si>
  <si>
    <t>7596820145</t>
  </si>
  <si>
    <t>Ovládací skříňky telefonního zapojovače DC/DC měnič 24 V/12V/48W pro OPPC TIPRO systému ALFA</t>
  </si>
  <si>
    <t>kus</t>
  </si>
  <si>
    <t>ÚOŽI 2021 01</t>
  </si>
  <si>
    <t>8</t>
  </si>
  <si>
    <t>4</t>
  </si>
  <si>
    <t>-858427299</t>
  </si>
  <si>
    <t>PP</t>
  </si>
  <si>
    <t>P</t>
  </si>
  <si>
    <t>Poznámka k položce:
Konvertor DC/DC PCMG15 24 T515</t>
  </si>
  <si>
    <t>K</t>
  </si>
  <si>
    <t>7593005042</t>
  </si>
  <si>
    <t>Montáž zdroje napájecího</t>
  </si>
  <si>
    <t>Sborník UOŽI 01 2021</t>
  </si>
  <si>
    <t>821515922</t>
  </si>
  <si>
    <t>Montáž zdroje napájecího - se zapojením vodičů a přezkoušení funkce</t>
  </si>
  <si>
    <t>3</t>
  </si>
  <si>
    <t>7494003148</t>
  </si>
  <si>
    <t>Modulární přístroje Jističe do 80 A; 10 kA 1-pólové In 1 A, Ue AC 230 V / DC 72 V, charakteristika C, 1pól, Icn 10 kA</t>
  </si>
  <si>
    <t>648961707</t>
  </si>
  <si>
    <t>7494351010</t>
  </si>
  <si>
    <t>Montáž jističů (do 10 kA) jednopólových do 20 A</t>
  </si>
  <si>
    <t>-874328418</t>
  </si>
  <si>
    <t>5</t>
  </si>
  <si>
    <t>7593320204</t>
  </si>
  <si>
    <t>Prvky Transil pro pojistky  (CV726435001M)</t>
  </si>
  <si>
    <t>1784491060</t>
  </si>
  <si>
    <t>6</t>
  </si>
  <si>
    <t>7494003146</t>
  </si>
  <si>
    <t>Modulární přístroje Jističe do 80 A; 10 kA 1-pólové In 0,5 A, Ue AC 230 V / DC 72 V, charakteristika C, 1pól, Icn 10 kA</t>
  </si>
  <si>
    <t>869033946</t>
  </si>
  <si>
    <t>7</t>
  </si>
  <si>
    <t>-570753879</t>
  </si>
  <si>
    <t>7593320447</t>
  </si>
  <si>
    <t>Prvky Panel měřících svorek  (CV803559002)</t>
  </si>
  <si>
    <t>443935951</t>
  </si>
  <si>
    <t>9</t>
  </si>
  <si>
    <t>7593321521</t>
  </si>
  <si>
    <t>Prvky Translátor 600:600 (4kV)</t>
  </si>
  <si>
    <t>-987403688</t>
  </si>
  <si>
    <t>10</t>
  </si>
  <si>
    <t>7593315320</t>
  </si>
  <si>
    <t>Montáž translátoru</t>
  </si>
  <si>
    <t>-1942018491</t>
  </si>
  <si>
    <t>11</t>
  </si>
  <si>
    <t>7496700270</t>
  </si>
  <si>
    <t>DŘT, SKŘ, Elektrodispečink, DDTS DŘT a SKŘ skříně pro automatizaci Základní switche, switche s podporou POE, konfigurovatelné switche, průmyslové switche do RACKu, vysokorychlostní modemy Datový switch 8x ethernet 10/100Base T (průmyslové provedení)</t>
  </si>
  <si>
    <t>135928980</t>
  </si>
  <si>
    <t>Poznámka k položce:
Modem Westrmo TD-36AV</t>
  </si>
  <si>
    <t>12</t>
  </si>
  <si>
    <t>7595605155</t>
  </si>
  <si>
    <t>Montáž modemu, převodníku, repeatru instalace a konfigurace modemu</t>
  </si>
  <si>
    <t>-163486297</t>
  </si>
  <si>
    <t>13</t>
  </si>
  <si>
    <t>7496701030</t>
  </si>
  <si>
    <t>DŘT, SKŘ, Elektrodispečink, DDTS DŘT a SKŘ skříně pro automatizaci PLC typ_1 (SAIA) Výstupní modul s galvanickým oddělením od CPU. Má 8 MOSFET tranzistorových výstupů pro proud 1...500 mA  (zbytkový proud max. 0,1 mA) bez ochrany proti zkratu.</t>
  </si>
  <si>
    <t>-1513901980</t>
  </si>
  <si>
    <t>Poznámka k položce:
Galvanické oddělení RST001</t>
  </si>
  <si>
    <t>14</t>
  </si>
  <si>
    <t>7593310455</t>
  </si>
  <si>
    <t>Konstrukční díly Panel volné vazby (CV803639002)</t>
  </si>
  <si>
    <t>-483745472</t>
  </si>
  <si>
    <t>7593315380</t>
  </si>
  <si>
    <t>Montáž panelu reléového</t>
  </si>
  <si>
    <t>712878503</t>
  </si>
  <si>
    <t>16</t>
  </si>
  <si>
    <t>7593330040</t>
  </si>
  <si>
    <t>Výměnné díly Relé NMŠ 1-2000 (HM0404221990407)</t>
  </si>
  <si>
    <t>2145303839</t>
  </si>
  <si>
    <t>17</t>
  </si>
  <si>
    <t>7593330120</t>
  </si>
  <si>
    <t>Výměnné díly Relé NMŠ 1-1500 (HM0404221990415)</t>
  </si>
  <si>
    <t>256</t>
  </si>
  <si>
    <t>64</t>
  </si>
  <si>
    <t>-1738595528</t>
  </si>
  <si>
    <t>Poznámka k položce:
Relé NMŠM 1-1500</t>
  </si>
  <si>
    <t>18</t>
  </si>
  <si>
    <t>7593330160</t>
  </si>
  <si>
    <t>Výměnné díly Relé NMŠ 2-4000 (HM0404221990419)</t>
  </si>
  <si>
    <t>873658015</t>
  </si>
  <si>
    <t>Poznámka k položce:
Relé NMŠM 2-4000</t>
  </si>
  <si>
    <t>19</t>
  </si>
  <si>
    <t>7593335040</t>
  </si>
  <si>
    <t>Montáž malorozměrného relé</t>
  </si>
  <si>
    <t>266951338</t>
  </si>
  <si>
    <t>20</t>
  </si>
  <si>
    <t>7598095210</t>
  </si>
  <si>
    <t>Měření zabezpečovacího relé před uvedením do provozu</t>
  </si>
  <si>
    <t>-1841854392</t>
  </si>
  <si>
    <t>Měření zabezpečovacího relé před uvedením do provozu - kontrola zapojení, provedení příslušných měření, přezkoušení funkce</t>
  </si>
  <si>
    <t>7494004732</t>
  </si>
  <si>
    <t>Modulární přístroje Ostatní přístroje -modulární přístroje Relé - příslušenství Modul s ochrannou diodou 6 - 230V DC</t>
  </si>
  <si>
    <t>101498058</t>
  </si>
  <si>
    <t>Poznámka k položce:
Dioda 1N4007</t>
  </si>
  <si>
    <t>22</t>
  </si>
  <si>
    <t>7593320135</t>
  </si>
  <si>
    <t>Prvky Pojistka zástrčková 5A (CV719039004)</t>
  </si>
  <si>
    <t>-883040095</t>
  </si>
  <si>
    <t>23</t>
  </si>
  <si>
    <t>7593320132</t>
  </si>
  <si>
    <t>Prvky Pojistka zástrčková 2A (CV719039003)</t>
  </si>
  <si>
    <t>1474882849</t>
  </si>
  <si>
    <t>24</t>
  </si>
  <si>
    <t>7593320129</t>
  </si>
  <si>
    <t>Prvky Pojistka zástrčková 1A (CV719039002)</t>
  </si>
  <si>
    <t>-860370531</t>
  </si>
  <si>
    <t>25</t>
  </si>
  <si>
    <t>7593320126</t>
  </si>
  <si>
    <t>Prvky Pojistka zástrčková 0,5A (CV719039001)</t>
  </si>
  <si>
    <t>-1360442630</t>
  </si>
  <si>
    <t>26</t>
  </si>
  <si>
    <t>7593325100</t>
  </si>
  <si>
    <t>Montáž pojistky zástrčkové pro zabezpečovací zařízení</t>
  </si>
  <si>
    <t>2048793789</t>
  </si>
  <si>
    <t>Montáž pojistky zástrčkové pro zabezpečovací zařízení - včetně zapojení a označení</t>
  </si>
  <si>
    <t>27</t>
  </si>
  <si>
    <t>7495300230</t>
  </si>
  <si>
    <t>Přístroje vn Jistící přístroje Jednopólový pojistkový spodek 12kV, 200A</t>
  </si>
  <si>
    <t>328289626</t>
  </si>
  <si>
    <t>28</t>
  </si>
  <si>
    <t>7593325110</t>
  </si>
  <si>
    <t>Montáž pásku zdířkového pojistkového</t>
  </si>
  <si>
    <t>714816625</t>
  </si>
  <si>
    <t>Montáž pásku zdířkového pojistkového - včetně zapojení a označení</t>
  </si>
  <si>
    <t>29</t>
  </si>
  <si>
    <t>7593310050</t>
  </si>
  <si>
    <t>Konstrukční díly Deska pojistková  (CV724800006M)</t>
  </si>
  <si>
    <t>1075661723</t>
  </si>
  <si>
    <t>Poznámka k položce:
Pojistkový pásek</t>
  </si>
  <si>
    <t>30</t>
  </si>
  <si>
    <t>7594300102</t>
  </si>
  <si>
    <t>Počítače náprav Vnitřní prvky PN ACS 2000 Montážní skříňka BGT05 šíře 42TE</t>
  </si>
  <si>
    <t>1467168584</t>
  </si>
  <si>
    <t>31</t>
  </si>
  <si>
    <t>7594305065</t>
  </si>
  <si>
    <t>Montáž součástí počítače náprav skříně pro bloky šíře 42TE BGT 02</t>
  </si>
  <si>
    <t>-750208924</t>
  </si>
  <si>
    <t>32</t>
  </si>
  <si>
    <t>7594300136</t>
  </si>
  <si>
    <t>Počítače náprav Vnitřní prvky PN ACS 2000 Sběrnicová jednotka ABP002-2 21TE GS02</t>
  </si>
  <si>
    <t>-756769177</t>
  </si>
  <si>
    <t>33</t>
  </si>
  <si>
    <t>7594300108</t>
  </si>
  <si>
    <t>Počítače náprav Vnitřní prvky PN ACS 2000 Jednotka jištění SIC006 GS01</t>
  </si>
  <si>
    <t>1484194421</t>
  </si>
  <si>
    <t>34</t>
  </si>
  <si>
    <t>7594300118</t>
  </si>
  <si>
    <t>Počítače náprav Vnitřní prvky PN ACS 2000 Sběrnicová jednotka ABP001-5 33TE GS02</t>
  </si>
  <si>
    <t>1633210059</t>
  </si>
  <si>
    <t>Poznámka k položce:
Jednotka ABP119</t>
  </si>
  <si>
    <t>35</t>
  </si>
  <si>
    <t>7594300288</t>
  </si>
  <si>
    <t>Počítače náprav Vnitřní prvky PN Frauscher Vyhodnocovací jednotka IMC074 GS03</t>
  </si>
  <si>
    <t>2055434082</t>
  </si>
  <si>
    <t>36</t>
  </si>
  <si>
    <t>7594305010</t>
  </si>
  <si>
    <t>Montáž součástí počítače náprav vyhodnocovací části</t>
  </si>
  <si>
    <t>412675216</t>
  </si>
  <si>
    <t>37</t>
  </si>
  <si>
    <t>7593310390</t>
  </si>
  <si>
    <t>Konstrukční díly Panel krycí  (CV724799002)</t>
  </si>
  <si>
    <t>-889005127</t>
  </si>
  <si>
    <t>Poznámka k položce:
Krycí panel 2TE</t>
  </si>
  <si>
    <t>38</t>
  </si>
  <si>
    <t>7593310380</t>
  </si>
  <si>
    <t>Konstrukční díly Panel krycí  (CV724799001M)</t>
  </si>
  <si>
    <t>759405829</t>
  </si>
  <si>
    <t>Poznámka k položce:
Krycí panel 5TE</t>
  </si>
  <si>
    <t>39</t>
  </si>
  <si>
    <t>7593310330</t>
  </si>
  <si>
    <t>Konstrukční díly Panel krycí 10TE6HE (CV726975047)</t>
  </si>
  <si>
    <t>-1769259834</t>
  </si>
  <si>
    <t>Poznámka k položce:
Krycí panel 21 TE</t>
  </si>
  <si>
    <t>40</t>
  </si>
  <si>
    <t>7593325070</t>
  </si>
  <si>
    <t>Montáž krycích desek do panelu (kazety)</t>
  </si>
  <si>
    <t>1138970278</t>
  </si>
  <si>
    <t>41</t>
  </si>
  <si>
    <t>7594300018</t>
  </si>
  <si>
    <t>Počítače náprav Vnitřní prvky PN AZF Přepěťová ochrana vyhodnocovací jednotky BSI002 (BSI003, BSI004)</t>
  </si>
  <si>
    <t>1245431794</t>
  </si>
  <si>
    <t>42</t>
  </si>
  <si>
    <t>7594305020</t>
  </si>
  <si>
    <t>Montáž součástí počítače náprav bleskojistkové svorkovnice</t>
  </si>
  <si>
    <t>926928863</t>
  </si>
  <si>
    <t>43</t>
  </si>
  <si>
    <t>7593320192</t>
  </si>
  <si>
    <t>Prvky Deska S POKO 75 94  (CV724805019)</t>
  </si>
  <si>
    <t>1624225537</t>
  </si>
  <si>
    <t>44</t>
  </si>
  <si>
    <t>7594305025</t>
  </si>
  <si>
    <t>Montáž součástí počítače náprav přepěťové ochrany napájení</t>
  </si>
  <si>
    <t>-1966961765</t>
  </si>
  <si>
    <t>45</t>
  </si>
  <si>
    <t>7492502440</t>
  </si>
  <si>
    <t>Kabely, vodiče, šňůry Cu - nn Kabel silový Cu, silikonová izolace, stíněný CMFM 4G0,5 (4Bx0,5)</t>
  </si>
  <si>
    <t>m</t>
  </si>
  <si>
    <t>-189397118</t>
  </si>
  <si>
    <t>Poznámka k položce:
LiyCy 4x0,5</t>
  </si>
  <si>
    <t>46</t>
  </si>
  <si>
    <t>7590540619</t>
  </si>
  <si>
    <t>Slaboproudé rozvody, kabely pro přívod a vnitřní instalaci UTP/FTP kategorie 6a,  250MHz  1 Gbps UTP Nestíněný,  vnitřní, drát, nehořlavý, bezhalogenní, nízkodýmavý</t>
  </si>
  <si>
    <t>-924567409</t>
  </si>
  <si>
    <t>Poznámka k položce:
Li2YCY 2x2x0,22</t>
  </si>
  <si>
    <t>47</t>
  </si>
  <si>
    <t>7590521524</t>
  </si>
  <si>
    <t>Venkovní vedení kabelová - metalické sítě Plněné, párované s ochr. vodičem TCEKPFLEY 6 P 1,0 D</t>
  </si>
  <si>
    <t>825629655</t>
  </si>
  <si>
    <t>48</t>
  </si>
  <si>
    <t>7590525230</t>
  </si>
  <si>
    <t>Montáž kabelu návěstního volně uloženého s jádrem 1 mm Cu TCEKEZE, TCEKFE, TCEKPFLEY, TCEKPFLEZE do 7 P</t>
  </si>
  <si>
    <t>557001188</t>
  </si>
  <si>
    <t>Montáž kabelu návěstního volně uloženého s jádrem 1 mm Cu TCEKEZE, TCEKFE, TCEKPFLEY, TCEKPFLEZE do 7 P - příprava kabelového bubnu a přistavení na místo tažení, odvinutí, naměření, odřezání a uložení kabelu do kabelového lože nebo žlabu, protažení překážkami, včetně přípravných a závěrečných prací, přeměření izolačního stavu kabelu, uzavření konců kabelu, přemístění kabelového bubnu</t>
  </si>
  <si>
    <t>49</t>
  </si>
  <si>
    <t>7593320699</t>
  </si>
  <si>
    <t>Prvky Panel 2.patrový pro kazetu TEDIS19",FISCHER</t>
  </si>
  <si>
    <t>-623462878</t>
  </si>
  <si>
    <t>50</t>
  </si>
  <si>
    <t>7593320567</t>
  </si>
  <si>
    <t>Prvky Kazeta TEDIS9 v provedení 19"eurocard</t>
  </si>
  <si>
    <t>-688626029</t>
  </si>
  <si>
    <t>51</t>
  </si>
  <si>
    <t>7593315386</t>
  </si>
  <si>
    <t>Montáž panelu pro stanici TEDIS</t>
  </si>
  <si>
    <t>-1853823546</t>
  </si>
  <si>
    <t>52</t>
  </si>
  <si>
    <t>7593320576</t>
  </si>
  <si>
    <t>Prvky TBRP - Jednotka napáječe a opakovače sběrnice</t>
  </si>
  <si>
    <t>574647032</t>
  </si>
  <si>
    <t>53</t>
  </si>
  <si>
    <t>7593320579</t>
  </si>
  <si>
    <t>Prvky TDCC – řídící jednotka sběrnice</t>
  </si>
  <si>
    <t>-1772532247</t>
  </si>
  <si>
    <t>54</t>
  </si>
  <si>
    <t>7593320585</t>
  </si>
  <si>
    <t>Prvky TDMD – Komunikační modemová jednotka</t>
  </si>
  <si>
    <t>1111192434</t>
  </si>
  <si>
    <t>55</t>
  </si>
  <si>
    <t>7593320594</t>
  </si>
  <si>
    <t>Prvky TDO8 – Jednotka 8 digitálních výstupů</t>
  </si>
  <si>
    <t>259552155</t>
  </si>
  <si>
    <t>56</t>
  </si>
  <si>
    <t>7593320591</t>
  </si>
  <si>
    <t>Prvky TDI16 – Jednotka 16 digitálních vstupů</t>
  </si>
  <si>
    <t>1739796697</t>
  </si>
  <si>
    <t>57</t>
  </si>
  <si>
    <t>7593320603</t>
  </si>
  <si>
    <t>Prvky Jednotka BPS4 T</t>
  </si>
  <si>
    <t>706361474</t>
  </si>
  <si>
    <t>58</t>
  </si>
  <si>
    <t>7593320819</t>
  </si>
  <si>
    <t>Prvky MIS3 - jednotka hlídání izolačního stavu</t>
  </si>
  <si>
    <t>-195150228</t>
  </si>
  <si>
    <t>59</t>
  </si>
  <si>
    <t>7593320844</t>
  </si>
  <si>
    <t>Prvky MT34 - Připojení jednotek MDI3, MVI3, MIR3, MIS3, CSU3</t>
  </si>
  <si>
    <t>-735354727</t>
  </si>
  <si>
    <t>60</t>
  </si>
  <si>
    <t>7593325030</t>
  </si>
  <si>
    <t>Montáž zásuvné jednotky elektroniky</t>
  </si>
  <si>
    <t>219344097</t>
  </si>
  <si>
    <t>61</t>
  </si>
  <si>
    <t>7592010102</t>
  </si>
  <si>
    <t>Kolové senzory a snímače počítačů náprav Snímač průjezdu kola RSR 180 (5 m kabel)</t>
  </si>
  <si>
    <t>1833289851</t>
  </si>
  <si>
    <t>62</t>
  </si>
  <si>
    <t>7592010152</t>
  </si>
  <si>
    <t>Kolové senzory a snímače počítačů náprav Montážní sada neoprénové ochr.hadice</t>
  </si>
  <si>
    <t>610481279</t>
  </si>
  <si>
    <t>63</t>
  </si>
  <si>
    <t>7592010168</t>
  </si>
  <si>
    <t>Kolové senzory a snímače počítačů náprav Upevňovací souprava SK150</t>
  </si>
  <si>
    <t>1392227466</t>
  </si>
  <si>
    <t>7592005050</t>
  </si>
  <si>
    <t>Montáž počítacího bodu (senzoru) RSR 180</t>
  </si>
  <si>
    <t>351930420</t>
  </si>
  <si>
    <t>Montáž počítacího bodu (senzoru) RSR 180 - uložení a připevnění na určené místo, seřízení polohy, přezkoušení</t>
  </si>
  <si>
    <t>65</t>
  </si>
  <si>
    <t>7592010202</t>
  </si>
  <si>
    <t>Kolové senzory a snímače počítačů náprav Kabelový závěr KSL-FP pro RSR (s EPO)</t>
  </si>
  <si>
    <t>-697497876</t>
  </si>
  <si>
    <t>66</t>
  </si>
  <si>
    <t>7594305030</t>
  </si>
  <si>
    <t>Montáž součástí počítače náprav kabelového závěru KSL-F pro RSR</t>
  </si>
  <si>
    <t>271301890</t>
  </si>
  <si>
    <t>67</t>
  </si>
  <si>
    <t>7592010260</t>
  </si>
  <si>
    <t>Kolové senzory a snímače počítačů náprav Zkušební přípravek RSR SB</t>
  </si>
  <si>
    <t>1575706033</t>
  </si>
  <si>
    <t>68</t>
  </si>
  <si>
    <t>7590610020</t>
  </si>
  <si>
    <t>Indikační a kolejové desky a ovládací pulty Buňka světelná jednožárovková  (CV720409002)</t>
  </si>
  <si>
    <t>709417857</t>
  </si>
  <si>
    <t>69</t>
  </si>
  <si>
    <t>7590610180</t>
  </si>
  <si>
    <t>Indikační a kolejové desky a ovládací pulty Tlačítko dvoupolohové vratné (CV720769001)</t>
  </si>
  <si>
    <t>-182264778</t>
  </si>
  <si>
    <t>70</t>
  </si>
  <si>
    <t>7590610200</t>
  </si>
  <si>
    <t>Indikační a kolejové desky a ovládací pulty Tlačítko dvoupolohové vratné (CV720769003)</t>
  </si>
  <si>
    <t>-2076244834</t>
  </si>
  <si>
    <t>71</t>
  </si>
  <si>
    <t>7593310180</t>
  </si>
  <si>
    <t>Konstrukční díly Nosič piezoměniče  (CV721220942)</t>
  </si>
  <si>
    <t>-1639321306</t>
  </si>
  <si>
    <t>72</t>
  </si>
  <si>
    <t>7590615040</t>
  </si>
  <si>
    <t>Montáž tlačítka, světelné buňky, počitadla, zvonku, relé, R, C do kolejové desky nebo pultu za provozu</t>
  </si>
  <si>
    <t>1063946586</t>
  </si>
  <si>
    <t>Montáž tlačítka, světelné buňky, počitadla, zvonku, relé, R, C do kolejové desky nebo pultu za provozu - rozměření a vyznačení místa montáže, vyvrtání a začištění otvoru, montáž prvku, zapojení a vyzkoušení včetně vyvázání vodičů do formy</t>
  </si>
  <si>
    <t>73</t>
  </si>
  <si>
    <t>7590610370</t>
  </si>
  <si>
    <t>Indikační a kolejové desky a ovládací pulty Stínítko rudé  (HM0321720400010)</t>
  </si>
  <si>
    <t>1512350383</t>
  </si>
  <si>
    <t>74</t>
  </si>
  <si>
    <t>7590610400</t>
  </si>
  <si>
    <t>Indikační a kolejové desky a ovládací pulty Stínítko čiré  (HM0321720400013)</t>
  </si>
  <si>
    <t>-476285393</t>
  </si>
  <si>
    <t>75</t>
  </si>
  <si>
    <t>7590610380</t>
  </si>
  <si>
    <t>Indikační a kolejové desky a ovládací pulty Stínítko zelené  (HM0321720400011)</t>
  </si>
  <si>
    <t>-2061600336</t>
  </si>
  <si>
    <t>76</t>
  </si>
  <si>
    <t>7494010228</t>
  </si>
  <si>
    <t>Přístroje pro spínání a ovládání Měřící přístroje, elektroměry Ostatní měřící přístroje Elektronické počítadlo provozních hodin</t>
  </si>
  <si>
    <t>1756791056</t>
  </si>
  <si>
    <t>77</t>
  </si>
  <si>
    <t>405569182</t>
  </si>
  <si>
    <t>78</t>
  </si>
  <si>
    <t>7499151010</t>
  </si>
  <si>
    <t>Dokončovací práce na elektrickém zařízení</t>
  </si>
  <si>
    <t>hod</t>
  </si>
  <si>
    <t>1380024375</t>
  </si>
  <si>
    <t>Dokončovací práce na elektrickém zařízení - uvádění zařízení do provozu, drobné montážní práce v rozvaděčích, koordinaci se zhotoviteli souvisejících zařízení apod.</t>
  </si>
  <si>
    <t>79</t>
  </si>
  <si>
    <t>7592503010</t>
  </si>
  <si>
    <t>Úprava adresného SW stanice TEDIS, ústředny MEDIS</t>
  </si>
  <si>
    <t>6686424</t>
  </si>
  <si>
    <t>80</t>
  </si>
  <si>
    <t>7598095375</t>
  </si>
  <si>
    <t>Oživení a funkční zkoušení stanice TEDIS</t>
  </si>
  <si>
    <t>772936149</t>
  </si>
  <si>
    <t>Oživení a funkční zkoušení stanice TEDIS - aktivace a konfigurace systému podle příslušné dokumentace</t>
  </si>
  <si>
    <t>81</t>
  </si>
  <si>
    <t>7593315425</t>
  </si>
  <si>
    <t>Zhotovení jednoho zapojení při volné vazbě</t>
  </si>
  <si>
    <t>-1891410596</t>
  </si>
  <si>
    <t>Zhotovení jednoho zapojení při volné vazbě - naměření vodiče, zatažení a připojení</t>
  </si>
  <si>
    <t>82</t>
  </si>
  <si>
    <t>7592605020</t>
  </si>
  <si>
    <t>Konfigurace SW v PC</t>
  </si>
  <si>
    <t>-1260876931</t>
  </si>
  <si>
    <t>Poznámka k položce:
Změna SW SZZ Šumná</t>
  </si>
  <si>
    <t>83</t>
  </si>
  <si>
    <t>7598095090</t>
  </si>
  <si>
    <t>Přezkoušení a regulace počítače náprav včetně vyhotovení protokolu za 1 úsek</t>
  </si>
  <si>
    <t>-1626015594</t>
  </si>
  <si>
    <t>Přezkoušení a regulace počítače náprav včetně vyhotovení protokolu za 1 úsek - provedení příslušných měření, nastavení zařízení, přezkoušení funkce a vyhotovení protokolu</t>
  </si>
  <si>
    <t>84</t>
  </si>
  <si>
    <t>7598095185</t>
  </si>
  <si>
    <t>Přezkoušení vlakových cest (vlakových i posunových) za 1 vlakovou cestu</t>
  </si>
  <si>
    <t>1584417250</t>
  </si>
  <si>
    <t>Přezkoušení vlakových cest (vlakových i posunových) za 1 vlakovou cestu - postavení vlakových cest a přezkoušení návěstních znaků návěstidel po přeložení řadiče, přezkoušení změny návěstního pojmu z povolovacího na zakazující po odpadnutí kotvy kolejového relé, přezkoušení nouzového vybavení vlakové cesty, přezkoušení návěstních znaků při zapojení automatického traťového zabezpečovacího zařízení, přezkoušení odjezdových vlakových cest s použitím výlukového klíče pri současné činnosti odjezdových návěstidel</t>
  </si>
  <si>
    <t>85</t>
  </si>
  <si>
    <t>7598095475</t>
  </si>
  <si>
    <t>Komplexní zkouška hradla pro jedno oddílové návěstidlo a jeden směr</t>
  </si>
  <si>
    <t>1277728424</t>
  </si>
  <si>
    <t>Komplexní zkouška hradla pro jedno oddílové návěstidlo a jeden směr - vyzkoušení zařízení podle projektové dokumentace, provedení funkčních zkoušek zařízení dle předpisu SŽDC T200, včetně zkoušek vzájemných vazeb jednotlivých zařízení, provedení dalších specifických zkoušek stanovených např. Drážním úřadem, uvedených v souhlasu s provozem nezavedeného zařízení, v souhlasu s ověřovacím provozem či vyplývajících ze smluvních ustanovení mezi odběratelem a zhotovitelem</t>
  </si>
  <si>
    <t>Poznámka k položce:
Komplexní zkouška TZZ - AH bez hradla na trati</t>
  </si>
  <si>
    <t>86</t>
  </si>
  <si>
    <t>7598095546</t>
  </si>
  <si>
    <t>Vyhotovení protokolu UTZ pro SZZ reléové a elektronické do 10 výhybkových jednotek</t>
  </si>
  <si>
    <t>-1678619240</t>
  </si>
  <si>
    <t>Vyhotovení protokolu UTZ pro SZZ reléové a elektronické do 10 výhybkových jednotek - vykonání prohlídky a zkoušky včetně vyhotovení protokolu podle vyhl. 100/1995 Sb., výhybkovou jednotkou (VJ) je jednoduchá výhybka bez rozlišení počtu přestavníků, spojka jsou 2 VJ, křižovatková výhybka 2 VJ, křižovatková s PHS 4 VJ, výkolejka s motorem 1 VJ</t>
  </si>
  <si>
    <t>Poznámka k položce:
Adekvátní část prací - vazby SZZ Olbramkostel a Šumná</t>
  </si>
  <si>
    <t>87</t>
  </si>
  <si>
    <t>7598095575</t>
  </si>
  <si>
    <t>Vyhotovení protokolu UTZ pro TZZ AH bez hradla pro jednu kolej</t>
  </si>
  <si>
    <t>-1843376631</t>
  </si>
  <si>
    <t>Vyhotovení protokolu UTZ pro TZZ AH bez hradla pro jednu kolej - vykonání prohlídky a zkoušky včetně vyhotovení protokolu podle vyhl. 100/1995 Sb.</t>
  </si>
  <si>
    <t>88</t>
  </si>
  <si>
    <t>7598095620</t>
  </si>
  <si>
    <t>Vyhotovení revizní zprávy SZZ reléové do 10 přestavníků</t>
  </si>
  <si>
    <t>96560423</t>
  </si>
  <si>
    <t>Vyhotovení revizní zprávy SZZ reléové do 10 přestavníků - vykonání prohlídky a zkoušky pro napájení elektrického zařízení včetně vyhotovení revizní zprávy podle vyhl. 100/1995 Sb. a norem ČSN</t>
  </si>
  <si>
    <t xml:space="preserve">Poznámka k položce:
Adekvátní část prací - revize změn SZZ Olbramkostel a Šumná </t>
  </si>
  <si>
    <t>02 - Vedlejší a ostatní náíklady</t>
  </si>
  <si>
    <t>VRN - Vedlejší rozpočtové náklady</t>
  </si>
  <si>
    <t>VRN</t>
  </si>
  <si>
    <t>Vedlejší rozpočtové náklady</t>
  </si>
  <si>
    <t>023131011</t>
  </si>
  <si>
    <t>Projektové práce Dokumentace skutečného provedení zabezpečovacích, sdělovacích, elektrických zařízení</t>
  </si>
  <si>
    <t>%</t>
  </si>
  <si>
    <t>1024</t>
  </si>
  <si>
    <t>714090404</t>
  </si>
  <si>
    <t>Projektové práce Dokumentace skutečného provedení zabezpečovacích, sdělovacích, elektrických zařízení - V sazbě jsou obsaženy náklady na zaměření a vyhotovení dokumentace skutečného provedení elektrických zařízení dle vyhlášky 146/2008 Sb. včetně zpracování dat v digitální podobě v otevřené formě a její předání objednateli</t>
  </si>
  <si>
    <t>024101401</t>
  </si>
  <si>
    <t>Inženýrská činnost koordinační a kompletační činnost</t>
  </si>
  <si>
    <t>1946752631</t>
  </si>
  <si>
    <t>033121001</t>
  </si>
  <si>
    <t>Provozní vlivy Rušení prací železničním provozem širá trať nebo dopravny s kolejovým rozvětvením s počtem vlaků za směnu 8,5 hod. do 25</t>
  </si>
  <si>
    <t>667309594</t>
  </si>
  <si>
    <t>9901000500</t>
  </si>
  <si>
    <t>Doprava obousměrná (např. dodávek z vlastních zásob zhotovitele nebo objednatele nebo výzisku) mechanizací o nosnosti do 3,5 t elektrosoučástek, montážního materiálu, kameniva, písku, dlažebních kostek, suti, atd. do 60 km</t>
  </si>
  <si>
    <t>262144</t>
  </si>
  <si>
    <t>1002983489</t>
  </si>
  <si>
    <t>Doprava obousměrná (např. dodávek z vlastních zásob zhotovitele nebo objednatele nebo výzisku) mechanizací o nosnosti do 3,5 t elektrosoučástek, montážního materiálu, kameniva, písku, dlažebních kostek, suti, atd. do 60 km Poznámka: 1. Ceny jsou určeny pro dopravu silničními i kolejovými vozidly.2. V cenách obousměrné dopravy jsou započteny náklady na přepravu materiálu na místo určení včetně složení, poplatku za použití dopravní cesty a zpáteční cesty nenaloženého dopravního prostředku.</t>
  </si>
  <si>
    <t>Poznámka k položce:
Doprava nad 50km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</si>
</sst>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4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6" fillId="0" borderId="14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4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5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19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3" t="s">
        <v>6</v>
      </c>
      <c r="BT2" s="13" t="s">
        <v>7</v>
      </c>
    </row>
    <row r="3" spans="2:72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s="1" customFormat="1" ht="24.9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s="1" customFormat="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3" t="s">
        <v>14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15</v>
      </c>
      <c r="BS5" s="13" t="s">
        <v>6</v>
      </c>
    </row>
    <row r="6" spans="2:71" s="1" customFormat="1" ht="36.95" customHeight="1">
      <c r="B6" s="17"/>
      <c r="C6" s="18"/>
      <c r="D6" s="25" t="s">
        <v>16</v>
      </c>
      <c r="E6" s="18"/>
      <c r="F6" s="18"/>
      <c r="G6" s="18"/>
      <c r="H6" s="18"/>
      <c r="I6" s="18"/>
      <c r="J6" s="18"/>
      <c r="K6" s="26" t="s">
        <v>17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6</v>
      </c>
    </row>
    <row r="7" spans="2:71" s="1" customFormat="1" ht="12" customHeight="1">
      <c r="B7" s="17"/>
      <c r="C7" s="18"/>
      <c r="D7" s="28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1</v>
      </c>
      <c r="AO7" s="18"/>
      <c r="AP7" s="18"/>
      <c r="AQ7" s="18"/>
      <c r="AR7" s="16"/>
      <c r="BE7" s="27"/>
      <c r="BS7" s="13" t="s">
        <v>6</v>
      </c>
    </row>
    <row r="8" spans="2:71" s="1" customFormat="1" ht="12" customHeight="1">
      <c r="B8" s="17"/>
      <c r="C8" s="18"/>
      <c r="D8" s="28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22</v>
      </c>
      <c r="AL8" s="18"/>
      <c r="AM8" s="18"/>
      <c r="AN8" s="29" t="s">
        <v>23</v>
      </c>
      <c r="AO8" s="18"/>
      <c r="AP8" s="18"/>
      <c r="AQ8" s="18"/>
      <c r="AR8" s="16"/>
      <c r="BE8" s="27"/>
      <c r="BS8" s="13" t="s">
        <v>6</v>
      </c>
    </row>
    <row r="9" spans="2:71" s="1" customFormat="1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7"/>
      <c r="BS9" s="13" t="s">
        <v>6</v>
      </c>
    </row>
    <row r="10" spans="2:71" s="1" customFormat="1" ht="12" customHeight="1">
      <c r="B10" s="17"/>
      <c r="C10" s="18"/>
      <c r="D10" s="28" t="s">
        <v>24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25</v>
      </c>
      <c r="AL10" s="18"/>
      <c r="AM10" s="18"/>
      <c r="AN10" s="23" t="s">
        <v>1</v>
      </c>
      <c r="AO10" s="18"/>
      <c r="AP10" s="18"/>
      <c r="AQ10" s="18"/>
      <c r="AR10" s="16"/>
      <c r="BE10" s="27"/>
      <c r="BS10" s="13" t="s">
        <v>6</v>
      </c>
    </row>
    <row r="11" spans="2:71" s="1" customFormat="1" ht="18.45" customHeight="1">
      <c r="B11" s="17"/>
      <c r="C11" s="18"/>
      <c r="D11" s="18"/>
      <c r="E11" s="23" t="s">
        <v>21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7"/>
      <c r="BS11" s="13" t="s">
        <v>6</v>
      </c>
    </row>
    <row r="12" spans="2:71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6</v>
      </c>
    </row>
    <row r="13" spans="2:71" s="1" customFormat="1" ht="12" customHeight="1">
      <c r="B13" s="17"/>
      <c r="C13" s="18"/>
      <c r="D13" s="28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25</v>
      </c>
      <c r="AL13" s="18"/>
      <c r="AM13" s="18"/>
      <c r="AN13" s="30" t="s">
        <v>28</v>
      </c>
      <c r="AO13" s="18"/>
      <c r="AP13" s="18"/>
      <c r="AQ13" s="18"/>
      <c r="AR13" s="16"/>
      <c r="BE13" s="27"/>
      <c r="BS13" s="13" t="s">
        <v>6</v>
      </c>
    </row>
    <row r="14" spans="2:71" ht="12">
      <c r="B14" s="17"/>
      <c r="C14" s="18"/>
      <c r="D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L14" s="18"/>
      <c r="AM14" s="18"/>
      <c r="AN14" s="30" t="s">
        <v>28</v>
      </c>
      <c r="AO14" s="18"/>
      <c r="AP14" s="18"/>
      <c r="AQ14" s="18"/>
      <c r="AR14" s="16"/>
      <c r="BE14" s="27"/>
      <c r="BS14" s="13" t="s">
        <v>6</v>
      </c>
    </row>
    <row r="15" spans="2:71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spans="2:71" s="1" customFormat="1" ht="12" customHeight="1">
      <c r="B16" s="17"/>
      <c r="C16" s="18"/>
      <c r="D16" s="2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25</v>
      </c>
      <c r="AL16" s="18"/>
      <c r="AM16" s="18"/>
      <c r="AN16" s="23" t="s">
        <v>1</v>
      </c>
      <c r="AO16" s="18"/>
      <c r="AP16" s="18"/>
      <c r="AQ16" s="18"/>
      <c r="AR16" s="16"/>
      <c r="BE16" s="27"/>
      <c r="BS16" s="13" t="s">
        <v>4</v>
      </c>
    </row>
    <row r="17" spans="2:71" s="1" customFormat="1" ht="18.45" customHeight="1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7"/>
      <c r="BS17" s="13" t="s">
        <v>31</v>
      </c>
    </row>
    <row r="18" spans="2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spans="2:71" s="1" customFormat="1" ht="12" customHeight="1">
      <c r="B19" s="17"/>
      <c r="C19" s="18"/>
      <c r="D19" s="28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25</v>
      </c>
      <c r="AL19" s="18"/>
      <c r="AM19" s="18"/>
      <c r="AN19" s="23" t="s">
        <v>1</v>
      </c>
      <c r="AO19" s="18"/>
      <c r="AP19" s="18"/>
      <c r="AQ19" s="18"/>
      <c r="AR19" s="16"/>
      <c r="BE19" s="27"/>
      <c r="BS19" s="13" t="s">
        <v>6</v>
      </c>
    </row>
    <row r="20" spans="2:71" s="1" customFormat="1" ht="18.45" customHeight="1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7"/>
      <c r="BS20" s="13" t="s">
        <v>31</v>
      </c>
    </row>
    <row r="21" spans="2:57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spans="2:57" s="1" customFormat="1" ht="12" customHeight="1">
      <c r="B22" s="17"/>
      <c r="C22" s="18"/>
      <c r="D22" s="28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spans="2:57" s="1" customFormat="1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E23" s="27"/>
    </row>
    <row r="24" spans="2:57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spans="2:57" s="1" customFormat="1" ht="6.95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E25" s="27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pans="1:57" s="2" customFormat="1" ht="1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40"/>
      <c r="BE28" s="27"/>
    </row>
    <row r="29" spans="1:57" s="3" customFormat="1" ht="14.4" customHeight="1" hidden="1">
      <c r="A29" s="3"/>
      <c r="B29" s="42"/>
      <c r="C29" s="43"/>
      <c r="D29" s="28" t="s">
        <v>39</v>
      </c>
      <c r="E29" s="43"/>
      <c r="F29" s="28" t="s">
        <v>40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ROUND(AV94,2)</f>
        <v>0</v>
      </c>
      <c r="AL29" s="43"/>
      <c r="AM29" s="43"/>
      <c r="AN29" s="43"/>
      <c r="AO29" s="43"/>
      <c r="AP29" s="43"/>
      <c r="AQ29" s="43"/>
      <c r="AR29" s="46"/>
      <c r="BE29" s="47"/>
    </row>
    <row r="30" spans="1:57" s="3" customFormat="1" ht="14.4" customHeight="1" hidden="1">
      <c r="A30" s="3"/>
      <c r="B30" s="42"/>
      <c r="C30" s="43"/>
      <c r="D30" s="43"/>
      <c r="E30" s="43"/>
      <c r="F30" s="28" t="s">
        <v>41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ROUND(AW94,2)</f>
        <v>0</v>
      </c>
      <c r="AL30" s="43"/>
      <c r="AM30" s="43"/>
      <c r="AN30" s="43"/>
      <c r="AO30" s="43"/>
      <c r="AP30" s="43"/>
      <c r="AQ30" s="43"/>
      <c r="AR30" s="46"/>
      <c r="BE30" s="47"/>
    </row>
    <row r="31" spans="1:57" s="3" customFormat="1" ht="14.4" customHeight="1">
      <c r="A31" s="3"/>
      <c r="B31" s="42"/>
      <c r="C31" s="43"/>
      <c r="D31" s="48" t="s">
        <v>39</v>
      </c>
      <c r="E31" s="43"/>
      <c r="F31" s="28" t="s">
        <v>42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spans="1:57" s="3" customFormat="1" ht="14.4" customHeight="1">
      <c r="A32" s="3"/>
      <c r="B32" s="42"/>
      <c r="C32" s="43"/>
      <c r="D32" s="43"/>
      <c r="E32" s="43"/>
      <c r="F32" s="28" t="s">
        <v>43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spans="1:57" s="3" customFormat="1" ht="14.4" customHeight="1" hidden="1">
      <c r="A33" s="3"/>
      <c r="B33" s="42"/>
      <c r="C33" s="43"/>
      <c r="D33" s="43"/>
      <c r="E33" s="43"/>
      <c r="F33" s="28" t="s">
        <v>44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pans="1:57" s="2" customFormat="1" ht="25.9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  <c r="BE37" s="34"/>
    </row>
    <row r="38" spans="2:44" s="1" customFormat="1" ht="14.4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s="1" customFormat="1" ht="14.4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s="1" customFormat="1" ht="14.4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s="1" customFormat="1" ht="14.4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s="1" customFormat="1" ht="14.4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s="1" customFormat="1" ht="14.4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s="1" customFormat="1" ht="14.4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s="1" customFormat="1" ht="14.4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s="1" customFormat="1" ht="14.4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s="1" customFormat="1" ht="14.4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s="1" customFormat="1" ht="14.4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12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12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12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12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12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12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12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12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12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">
      <c r="A60" s="34"/>
      <c r="B60" s="35"/>
      <c r="C60" s="36"/>
      <c r="D60" s="61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61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61" t="s">
        <v>50</v>
      </c>
      <c r="AI60" s="38"/>
      <c r="AJ60" s="38"/>
      <c r="AK60" s="38"/>
      <c r="AL60" s="38"/>
      <c r="AM60" s="61" t="s">
        <v>51</v>
      </c>
      <c r="AN60" s="38"/>
      <c r="AO60" s="38"/>
      <c r="AP60" s="36"/>
      <c r="AQ60" s="36"/>
      <c r="AR60" s="40"/>
      <c r="BE60" s="34"/>
    </row>
    <row r="61" spans="2:44" ht="12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12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12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">
      <c r="A64" s="34"/>
      <c r="B64" s="35"/>
      <c r="C64" s="36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6"/>
      <c r="AQ64" s="36"/>
      <c r="AR64" s="40"/>
      <c r="BE64" s="34"/>
    </row>
    <row r="65" spans="2:44" ht="12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12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12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12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12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12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1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1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12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12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">
      <c r="A75" s="34"/>
      <c r="B75" s="35"/>
      <c r="C75" s="36"/>
      <c r="D75" s="61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61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61" t="s">
        <v>50</v>
      </c>
      <c r="AI75" s="38"/>
      <c r="AJ75" s="38"/>
      <c r="AK75" s="38"/>
      <c r="AL75" s="38"/>
      <c r="AM75" s="61" t="s">
        <v>51</v>
      </c>
      <c r="AN75" s="38"/>
      <c r="AO75" s="38"/>
      <c r="AP75" s="36"/>
      <c r="AQ75" s="36"/>
      <c r="AR75" s="40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  <c r="BE76" s="34"/>
    </row>
    <row r="77" spans="1:57" s="2" customFormat="1" ht="6.95" customHeight="1">
      <c r="A77" s="34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0"/>
      <c r="BE77" s="34"/>
    </row>
    <row r="81" spans="1:57" s="2" customFormat="1" ht="6.95" customHeight="1">
      <c r="A81" s="34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0"/>
      <c r="BE81" s="34"/>
    </row>
    <row r="82" spans="1:57" s="2" customFormat="1" ht="24.95" customHeight="1">
      <c r="A82" s="34"/>
      <c r="B82" s="35"/>
      <c r="C82" s="19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  <c r="BE83" s="34"/>
    </row>
    <row r="84" spans="1:57" s="4" customFormat="1" ht="12" customHeight="1">
      <c r="A84" s="4"/>
      <c r="B84" s="67"/>
      <c r="C84" s="28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2021/09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zabezpečovacího zařízení v žst. Olbramkostel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  <c r="BE86" s="34"/>
    </row>
    <row r="87" spans="1:57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7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76" t="str">
        <f>IF(AN8="","",AN8)</f>
        <v>2. 9. 2021</v>
      </c>
      <c r="AN87" s="76"/>
      <c r="AO87" s="36"/>
      <c r="AP87" s="36"/>
      <c r="AQ87" s="36"/>
      <c r="AR87" s="40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  <c r="BE88" s="34"/>
    </row>
    <row r="89" spans="1:57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68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29</v>
      </c>
      <c r="AJ89" s="36"/>
      <c r="AK89" s="36"/>
      <c r="AL89" s="36"/>
      <c r="AM89" s="77" t="str">
        <f>IF(E17="","",E17)</f>
        <v>Signal Projekt, s.r.o.</v>
      </c>
      <c r="AN89" s="68"/>
      <c r="AO89" s="68"/>
      <c r="AP89" s="68"/>
      <c r="AQ89" s="36"/>
      <c r="AR89" s="40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4"/>
    </row>
    <row r="90" spans="1:57" s="2" customFormat="1" ht="15.15" customHeight="1">
      <c r="A90" s="34"/>
      <c r="B90" s="35"/>
      <c r="C90" s="28" t="s">
        <v>27</v>
      </c>
      <c r="D90" s="36"/>
      <c r="E90" s="36"/>
      <c r="F90" s="36"/>
      <c r="G90" s="36"/>
      <c r="H90" s="36"/>
      <c r="I90" s="36"/>
      <c r="J90" s="36"/>
      <c r="K90" s="36"/>
      <c r="L90" s="68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32</v>
      </c>
      <c r="AJ90" s="36"/>
      <c r="AK90" s="36"/>
      <c r="AL90" s="36"/>
      <c r="AM90" s="77" t="str">
        <f>IF(E20="","",E20)</f>
        <v>Pavel Pospíšil, DiS.</v>
      </c>
      <c r="AN90" s="68"/>
      <c r="AO90" s="68"/>
      <c r="AP90" s="68"/>
      <c r="AQ90" s="36"/>
      <c r="AR90" s="40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4"/>
    </row>
    <row r="91" spans="1:57" s="2" customFormat="1" ht="10.8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4"/>
    </row>
    <row r="92" spans="1:57" s="2" customFormat="1" ht="29.25" customHeight="1">
      <c r="A92" s="34"/>
      <c r="B92" s="35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0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4"/>
    </row>
    <row r="93" spans="1:57" s="2" customFormat="1" ht="10.8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4"/>
    </row>
    <row r="94" spans="1:90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74</v>
      </c>
      <c r="BT94" s="114" t="s">
        <v>75</v>
      </c>
      <c r="BU94" s="115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1" s="7" customFormat="1" ht="16.5" customHeight="1">
      <c r="A95" s="116" t="s">
        <v>79</v>
      </c>
      <c r="B95" s="117"/>
      <c r="C95" s="118"/>
      <c r="D95" s="119" t="s">
        <v>80</v>
      </c>
      <c r="E95" s="119"/>
      <c r="F95" s="119"/>
      <c r="G95" s="119"/>
      <c r="H95" s="119"/>
      <c r="I95" s="120"/>
      <c r="J95" s="119" t="s">
        <v>81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Úpravy SZZ'!J30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82</v>
      </c>
      <c r="AR95" s="123"/>
      <c r="AS95" s="124">
        <v>0</v>
      </c>
      <c r="AT95" s="125">
        <f>ROUND(SUM(AV95:AW95),2)</f>
        <v>0</v>
      </c>
      <c r="AU95" s="126">
        <f>'01 - Úpravy SZZ'!P117</f>
        <v>0</v>
      </c>
      <c r="AV95" s="125">
        <f>'01 - Úpravy SZZ'!J33</f>
        <v>0</v>
      </c>
      <c r="AW95" s="125">
        <f>'01 - Úpravy SZZ'!J34</f>
        <v>0</v>
      </c>
      <c r="AX95" s="125">
        <f>'01 - Úpravy SZZ'!J35</f>
        <v>0</v>
      </c>
      <c r="AY95" s="125">
        <f>'01 - Úpravy SZZ'!J36</f>
        <v>0</v>
      </c>
      <c r="AZ95" s="125">
        <f>'01 - Úpravy SZZ'!F33</f>
        <v>0</v>
      </c>
      <c r="BA95" s="125">
        <f>'01 - Úpravy SZZ'!F34</f>
        <v>0</v>
      </c>
      <c r="BB95" s="125">
        <f>'01 - Úpravy SZZ'!F35</f>
        <v>0</v>
      </c>
      <c r="BC95" s="125">
        <f>'01 - Úpravy SZZ'!F36</f>
        <v>0</v>
      </c>
      <c r="BD95" s="127">
        <f>'01 - Úpravy SZZ'!F37</f>
        <v>0</v>
      </c>
      <c r="BE95" s="7"/>
      <c r="BT95" s="128" t="s">
        <v>83</v>
      </c>
      <c r="BV95" s="128" t="s">
        <v>77</v>
      </c>
      <c r="BW95" s="128" t="s">
        <v>84</v>
      </c>
      <c r="BX95" s="128" t="s">
        <v>5</v>
      </c>
      <c r="CL95" s="128" t="s">
        <v>1</v>
      </c>
      <c r="CM95" s="128" t="s">
        <v>85</v>
      </c>
    </row>
    <row r="96" spans="1:91" s="7" customFormat="1" ht="16.5" customHeight="1">
      <c r="A96" s="116" t="s">
        <v>79</v>
      </c>
      <c r="B96" s="117"/>
      <c r="C96" s="118"/>
      <c r="D96" s="119" t="s">
        <v>86</v>
      </c>
      <c r="E96" s="119"/>
      <c r="F96" s="119"/>
      <c r="G96" s="119"/>
      <c r="H96" s="119"/>
      <c r="I96" s="120"/>
      <c r="J96" s="119" t="s">
        <v>87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'02 - Vedlejší a ostatní n...'!J30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88</v>
      </c>
      <c r="AR96" s="123"/>
      <c r="AS96" s="129">
        <v>0</v>
      </c>
      <c r="AT96" s="130">
        <f>ROUND(SUM(AV96:AW96),2)</f>
        <v>0</v>
      </c>
      <c r="AU96" s="131">
        <f>'02 - Vedlejší a ostatní n...'!P117</f>
        <v>0</v>
      </c>
      <c r="AV96" s="130">
        <f>'02 - Vedlejší a ostatní n...'!J33</f>
        <v>0</v>
      </c>
      <c r="AW96" s="130">
        <f>'02 - Vedlejší a ostatní n...'!J34</f>
        <v>0</v>
      </c>
      <c r="AX96" s="130">
        <f>'02 - Vedlejší a ostatní n...'!J35</f>
        <v>0</v>
      </c>
      <c r="AY96" s="130">
        <f>'02 - Vedlejší a ostatní n...'!J36</f>
        <v>0</v>
      </c>
      <c r="AZ96" s="130">
        <f>'02 - Vedlejší a ostatní n...'!F33</f>
        <v>0</v>
      </c>
      <c r="BA96" s="130">
        <f>'02 - Vedlejší a ostatní n...'!F34</f>
        <v>0</v>
      </c>
      <c r="BB96" s="130">
        <f>'02 - Vedlejší a ostatní n...'!F35</f>
        <v>0</v>
      </c>
      <c r="BC96" s="130">
        <f>'02 - Vedlejší a ostatní n...'!F36</f>
        <v>0</v>
      </c>
      <c r="BD96" s="132">
        <f>'02 - Vedlejší a ostatní n...'!F37</f>
        <v>0</v>
      </c>
      <c r="BE96" s="7"/>
      <c r="BT96" s="128" t="s">
        <v>83</v>
      </c>
      <c r="BV96" s="128" t="s">
        <v>77</v>
      </c>
      <c r="BW96" s="128" t="s">
        <v>89</v>
      </c>
      <c r="BX96" s="128" t="s">
        <v>5</v>
      </c>
      <c r="CL96" s="128" t="s">
        <v>1</v>
      </c>
      <c r="CM96" s="128" t="s">
        <v>85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40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0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Úpravy SZZ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6"/>
      <c r="AT3" s="13" t="s">
        <v>85</v>
      </c>
    </row>
    <row r="4" spans="2:46" s="1" customFormat="1" ht="24.95" customHeight="1">
      <c r="B4" s="16"/>
      <c r="D4" s="135" t="s">
        <v>90</v>
      </c>
      <c r="L4" s="16"/>
      <c r="M4" s="136" t="s">
        <v>10</v>
      </c>
      <c r="AT4" s="13" t="s">
        <v>31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37" t="s">
        <v>16</v>
      </c>
      <c r="L6" s="16"/>
    </row>
    <row r="7" spans="2:12" s="1" customFormat="1" ht="16.5" customHeight="1">
      <c r="B7" s="16"/>
      <c r="E7" s="138" t="str">
        <f>'Rekapitulace stavby'!K6</f>
        <v>Oprava zabezpečovacího zařízení v žst. Olbramkostel</v>
      </c>
      <c r="F7" s="137"/>
      <c r="G7" s="137"/>
      <c r="H7" s="137"/>
      <c r="L7" s="16"/>
    </row>
    <row r="8" spans="1:31" s="2" customFormat="1" ht="12" customHeight="1">
      <c r="A8" s="34"/>
      <c r="B8" s="40"/>
      <c r="C8" s="34"/>
      <c r="D8" s="137" t="s">
        <v>91</v>
      </c>
      <c r="E8" s="34"/>
      <c r="F8" s="34"/>
      <c r="G8" s="34"/>
      <c r="H8" s="34"/>
      <c r="I8" s="34"/>
      <c r="J8" s="34"/>
      <c r="K8" s="34"/>
      <c r="L8" s="6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39" t="s">
        <v>92</v>
      </c>
      <c r="F9" s="34"/>
      <c r="G9" s="34"/>
      <c r="H9" s="34"/>
      <c r="I9" s="34"/>
      <c r="J9" s="34"/>
      <c r="K9" s="34"/>
      <c r="L9" s="6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6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7" t="s">
        <v>18</v>
      </c>
      <c r="E11" s="34"/>
      <c r="F11" s="140" t="s">
        <v>1</v>
      </c>
      <c r="G11" s="34"/>
      <c r="H11" s="34"/>
      <c r="I11" s="137" t="s">
        <v>19</v>
      </c>
      <c r="J11" s="140" t="s">
        <v>1</v>
      </c>
      <c r="K11" s="34"/>
      <c r="L11" s="6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7" t="s">
        <v>20</v>
      </c>
      <c r="E12" s="34"/>
      <c r="F12" s="140" t="s">
        <v>21</v>
      </c>
      <c r="G12" s="34"/>
      <c r="H12" s="34"/>
      <c r="I12" s="137" t="s">
        <v>22</v>
      </c>
      <c r="J12" s="141" t="str">
        <f>'Rekapitulace stavby'!AN8</f>
        <v>2. 9. 2021</v>
      </c>
      <c r="K12" s="34"/>
      <c r="L12" s="6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6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7" t="s">
        <v>24</v>
      </c>
      <c r="E14" s="34"/>
      <c r="F14" s="34"/>
      <c r="G14" s="34"/>
      <c r="H14" s="34"/>
      <c r="I14" s="137" t="s">
        <v>25</v>
      </c>
      <c r="J14" s="140" t="str">
        <f>IF('Rekapitulace stavby'!AN10="","",'Rekapitulace stavby'!AN10)</f>
        <v/>
      </c>
      <c r="K14" s="34"/>
      <c r="L14" s="6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40" t="str">
        <f>IF('Rekapitulace stavby'!E11="","",'Rekapitulace stavby'!E11)</f>
        <v xml:space="preserve"> </v>
      </c>
      <c r="F15" s="34"/>
      <c r="G15" s="34"/>
      <c r="H15" s="34"/>
      <c r="I15" s="137" t="s">
        <v>26</v>
      </c>
      <c r="J15" s="140" t="str">
        <f>IF('Rekapitulace stavby'!AN11="","",'Rekapitulace stavby'!AN11)</f>
        <v/>
      </c>
      <c r="K15" s="34"/>
      <c r="L15" s="6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6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7" t="s">
        <v>27</v>
      </c>
      <c r="E17" s="34"/>
      <c r="F17" s="34"/>
      <c r="G17" s="34"/>
      <c r="H17" s="34"/>
      <c r="I17" s="137" t="s">
        <v>25</v>
      </c>
      <c r="J17" s="29" t="str">
        <f>'Rekapitulace stavby'!AN13</f>
        <v>Vyplň údaj</v>
      </c>
      <c r="K17" s="34"/>
      <c r="L17" s="6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29" t="str">
        <f>'Rekapitulace stavby'!E14</f>
        <v>Vyplň údaj</v>
      </c>
      <c r="F18" s="140"/>
      <c r="G18" s="140"/>
      <c r="H18" s="140"/>
      <c r="I18" s="137" t="s">
        <v>26</v>
      </c>
      <c r="J18" s="29" t="str">
        <f>'Rekapitulace stavby'!AN14</f>
        <v>Vyplň údaj</v>
      </c>
      <c r="K18" s="34"/>
      <c r="L18" s="6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6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7" t="s">
        <v>29</v>
      </c>
      <c r="E20" s="34"/>
      <c r="F20" s="34"/>
      <c r="G20" s="34"/>
      <c r="H20" s="34"/>
      <c r="I20" s="137" t="s">
        <v>25</v>
      </c>
      <c r="J20" s="140" t="str">
        <f>IF('Rekapitulace stavby'!AN16="","",'Rekapitulace stavby'!AN16)</f>
        <v/>
      </c>
      <c r="K20" s="34"/>
      <c r="L20" s="6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40" t="str">
        <f>IF('Rekapitulace stavby'!E17="","",'Rekapitulace stavby'!E17)</f>
        <v>Signal Projekt, s.r.o.</v>
      </c>
      <c r="F21" s="34"/>
      <c r="G21" s="34"/>
      <c r="H21" s="34"/>
      <c r="I21" s="137" t="s">
        <v>26</v>
      </c>
      <c r="J21" s="140" t="str">
        <f>IF('Rekapitulace stavby'!AN17="","",'Rekapitulace stavby'!AN17)</f>
        <v/>
      </c>
      <c r="K21" s="34"/>
      <c r="L21" s="6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6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7" t="s">
        <v>32</v>
      </c>
      <c r="E23" s="34"/>
      <c r="F23" s="34"/>
      <c r="G23" s="34"/>
      <c r="H23" s="34"/>
      <c r="I23" s="137" t="s">
        <v>25</v>
      </c>
      <c r="J23" s="140" t="str">
        <f>IF('Rekapitulace stavby'!AN19="","",'Rekapitulace stavby'!AN19)</f>
        <v/>
      </c>
      <c r="K23" s="34"/>
      <c r="L23" s="6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40" t="str">
        <f>IF('Rekapitulace stavby'!E20="","",'Rekapitulace stavby'!E20)</f>
        <v>Pavel Pospíšil, DiS.</v>
      </c>
      <c r="F24" s="34"/>
      <c r="G24" s="34"/>
      <c r="H24" s="34"/>
      <c r="I24" s="137" t="s">
        <v>26</v>
      </c>
      <c r="J24" s="140" t="str">
        <f>IF('Rekapitulace stavby'!AN20="","",'Rekapitulace stavby'!AN20)</f>
        <v/>
      </c>
      <c r="K24" s="34"/>
      <c r="L24" s="6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6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7" t="s">
        <v>34</v>
      </c>
      <c r="E26" s="34"/>
      <c r="F26" s="34"/>
      <c r="G26" s="34"/>
      <c r="H26" s="34"/>
      <c r="I26" s="34"/>
      <c r="J26" s="34"/>
      <c r="K26" s="34"/>
      <c r="L26" s="6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6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6"/>
      <c r="E29" s="146"/>
      <c r="F29" s="146"/>
      <c r="G29" s="146"/>
      <c r="H29" s="146"/>
      <c r="I29" s="146"/>
      <c r="J29" s="146"/>
      <c r="K29" s="146"/>
      <c r="L29" s="6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7" t="s">
        <v>35</v>
      </c>
      <c r="E30" s="34"/>
      <c r="F30" s="34"/>
      <c r="G30" s="34"/>
      <c r="H30" s="34"/>
      <c r="I30" s="34"/>
      <c r="J30" s="148">
        <f>ROUND(J117,2)</f>
        <v>0</v>
      </c>
      <c r="K30" s="34"/>
      <c r="L30" s="6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6"/>
      <c r="E31" s="146"/>
      <c r="F31" s="146"/>
      <c r="G31" s="146"/>
      <c r="H31" s="146"/>
      <c r="I31" s="146"/>
      <c r="J31" s="146"/>
      <c r="K31" s="146"/>
      <c r="L31" s="6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49" t="s">
        <v>37</v>
      </c>
      <c r="G32" s="34"/>
      <c r="H32" s="34"/>
      <c r="I32" s="149" t="s">
        <v>36</v>
      </c>
      <c r="J32" s="149" t="s">
        <v>38</v>
      </c>
      <c r="K32" s="34"/>
      <c r="L32" s="6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50" t="s">
        <v>39</v>
      </c>
      <c r="E33" s="137" t="s">
        <v>40</v>
      </c>
      <c r="F33" s="151">
        <f>ROUND((SUM(BE117:BE311)),2)</f>
        <v>0</v>
      </c>
      <c r="G33" s="34"/>
      <c r="H33" s="34"/>
      <c r="I33" s="152">
        <v>0.21</v>
      </c>
      <c r="J33" s="151">
        <f>ROUND(((SUM(BE117:BE311))*I33),2)</f>
        <v>0</v>
      </c>
      <c r="K33" s="34"/>
      <c r="L33" s="6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7" t="s">
        <v>41</v>
      </c>
      <c r="F34" s="151">
        <f>ROUND((SUM(BF117:BF311)),2)</f>
        <v>0</v>
      </c>
      <c r="G34" s="34"/>
      <c r="H34" s="34"/>
      <c r="I34" s="152">
        <v>0.15</v>
      </c>
      <c r="J34" s="151">
        <f>ROUND(((SUM(BF117:BF311))*I34),2)</f>
        <v>0</v>
      </c>
      <c r="K34" s="34"/>
      <c r="L34" s="6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40"/>
      <c r="C35" s="34"/>
      <c r="D35" s="137" t="s">
        <v>39</v>
      </c>
      <c r="E35" s="137" t="s">
        <v>42</v>
      </c>
      <c r="F35" s="151">
        <f>ROUND((SUM(BG117:BG311)),2)</f>
        <v>0</v>
      </c>
      <c r="G35" s="34"/>
      <c r="H35" s="34"/>
      <c r="I35" s="152">
        <v>0.21</v>
      </c>
      <c r="J35" s="151">
        <f>0</f>
        <v>0</v>
      </c>
      <c r="K35" s="34"/>
      <c r="L35" s="6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40"/>
      <c r="C36" s="34"/>
      <c r="D36" s="34"/>
      <c r="E36" s="137" t="s">
        <v>43</v>
      </c>
      <c r="F36" s="151">
        <f>ROUND((SUM(BH117:BH311)),2)</f>
        <v>0</v>
      </c>
      <c r="G36" s="34"/>
      <c r="H36" s="34"/>
      <c r="I36" s="152">
        <v>0.15</v>
      </c>
      <c r="J36" s="151">
        <f>0</f>
        <v>0</v>
      </c>
      <c r="K36" s="34"/>
      <c r="L36" s="6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7" t="s">
        <v>44</v>
      </c>
      <c r="F37" s="151">
        <f>ROUND((SUM(BI117:BI311)),2)</f>
        <v>0</v>
      </c>
      <c r="G37" s="34"/>
      <c r="H37" s="34"/>
      <c r="I37" s="152">
        <v>0</v>
      </c>
      <c r="J37" s="151">
        <f>0</f>
        <v>0</v>
      </c>
      <c r="K37" s="34"/>
      <c r="L37" s="6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6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6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6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6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6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71" t="str">
        <f>E7</f>
        <v>Oprava zabezpečovacího zařízení v žst. Olbramkostel</v>
      </c>
      <c r="F85" s="28"/>
      <c r="G85" s="28"/>
      <c r="H85" s="28"/>
      <c r="I85" s="36"/>
      <c r="J85" s="36"/>
      <c r="K85" s="36"/>
      <c r="L85" s="6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6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3" t="str">
        <f>E9</f>
        <v>01 - Úpravy SZZ</v>
      </c>
      <c r="F87" s="36"/>
      <c r="G87" s="36"/>
      <c r="H87" s="36"/>
      <c r="I87" s="36"/>
      <c r="J87" s="36"/>
      <c r="K87" s="36"/>
      <c r="L87" s="6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6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28" t="s">
        <v>22</v>
      </c>
      <c r="J89" s="76" t="str">
        <f>IF(J12="","",J12)</f>
        <v>2. 9. 2021</v>
      </c>
      <c r="K89" s="36"/>
      <c r="L89" s="6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6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28" t="s">
        <v>29</v>
      </c>
      <c r="J91" s="32" t="str">
        <f>E21</f>
        <v>Signal Projekt, s.r.o.</v>
      </c>
      <c r="K91" s="36"/>
      <c r="L91" s="6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Pavel Pospíšil, DiS.</v>
      </c>
      <c r="K92" s="36"/>
      <c r="L92" s="6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60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60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75" t="s">
        <v>96</v>
      </c>
      <c r="D96" s="36"/>
      <c r="E96" s="36"/>
      <c r="F96" s="36"/>
      <c r="G96" s="36"/>
      <c r="H96" s="36"/>
      <c r="I96" s="36"/>
      <c r="J96" s="107">
        <f>J117</f>
        <v>0</v>
      </c>
      <c r="K96" s="36"/>
      <c r="L96" s="60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pans="1:31" s="9" customFormat="1" ht="24.95" customHeight="1">
      <c r="A97" s="9"/>
      <c r="B97" s="176"/>
      <c r="C97" s="177"/>
      <c r="D97" s="178" t="s">
        <v>98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60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19" t="s">
        <v>99</v>
      </c>
      <c r="D104" s="36"/>
      <c r="E104" s="36"/>
      <c r="F104" s="36"/>
      <c r="G104" s="36"/>
      <c r="H104" s="36"/>
      <c r="I104" s="36"/>
      <c r="J104" s="36"/>
      <c r="K104" s="36"/>
      <c r="L104" s="60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60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8" t="s">
        <v>16</v>
      </c>
      <c r="D106" s="36"/>
      <c r="E106" s="36"/>
      <c r="F106" s="36"/>
      <c r="G106" s="36"/>
      <c r="H106" s="36"/>
      <c r="I106" s="36"/>
      <c r="J106" s="36"/>
      <c r="K106" s="36"/>
      <c r="L106" s="60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171" t="str">
        <f>E7</f>
        <v>Oprava zabezpečovacího zařízení v žst. Olbramkostel</v>
      </c>
      <c r="F107" s="28"/>
      <c r="G107" s="28"/>
      <c r="H107" s="28"/>
      <c r="I107" s="36"/>
      <c r="J107" s="36"/>
      <c r="K107" s="36"/>
      <c r="L107" s="60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91</v>
      </c>
      <c r="D108" s="36"/>
      <c r="E108" s="36"/>
      <c r="F108" s="36"/>
      <c r="G108" s="36"/>
      <c r="H108" s="36"/>
      <c r="I108" s="36"/>
      <c r="J108" s="36"/>
      <c r="K108" s="36"/>
      <c r="L108" s="60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3" t="str">
        <f>E9</f>
        <v>01 - Úpravy SZZ</v>
      </c>
      <c r="F109" s="36"/>
      <c r="G109" s="36"/>
      <c r="H109" s="36"/>
      <c r="I109" s="36"/>
      <c r="J109" s="36"/>
      <c r="K109" s="36"/>
      <c r="L109" s="60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60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F12</f>
        <v xml:space="preserve"> </v>
      </c>
      <c r="G111" s="36"/>
      <c r="H111" s="36"/>
      <c r="I111" s="28" t="s">
        <v>22</v>
      </c>
      <c r="J111" s="76" t="str">
        <f>IF(J12="","",J12)</f>
        <v>2. 9. 2021</v>
      </c>
      <c r="K111" s="36"/>
      <c r="L111" s="60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60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E15</f>
        <v xml:space="preserve"> </v>
      </c>
      <c r="G113" s="36"/>
      <c r="H113" s="36"/>
      <c r="I113" s="28" t="s">
        <v>29</v>
      </c>
      <c r="J113" s="32" t="str">
        <f>E21</f>
        <v>Signal Projekt, s.r.o.</v>
      </c>
      <c r="K113" s="36"/>
      <c r="L113" s="60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27</v>
      </c>
      <c r="D114" s="36"/>
      <c r="E114" s="36"/>
      <c r="F114" s="23" t="str">
        <f>IF(E18="","",E18)</f>
        <v>Vyplň údaj</v>
      </c>
      <c r="G114" s="36"/>
      <c r="H114" s="36"/>
      <c r="I114" s="28" t="s">
        <v>32</v>
      </c>
      <c r="J114" s="32" t="str">
        <f>E24</f>
        <v>Pavel Pospíšil, DiS.</v>
      </c>
      <c r="K114" s="36"/>
      <c r="L114" s="60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60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82"/>
      <c r="B116" s="183"/>
      <c r="C116" s="184" t="s">
        <v>100</v>
      </c>
      <c r="D116" s="185" t="s">
        <v>60</v>
      </c>
      <c r="E116" s="185" t="s">
        <v>56</v>
      </c>
      <c r="F116" s="185" t="s">
        <v>57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39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4"/>
      <c r="B117" s="35"/>
      <c r="C117" s="104" t="s">
        <v>111</v>
      </c>
      <c r="D117" s="36"/>
      <c r="E117" s="36"/>
      <c r="F117" s="36"/>
      <c r="G117" s="36"/>
      <c r="H117" s="36"/>
      <c r="I117" s="36"/>
      <c r="J117" s="188">
        <f>BK117</f>
        <v>0</v>
      </c>
      <c r="K117" s="36"/>
      <c r="L117" s="40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74</v>
      </c>
      <c r="AU117" s="13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74</v>
      </c>
      <c r="E118" s="196" t="s">
        <v>112</v>
      </c>
      <c r="F118" s="196" t="s">
        <v>113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SUM(P119:P311)</f>
        <v>0</v>
      </c>
      <c r="Q118" s="201"/>
      <c r="R118" s="202">
        <f>SUM(R119:R311)</f>
        <v>0</v>
      </c>
      <c r="S118" s="201"/>
      <c r="T118" s="203">
        <f>SUM(T119:T311)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83</v>
      </c>
      <c r="AT118" s="205" t="s">
        <v>74</v>
      </c>
      <c r="AU118" s="205" t="s">
        <v>75</v>
      </c>
      <c r="AY118" s="204" t="s">
        <v>114</v>
      </c>
      <c r="BK118" s="206">
        <f>SUM(BK119:BK311)</f>
        <v>0</v>
      </c>
    </row>
    <row r="119" spans="1:65" s="2" customFormat="1" ht="33" customHeight="1">
      <c r="A119" s="34"/>
      <c r="B119" s="35"/>
      <c r="C119" s="207" t="s">
        <v>83</v>
      </c>
      <c r="D119" s="207" t="s">
        <v>115</v>
      </c>
      <c r="E119" s="208" t="s">
        <v>116</v>
      </c>
      <c r="F119" s="209" t="s">
        <v>117</v>
      </c>
      <c r="G119" s="210" t="s">
        <v>118</v>
      </c>
      <c r="H119" s="211">
        <v>2</v>
      </c>
      <c r="I119" s="212"/>
      <c r="J119" s="213">
        <f>ROUND(I119*H119,2)</f>
        <v>0</v>
      </c>
      <c r="K119" s="209" t="s">
        <v>119</v>
      </c>
      <c r="L119" s="214"/>
      <c r="M119" s="215" t="s">
        <v>1</v>
      </c>
      <c r="N119" s="216" t="s">
        <v>42</v>
      </c>
      <c r="O119" s="88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9" t="s">
        <v>120</v>
      </c>
      <c r="AT119" s="219" t="s">
        <v>115</v>
      </c>
      <c r="AU119" s="219" t="s">
        <v>83</v>
      </c>
      <c r="AY119" s="13" t="s">
        <v>114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3" t="s">
        <v>121</v>
      </c>
      <c r="BK119" s="220">
        <f>ROUND(I119*H119,2)</f>
        <v>0</v>
      </c>
      <c r="BL119" s="13" t="s">
        <v>121</v>
      </c>
      <c r="BM119" s="219" t="s">
        <v>122</v>
      </c>
    </row>
    <row r="120" spans="1:47" s="2" customFormat="1" ht="12">
      <c r="A120" s="34"/>
      <c r="B120" s="35"/>
      <c r="C120" s="36"/>
      <c r="D120" s="221" t="s">
        <v>123</v>
      </c>
      <c r="E120" s="36"/>
      <c r="F120" s="222" t="s">
        <v>117</v>
      </c>
      <c r="G120" s="36"/>
      <c r="H120" s="36"/>
      <c r="I120" s="223"/>
      <c r="J120" s="36"/>
      <c r="K120" s="36"/>
      <c r="L120" s="40"/>
      <c r="M120" s="224"/>
      <c r="N120" s="225"/>
      <c r="O120" s="88"/>
      <c r="P120" s="88"/>
      <c r="Q120" s="88"/>
      <c r="R120" s="88"/>
      <c r="S120" s="88"/>
      <c r="T120" s="89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3" t="s">
        <v>123</v>
      </c>
      <c r="AU120" s="13" t="s">
        <v>83</v>
      </c>
    </row>
    <row r="121" spans="1:47" s="2" customFormat="1" ht="12">
      <c r="A121" s="34"/>
      <c r="B121" s="35"/>
      <c r="C121" s="36"/>
      <c r="D121" s="221" t="s">
        <v>124</v>
      </c>
      <c r="E121" s="36"/>
      <c r="F121" s="226" t="s">
        <v>125</v>
      </c>
      <c r="G121" s="36"/>
      <c r="H121" s="36"/>
      <c r="I121" s="223"/>
      <c r="J121" s="36"/>
      <c r="K121" s="36"/>
      <c r="L121" s="40"/>
      <c r="M121" s="224"/>
      <c r="N121" s="225"/>
      <c r="O121" s="88"/>
      <c r="P121" s="88"/>
      <c r="Q121" s="88"/>
      <c r="R121" s="88"/>
      <c r="S121" s="88"/>
      <c r="T121" s="89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3" t="s">
        <v>124</v>
      </c>
      <c r="AU121" s="13" t="s">
        <v>83</v>
      </c>
    </row>
    <row r="122" spans="1:65" s="2" customFormat="1" ht="16.5" customHeight="1">
      <c r="A122" s="34"/>
      <c r="B122" s="35"/>
      <c r="C122" s="227" t="s">
        <v>85</v>
      </c>
      <c r="D122" s="227" t="s">
        <v>126</v>
      </c>
      <c r="E122" s="228" t="s">
        <v>127</v>
      </c>
      <c r="F122" s="229" t="s">
        <v>128</v>
      </c>
      <c r="G122" s="230" t="s">
        <v>118</v>
      </c>
      <c r="H122" s="231">
        <v>2</v>
      </c>
      <c r="I122" s="232"/>
      <c r="J122" s="233">
        <f>ROUND(I122*H122,2)</f>
        <v>0</v>
      </c>
      <c r="K122" s="229" t="s">
        <v>129</v>
      </c>
      <c r="L122" s="40"/>
      <c r="M122" s="234" t="s">
        <v>1</v>
      </c>
      <c r="N122" s="235" t="s">
        <v>42</v>
      </c>
      <c r="O122" s="88"/>
      <c r="P122" s="217">
        <f>O122*H122</f>
        <v>0</v>
      </c>
      <c r="Q122" s="217">
        <v>0</v>
      </c>
      <c r="R122" s="217">
        <f>Q122*H122</f>
        <v>0</v>
      </c>
      <c r="S122" s="217">
        <v>0</v>
      </c>
      <c r="T122" s="218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19" t="s">
        <v>83</v>
      </c>
      <c r="AT122" s="219" t="s">
        <v>126</v>
      </c>
      <c r="AU122" s="219" t="s">
        <v>83</v>
      </c>
      <c r="AY122" s="13" t="s">
        <v>114</v>
      </c>
      <c r="BE122" s="220">
        <f>IF(N122="základní",J122,0)</f>
        <v>0</v>
      </c>
      <c r="BF122" s="220">
        <f>IF(N122="snížená",J122,0)</f>
        <v>0</v>
      </c>
      <c r="BG122" s="220">
        <f>IF(N122="zákl. přenesená",J122,0)</f>
        <v>0</v>
      </c>
      <c r="BH122" s="220">
        <f>IF(N122="sníž. přenesená",J122,0)</f>
        <v>0</v>
      </c>
      <c r="BI122" s="220">
        <f>IF(N122="nulová",J122,0)</f>
        <v>0</v>
      </c>
      <c r="BJ122" s="13" t="s">
        <v>121</v>
      </c>
      <c r="BK122" s="220">
        <f>ROUND(I122*H122,2)</f>
        <v>0</v>
      </c>
      <c r="BL122" s="13" t="s">
        <v>83</v>
      </c>
      <c r="BM122" s="219" t="s">
        <v>130</v>
      </c>
    </row>
    <row r="123" spans="1:47" s="2" customFormat="1" ht="12">
      <c r="A123" s="34"/>
      <c r="B123" s="35"/>
      <c r="C123" s="36"/>
      <c r="D123" s="221" t="s">
        <v>123</v>
      </c>
      <c r="E123" s="36"/>
      <c r="F123" s="222" t="s">
        <v>131</v>
      </c>
      <c r="G123" s="36"/>
      <c r="H123" s="36"/>
      <c r="I123" s="223"/>
      <c r="J123" s="36"/>
      <c r="K123" s="36"/>
      <c r="L123" s="40"/>
      <c r="M123" s="224"/>
      <c r="N123" s="225"/>
      <c r="O123" s="88"/>
      <c r="P123" s="88"/>
      <c r="Q123" s="88"/>
      <c r="R123" s="88"/>
      <c r="S123" s="88"/>
      <c r="T123" s="89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3" t="s">
        <v>123</v>
      </c>
      <c r="AU123" s="13" t="s">
        <v>83</v>
      </c>
    </row>
    <row r="124" spans="1:65" s="2" customFormat="1" ht="37.8" customHeight="1">
      <c r="A124" s="34"/>
      <c r="B124" s="35"/>
      <c r="C124" s="207" t="s">
        <v>132</v>
      </c>
      <c r="D124" s="207" t="s">
        <v>115</v>
      </c>
      <c r="E124" s="208" t="s">
        <v>133</v>
      </c>
      <c r="F124" s="209" t="s">
        <v>134</v>
      </c>
      <c r="G124" s="210" t="s">
        <v>118</v>
      </c>
      <c r="H124" s="211">
        <v>1</v>
      </c>
      <c r="I124" s="212"/>
      <c r="J124" s="213">
        <f>ROUND(I124*H124,2)</f>
        <v>0</v>
      </c>
      <c r="K124" s="209" t="s">
        <v>119</v>
      </c>
      <c r="L124" s="214"/>
      <c r="M124" s="215" t="s">
        <v>1</v>
      </c>
      <c r="N124" s="216" t="s">
        <v>42</v>
      </c>
      <c r="O124" s="88"/>
      <c r="P124" s="217">
        <f>O124*H124</f>
        <v>0</v>
      </c>
      <c r="Q124" s="217">
        <v>0</v>
      </c>
      <c r="R124" s="217">
        <f>Q124*H124</f>
        <v>0</v>
      </c>
      <c r="S124" s="217">
        <v>0</v>
      </c>
      <c r="T124" s="21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9" t="s">
        <v>120</v>
      </c>
      <c r="AT124" s="219" t="s">
        <v>115</v>
      </c>
      <c r="AU124" s="219" t="s">
        <v>83</v>
      </c>
      <c r="AY124" s="13" t="s">
        <v>114</v>
      </c>
      <c r="BE124" s="220">
        <f>IF(N124="základní",J124,0)</f>
        <v>0</v>
      </c>
      <c r="BF124" s="220">
        <f>IF(N124="snížená",J124,0)</f>
        <v>0</v>
      </c>
      <c r="BG124" s="220">
        <f>IF(N124="zákl. přenesená",J124,0)</f>
        <v>0</v>
      </c>
      <c r="BH124" s="220">
        <f>IF(N124="sníž. přenesená",J124,0)</f>
        <v>0</v>
      </c>
      <c r="BI124" s="220">
        <f>IF(N124="nulová",J124,0)</f>
        <v>0</v>
      </c>
      <c r="BJ124" s="13" t="s">
        <v>121</v>
      </c>
      <c r="BK124" s="220">
        <f>ROUND(I124*H124,2)</f>
        <v>0</v>
      </c>
      <c r="BL124" s="13" t="s">
        <v>121</v>
      </c>
      <c r="BM124" s="219" t="s">
        <v>135</v>
      </c>
    </row>
    <row r="125" spans="1:47" s="2" customFormat="1" ht="12">
      <c r="A125" s="34"/>
      <c r="B125" s="35"/>
      <c r="C125" s="36"/>
      <c r="D125" s="221" t="s">
        <v>123</v>
      </c>
      <c r="E125" s="36"/>
      <c r="F125" s="222" t="s">
        <v>134</v>
      </c>
      <c r="G125" s="36"/>
      <c r="H125" s="36"/>
      <c r="I125" s="223"/>
      <c r="J125" s="36"/>
      <c r="K125" s="36"/>
      <c r="L125" s="40"/>
      <c r="M125" s="224"/>
      <c r="N125" s="225"/>
      <c r="O125" s="88"/>
      <c r="P125" s="88"/>
      <c r="Q125" s="88"/>
      <c r="R125" s="88"/>
      <c r="S125" s="88"/>
      <c r="T125" s="89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3" t="s">
        <v>123</v>
      </c>
      <c r="AU125" s="13" t="s">
        <v>83</v>
      </c>
    </row>
    <row r="126" spans="1:65" s="2" customFormat="1" ht="21.75" customHeight="1">
      <c r="A126" s="34"/>
      <c r="B126" s="35"/>
      <c r="C126" s="227" t="s">
        <v>121</v>
      </c>
      <c r="D126" s="227" t="s">
        <v>126</v>
      </c>
      <c r="E126" s="228" t="s">
        <v>136</v>
      </c>
      <c r="F126" s="229" t="s">
        <v>137</v>
      </c>
      <c r="G126" s="230" t="s">
        <v>118</v>
      </c>
      <c r="H126" s="231">
        <v>1</v>
      </c>
      <c r="I126" s="232"/>
      <c r="J126" s="233">
        <f>ROUND(I126*H126,2)</f>
        <v>0</v>
      </c>
      <c r="K126" s="229" t="s">
        <v>129</v>
      </c>
      <c r="L126" s="40"/>
      <c r="M126" s="234" t="s">
        <v>1</v>
      </c>
      <c r="N126" s="235" t="s">
        <v>42</v>
      </c>
      <c r="O126" s="88"/>
      <c r="P126" s="217">
        <f>O126*H126</f>
        <v>0</v>
      </c>
      <c r="Q126" s="217">
        <v>0</v>
      </c>
      <c r="R126" s="217">
        <f>Q126*H126</f>
        <v>0</v>
      </c>
      <c r="S126" s="217">
        <v>0</v>
      </c>
      <c r="T126" s="218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9" t="s">
        <v>83</v>
      </c>
      <c r="AT126" s="219" t="s">
        <v>126</v>
      </c>
      <c r="AU126" s="219" t="s">
        <v>83</v>
      </c>
      <c r="AY126" s="13" t="s">
        <v>114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3" t="s">
        <v>121</v>
      </c>
      <c r="BK126" s="220">
        <f>ROUND(I126*H126,2)</f>
        <v>0</v>
      </c>
      <c r="BL126" s="13" t="s">
        <v>83</v>
      </c>
      <c r="BM126" s="219" t="s">
        <v>138</v>
      </c>
    </row>
    <row r="127" spans="1:47" s="2" customFormat="1" ht="12">
      <c r="A127" s="34"/>
      <c r="B127" s="35"/>
      <c r="C127" s="36"/>
      <c r="D127" s="221" t="s">
        <v>123</v>
      </c>
      <c r="E127" s="36"/>
      <c r="F127" s="222" t="s">
        <v>137</v>
      </c>
      <c r="G127" s="36"/>
      <c r="H127" s="36"/>
      <c r="I127" s="223"/>
      <c r="J127" s="36"/>
      <c r="K127" s="36"/>
      <c r="L127" s="40"/>
      <c r="M127" s="224"/>
      <c r="N127" s="225"/>
      <c r="O127" s="88"/>
      <c r="P127" s="88"/>
      <c r="Q127" s="88"/>
      <c r="R127" s="88"/>
      <c r="S127" s="88"/>
      <c r="T127" s="89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3" t="s">
        <v>123</v>
      </c>
      <c r="AU127" s="13" t="s">
        <v>83</v>
      </c>
    </row>
    <row r="128" spans="1:65" s="2" customFormat="1" ht="16.5" customHeight="1">
      <c r="A128" s="34"/>
      <c r="B128" s="35"/>
      <c r="C128" s="207" t="s">
        <v>139</v>
      </c>
      <c r="D128" s="207" t="s">
        <v>115</v>
      </c>
      <c r="E128" s="208" t="s">
        <v>140</v>
      </c>
      <c r="F128" s="209" t="s">
        <v>141</v>
      </c>
      <c r="G128" s="210" t="s">
        <v>118</v>
      </c>
      <c r="H128" s="211">
        <v>2</v>
      </c>
      <c r="I128" s="212"/>
      <c r="J128" s="213">
        <f>ROUND(I128*H128,2)</f>
        <v>0</v>
      </c>
      <c r="K128" s="209" t="s">
        <v>119</v>
      </c>
      <c r="L128" s="214"/>
      <c r="M128" s="215" t="s">
        <v>1</v>
      </c>
      <c r="N128" s="216" t="s">
        <v>42</v>
      </c>
      <c r="O128" s="88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9" t="s">
        <v>120</v>
      </c>
      <c r="AT128" s="219" t="s">
        <v>115</v>
      </c>
      <c r="AU128" s="219" t="s">
        <v>83</v>
      </c>
      <c r="AY128" s="13" t="s">
        <v>114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3" t="s">
        <v>121</v>
      </c>
      <c r="BK128" s="220">
        <f>ROUND(I128*H128,2)</f>
        <v>0</v>
      </c>
      <c r="BL128" s="13" t="s">
        <v>121</v>
      </c>
      <c r="BM128" s="219" t="s">
        <v>142</v>
      </c>
    </row>
    <row r="129" spans="1:47" s="2" customFormat="1" ht="12">
      <c r="A129" s="34"/>
      <c r="B129" s="35"/>
      <c r="C129" s="36"/>
      <c r="D129" s="221" t="s">
        <v>123</v>
      </c>
      <c r="E129" s="36"/>
      <c r="F129" s="222" t="s">
        <v>141</v>
      </c>
      <c r="G129" s="36"/>
      <c r="H129" s="36"/>
      <c r="I129" s="223"/>
      <c r="J129" s="36"/>
      <c r="K129" s="36"/>
      <c r="L129" s="40"/>
      <c r="M129" s="224"/>
      <c r="N129" s="225"/>
      <c r="O129" s="88"/>
      <c r="P129" s="88"/>
      <c r="Q129" s="88"/>
      <c r="R129" s="88"/>
      <c r="S129" s="88"/>
      <c r="T129" s="89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3" t="s">
        <v>123</v>
      </c>
      <c r="AU129" s="13" t="s">
        <v>83</v>
      </c>
    </row>
    <row r="130" spans="1:65" s="2" customFormat="1" ht="37.8" customHeight="1">
      <c r="A130" s="34"/>
      <c r="B130" s="35"/>
      <c r="C130" s="207" t="s">
        <v>143</v>
      </c>
      <c r="D130" s="207" t="s">
        <v>115</v>
      </c>
      <c r="E130" s="208" t="s">
        <v>144</v>
      </c>
      <c r="F130" s="209" t="s">
        <v>145</v>
      </c>
      <c r="G130" s="210" t="s">
        <v>118</v>
      </c>
      <c r="H130" s="211">
        <v>2</v>
      </c>
      <c r="I130" s="212"/>
      <c r="J130" s="213">
        <f>ROUND(I130*H130,2)</f>
        <v>0</v>
      </c>
      <c r="K130" s="209" t="s">
        <v>119</v>
      </c>
      <c r="L130" s="214"/>
      <c r="M130" s="215" t="s">
        <v>1</v>
      </c>
      <c r="N130" s="216" t="s">
        <v>42</v>
      </c>
      <c r="O130" s="88"/>
      <c r="P130" s="217">
        <f>O130*H130</f>
        <v>0</v>
      </c>
      <c r="Q130" s="217">
        <v>0</v>
      </c>
      <c r="R130" s="217">
        <f>Q130*H130</f>
        <v>0</v>
      </c>
      <c r="S130" s="217">
        <v>0</v>
      </c>
      <c r="T130" s="218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9" t="s">
        <v>120</v>
      </c>
      <c r="AT130" s="219" t="s">
        <v>115</v>
      </c>
      <c r="AU130" s="219" t="s">
        <v>83</v>
      </c>
      <c r="AY130" s="13" t="s">
        <v>114</v>
      </c>
      <c r="BE130" s="220">
        <f>IF(N130="základní",J130,0)</f>
        <v>0</v>
      </c>
      <c r="BF130" s="220">
        <f>IF(N130="snížená",J130,0)</f>
        <v>0</v>
      </c>
      <c r="BG130" s="220">
        <f>IF(N130="zákl. přenesená",J130,0)</f>
        <v>0</v>
      </c>
      <c r="BH130" s="220">
        <f>IF(N130="sníž. přenesená",J130,0)</f>
        <v>0</v>
      </c>
      <c r="BI130" s="220">
        <f>IF(N130="nulová",J130,0)</f>
        <v>0</v>
      </c>
      <c r="BJ130" s="13" t="s">
        <v>121</v>
      </c>
      <c r="BK130" s="220">
        <f>ROUND(I130*H130,2)</f>
        <v>0</v>
      </c>
      <c r="BL130" s="13" t="s">
        <v>121</v>
      </c>
      <c r="BM130" s="219" t="s">
        <v>146</v>
      </c>
    </row>
    <row r="131" spans="1:47" s="2" customFormat="1" ht="12">
      <c r="A131" s="34"/>
      <c r="B131" s="35"/>
      <c r="C131" s="36"/>
      <c r="D131" s="221" t="s">
        <v>123</v>
      </c>
      <c r="E131" s="36"/>
      <c r="F131" s="222" t="s">
        <v>145</v>
      </c>
      <c r="G131" s="36"/>
      <c r="H131" s="36"/>
      <c r="I131" s="223"/>
      <c r="J131" s="36"/>
      <c r="K131" s="36"/>
      <c r="L131" s="40"/>
      <c r="M131" s="224"/>
      <c r="N131" s="225"/>
      <c r="O131" s="88"/>
      <c r="P131" s="88"/>
      <c r="Q131" s="88"/>
      <c r="R131" s="88"/>
      <c r="S131" s="88"/>
      <c r="T131" s="89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3" t="s">
        <v>123</v>
      </c>
      <c r="AU131" s="13" t="s">
        <v>83</v>
      </c>
    </row>
    <row r="132" spans="1:65" s="2" customFormat="1" ht="21.75" customHeight="1">
      <c r="A132" s="34"/>
      <c r="B132" s="35"/>
      <c r="C132" s="227" t="s">
        <v>147</v>
      </c>
      <c r="D132" s="227" t="s">
        <v>126</v>
      </c>
      <c r="E132" s="228" t="s">
        <v>136</v>
      </c>
      <c r="F132" s="229" t="s">
        <v>137</v>
      </c>
      <c r="G132" s="230" t="s">
        <v>118</v>
      </c>
      <c r="H132" s="231">
        <v>2</v>
      </c>
      <c r="I132" s="232"/>
      <c r="J132" s="233">
        <f>ROUND(I132*H132,2)</f>
        <v>0</v>
      </c>
      <c r="K132" s="229" t="s">
        <v>129</v>
      </c>
      <c r="L132" s="40"/>
      <c r="M132" s="234" t="s">
        <v>1</v>
      </c>
      <c r="N132" s="235" t="s">
        <v>42</v>
      </c>
      <c r="O132" s="88"/>
      <c r="P132" s="217">
        <f>O132*H132</f>
        <v>0</v>
      </c>
      <c r="Q132" s="217">
        <v>0</v>
      </c>
      <c r="R132" s="217">
        <f>Q132*H132</f>
        <v>0</v>
      </c>
      <c r="S132" s="217">
        <v>0</v>
      </c>
      <c r="T132" s="218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19" t="s">
        <v>83</v>
      </c>
      <c r="AT132" s="219" t="s">
        <v>126</v>
      </c>
      <c r="AU132" s="219" t="s">
        <v>83</v>
      </c>
      <c r="AY132" s="13" t="s">
        <v>114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3" t="s">
        <v>121</v>
      </c>
      <c r="BK132" s="220">
        <f>ROUND(I132*H132,2)</f>
        <v>0</v>
      </c>
      <c r="BL132" s="13" t="s">
        <v>83</v>
      </c>
      <c r="BM132" s="219" t="s">
        <v>148</v>
      </c>
    </row>
    <row r="133" spans="1:47" s="2" customFormat="1" ht="12">
      <c r="A133" s="34"/>
      <c r="B133" s="35"/>
      <c r="C133" s="36"/>
      <c r="D133" s="221" t="s">
        <v>123</v>
      </c>
      <c r="E133" s="36"/>
      <c r="F133" s="222" t="s">
        <v>137</v>
      </c>
      <c r="G133" s="36"/>
      <c r="H133" s="36"/>
      <c r="I133" s="223"/>
      <c r="J133" s="36"/>
      <c r="K133" s="36"/>
      <c r="L133" s="40"/>
      <c r="M133" s="224"/>
      <c r="N133" s="225"/>
      <c r="O133" s="88"/>
      <c r="P133" s="88"/>
      <c r="Q133" s="88"/>
      <c r="R133" s="88"/>
      <c r="S133" s="88"/>
      <c r="T133" s="89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3" t="s">
        <v>123</v>
      </c>
      <c r="AU133" s="13" t="s">
        <v>83</v>
      </c>
    </row>
    <row r="134" spans="1:65" s="2" customFormat="1" ht="16.5" customHeight="1">
      <c r="A134" s="34"/>
      <c r="B134" s="35"/>
      <c r="C134" s="207" t="s">
        <v>120</v>
      </c>
      <c r="D134" s="207" t="s">
        <v>115</v>
      </c>
      <c r="E134" s="208" t="s">
        <v>149</v>
      </c>
      <c r="F134" s="209" t="s">
        <v>150</v>
      </c>
      <c r="G134" s="210" t="s">
        <v>118</v>
      </c>
      <c r="H134" s="211">
        <v>2</v>
      </c>
      <c r="I134" s="212"/>
      <c r="J134" s="213">
        <f>ROUND(I134*H134,2)</f>
        <v>0</v>
      </c>
      <c r="K134" s="209" t="s">
        <v>119</v>
      </c>
      <c r="L134" s="214"/>
      <c r="M134" s="215" t="s">
        <v>1</v>
      </c>
      <c r="N134" s="216" t="s">
        <v>42</v>
      </c>
      <c r="O134" s="88"/>
      <c r="P134" s="217">
        <f>O134*H134</f>
        <v>0</v>
      </c>
      <c r="Q134" s="217">
        <v>0</v>
      </c>
      <c r="R134" s="217">
        <f>Q134*H134</f>
        <v>0</v>
      </c>
      <c r="S134" s="217">
        <v>0</v>
      </c>
      <c r="T134" s="218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9" t="s">
        <v>120</v>
      </c>
      <c r="AT134" s="219" t="s">
        <v>115</v>
      </c>
      <c r="AU134" s="219" t="s">
        <v>83</v>
      </c>
      <c r="AY134" s="13" t="s">
        <v>114</v>
      </c>
      <c r="BE134" s="220">
        <f>IF(N134="základní",J134,0)</f>
        <v>0</v>
      </c>
      <c r="BF134" s="220">
        <f>IF(N134="snížená",J134,0)</f>
        <v>0</v>
      </c>
      <c r="BG134" s="220">
        <f>IF(N134="zákl. přenesená",J134,0)</f>
        <v>0</v>
      </c>
      <c r="BH134" s="220">
        <f>IF(N134="sníž. přenesená",J134,0)</f>
        <v>0</v>
      </c>
      <c r="BI134" s="220">
        <f>IF(N134="nulová",J134,0)</f>
        <v>0</v>
      </c>
      <c r="BJ134" s="13" t="s">
        <v>121</v>
      </c>
      <c r="BK134" s="220">
        <f>ROUND(I134*H134,2)</f>
        <v>0</v>
      </c>
      <c r="BL134" s="13" t="s">
        <v>121</v>
      </c>
      <c r="BM134" s="219" t="s">
        <v>151</v>
      </c>
    </row>
    <row r="135" spans="1:47" s="2" customFormat="1" ht="12">
      <c r="A135" s="34"/>
      <c r="B135" s="35"/>
      <c r="C135" s="36"/>
      <c r="D135" s="221" t="s">
        <v>123</v>
      </c>
      <c r="E135" s="36"/>
      <c r="F135" s="222" t="s">
        <v>150</v>
      </c>
      <c r="G135" s="36"/>
      <c r="H135" s="36"/>
      <c r="I135" s="223"/>
      <c r="J135" s="36"/>
      <c r="K135" s="36"/>
      <c r="L135" s="40"/>
      <c r="M135" s="224"/>
      <c r="N135" s="225"/>
      <c r="O135" s="88"/>
      <c r="P135" s="88"/>
      <c r="Q135" s="88"/>
      <c r="R135" s="88"/>
      <c r="S135" s="88"/>
      <c r="T135" s="89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3" t="s">
        <v>123</v>
      </c>
      <c r="AU135" s="13" t="s">
        <v>83</v>
      </c>
    </row>
    <row r="136" spans="1:65" s="2" customFormat="1" ht="16.5" customHeight="1">
      <c r="A136" s="34"/>
      <c r="B136" s="35"/>
      <c r="C136" s="207" t="s">
        <v>152</v>
      </c>
      <c r="D136" s="207" t="s">
        <v>115</v>
      </c>
      <c r="E136" s="208" t="s">
        <v>153</v>
      </c>
      <c r="F136" s="209" t="s">
        <v>154</v>
      </c>
      <c r="G136" s="210" t="s">
        <v>118</v>
      </c>
      <c r="H136" s="211">
        <v>2</v>
      </c>
      <c r="I136" s="212"/>
      <c r="J136" s="213">
        <f>ROUND(I136*H136,2)</f>
        <v>0</v>
      </c>
      <c r="K136" s="209" t="s">
        <v>119</v>
      </c>
      <c r="L136" s="214"/>
      <c r="M136" s="215" t="s">
        <v>1</v>
      </c>
      <c r="N136" s="216" t="s">
        <v>42</v>
      </c>
      <c r="O136" s="88"/>
      <c r="P136" s="217">
        <f>O136*H136</f>
        <v>0</v>
      </c>
      <c r="Q136" s="217">
        <v>0</v>
      </c>
      <c r="R136" s="217">
        <f>Q136*H136</f>
        <v>0</v>
      </c>
      <c r="S136" s="217">
        <v>0</v>
      </c>
      <c r="T136" s="218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9" t="s">
        <v>120</v>
      </c>
      <c r="AT136" s="219" t="s">
        <v>115</v>
      </c>
      <c r="AU136" s="219" t="s">
        <v>83</v>
      </c>
      <c r="AY136" s="13" t="s">
        <v>114</v>
      </c>
      <c r="BE136" s="220">
        <f>IF(N136="základní",J136,0)</f>
        <v>0</v>
      </c>
      <c r="BF136" s="220">
        <f>IF(N136="snížená",J136,0)</f>
        <v>0</v>
      </c>
      <c r="BG136" s="220">
        <f>IF(N136="zákl. přenesená",J136,0)</f>
        <v>0</v>
      </c>
      <c r="BH136" s="220">
        <f>IF(N136="sníž. přenesená",J136,0)</f>
        <v>0</v>
      </c>
      <c r="BI136" s="220">
        <f>IF(N136="nulová",J136,0)</f>
        <v>0</v>
      </c>
      <c r="BJ136" s="13" t="s">
        <v>121</v>
      </c>
      <c r="BK136" s="220">
        <f>ROUND(I136*H136,2)</f>
        <v>0</v>
      </c>
      <c r="BL136" s="13" t="s">
        <v>121</v>
      </c>
      <c r="BM136" s="219" t="s">
        <v>155</v>
      </c>
    </row>
    <row r="137" spans="1:47" s="2" customFormat="1" ht="12">
      <c r="A137" s="34"/>
      <c r="B137" s="35"/>
      <c r="C137" s="36"/>
      <c r="D137" s="221" t="s">
        <v>123</v>
      </c>
      <c r="E137" s="36"/>
      <c r="F137" s="222" t="s">
        <v>154</v>
      </c>
      <c r="G137" s="36"/>
      <c r="H137" s="36"/>
      <c r="I137" s="223"/>
      <c r="J137" s="36"/>
      <c r="K137" s="36"/>
      <c r="L137" s="40"/>
      <c r="M137" s="224"/>
      <c r="N137" s="225"/>
      <c r="O137" s="88"/>
      <c r="P137" s="88"/>
      <c r="Q137" s="88"/>
      <c r="R137" s="88"/>
      <c r="S137" s="88"/>
      <c r="T137" s="89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3" t="s">
        <v>123</v>
      </c>
      <c r="AU137" s="13" t="s">
        <v>83</v>
      </c>
    </row>
    <row r="138" spans="1:65" s="2" customFormat="1" ht="16.5" customHeight="1">
      <c r="A138" s="34"/>
      <c r="B138" s="35"/>
      <c r="C138" s="227" t="s">
        <v>156</v>
      </c>
      <c r="D138" s="227" t="s">
        <v>126</v>
      </c>
      <c r="E138" s="228" t="s">
        <v>157</v>
      </c>
      <c r="F138" s="229" t="s">
        <v>158</v>
      </c>
      <c r="G138" s="230" t="s">
        <v>118</v>
      </c>
      <c r="H138" s="231">
        <v>2</v>
      </c>
      <c r="I138" s="232"/>
      <c r="J138" s="233">
        <f>ROUND(I138*H138,2)</f>
        <v>0</v>
      </c>
      <c r="K138" s="229" t="s">
        <v>129</v>
      </c>
      <c r="L138" s="40"/>
      <c r="M138" s="234" t="s">
        <v>1</v>
      </c>
      <c r="N138" s="235" t="s">
        <v>42</v>
      </c>
      <c r="O138" s="88"/>
      <c r="P138" s="217">
        <f>O138*H138</f>
        <v>0</v>
      </c>
      <c r="Q138" s="217">
        <v>0</v>
      </c>
      <c r="R138" s="217">
        <f>Q138*H138</f>
        <v>0</v>
      </c>
      <c r="S138" s="217">
        <v>0</v>
      </c>
      <c r="T138" s="21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9" t="s">
        <v>83</v>
      </c>
      <c r="AT138" s="219" t="s">
        <v>126</v>
      </c>
      <c r="AU138" s="219" t="s">
        <v>83</v>
      </c>
      <c r="AY138" s="13" t="s">
        <v>114</v>
      </c>
      <c r="BE138" s="220">
        <f>IF(N138="základní",J138,0)</f>
        <v>0</v>
      </c>
      <c r="BF138" s="220">
        <f>IF(N138="snížená",J138,0)</f>
        <v>0</v>
      </c>
      <c r="BG138" s="220">
        <f>IF(N138="zákl. přenesená",J138,0)</f>
        <v>0</v>
      </c>
      <c r="BH138" s="220">
        <f>IF(N138="sníž. přenesená",J138,0)</f>
        <v>0</v>
      </c>
      <c r="BI138" s="220">
        <f>IF(N138="nulová",J138,0)</f>
        <v>0</v>
      </c>
      <c r="BJ138" s="13" t="s">
        <v>121</v>
      </c>
      <c r="BK138" s="220">
        <f>ROUND(I138*H138,2)</f>
        <v>0</v>
      </c>
      <c r="BL138" s="13" t="s">
        <v>83</v>
      </c>
      <c r="BM138" s="219" t="s">
        <v>159</v>
      </c>
    </row>
    <row r="139" spans="1:47" s="2" customFormat="1" ht="12">
      <c r="A139" s="34"/>
      <c r="B139" s="35"/>
      <c r="C139" s="36"/>
      <c r="D139" s="221" t="s">
        <v>123</v>
      </c>
      <c r="E139" s="36"/>
      <c r="F139" s="222" t="s">
        <v>158</v>
      </c>
      <c r="G139" s="36"/>
      <c r="H139" s="36"/>
      <c r="I139" s="223"/>
      <c r="J139" s="36"/>
      <c r="K139" s="36"/>
      <c r="L139" s="40"/>
      <c r="M139" s="224"/>
      <c r="N139" s="225"/>
      <c r="O139" s="88"/>
      <c r="P139" s="88"/>
      <c r="Q139" s="88"/>
      <c r="R139" s="88"/>
      <c r="S139" s="88"/>
      <c r="T139" s="89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3" t="s">
        <v>123</v>
      </c>
      <c r="AU139" s="13" t="s">
        <v>83</v>
      </c>
    </row>
    <row r="140" spans="1:65" s="2" customFormat="1" ht="66.75" customHeight="1">
      <c r="A140" s="34"/>
      <c r="B140" s="35"/>
      <c r="C140" s="207" t="s">
        <v>160</v>
      </c>
      <c r="D140" s="207" t="s">
        <v>115</v>
      </c>
      <c r="E140" s="208" t="s">
        <v>161</v>
      </c>
      <c r="F140" s="209" t="s">
        <v>162</v>
      </c>
      <c r="G140" s="210" t="s">
        <v>118</v>
      </c>
      <c r="H140" s="211">
        <v>2</v>
      </c>
      <c r="I140" s="212"/>
      <c r="J140" s="213">
        <f>ROUND(I140*H140,2)</f>
        <v>0</v>
      </c>
      <c r="K140" s="209" t="s">
        <v>119</v>
      </c>
      <c r="L140" s="214"/>
      <c r="M140" s="215" t="s">
        <v>1</v>
      </c>
      <c r="N140" s="216" t="s">
        <v>42</v>
      </c>
      <c r="O140" s="88"/>
      <c r="P140" s="217">
        <f>O140*H140</f>
        <v>0</v>
      </c>
      <c r="Q140" s="217">
        <v>0</v>
      </c>
      <c r="R140" s="217">
        <f>Q140*H140</f>
        <v>0</v>
      </c>
      <c r="S140" s="217">
        <v>0</v>
      </c>
      <c r="T140" s="218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9" t="s">
        <v>120</v>
      </c>
      <c r="AT140" s="219" t="s">
        <v>115</v>
      </c>
      <c r="AU140" s="219" t="s">
        <v>83</v>
      </c>
      <c r="AY140" s="13" t="s">
        <v>114</v>
      </c>
      <c r="BE140" s="220">
        <f>IF(N140="základní",J140,0)</f>
        <v>0</v>
      </c>
      <c r="BF140" s="220">
        <f>IF(N140="snížená",J140,0)</f>
        <v>0</v>
      </c>
      <c r="BG140" s="220">
        <f>IF(N140="zákl. přenesená",J140,0)</f>
        <v>0</v>
      </c>
      <c r="BH140" s="220">
        <f>IF(N140="sníž. přenesená",J140,0)</f>
        <v>0</v>
      </c>
      <c r="BI140" s="220">
        <f>IF(N140="nulová",J140,0)</f>
        <v>0</v>
      </c>
      <c r="BJ140" s="13" t="s">
        <v>121</v>
      </c>
      <c r="BK140" s="220">
        <f>ROUND(I140*H140,2)</f>
        <v>0</v>
      </c>
      <c r="BL140" s="13" t="s">
        <v>121</v>
      </c>
      <c r="BM140" s="219" t="s">
        <v>163</v>
      </c>
    </row>
    <row r="141" spans="1:47" s="2" customFormat="1" ht="12">
      <c r="A141" s="34"/>
      <c r="B141" s="35"/>
      <c r="C141" s="36"/>
      <c r="D141" s="221" t="s">
        <v>123</v>
      </c>
      <c r="E141" s="36"/>
      <c r="F141" s="222" t="s">
        <v>162</v>
      </c>
      <c r="G141" s="36"/>
      <c r="H141" s="36"/>
      <c r="I141" s="223"/>
      <c r="J141" s="36"/>
      <c r="K141" s="36"/>
      <c r="L141" s="40"/>
      <c r="M141" s="224"/>
      <c r="N141" s="225"/>
      <c r="O141" s="88"/>
      <c r="P141" s="88"/>
      <c r="Q141" s="88"/>
      <c r="R141" s="88"/>
      <c r="S141" s="88"/>
      <c r="T141" s="89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3" t="s">
        <v>123</v>
      </c>
      <c r="AU141" s="13" t="s">
        <v>83</v>
      </c>
    </row>
    <row r="142" spans="1:47" s="2" customFormat="1" ht="12">
      <c r="A142" s="34"/>
      <c r="B142" s="35"/>
      <c r="C142" s="36"/>
      <c r="D142" s="221" t="s">
        <v>124</v>
      </c>
      <c r="E142" s="36"/>
      <c r="F142" s="226" t="s">
        <v>164</v>
      </c>
      <c r="G142" s="36"/>
      <c r="H142" s="36"/>
      <c r="I142" s="223"/>
      <c r="J142" s="36"/>
      <c r="K142" s="36"/>
      <c r="L142" s="40"/>
      <c r="M142" s="224"/>
      <c r="N142" s="225"/>
      <c r="O142" s="88"/>
      <c r="P142" s="88"/>
      <c r="Q142" s="88"/>
      <c r="R142" s="88"/>
      <c r="S142" s="88"/>
      <c r="T142" s="89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3" t="s">
        <v>124</v>
      </c>
      <c r="AU142" s="13" t="s">
        <v>83</v>
      </c>
    </row>
    <row r="143" spans="1:65" s="2" customFormat="1" ht="24.15" customHeight="1">
      <c r="A143" s="34"/>
      <c r="B143" s="35"/>
      <c r="C143" s="227" t="s">
        <v>165</v>
      </c>
      <c r="D143" s="227" t="s">
        <v>126</v>
      </c>
      <c r="E143" s="228" t="s">
        <v>166</v>
      </c>
      <c r="F143" s="229" t="s">
        <v>167</v>
      </c>
      <c r="G143" s="230" t="s">
        <v>118</v>
      </c>
      <c r="H143" s="231">
        <v>2</v>
      </c>
      <c r="I143" s="232"/>
      <c r="J143" s="233">
        <f>ROUND(I143*H143,2)</f>
        <v>0</v>
      </c>
      <c r="K143" s="229" t="s">
        <v>129</v>
      </c>
      <c r="L143" s="40"/>
      <c r="M143" s="234" t="s">
        <v>1</v>
      </c>
      <c r="N143" s="235" t="s">
        <v>42</v>
      </c>
      <c r="O143" s="88"/>
      <c r="P143" s="217">
        <f>O143*H143</f>
        <v>0</v>
      </c>
      <c r="Q143" s="217">
        <v>0</v>
      </c>
      <c r="R143" s="217">
        <f>Q143*H143</f>
        <v>0</v>
      </c>
      <c r="S143" s="217">
        <v>0</v>
      </c>
      <c r="T143" s="218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9" t="s">
        <v>83</v>
      </c>
      <c r="AT143" s="219" t="s">
        <v>126</v>
      </c>
      <c r="AU143" s="219" t="s">
        <v>83</v>
      </c>
      <c r="AY143" s="13" t="s">
        <v>114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3" t="s">
        <v>121</v>
      </c>
      <c r="BK143" s="220">
        <f>ROUND(I143*H143,2)</f>
        <v>0</v>
      </c>
      <c r="BL143" s="13" t="s">
        <v>83</v>
      </c>
      <c r="BM143" s="219" t="s">
        <v>168</v>
      </c>
    </row>
    <row r="144" spans="1:47" s="2" customFormat="1" ht="12">
      <c r="A144" s="34"/>
      <c r="B144" s="35"/>
      <c r="C144" s="36"/>
      <c r="D144" s="221" t="s">
        <v>123</v>
      </c>
      <c r="E144" s="36"/>
      <c r="F144" s="222" t="s">
        <v>167</v>
      </c>
      <c r="G144" s="36"/>
      <c r="H144" s="36"/>
      <c r="I144" s="223"/>
      <c r="J144" s="36"/>
      <c r="K144" s="36"/>
      <c r="L144" s="40"/>
      <c r="M144" s="224"/>
      <c r="N144" s="225"/>
      <c r="O144" s="88"/>
      <c r="P144" s="88"/>
      <c r="Q144" s="88"/>
      <c r="R144" s="88"/>
      <c r="S144" s="88"/>
      <c r="T144" s="89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3" t="s">
        <v>123</v>
      </c>
      <c r="AU144" s="13" t="s">
        <v>83</v>
      </c>
    </row>
    <row r="145" spans="1:65" s="2" customFormat="1" ht="66.75" customHeight="1">
      <c r="A145" s="34"/>
      <c r="B145" s="35"/>
      <c r="C145" s="207" t="s">
        <v>169</v>
      </c>
      <c r="D145" s="207" t="s">
        <v>115</v>
      </c>
      <c r="E145" s="208" t="s">
        <v>170</v>
      </c>
      <c r="F145" s="209" t="s">
        <v>171</v>
      </c>
      <c r="G145" s="210" t="s">
        <v>118</v>
      </c>
      <c r="H145" s="211">
        <v>2</v>
      </c>
      <c r="I145" s="212"/>
      <c r="J145" s="213">
        <f>ROUND(I145*H145,2)</f>
        <v>0</v>
      </c>
      <c r="K145" s="209" t="s">
        <v>119</v>
      </c>
      <c r="L145" s="214"/>
      <c r="M145" s="215" t="s">
        <v>1</v>
      </c>
      <c r="N145" s="216" t="s">
        <v>42</v>
      </c>
      <c r="O145" s="88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9" t="s">
        <v>120</v>
      </c>
      <c r="AT145" s="219" t="s">
        <v>115</v>
      </c>
      <c r="AU145" s="219" t="s">
        <v>83</v>
      </c>
      <c r="AY145" s="13" t="s">
        <v>114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3" t="s">
        <v>121</v>
      </c>
      <c r="BK145" s="220">
        <f>ROUND(I145*H145,2)</f>
        <v>0</v>
      </c>
      <c r="BL145" s="13" t="s">
        <v>121</v>
      </c>
      <c r="BM145" s="219" t="s">
        <v>172</v>
      </c>
    </row>
    <row r="146" spans="1:47" s="2" customFormat="1" ht="12">
      <c r="A146" s="34"/>
      <c r="B146" s="35"/>
      <c r="C146" s="36"/>
      <c r="D146" s="221" t="s">
        <v>123</v>
      </c>
      <c r="E146" s="36"/>
      <c r="F146" s="222" t="s">
        <v>171</v>
      </c>
      <c r="G146" s="36"/>
      <c r="H146" s="36"/>
      <c r="I146" s="223"/>
      <c r="J146" s="36"/>
      <c r="K146" s="36"/>
      <c r="L146" s="40"/>
      <c r="M146" s="224"/>
      <c r="N146" s="225"/>
      <c r="O146" s="88"/>
      <c r="P146" s="88"/>
      <c r="Q146" s="88"/>
      <c r="R146" s="88"/>
      <c r="S146" s="88"/>
      <c r="T146" s="89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3" t="s">
        <v>123</v>
      </c>
      <c r="AU146" s="13" t="s">
        <v>83</v>
      </c>
    </row>
    <row r="147" spans="1:47" s="2" customFormat="1" ht="12">
      <c r="A147" s="34"/>
      <c r="B147" s="35"/>
      <c r="C147" s="36"/>
      <c r="D147" s="221" t="s">
        <v>124</v>
      </c>
      <c r="E147" s="36"/>
      <c r="F147" s="226" t="s">
        <v>173</v>
      </c>
      <c r="G147" s="36"/>
      <c r="H147" s="36"/>
      <c r="I147" s="223"/>
      <c r="J147" s="36"/>
      <c r="K147" s="36"/>
      <c r="L147" s="40"/>
      <c r="M147" s="224"/>
      <c r="N147" s="225"/>
      <c r="O147" s="88"/>
      <c r="P147" s="88"/>
      <c r="Q147" s="88"/>
      <c r="R147" s="88"/>
      <c r="S147" s="88"/>
      <c r="T147" s="89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3" t="s">
        <v>124</v>
      </c>
      <c r="AU147" s="13" t="s">
        <v>83</v>
      </c>
    </row>
    <row r="148" spans="1:65" s="2" customFormat="1" ht="21.75" customHeight="1">
      <c r="A148" s="34"/>
      <c r="B148" s="35"/>
      <c r="C148" s="207" t="s">
        <v>174</v>
      </c>
      <c r="D148" s="207" t="s">
        <v>115</v>
      </c>
      <c r="E148" s="208" t="s">
        <v>175</v>
      </c>
      <c r="F148" s="209" t="s">
        <v>176</v>
      </c>
      <c r="G148" s="210" t="s">
        <v>118</v>
      </c>
      <c r="H148" s="211">
        <v>3</v>
      </c>
      <c r="I148" s="212"/>
      <c r="J148" s="213">
        <f>ROUND(I148*H148,2)</f>
        <v>0</v>
      </c>
      <c r="K148" s="209" t="s">
        <v>119</v>
      </c>
      <c r="L148" s="214"/>
      <c r="M148" s="215" t="s">
        <v>1</v>
      </c>
      <c r="N148" s="216" t="s">
        <v>42</v>
      </c>
      <c r="O148" s="88"/>
      <c r="P148" s="217">
        <f>O148*H148</f>
        <v>0</v>
      </c>
      <c r="Q148" s="217">
        <v>0</v>
      </c>
      <c r="R148" s="217">
        <f>Q148*H148</f>
        <v>0</v>
      </c>
      <c r="S148" s="217">
        <v>0</v>
      </c>
      <c r="T148" s="21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9" t="s">
        <v>120</v>
      </c>
      <c r="AT148" s="219" t="s">
        <v>115</v>
      </c>
      <c r="AU148" s="219" t="s">
        <v>83</v>
      </c>
      <c r="AY148" s="13" t="s">
        <v>114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3" t="s">
        <v>121</v>
      </c>
      <c r="BK148" s="220">
        <f>ROUND(I148*H148,2)</f>
        <v>0</v>
      </c>
      <c r="BL148" s="13" t="s">
        <v>121</v>
      </c>
      <c r="BM148" s="219" t="s">
        <v>177</v>
      </c>
    </row>
    <row r="149" spans="1:47" s="2" customFormat="1" ht="12">
      <c r="A149" s="34"/>
      <c r="B149" s="35"/>
      <c r="C149" s="36"/>
      <c r="D149" s="221" t="s">
        <v>123</v>
      </c>
      <c r="E149" s="36"/>
      <c r="F149" s="222" t="s">
        <v>176</v>
      </c>
      <c r="G149" s="36"/>
      <c r="H149" s="36"/>
      <c r="I149" s="223"/>
      <c r="J149" s="36"/>
      <c r="K149" s="36"/>
      <c r="L149" s="40"/>
      <c r="M149" s="224"/>
      <c r="N149" s="225"/>
      <c r="O149" s="88"/>
      <c r="P149" s="88"/>
      <c r="Q149" s="88"/>
      <c r="R149" s="88"/>
      <c r="S149" s="88"/>
      <c r="T149" s="89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3" t="s">
        <v>123</v>
      </c>
      <c r="AU149" s="13" t="s">
        <v>83</v>
      </c>
    </row>
    <row r="150" spans="1:65" s="2" customFormat="1" ht="16.5" customHeight="1">
      <c r="A150" s="34"/>
      <c r="B150" s="35"/>
      <c r="C150" s="227" t="s">
        <v>8</v>
      </c>
      <c r="D150" s="227" t="s">
        <v>126</v>
      </c>
      <c r="E150" s="228" t="s">
        <v>178</v>
      </c>
      <c r="F150" s="229" t="s">
        <v>179</v>
      </c>
      <c r="G150" s="230" t="s">
        <v>118</v>
      </c>
      <c r="H150" s="231">
        <v>3</v>
      </c>
      <c r="I150" s="232"/>
      <c r="J150" s="233">
        <f>ROUND(I150*H150,2)</f>
        <v>0</v>
      </c>
      <c r="K150" s="229" t="s">
        <v>129</v>
      </c>
      <c r="L150" s="40"/>
      <c r="M150" s="234" t="s">
        <v>1</v>
      </c>
      <c r="N150" s="235" t="s">
        <v>42</v>
      </c>
      <c r="O150" s="88"/>
      <c r="P150" s="217">
        <f>O150*H150</f>
        <v>0</v>
      </c>
      <c r="Q150" s="217">
        <v>0</v>
      </c>
      <c r="R150" s="217">
        <f>Q150*H150</f>
        <v>0</v>
      </c>
      <c r="S150" s="217">
        <v>0</v>
      </c>
      <c r="T150" s="21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9" t="s">
        <v>83</v>
      </c>
      <c r="AT150" s="219" t="s">
        <v>126</v>
      </c>
      <c r="AU150" s="219" t="s">
        <v>83</v>
      </c>
      <c r="AY150" s="13" t="s">
        <v>114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3" t="s">
        <v>121</v>
      </c>
      <c r="BK150" s="220">
        <f>ROUND(I150*H150,2)</f>
        <v>0</v>
      </c>
      <c r="BL150" s="13" t="s">
        <v>83</v>
      </c>
      <c r="BM150" s="219" t="s">
        <v>180</v>
      </c>
    </row>
    <row r="151" spans="1:47" s="2" customFormat="1" ht="12">
      <c r="A151" s="34"/>
      <c r="B151" s="35"/>
      <c r="C151" s="36"/>
      <c r="D151" s="221" t="s">
        <v>123</v>
      </c>
      <c r="E151" s="36"/>
      <c r="F151" s="222" t="s">
        <v>179</v>
      </c>
      <c r="G151" s="36"/>
      <c r="H151" s="36"/>
      <c r="I151" s="223"/>
      <c r="J151" s="36"/>
      <c r="K151" s="36"/>
      <c r="L151" s="40"/>
      <c r="M151" s="224"/>
      <c r="N151" s="225"/>
      <c r="O151" s="88"/>
      <c r="P151" s="88"/>
      <c r="Q151" s="88"/>
      <c r="R151" s="88"/>
      <c r="S151" s="88"/>
      <c r="T151" s="89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3" t="s">
        <v>123</v>
      </c>
      <c r="AU151" s="13" t="s">
        <v>83</v>
      </c>
    </row>
    <row r="152" spans="1:65" s="2" customFormat="1" ht="21.75" customHeight="1">
      <c r="A152" s="34"/>
      <c r="B152" s="35"/>
      <c r="C152" s="207" t="s">
        <v>181</v>
      </c>
      <c r="D152" s="207" t="s">
        <v>115</v>
      </c>
      <c r="E152" s="208" t="s">
        <v>182</v>
      </c>
      <c r="F152" s="209" t="s">
        <v>183</v>
      </c>
      <c r="G152" s="210" t="s">
        <v>118</v>
      </c>
      <c r="H152" s="211">
        <v>16</v>
      </c>
      <c r="I152" s="212"/>
      <c r="J152" s="213">
        <f>ROUND(I152*H152,2)</f>
        <v>0</v>
      </c>
      <c r="K152" s="209" t="s">
        <v>119</v>
      </c>
      <c r="L152" s="214"/>
      <c r="M152" s="215" t="s">
        <v>1</v>
      </c>
      <c r="N152" s="216" t="s">
        <v>42</v>
      </c>
      <c r="O152" s="88"/>
      <c r="P152" s="217">
        <f>O152*H152</f>
        <v>0</v>
      </c>
      <c r="Q152" s="217">
        <v>0</v>
      </c>
      <c r="R152" s="217">
        <f>Q152*H152</f>
        <v>0</v>
      </c>
      <c r="S152" s="217">
        <v>0</v>
      </c>
      <c r="T152" s="21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9" t="s">
        <v>120</v>
      </c>
      <c r="AT152" s="219" t="s">
        <v>115</v>
      </c>
      <c r="AU152" s="219" t="s">
        <v>83</v>
      </c>
      <c r="AY152" s="13" t="s">
        <v>114</v>
      </c>
      <c r="BE152" s="220">
        <f>IF(N152="základní",J152,0)</f>
        <v>0</v>
      </c>
      <c r="BF152" s="220">
        <f>IF(N152="snížená",J152,0)</f>
        <v>0</v>
      </c>
      <c r="BG152" s="220">
        <f>IF(N152="zákl. přenesená",J152,0)</f>
        <v>0</v>
      </c>
      <c r="BH152" s="220">
        <f>IF(N152="sníž. přenesená",J152,0)</f>
        <v>0</v>
      </c>
      <c r="BI152" s="220">
        <f>IF(N152="nulová",J152,0)</f>
        <v>0</v>
      </c>
      <c r="BJ152" s="13" t="s">
        <v>121</v>
      </c>
      <c r="BK152" s="220">
        <f>ROUND(I152*H152,2)</f>
        <v>0</v>
      </c>
      <c r="BL152" s="13" t="s">
        <v>121</v>
      </c>
      <c r="BM152" s="219" t="s">
        <v>184</v>
      </c>
    </row>
    <row r="153" spans="1:47" s="2" customFormat="1" ht="12">
      <c r="A153" s="34"/>
      <c r="B153" s="35"/>
      <c r="C153" s="36"/>
      <c r="D153" s="221" t="s">
        <v>123</v>
      </c>
      <c r="E153" s="36"/>
      <c r="F153" s="222" t="s">
        <v>183</v>
      </c>
      <c r="G153" s="36"/>
      <c r="H153" s="36"/>
      <c r="I153" s="223"/>
      <c r="J153" s="36"/>
      <c r="K153" s="36"/>
      <c r="L153" s="40"/>
      <c r="M153" s="224"/>
      <c r="N153" s="225"/>
      <c r="O153" s="88"/>
      <c r="P153" s="88"/>
      <c r="Q153" s="88"/>
      <c r="R153" s="88"/>
      <c r="S153" s="88"/>
      <c r="T153" s="89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3" t="s">
        <v>123</v>
      </c>
      <c r="AU153" s="13" t="s">
        <v>83</v>
      </c>
    </row>
    <row r="154" spans="1:65" s="2" customFormat="1" ht="21.75" customHeight="1">
      <c r="A154" s="34"/>
      <c r="B154" s="35"/>
      <c r="C154" s="207" t="s">
        <v>185</v>
      </c>
      <c r="D154" s="207" t="s">
        <v>115</v>
      </c>
      <c r="E154" s="208" t="s">
        <v>186</v>
      </c>
      <c r="F154" s="209" t="s">
        <v>187</v>
      </c>
      <c r="G154" s="210" t="s">
        <v>118</v>
      </c>
      <c r="H154" s="211">
        <v>4</v>
      </c>
      <c r="I154" s="212"/>
      <c r="J154" s="213">
        <f>ROUND(I154*H154,2)</f>
        <v>0</v>
      </c>
      <c r="K154" s="209" t="s">
        <v>129</v>
      </c>
      <c r="L154" s="214"/>
      <c r="M154" s="215" t="s">
        <v>1</v>
      </c>
      <c r="N154" s="216" t="s">
        <v>42</v>
      </c>
      <c r="O154" s="88"/>
      <c r="P154" s="217">
        <f>O154*H154</f>
        <v>0</v>
      </c>
      <c r="Q154" s="217">
        <v>0</v>
      </c>
      <c r="R154" s="217">
        <f>Q154*H154</f>
        <v>0</v>
      </c>
      <c r="S154" s="217">
        <v>0</v>
      </c>
      <c r="T154" s="21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9" t="s">
        <v>188</v>
      </c>
      <c r="AT154" s="219" t="s">
        <v>115</v>
      </c>
      <c r="AU154" s="219" t="s">
        <v>83</v>
      </c>
      <c r="AY154" s="13" t="s">
        <v>114</v>
      </c>
      <c r="BE154" s="220">
        <f>IF(N154="základní",J154,0)</f>
        <v>0</v>
      </c>
      <c r="BF154" s="220">
        <f>IF(N154="snížená",J154,0)</f>
        <v>0</v>
      </c>
      <c r="BG154" s="220">
        <f>IF(N154="zákl. přenesená",J154,0)</f>
        <v>0</v>
      </c>
      <c r="BH154" s="220">
        <f>IF(N154="sníž. přenesená",J154,0)</f>
        <v>0</v>
      </c>
      <c r="BI154" s="220">
        <f>IF(N154="nulová",J154,0)</f>
        <v>0</v>
      </c>
      <c r="BJ154" s="13" t="s">
        <v>121</v>
      </c>
      <c r="BK154" s="220">
        <f>ROUND(I154*H154,2)</f>
        <v>0</v>
      </c>
      <c r="BL154" s="13" t="s">
        <v>189</v>
      </c>
      <c r="BM154" s="219" t="s">
        <v>190</v>
      </c>
    </row>
    <row r="155" spans="1:47" s="2" customFormat="1" ht="12">
      <c r="A155" s="34"/>
      <c r="B155" s="35"/>
      <c r="C155" s="36"/>
      <c r="D155" s="221" t="s">
        <v>123</v>
      </c>
      <c r="E155" s="36"/>
      <c r="F155" s="222" t="s">
        <v>187</v>
      </c>
      <c r="G155" s="36"/>
      <c r="H155" s="36"/>
      <c r="I155" s="223"/>
      <c r="J155" s="36"/>
      <c r="K155" s="36"/>
      <c r="L155" s="40"/>
      <c r="M155" s="224"/>
      <c r="N155" s="225"/>
      <c r="O155" s="88"/>
      <c r="P155" s="88"/>
      <c r="Q155" s="88"/>
      <c r="R155" s="88"/>
      <c r="S155" s="88"/>
      <c r="T155" s="89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3" t="s">
        <v>123</v>
      </c>
      <c r="AU155" s="13" t="s">
        <v>83</v>
      </c>
    </row>
    <row r="156" spans="1:47" s="2" customFormat="1" ht="12">
      <c r="A156" s="34"/>
      <c r="B156" s="35"/>
      <c r="C156" s="36"/>
      <c r="D156" s="221" t="s">
        <v>124</v>
      </c>
      <c r="E156" s="36"/>
      <c r="F156" s="226" t="s">
        <v>191</v>
      </c>
      <c r="G156" s="36"/>
      <c r="H156" s="36"/>
      <c r="I156" s="223"/>
      <c r="J156" s="36"/>
      <c r="K156" s="36"/>
      <c r="L156" s="40"/>
      <c r="M156" s="224"/>
      <c r="N156" s="225"/>
      <c r="O156" s="88"/>
      <c r="P156" s="88"/>
      <c r="Q156" s="88"/>
      <c r="R156" s="88"/>
      <c r="S156" s="88"/>
      <c r="T156" s="89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3" t="s">
        <v>124</v>
      </c>
      <c r="AU156" s="13" t="s">
        <v>83</v>
      </c>
    </row>
    <row r="157" spans="1:65" s="2" customFormat="1" ht="21.75" customHeight="1">
      <c r="A157" s="34"/>
      <c r="B157" s="35"/>
      <c r="C157" s="207" t="s">
        <v>192</v>
      </c>
      <c r="D157" s="207" t="s">
        <v>115</v>
      </c>
      <c r="E157" s="208" t="s">
        <v>193</v>
      </c>
      <c r="F157" s="209" t="s">
        <v>194</v>
      </c>
      <c r="G157" s="210" t="s">
        <v>118</v>
      </c>
      <c r="H157" s="211">
        <v>2</v>
      </c>
      <c r="I157" s="212"/>
      <c r="J157" s="213">
        <f>ROUND(I157*H157,2)</f>
        <v>0</v>
      </c>
      <c r="K157" s="209" t="s">
        <v>129</v>
      </c>
      <c r="L157" s="214"/>
      <c r="M157" s="215" t="s">
        <v>1</v>
      </c>
      <c r="N157" s="216" t="s">
        <v>42</v>
      </c>
      <c r="O157" s="88"/>
      <c r="P157" s="217">
        <f>O157*H157</f>
        <v>0</v>
      </c>
      <c r="Q157" s="217">
        <v>0</v>
      </c>
      <c r="R157" s="217">
        <f>Q157*H157</f>
        <v>0</v>
      </c>
      <c r="S157" s="217">
        <v>0</v>
      </c>
      <c r="T157" s="218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9" t="s">
        <v>188</v>
      </c>
      <c r="AT157" s="219" t="s">
        <v>115</v>
      </c>
      <c r="AU157" s="219" t="s">
        <v>83</v>
      </c>
      <c r="AY157" s="13" t="s">
        <v>114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3" t="s">
        <v>121</v>
      </c>
      <c r="BK157" s="220">
        <f>ROUND(I157*H157,2)</f>
        <v>0</v>
      </c>
      <c r="BL157" s="13" t="s">
        <v>189</v>
      </c>
      <c r="BM157" s="219" t="s">
        <v>195</v>
      </c>
    </row>
    <row r="158" spans="1:47" s="2" customFormat="1" ht="12">
      <c r="A158" s="34"/>
      <c r="B158" s="35"/>
      <c r="C158" s="36"/>
      <c r="D158" s="221" t="s">
        <v>123</v>
      </c>
      <c r="E158" s="36"/>
      <c r="F158" s="222" t="s">
        <v>194</v>
      </c>
      <c r="G158" s="36"/>
      <c r="H158" s="36"/>
      <c r="I158" s="223"/>
      <c r="J158" s="36"/>
      <c r="K158" s="36"/>
      <c r="L158" s="40"/>
      <c r="M158" s="224"/>
      <c r="N158" s="225"/>
      <c r="O158" s="88"/>
      <c r="P158" s="88"/>
      <c r="Q158" s="88"/>
      <c r="R158" s="88"/>
      <c r="S158" s="88"/>
      <c r="T158" s="89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3" t="s">
        <v>123</v>
      </c>
      <c r="AU158" s="13" t="s">
        <v>83</v>
      </c>
    </row>
    <row r="159" spans="1:47" s="2" customFormat="1" ht="12">
      <c r="A159" s="34"/>
      <c r="B159" s="35"/>
      <c r="C159" s="36"/>
      <c r="D159" s="221" t="s">
        <v>124</v>
      </c>
      <c r="E159" s="36"/>
      <c r="F159" s="226" t="s">
        <v>196</v>
      </c>
      <c r="G159" s="36"/>
      <c r="H159" s="36"/>
      <c r="I159" s="223"/>
      <c r="J159" s="36"/>
      <c r="K159" s="36"/>
      <c r="L159" s="40"/>
      <c r="M159" s="224"/>
      <c r="N159" s="225"/>
      <c r="O159" s="88"/>
      <c r="P159" s="88"/>
      <c r="Q159" s="88"/>
      <c r="R159" s="88"/>
      <c r="S159" s="88"/>
      <c r="T159" s="89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3" t="s">
        <v>124</v>
      </c>
      <c r="AU159" s="13" t="s">
        <v>83</v>
      </c>
    </row>
    <row r="160" spans="1:65" s="2" customFormat="1" ht="16.5" customHeight="1">
      <c r="A160" s="34"/>
      <c r="B160" s="35"/>
      <c r="C160" s="227" t="s">
        <v>197</v>
      </c>
      <c r="D160" s="227" t="s">
        <v>126</v>
      </c>
      <c r="E160" s="228" t="s">
        <v>198</v>
      </c>
      <c r="F160" s="229" t="s">
        <v>199</v>
      </c>
      <c r="G160" s="230" t="s">
        <v>118</v>
      </c>
      <c r="H160" s="231">
        <v>22</v>
      </c>
      <c r="I160" s="232"/>
      <c r="J160" s="233">
        <f>ROUND(I160*H160,2)</f>
        <v>0</v>
      </c>
      <c r="K160" s="229" t="s">
        <v>129</v>
      </c>
      <c r="L160" s="40"/>
      <c r="M160" s="234" t="s">
        <v>1</v>
      </c>
      <c r="N160" s="235" t="s">
        <v>42</v>
      </c>
      <c r="O160" s="88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9" t="s">
        <v>83</v>
      </c>
      <c r="AT160" s="219" t="s">
        <v>126</v>
      </c>
      <c r="AU160" s="219" t="s">
        <v>83</v>
      </c>
      <c r="AY160" s="13" t="s">
        <v>114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3" t="s">
        <v>121</v>
      </c>
      <c r="BK160" s="220">
        <f>ROUND(I160*H160,2)</f>
        <v>0</v>
      </c>
      <c r="BL160" s="13" t="s">
        <v>83</v>
      </c>
      <c r="BM160" s="219" t="s">
        <v>200</v>
      </c>
    </row>
    <row r="161" spans="1:47" s="2" customFormat="1" ht="12">
      <c r="A161" s="34"/>
      <c r="B161" s="35"/>
      <c r="C161" s="36"/>
      <c r="D161" s="221" t="s">
        <v>123</v>
      </c>
      <c r="E161" s="36"/>
      <c r="F161" s="222" t="s">
        <v>199</v>
      </c>
      <c r="G161" s="36"/>
      <c r="H161" s="36"/>
      <c r="I161" s="223"/>
      <c r="J161" s="36"/>
      <c r="K161" s="36"/>
      <c r="L161" s="40"/>
      <c r="M161" s="224"/>
      <c r="N161" s="225"/>
      <c r="O161" s="88"/>
      <c r="P161" s="88"/>
      <c r="Q161" s="88"/>
      <c r="R161" s="88"/>
      <c r="S161" s="88"/>
      <c r="T161" s="89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3" t="s">
        <v>123</v>
      </c>
      <c r="AU161" s="13" t="s">
        <v>83</v>
      </c>
    </row>
    <row r="162" spans="1:65" s="2" customFormat="1" ht="24.15" customHeight="1">
      <c r="A162" s="34"/>
      <c r="B162" s="35"/>
      <c r="C162" s="227" t="s">
        <v>201</v>
      </c>
      <c r="D162" s="227" t="s">
        <v>126</v>
      </c>
      <c r="E162" s="228" t="s">
        <v>202</v>
      </c>
      <c r="F162" s="229" t="s">
        <v>203</v>
      </c>
      <c r="G162" s="230" t="s">
        <v>118</v>
      </c>
      <c r="H162" s="231">
        <v>22</v>
      </c>
      <c r="I162" s="232"/>
      <c r="J162" s="233">
        <f>ROUND(I162*H162,2)</f>
        <v>0</v>
      </c>
      <c r="K162" s="229" t="s">
        <v>129</v>
      </c>
      <c r="L162" s="40"/>
      <c r="M162" s="234" t="s">
        <v>1</v>
      </c>
      <c r="N162" s="235" t="s">
        <v>42</v>
      </c>
      <c r="O162" s="88"/>
      <c r="P162" s="217">
        <f>O162*H162</f>
        <v>0</v>
      </c>
      <c r="Q162" s="217">
        <v>0</v>
      </c>
      <c r="R162" s="217">
        <f>Q162*H162</f>
        <v>0</v>
      </c>
      <c r="S162" s="217">
        <v>0</v>
      </c>
      <c r="T162" s="21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9" t="s">
        <v>83</v>
      </c>
      <c r="AT162" s="219" t="s">
        <v>126</v>
      </c>
      <c r="AU162" s="219" t="s">
        <v>83</v>
      </c>
      <c r="AY162" s="13" t="s">
        <v>114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3" t="s">
        <v>121</v>
      </c>
      <c r="BK162" s="220">
        <f>ROUND(I162*H162,2)</f>
        <v>0</v>
      </c>
      <c r="BL162" s="13" t="s">
        <v>83</v>
      </c>
      <c r="BM162" s="219" t="s">
        <v>204</v>
      </c>
    </row>
    <row r="163" spans="1:47" s="2" customFormat="1" ht="12">
      <c r="A163" s="34"/>
      <c r="B163" s="35"/>
      <c r="C163" s="36"/>
      <c r="D163" s="221" t="s">
        <v>123</v>
      </c>
      <c r="E163" s="36"/>
      <c r="F163" s="222" t="s">
        <v>205</v>
      </c>
      <c r="G163" s="36"/>
      <c r="H163" s="36"/>
      <c r="I163" s="223"/>
      <c r="J163" s="36"/>
      <c r="K163" s="36"/>
      <c r="L163" s="40"/>
      <c r="M163" s="224"/>
      <c r="N163" s="225"/>
      <c r="O163" s="88"/>
      <c r="P163" s="88"/>
      <c r="Q163" s="88"/>
      <c r="R163" s="88"/>
      <c r="S163" s="88"/>
      <c r="T163" s="89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3" t="s">
        <v>123</v>
      </c>
      <c r="AU163" s="13" t="s">
        <v>83</v>
      </c>
    </row>
    <row r="164" spans="1:65" s="2" customFormat="1" ht="37.8" customHeight="1">
      <c r="A164" s="34"/>
      <c r="B164" s="35"/>
      <c r="C164" s="207" t="s">
        <v>7</v>
      </c>
      <c r="D164" s="207" t="s">
        <v>115</v>
      </c>
      <c r="E164" s="208" t="s">
        <v>206</v>
      </c>
      <c r="F164" s="209" t="s">
        <v>207</v>
      </c>
      <c r="G164" s="210" t="s">
        <v>118</v>
      </c>
      <c r="H164" s="211">
        <v>4</v>
      </c>
      <c r="I164" s="212"/>
      <c r="J164" s="213">
        <f>ROUND(I164*H164,2)</f>
        <v>0</v>
      </c>
      <c r="K164" s="209" t="s">
        <v>119</v>
      </c>
      <c r="L164" s="214"/>
      <c r="M164" s="215" t="s">
        <v>1</v>
      </c>
      <c r="N164" s="216" t="s">
        <v>42</v>
      </c>
      <c r="O164" s="88"/>
      <c r="P164" s="217">
        <f>O164*H164</f>
        <v>0</v>
      </c>
      <c r="Q164" s="217">
        <v>0</v>
      </c>
      <c r="R164" s="217">
        <f>Q164*H164</f>
        <v>0</v>
      </c>
      <c r="S164" s="217">
        <v>0</v>
      </c>
      <c r="T164" s="21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9" t="s">
        <v>120</v>
      </c>
      <c r="AT164" s="219" t="s">
        <v>115</v>
      </c>
      <c r="AU164" s="219" t="s">
        <v>83</v>
      </c>
      <c r="AY164" s="13" t="s">
        <v>114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3" t="s">
        <v>121</v>
      </c>
      <c r="BK164" s="220">
        <f>ROUND(I164*H164,2)</f>
        <v>0</v>
      </c>
      <c r="BL164" s="13" t="s">
        <v>121</v>
      </c>
      <c r="BM164" s="219" t="s">
        <v>208</v>
      </c>
    </row>
    <row r="165" spans="1:47" s="2" customFormat="1" ht="12">
      <c r="A165" s="34"/>
      <c r="B165" s="35"/>
      <c r="C165" s="36"/>
      <c r="D165" s="221" t="s">
        <v>123</v>
      </c>
      <c r="E165" s="36"/>
      <c r="F165" s="222" t="s">
        <v>207</v>
      </c>
      <c r="G165" s="36"/>
      <c r="H165" s="36"/>
      <c r="I165" s="223"/>
      <c r="J165" s="36"/>
      <c r="K165" s="36"/>
      <c r="L165" s="40"/>
      <c r="M165" s="224"/>
      <c r="N165" s="225"/>
      <c r="O165" s="88"/>
      <c r="P165" s="88"/>
      <c r="Q165" s="88"/>
      <c r="R165" s="88"/>
      <c r="S165" s="88"/>
      <c r="T165" s="89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3" t="s">
        <v>123</v>
      </c>
      <c r="AU165" s="13" t="s">
        <v>83</v>
      </c>
    </row>
    <row r="166" spans="1:47" s="2" customFormat="1" ht="12">
      <c r="A166" s="34"/>
      <c r="B166" s="35"/>
      <c r="C166" s="36"/>
      <c r="D166" s="221" t="s">
        <v>124</v>
      </c>
      <c r="E166" s="36"/>
      <c r="F166" s="226" t="s">
        <v>209</v>
      </c>
      <c r="G166" s="36"/>
      <c r="H166" s="36"/>
      <c r="I166" s="223"/>
      <c r="J166" s="36"/>
      <c r="K166" s="36"/>
      <c r="L166" s="40"/>
      <c r="M166" s="224"/>
      <c r="N166" s="225"/>
      <c r="O166" s="88"/>
      <c r="P166" s="88"/>
      <c r="Q166" s="88"/>
      <c r="R166" s="88"/>
      <c r="S166" s="88"/>
      <c r="T166" s="89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3" t="s">
        <v>124</v>
      </c>
      <c r="AU166" s="13" t="s">
        <v>83</v>
      </c>
    </row>
    <row r="167" spans="1:65" s="2" customFormat="1" ht="16.5" customHeight="1">
      <c r="A167" s="34"/>
      <c r="B167" s="35"/>
      <c r="C167" s="207" t="s">
        <v>210</v>
      </c>
      <c r="D167" s="207" t="s">
        <v>115</v>
      </c>
      <c r="E167" s="208" t="s">
        <v>211</v>
      </c>
      <c r="F167" s="209" t="s">
        <v>212</v>
      </c>
      <c r="G167" s="210" t="s">
        <v>118</v>
      </c>
      <c r="H167" s="211">
        <v>1</v>
      </c>
      <c r="I167" s="212"/>
      <c r="J167" s="213">
        <f>ROUND(I167*H167,2)</f>
        <v>0</v>
      </c>
      <c r="K167" s="209" t="s">
        <v>119</v>
      </c>
      <c r="L167" s="214"/>
      <c r="M167" s="215" t="s">
        <v>1</v>
      </c>
      <c r="N167" s="216" t="s">
        <v>42</v>
      </c>
      <c r="O167" s="88"/>
      <c r="P167" s="217">
        <f>O167*H167</f>
        <v>0</v>
      </c>
      <c r="Q167" s="217">
        <v>0</v>
      </c>
      <c r="R167" s="217">
        <f>Q167*H167</f>
        <v>0</v>
      </c>
      <c r="S167" s="217">
        <v>0</v>
      </c>
      <c r="T167" s="218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9" t="s">
        <v>188</v>
      </c>
      <c r="AT167" s="219" t="s">
        <v>115</v>
      </c>
      <c r="AU167" s="219" t="s">
        <v>83</v>
      </c>
      <c r="AY167" s="13" t="s">
        <v>114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3" t="s">
        <v>121</v>
      </c>
      <c r="BK167" s="220">
        <f>ROUND(I167*H167,2)</f>
        <v>0</v>
      </c>
      <c r="BL167" s="13" t="s">
        <v>189</v>
      </c>
      <c r="BM167" s="219" t="s">
        <v>213</v>
      </c>
    </row>
    <row r="168" spans="1:47" s="2" customFormat="1" ht="12">
      <c r="A168" s="34"/>
      <c r="B168" s="35"/>
      <c r="C168" s="36"/>
      <c r="D168" s="221" t="s">
        <v>123</v>
      </c>
      <c r="E168" s="36"/>
      <c r="F168" s="222" t="s">
        <v>212</v>
      </c>
      <c r="G168" s="36"/>
      <c r="H168" s="36"/>
      <c r="I168" s="223"/>
      <c r="J168" s="36"/>
      <c r="K168" s="36"/>
      <c r="L168" s="40"/>
      <c r="M168" s="224"/>
      <c r="N168" s="225"/>
      <c r="O168" s="88"/>
      <c r="P168" s="88"/>
      <c r="Q168" s="88"/>
      <c r="R168" s="88"/>
      <c r="S168" s="88"/>
      <c r="T168" s="89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3" t="s">
        <v>123</v>
      </c>
      <c r="AU168" s="13" t="s">
        <v>83</v>
      </c>
    </row>
    <row r="169" spans="1:65" s="2" customFormat="1" ht="16.5" customHeight="1">
      <c r="A169" s="34"/>
      <c r="B169" s="35"/>
      <c r="C169" s="207" t="s">
        <v>214</v>
      </c>
      <c r="D169" s="207" t="s">
        <v>115</v>
      </c>
      <c r="E169" s="208" t="s">
        <v>215</v>
      </c>
      <c r="F169" s="209" t="s">
        <v>216</v>
      </c>
      <c r="G169" s="210" t="s">
        <v>118</v>
      </c>
      <c r="H169" s="211">
        <v>4</v>
      </c>
      <c r="I169" s="212"/>
      <c r="J169" s="213">
        <f>ROUND(I169*H169,2)</f>
        <v>0</v>
      </c>
      <c r="K169" s="209" t="s">
        <v>119</v>
      </c>
      <c r="L169" s="214"/>
      <c r="M169" s="215" t="s">
        <v>1</v>
      </c>
      <c r="N169" s="216" t="s">
        <v>42</v>
      </c>
      <c r="O169" s="88"/>
      <c r="P169" s="217">
        <f>O169*H169</f>
        <v>0</v>
      </c>
      <c r="Q169" s="217">
        <v>0</v>
      </c>
      <c r="R169" s="217">
        <f>Q169*H169</f>
        <v>0</v>
      </c>
      <c r="S169" s="217">
        <v>0</v>
      </c>
      <c r="T169" s="218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9" t="s">
        <v>188</v>
      </c>
      <c r="AT169" s="219" t="s">
        <v>115</v>
      </c>
      <c r="AU169" s="219" t="s">
        <v>83</v>
      </c>
      <c r="AY169" s="13" t="s">
        <v>114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3" t="s">
        <v>121</v>
      </c>
      <c r="BK169" s="220">
        <f>ROUND(I169*H169,2)</f>
        <v>0</v>
      </c>
      <c r="BL169" s="13" t="s">
        <v>189</v>
      </c>
      <c r="BM169" s="219" t="s">
        <v>217</v>
      </c>
    </row>
    <row r="170" spans="1:47" s="2" customFormat="1" ht="12">
      <c r="A170" s="34"/>
      <c r="B170" s="35"/>
      <c r="C170" s="36"/>
      <c r="D170" s="221" t="s">
        <v>123</v>
      </c>
      <c r="E170" s="36"/>
      <c r="F170" s="222" t="s">
        <v>216</v>
      </c>
      <c r="G170" s="36"/>
      <c r="H170" s="36"/>
      <c r="I170" s="223"/>
      <c r="J170" s="36"/>
      <c r="K170" s="36"/>
      <c r="L170" s="40"/>
      <c r="M170" s="224"/>
      <c r="N170" s="225"/>
      <c r="O170" s="88"/>
      <c r="P170" s="88"/>
      <c r="Q170" s="88"/>
      <c r="R170" s="88"/>
      <c r="S170" s="88"/>
      <c r="T170" s="89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3" t="s">
        <v>123</v>
      </c>
      <c r="AU170" s="13" t="s">
        <v>83</v>
      </c>
    </row>
    <row r="171" spans="1:65" s="2" customFormat="1" ht="16.5" customHeight="1">
      <c r="A171" s="34"/>
      <c r="B171" s="35"/>
      <c r="C171" s="207" t="s">
        <v>218</v>
      </c>
      <c r="D171" s="207" t="s">
        <v>115</v>
      </c>
      <c r="E171" s="208" t="s">
        <v>219</v>
      </c>
      <c r="F171" s="209" t="s">
        <v>220</v>
      </c>
      <c r="G171" s="210" t="s">
        <v>118</v>
      </c>
      <c r="H171" s="211">
        <v>4</v>
      </c>
      <c r="I171" s="212"/>
      <c r="J171" s="213">
        <f>ROUND(I171*H171,2)</f>
        <v>0</v>
      </c>
      <c r="K171" s="209" t="s">
        <v>119</v>
      </c>
      <c r="L171" s="214"/>
      <c r="M171" s="215" t="s">
        <v>1</v>
      </c>
      <c r="N171" s="216" t="s">
        <v>42</v>
      </c>
      <c r="O171" s="88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9" t="s">
        <v>188</v>
      </c>
      <c r="AT171" s="219" t="s">
        <v>115</v>
      </c>
      <c r="AU171" s="219" t="s">
        <v>83</v>
      </c>
      <c r="AY171" s="13" t="s">
        <v>114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3" t="s">
        <v>121</v>
      </c>
      <c r="BK171" s="220">
        <f>ROUND(I171*H171,2)</f>
        <v>0</v>
      </c>
      <c r="BL171" s="13" t="s">
        <v>189</v>
      </c>
      <c r="BM171" s="219" t="s">
        <v>221</v>
      </c>
    </row>
    <row r="172" spans="1:47" s="2" customFormat="1" ht="12">
      <c r="A172" s="34"/>
      <c r="B172" s="35"/>
      <c r="C172" s="36"/>
      <c r="D172" s="221" t="s">
        <v>123</v>
      </c>
      <c r="E172" s="36"/>
      <c r="F172" s="222" t="s">
        <v>220</v>
      </c>
      <c r="G172" s="36"/>
      <c r="H172" s="36"/>
      <c r="I172" s="223"/>
      <c r="J172" s="36"/>
      <c r="K172" s="36"/>
      <c r="L172" s="40"/>
      <c r="M172" s="224"/>
      <c r="N172" s="225"/>
      <c r="O172" s="88"/>
      <c r="P172" s="88"/>
      <c r="Q172" s="88"/>
      <c r="R172" s="88"/>
      <c r="S172" s="88"/>
      <c r="T172" s="89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3" t="s">
        <v>123</v>
      </c>
      <c r="AU172" s="13" t="s">
        <v>83</v>
      </c>
    </row>
    <row r="173" spans="1:65" s="2" customFormat="1" ht="16.5" customHeight="1">
      <c r="A173" s="34"/>
      <c r="B173" s="35"/>
      <c r="C173" s="207" t="s">
        <v>222</v>
      </c>
      <c r="D173" s="207" t="s">
        <v>115</v>
      </c>
      <c r="E173" s="208" t="s">
        <v>223</v>
      </c>
      <c r="F173" s="209" t="s">
        <v>224</v>
      </c>
      <c r="G173" s="210" t="s">
        <v>118</v>
      </c>
      <c r="H173" s="211">
        <v>4</v>
      </c>
      <c r="I173" s="212"/>
      <c r="J173" s="213">
        <f>ROUND(I173*H173,2)</f>
        <v>0</v>
      </c>
      <c r="K173" s="209" t="s">
        <v>119</v>
      </c>
      <c r="L173" s="214"/>
      <c r="M173" s="215" t="s">
        <v>1</v>
      </c>
      <c r="N173" s="216" t="s">
        <v>42</v>
      </c>
      <c r="O173" s="88"/>
      <c r="P173" s="217">
        <f>O173*H173</f>
        <v>0</v>
      </c>
      <c r="Q173" s="217">
        <v>0</v>
      </c>
      <c r="R173" s="217">
        <f>Q173*H173</f>
        <v>0</v>
      </c>
      <c r="S173" s="217">
        <v>0</v>
      </c>
      <c r="T173" s="218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9" t="s">
        <v>188</v>
      </c>
      <c r="AT173" s="219" t="s">
        <v>115</v>
      </c>
      <c r="AU173" s="219" t="s">
        <v>83</v>
      </c>
      <c r="AY173" s="13" t="s">
        <v>114</v>
      </c>
      <c r="BE173" s="220">
        <f>IF(N173="základní",J173,0)</f>
        <v>0</v>
      </c>
      <c r="BF173" s="220">
        <f>IF(N173="snížená",J173,0)</f>
        <v>0</v>
      </c>
      <c r="BG173" s="220">
        <f>IF(N173="zákl. přenesená",J173,0)</f>
        <v>0</v>
      </c>
      <c r="BH173" s="220">
        <f>IF(N173="sníž. přenesená",J173,0)</f>
        <v>0</v>
      </c>
      <c r="BI173" s="220">
        <f>IF(N173="nulová",J173,0)</f>
        <v>0</v>
      </c>
      <c r="BJ173" s="13" t="s">
        <v>121</v>
      </c>
      <c r="BK173" s="220">
        <f>ROUND(I173*H173,2)</f>
        <v>0</v>
      </c>
      <c r="BL173" s="13" t="s">
        <v>189</v>
      </c>
      <c r="BM173" s="219" t="s">
        <v>225</v>
      </c>
    </row>
    <row r="174" spans="1:47" s="2" customFormat="1" ht="12">
      <c r="A174" s="34"/>
      <c r="B174" s="35"/>
      <c r="C174" s="36"/>
      <c r="D174" s="221" t="s">
        <v>123</v>
      </c>
      <c r="E174" s="36"/>
      <c r="F174" s="222" t="s">
        <v>224</v>
      </c>
      <c r="G174" s="36"/>
      <c r="H174" s="36"/>
      <c r="I174" s="223"/>
      <c r="J174" s="36"/>
      <c r="K174" s="36"/>
      <c r="L174" s="40"/>
      <c r="M174" s="224"/>
      <c r="N174" s="225"/>
      <c r="O174" s="88"/>
      <c r="P174" s="88"/>
      <c r="Q174" s="88"/>
      <c r="R174" s="88"/>
      <c r="S174" s="88"/>
      <c r="T174" s="89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3" t="s">
        <v>123</v>
      </c>
      <c r="AU174" s="13" t="s">
        <v>83</v>
      </c>
    </row>
    <row r="175" spans="1:65" s="2" customFormat="1" ht="21.75" customHeight="1">
      <c r="A175" s="34"/>
      <c r="B175" s="35"/>
      <c r="C175" s="227" t="s">
        <v>226</v>
      </c>
      <c r="D175" s="227" t="s">
        <v>126</v>
      </c>
      <c r="E175" s="228" t="s">
        <v>227</v>
      </c>
      <c r="F175" s="229" t="s">
        <v>228</v>
      </c>
      <c r="G175" s="230" t="s">
        <v>118</v>
      </c>
      <c r="H175" s="231">
        <v>13</v>
      </c>
      <c r="I175" s="232"/>
      <c r="J175" s="233">
        <f>ROUND(I175*H175,2)</f>
        <v>0</v>
      </c>
      <c r="K175" s="229" t="s">
        <v>129</v>
      </c>
      <c r="L175" s="40"/>
      <c r="M175" s="234" t="s">
        <v>1</v>
      </c>
      <c r="N175" s="235" t="s">
        <v>42</v>
      </c>
      <c r="O175" s="88"/>
      <c r="P175" s="217">
        <f>O175*H175</f>
        <v>0</v>
      </c>
      <c r="Q175" s="217">
        <v>0</v>
      </c>
      <c r="R175" s="217">
        <f>Q175*H175</f>
        <v>0</v>
      </c>
      <c r="S175" s="217">
        <v>0</v>
      </c>
      <c r="T175" s="218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9" t="s">
        <v>83</v>
      </c>
      <c r="AT175" s="219" t="s">
        <v>126</v>
      </c>
      <c r="AU175" s="219" t="s">
        <v>83</v>
      </c>
      <c r="AY175" s="13" t="s">
        <v>114</v>
      </c>
      <c r="BE175" s="220">
        <f>IF(N175="základní",J175,0)</f>
        <v>0</v>
      </c>
      <c r="BF175" s="220">
        <f>IF(N175="snížená",J175,0)</f>
        <v>0</v>
      </c>
      <c r="BG175" s="220">
        <f>IF(N175="zákl. přenesená",J175,0)</f>
        <v>0</v>
      </c>
      <c r="BH175" s="220">
        <f>IF(N175="sníž. přenesená",J175,0)</f>
        <v>0</v>
      </c>
      <c r="BI175" s="220">
        <f>IF(N175="nulová",J175,0)</f>
        <v>0</v>
      </c>
      <c r="BJ175" s="13" t="s">
        <v>121</v>
      </c>
      <c r="BK175" s="220">
        <f>ROUND(I175*H175,2)</f>
        <v>0</v>
      </c>
      <c r="BL175" s="13" t="s">
        <v>83</v>
      </c>
      <c r="BM175" s="219" t="s">
        <v>229</v>
      </c>
    </row>
    <row r="176" spans="1:47" s="2" customFormat="1" ht="12">
      <c r="A176" s="34"/>
      <c r="B176" s="35"/>
      <c r="C176" s="36"/>
      <c r="D176" s="221" t="s">
        <v>123</v>
      </c>
      <c r="E176" s="36"/>
      <c r="F176" s="222" t="s">
        <v>230</v>
      </c>
      <c r="G176" s="36"/>
      <c r="H176" s="36"/>
      <c r="I176" s="223"/>
      <c r="J176" s="36"/>
      <c r="K176" s="36"/>
      <c r="L176" s="40"/>
      <c r="M176" s="224"/>
      <c r="N176" s="225"/>
      <c r="O176" s="88"/>
      <c r="P176" s="88"/>
      <c r="Q176" s="88"/>
      <c r="R176" s="88"/>
      <c r="S176" s="88"/>
      <c r="T176" s="89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3" t="s">
        <v>123</v>
      </c>
      <c r="AU176" s="13" t="s">
        <v>83</v>
      </c>
    </row>
    <row r="177" spans="1:65" s="2" customFormat="1" ht="24.15" customHeight="1">
      <c r="A177" s="34"/>
      <c r="B177" s="35"/>
      <c r="C177" s="207" t="s">
        <v>231</v>
      </c>
      <c r="D177" s="207" t="s">
        <v>115</v>
      </c>
      <c r="E177" s="208" t="s">
        <v>232</v>
      </c>
      <c r="F177" s="209" t="s">
        <v>233</v>
      </c>
      <c r="G177" s="210" t="s">
        <v>118</v>
      </c>
      <c r="H177" s="211">
        <v>13</v>
      </c>
      <c r="I177" s="212"/>
      <c r="J177" s="213">
        <f>ROUND(I177*H177,2)</f>
        <v>0</v>
      </c>
      <c r="K177" s="209" t="s">
        <v>119</v>
      </c>
      <c r="L177" s="214"/>
      <c r="M177" s="215" t="s">
        <v>1</v>
      </c>
      <c r="N177" s="216" t="s">
        <v>42</v>
      </c>
      <c r="O177" s="88"/>
      <c r="P177" s="217">
        <f>O177*H177</f>
        <v>0</v>
      </c>
      <c r="Q177" s="217">
        <v>0</v>
      </c>
      <c r="R177" s="217">
        <f>Q177*H177</f>
        <v>0</v>
      </c>
      <c r="S177" s="217">
        <v>0</v>
      </c>
      <c r="T177" s="21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9" t="s">
        <v>188</v>
      </c>
      <c r="AT177" s="219" t="s">
        <v>115</v>
      </c>
      <c r="AU177" s="219" t="s">
        <v>83</v>
      </c>
      <c r="AY177" s="13" t="s">
        <v>114</v>
      </c>
      <c r="BE177" s="220">
        <f>IF(N177="základní",J177,0)</f>
        <v>0</v>
      </c>
      <c r="BF177" s="220">
        <f>IF(N177="snížená",J177,0)</f>
        <v>0</v>
      </c>
      <c r="BG177" s="220">
        <f>IF(N177="zákl. přenesená",J177,0)</f>
        <v>0</v>
      </c>
      <c r="BH177" s="220">
        <f>IF(N177="sníž. přenesená",J177,0)</f>
        <v>0</v>
      </c>
      <c r="BI177" s="220">
        <f>IF(N177="nulová",J177,0)</f>
        <v>0</v>
      </c>
      <c r="BJ177" s="13" t="s">
        <v>121</v>
      </c>
      <c r="BK177" s="220">
        <f>ROUND(I177*H177,2)</f>
        <v>0</v>
      </c>
      <c r="BL177" s="13" t="s">
        <v>189</v>
      </c>
      <c r="BM177" s="219" t="s">
        <v>234</v>
      </c>
    </row>
    <row r="178" spans="1:47" s="2" customFormat="1" ht="12">
      <c r="A178" s="34"/>
      <c r="B178" s="35"/>
      <c r="C178" s="36"/>
      <c r="D178" s="221" t="s">
        <v>123</v>
      </c>
      <c r="E178" s="36"/>
      <c r="F178" s="222" t="s">
        <v>233</v>
      </c>
      <c r="G178" s="36"/>
      <c r="H178" s="36"/>
      <c r="I178" s="223"/>
      <c r="J178" s="36"/>
      <c r="K178" s="36"/>
      <c r="L178" s="40"/>
      <c r="M178" s="224"/>
      <c r="N178" s="225"/>
      <c r="O178" s="88"/>
      <c r="P178" s="88"/>
      <c r="Q178" s="88"/>
      <c r="R178" s="88"/>
      <c r="S178" s="88"/>
      <c r="T178" s="89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3" t="s">
        <v>123</v>
      </c>
      <c r="AU178" s="13" t="s">
        <v>83</v>
      </c>
    </row>
    <row r="179" spans="1:65" s="2" customFormat="1" ht="16.5" customHeight="1">
      <c r="A179" s="34"/>
      <c r="B179" s="35"/>
      <c r="C179" s="227" t="s">
        <v>235</v>
      </c>
      <c r="D179" s="227" t="s">
        <v>126</v>
      </c>
      <c r="E179" s="228" t="s">
        <v>236</v>
      </c>
      <c r="F179" s="229" t="s">
        <v>237</v>
      </c>
      <c r="G179" s="230" t="s">
        <v>118</v>
      </c>
      <c r="H179" s="231">
        <v>13</v>
      </c>
      <c r="I179" s="232"/>
      <c r="J179" s="233">
        <f>ROUND(I179*H179,2)</f>
        <v>0</v>
      </c>
      <c r="K179" s="229" t="s">
        <v>129</v>
      </c>
      <c r="L179" s="40"/>
      <c r="M179" s="234" t="s">
        <v>1</v>
      </c>
      <c r="N179" s="235" t="s">
        <v>42</v>
      </c>
      <c r="O179" s="88"/>
      <c r="P179" s="217">
        <f>O179*H179</f>
        <v>0</v>
      </c>
      <c r="Q179" s="217">
        <v>0</v>
      </c>
      <c r="R179" s="217">
        <f>Q179*H179</f>
        <v>0</v>
      </c>
      <c r="S179" s="217">
        <v>0</v>
      </c>
      <c r="T179" s="21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9" t="s">
        <v>83</v>
      </c>
      <c r="AT179" s="219" t="s">
        <v>126</v>
      </c>
      <c r="AU179" s="219" t="s">
        <v>83</v>
      </c>
      <c r="AY179" s="13" t="s">
        <v>114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3" t="s">
        <v>121</v>
      </c>
      <c r="BK179" s="220">
        <f>ROUND(I179*H179,2)</f>
        <v>0</v>
      </c>
      <c r="BL179" s="13" t="s">
        <v>83</v>
      </c>
      <c r="BM179" s="219" t="s">
        <v>238</v>
      </c>
    </row>
    <row r="180" spans="1:47" s="2" customFormat="1" ht="12">
      <c r="A180" s="34"/>
      <c r="B180" s="35"/>
      <c r="C180" s="36"/>
      <c r="D180" s="221" t="s">
        <v>123</v>
      </c>
      <c r="E180" s="36"/>
      <c r="F180" s="222" t="s">
        <v>239</v>
      </c>
      <c r="G180" s="36"/>
      <c r="H180" s="36"/>
      <c r="I180" s="223"/>
      <c r="J180" s="36"/>
      <c r="K180" s="36"/>
      <c r="L180" s="40"/>
      <c r="M180" s="224"/>
      <c r="N180" s="225"/>
      <c r="O180" s="88"/>
      <c r="P180" s="88"/>
      <c r="Q180" s="88"/>
      <c r="R180" s="88"/>
      <c r="S180" s="88"/>
      <c r="T180" s="89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3" t="s">
        <v>123</v>
      </c>
      <c r="AU180" s="13" t="s">
        <v>83</v>
      </c>
    </row>
    <row r="181" spans="1:65" s="2" customFormat="1" ht="21.75" customHeight="1">
      <c r="A181" s="34"/>
      <c r="B181" s="35"/>
      <c r="C181" s="207" t="s">
        <v>240</v>
      </c>
      <c r="D181" s="207" t="s">
        <v>115</v>
      </c>
      <c r="E181" s="208" t="s">
        <v>241</v>
      </c>
      <c r="F181" s="209" t="s">
        <v>242</v>
      </c>
      <c r="G181" s="210" t="s">
        <v>118</v>
      </c>
      <c r="H181" s="211">
        <v>1</v>
      </c>
      <c r="I181" s="212"/>
      <c r="J181" s="213">
        <f>ROUND(I181*H181,2)</f>
        <v>0</v>
      </c>
      <c r="K181" s="209" t="s">
        <v>119</v>
      </c>
      <c r="L181" s="214"/>
      <c r="M181" s="215" t="s">
        <v>1</v>
      </c>
      <c r="N181" s="216" t="s">
        <v>42</v>
      </c>
      <c r="O181" s="88"/>
      <c r="P181" s="217">
        <f>O181*H181</f>
        <v>0</v>
      </c>
      <c r="Q181" s="217">
        <v>0</v>
      </c>
      <c r="R181" s="217">
        <f>Q181*H181</f>
        <v>0</v>
      </c>
      <c r="S181" s="217">
        <v>0</v>
      </c>
      <c r="T181" s="21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9" t="s">
        <v>188</v>
      </c>
      <c r="AT181" s="219" t="s">
        <v>115</v>
      </c>
      <c r="AU181" s="219" t="s">
        <v>83</v>
      </c>
      <c r="AY181" s="13" t="s">
        <v>114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3" t="s">
        <v>121</v>
      </c>
      <c r="BK181" s="220">
        <f>ROUND(I181*H181,2)</f>
        <v>0</v>
      </c>
      <c r="BL181" s="13" t="s">
        <v>189</v>
      </c>
      <c r="BM181" s="219" t="s">
        <v>243</v>
      </c>
    </row>
    <row r="182" spans="1:47" s="2" customFormat="1" ht="12">
      <c r="A182" s="34"/>
      <c r="B182" s="35"/>
      <c r="C182" s="36"/>
      <c r="D182" s="221" t="s">
        <v>123</v>
      </c>
      <c r="E182" s="36"/>
      <c r="F182" s="222" t="s">
        <v>242</v>
      </c>
      <c r="G182" s="36"/>
      <c r="H182" s="36"/>
      <c r="I182" s="223"/>
      <c r="J182" s="36"/>
      <c r="K182" s="36"/>
      <c r="L182" s="40"/>
      <c r="M182" s="224"/>
      <c r="N182" s="225"/>
      <c r="O182" s="88"/>
      <c r="P182" s="88"/>
      <c r="Q182" s="88"/>
      <c r="R182" s="88"/>
      <c r="S182" s="88"/>
      <c r="T182" s="89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3" t="s">
        <v>123</v>
      </c>
      <c r="AU182" s="13" t="s">
        <v>83</v>
      </c>
    </row>
    <row r="183" spans="1:47" s="2" customFormat="1" ht="12">
      <c r="A183" s="34"/>
      <c r="B183" s="35"/>
      <c r="C183" s="36"/>
      <c r="D183" s="221" t="s">
        <v>124</v>
      </c>
      <c r="E183" s="36"/>
      <c r="F183" s="226" t="s">
        <v>244</v>
      </c>
      <c r="G183" s="36"/>
      <c r="H183" s="36"/>
      <c r="I183" s="223"/>
      <c r="J183" s="36"/>
      <c r="K183" s="36"/>
      <c r="L183" s="40"/>
      <c r="M183" s="224"/>
      <c r="N183" s="225"/>
      <c r="O183" s="88"/>
      <c r="P183" s="88"/>
      <c r="Q183" s="88"/>
      <c r="R183" s="88"/>
      <c r="S183" s="88"/>
      <c r="T183" s="89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3" t="s">
        <v>124</v>
      </c>
      <c r="AU183" s="13" t="s">
        <v>83</v>
      </c>
    </row>
    <row r="184" spans="1:65" s="2" customFormat="1" ht="24.15" customHeight="1">
      <c r="A184" s="34"/>
      <c r="B184" s="35"/>
      <c r="C184" s="207" t="s">
        <v>245</v>
      </c>
      <c r="D184" s="207" t="s">
        <v>115</v>
      </c>
      <c r="E184" s="208" t="s">
        <v>246</v>
      </c>
      <c r="F184" s="209" t="s">
        <v>247</v>
      </c>
      <c r="G184" s="210" t="s">
        <v>118</v>
      </c>
      <c r="H184" s="211">
        <v>1</v>
      </c>
      <c r="I184" s="212"/>
      <c r="J184" s="213">
        <f>ROUND(I184*H184,2)</f>
        <v>0</v>
      </c>
      <c r="K184" s="209" t="s">
        <v>119</v>
      </c>
      <c r="L184" s="214"/>
      <c r="M184" s="215" t="s">
        <v>1</v>
      </c>
      <c r="N184" s="216" t="s">
        <v>42</v>
      </c>
      <c r="O184" s="88"/>
      <c r="P184" s="217">
        <f>O184*H184</f>
        <v>0</v>
      </c>
      <c r="Q184" s="217">
        <v>0</v>
      </c>
      <c r="R184" s="217">
        <f>Q184*H184</f>
        <v>0</v>
      </c>
      <c r="S184" s="217">
        <v>0</v>
      </c>
      <c r="T184" s="218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9" t="s">
        <v>188</v>
      </c>
      <c r="AT184" s="219" t="s">
        <v>115</v>
      </c>
      <c r="AU184" s="219" t="s">
        <v>83</v>
      </c>
      <c r="AY184" s="13" t="s">
        <v>114</v>
      </c>
      <c r="BE184" s="220">
        <f>IF(N184="základní",J184,0)</f>
        <v>0</v>
      </c>
      <c r="BF184" s="220">
        <f>IF(N184="snížená",J184,0)</f>
        <v>0</v>
      </c>
      <c r="BG184" s="220">
        <f>IF(N184="zákl. přenesená",J184,0)</f>
        <v>0</v>
      </c>
      <c r="BH184" s="220">
        <f>IF(N184="sníž. přenesená",J184,0)</f>
        <v>0</v>
      </c>
      <c r="BI184" s="220">
        <f>IF(N184="nulová",J184,0)</f>
        <v>0</v>
      </c>
      <c r="BJ184" s="13" t="s">
        <v>121</v>
      </c>
      <c r="BK184" s="220">
        <f>ROUND(I184*H184,2)</f>
        <v>0</v>
      </c>
      <c r="BL184" s="13" t="s">
        <v>189</v>
      </c>
      <c r="BM184" s="219" t="s">
        <v>248</v>
      </c>
    </row>
    <row r="185" spans="1:47" s="2" customFormat="1" ht="12">
      <c r="A185" s="34"/>
      <c r="B185" s="35"/>
      <c r="C185" s="36"/>
      <c r="D185" s="221" t="s">
        <v>123</v>
      </c>
      <c r="E185" s="36"/>
      <c r="F185" s="222" t="s">
        <v>247</v>
      </c>
      <c r="G185" s="36"/>
      <c r="H185" s="36"/>
      <c r="I185" s="223"/>
      <c r="J185" s="36"/>
      <c r="K185" s="36"/>
      <c r="L185" s="40"/>
      <c r="M185" s="224"/>
      <c r="N185" s="225"/>
      <c r="O185" s="88"/>
      <c r="P185" s="88"/>
      <c r="Q185" s="88"/>
      <c r="R185" s="88"/>
      <c r="S185" s="88"/>
      <c r="T185" s="89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3" t="s">
        <v>123</v>
      </c>
      <c r="AU185" s="13" t="s">
        <v>83</v>
      </c>
    </row>
    <row r="186" spans="1:65" s="2" customFormat="1" ht="24.15" customHeight="1">
      <c r="A186" s="34"/>
      <c r="B186" s="35"/>
      <c r="C186" s="227" t="s">
        <v>249</v>
      </c>
      <c r="D186" s="227" t="s">
        <v>126</v>
      </c>
      <c r="E186" s="228" t="s">
        <v>250</v>
      </c>
      <c r="F186" s="229" t="s">
        <v>251</v>
      </c>
      <c r="G186" s="230" t="s">
        <v>118</v>
      </c>
      <c r="H186" s="231">
        <v>1</v>
      </c>
      <c r="I186" s="232"/>
      <c r="J186" s="233">
        <f>ROUND(I186*H186,2)</f>
        <v>0</v>
      </c>
      <c r="K186" s="229" t="s">
        <v>129</v>
      </c>
      <c r="L186" s="40"/>
      <c r="M186" s="234" t="s">
        <v>1</v>
      </c>
      <c r="N186" s="235" t="s">
        <v>42</v>
      </c>
      <c r="O186" s="88"/>
      <c r="P186" s="217">
        <f>O186*H186</f>
        <v>0</v>
      </c>
      <c r="Q186" s="217">
        <v>0</v>
      </c>
      <c r="R186" s="217">
        <f>Q186*H186</f>
        <v>0</v>
      </c>
      <c r="S186" s="217">
        <v>0</v>
      </c>
      <c r="T186" s="218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19" t="s">
        <v>83</v>
      </c>
      <c r="AT186" s="219" t="s">
        <v>126</v>
      </c>
      <c r="AU186" s="219" t="s">
        <v>83</v>
      </c>
      <c r="AY186" s="13" t="s">
        <v>114</v>
      </c>
      <c r="BE186" s="220">
        <f>IF(N186="základní",J186,0)</f>
        <v>0</v>
      </c>
      <c r="BF186" s="220">
        <f>IF(N186="snížená",J186,0)</f>
        <v>0</v>
      </c>
      <c r="BG186" s="220">
        <f>IF(N186="zákl. přenesená",J186,0)</f>
        <v>0</v>
      </c>
      <c r="BH186" s="220">
        <f>IF(N186="sníž. přenesená",J186,0)</f>
        <v>0</v>
      </c>
      <c r="BI186" s="220">
        <f>IF(N186="nulová",J186,0)</f>
        <v>0</v>
      </c>
      <c r="BJ186" s="13" t="s">
        <v>121</v>
      </c>
      <c r="BK186" s="220">
        <f>ROUND(I186*H186,2)</f>
        <v>0</v>
      </c>
      <c r="BL186" s="13" t="s">
        <v>83</v>
      </c>
      <c r="BM186" s="219" t="s">
        <v>252</v>
      </c>
    </row>
    <row r="187" spans="1:47" s="2" customFormat="1" ht="12">
      <c r="A187" s="34"/>
      <c r="B187" s="35"/>
      <c r="C187" s="36"/>
      <c r="D187" s="221" t="s">
        <v>123</v>
      </c>
      <c r="E187" s="36"/>
      <c r="F187" s="222" t="s">
        <v>251</v>
      </c>
      <c r="G187" s="36"/>
      <c r="H187" s="36"/>
      <c r="I187" s="223"/>
      <c r="J187" s="36"/>
      <c r="K187" s="36"/>
      <c r="L187" s="40"/>
      <c r="M187" s="224"/>
      <c r="N187" s="225"/>
      <c r="O187" s="88"/>
      <c r="P187" s="88"/>
      <c r="Q187" s="88"/>
      <c r="R187" s="88"/>
      <c r="S187" s="88"/>
      <c r="T187" s="89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3" t="s">
        <v>123</v>
      </c>
      <c r="AU187" s="13" t="s">
        <v>83</v>
      </c>
    </row>
    <row r="188" spans="1:65" s="2" customFormat="1" ht="24.15" customHeight="1">
      <c r="A188" s="34"/>
      <c r="B188" s="35"/>
      <c r="C188" s="207" t="s">
        <v>253</v>
      </c>
      <c r="D188" s="207" t="s">
        <v>115</v>
      </c>
      <c r="E188" s="208" t="s">
        <v>254</v>
      </c>
      <c r="F188" s="209" t="s">
        <v>255</v>
      </c>
      <c r="G188" s="210" t="s">
        <v>118</v>
      </c>
      <c r="H188" s="211">
        <v>2</v>
      </c>
      <c r="I188" s="212"/>
      <c r="J188" s="213">
        <f>ROUND(I188*H188,2)</f>
        <v>0</v>
      </c>
      <c r="K188" s="209" t="s">
        <v>119</v>
      </c>
      <c r="L188" s="214"/>
      <c r="M188" s="215" t="s">
        <v>1</v>
      </c>
      <c r="N188" s="216" t="s">
        <v>42</v>
      </c>
      <c r="O188" s="88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9" t="s">
        <v>120</v>
      </c>
      <c r="AT188" s="219" t="s">
        <v>115</v>
      </c>
      <c r="AU188" s="219" t="s">
        <v>83</v>
      </c>
      <c r="AY188" s="13" t="s">
        <v>114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3" t="s">
        <v>121</v>
      </c>
      <c r="BK188" s="220">
        <f>ROUND(I188*H188,2)</f>
        <v>0</v>
      </c>
      <c r="BL188" s="13" t="s">
        <v>121</v>
      </c>
      <c r="BM188" s="219" t="s">
        <v>256</v>
      </c>
    </row>
    <row r="189" spans="1:47" s="2" customFormat="1" ht="12">
      <c r="A189" s="34"/>
      <c r="B189" s="35"/>
      <c r="C189" s="36"/>
      <c r="D189" s="221" t="s">
        <v>123</v>
      </c>
      <c r="E189" s="36"/>
      <c r="F189" s="222" t="s">
        <v>255</v>
      </c>
      <c r="G189" s="36"/>
      <c r="H189" s="36"/>
      <c r="I189" s="223"/>
      <c r="J189" s="36"/>
      <c r="K189" s="36"/>
      <c r="L189" s="40"/>
      <c r="M189" s="224"/>
      <c r="N189" s="225"/>
      <c r="O189" s="88"/>
      <c r="P189" s="88"/>
      <c r="Q189" s="88"/>
      <c r="R189" s="88"/>
      <c r="S189" s="88"/>
      <c r="T189" s="89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3" t="s">
        <v>123</v>
      </c>
      <c r="AU189" s="13" t="s">
        <v>83</v>
      </c>
    </row>
    <row r="190" spans="1:65" s="2" customFormat="1" ht="24.15" customHeight="1">
      <c r="A190" s="34"/>
      <c r="B190" s="35"/>
      <c r="C190" s="207" t="s">
        <v>257</v>
      </c>
      <c r="D190" s="207" t="s">
        <v>115</v>
      </c>
      <c r="E190" s="208" t="s">
        <v>258</v>
      </c>
      <c r="F190" s="209" t="s">
        <v>259</v>
      </c>
      <c r="G190" s="210" t="s">
        <v>118</v>
      </c>
      <c r="H190" s="211">
        <v>2</v>
      </c>
      <c r="I190" s="212"/>
      <c r="J190" s="213">
        <f>ROUND(I190*H190,2)</f>
        <v>0</v>
      </c>
      <c r="K190" s="209" t="s">
        <v>119</v>
      </c>
      <c r="L190" s="214"/>
      <c r="M190" s="215" t="s">
        <v>1</v>
      </c>
      <c r="N190" s="216" t="s">
        <v>42</v>
      </c>
      <c r="O190" s="88"/>
      <c r="P190" s="217">
        <f>O190*H190</f>
        <v>0</v>
      </c>
      <c r="Q190" s="217">
        <v>0</v>
      </c>
      <c r="R190" s="217">
        <f>Q190*H190</f>
        <v>0</v>
      </c>
      <c r="S190" s="217">
        <v>0</v>
      </c>
      <c r="T190" s="218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9" t="s">
        <v>120</v>
      </c>
      <c r="AT190" s="219" t="s">
        <v>115</v>
      </c>
      <c r="AU190" s="219" t="s">
        <v>83</v>
      </c>
      <c r="AY190" s="13" t="s">
        <v>114</v>
      </c>
      <c r="BE190" s="220">
        <f>IF(N190="základní",J190,0)</f>
        <v>0</v>
      </c>
      <c r="BF190" s="220">
        <f>IF(N190="snížená",J190,0)</f>
        <v>0</v>
      </c>
      <c r="BG190" s="220">
        <f>IF(N190="zákl. přenesená",J190,0)</f>
        <v>0</v>
      </c>
      <c r="BH190" s="220">
        <f>IF(N190="sníž. přenesená",J190,0)</f>
        <v>0</v>
      </c>
      <c r="BI190" s="220">
        <f>IF(N190="nulová",J190,0)</f>
        <v>0</v>
      </c>
      <c r="BJ190" s="13" t="s">
        <v>121</v>
      </c>
      <c r="BK190" s="220">
        <f>ROUND(I190*H190,2)</f>
        <v>0</v>
      </c>
      <c r="BL190" s="13" t="s">
        <v>121</v>
      </c>
      <c r="BM190" s="219" t="s">
        <v>260</v>
      </c>
    </row>
    <row r="191" spans="1:47" s="2" customFormat="1" ht="12">
      <c r="A191" s="34"/>
      <c r="B191" s="35"/>
      <c r="C191" s="36"/>
      <c r="D191" s="221" t="s">
        <v>123</v>
      </c>
      <c r="E191" s="36"/>
      <c r="F191" s="222" t="s">
        <v>259</v>
      </c>
      <c r="G191" s="36"/>
      <c r="H191" s="36"/>
      <c r="I191" s="223"/>
      <c r="J191" s="36"/>
      <c r="K191" s="36"/>
      <c r="L191" s="40"/>
      <c r="M191" s="224"/>
      <c r="N191" s="225"/>
      <c r="O191" s="88"/>
      <c r="P191" s="88"/>
      <c r="Q191" s="88"/>
      <c r="R191" s="88"/>
      <c r="S191" s="88"/>
      <c r="T191" s="89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3" t="s">
        <v>123</v>
      </c>
      <c r="AU191" s="13" t="s">
        <v>83</v>
      </c>
    </row>
    <row r="192" spans="1:65" s="2" customFormat="1" ht="24.15" customHeight="1">
      <c r="A192" s="34"/>
      <c r="B192" s="35"/>
      <c r="C192" s="207" t="s">
        <v>261</v>
      </c>
      <c r="D192" s="207" t="s">
        <v>115</v>
      </c>
      <c r="E192" s="208" t="s">
        <v>262</v>
      </c>
      <c r="F192" s="209" t="s">
        <v>263</v>
      </c>
      <c r="G192" s="210" t="s">
        <v>118</v>
      </c>
      <c r="H192" s="211">
        <v>2</v>
      </c>
      <c r="I192" s="212"/>
      <c r="J192" s="213">
        <f>ROUND(I192*H192,2)</f>
        <v>0</v>
      </c>
      <c r="K192" s="209" t="s">
        <v>119</v>
      </c>
      <c r="L192" s="214"/>
      <c r="M192" s="215" t="s">
        <v>1</v>
      </c>
      <c r="N192" s="216" t="s">
        <v>42</v>
      </c>
      <c r="O192" s="88"/>
      <c r="P192" s="217">
        <f>O192*H192</f>
        <v>0</v>
      </c>
      <c r="Q192" s="217">
        <v>0</v>
      </c>
      <c r="R192" s="217">
        <f>Q192*H192</f>
        <v>0</v>
      </c>
      <c r="S192" s="217">
        <v>0</v>
      </c>
      <c r="T192" s="218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19" t="s">
        <v>120</v>
      </c>
      <c r="AT192" s="219" t="s">
        <v>115</v>
      </c>
      <c r="AU192" s="219" t="s">
        <v>83</v>
      </c>
      <c r="AY192" s="13" t="s">
        <v>114</v>
      </c>
      <c r="BE192" s="220">
        <f>IF(N192="základní",J192,0)</f>
        <v>0</v>
      </c>
      <c r="BF192" s="220">
        <f>IF(N192="snížená",J192,0)</f>
        <v>0</v>
      </c>
      <c r="BG192" s="220">
        <f>IF(N192="zákl. přenesená",J192,0)</f>
        <v>0</v>
      </c>
      <c r="BH192" s="220">
        <f>IF(N192="sníž. přenesená",J192,0)</f>
        <v>0</v>
      </c>
      <c r="BI192" s="220">
        <f>IF(N192="nulová",J192,0)</f>
        <v>0</v>
      </c>
      <c r="BJ192" s="13" t="s">
        <v>121</v>
      </c>
      <c r="BK192" s="220">
        <f>ROUND(I192*H192,2)</f>
        <v>0</v>
      </c>
      <c r="BL192" s="13" t="s">
        <v>121</v>
      </c>
      <c r="BM192" s="219" t="s">
        <v>264</v>
      </c>
    </row>
    <row r="193" spans="1:47" s="2" customFormat="1" ht="12">
      <c r="A193" s="34"/>
      <c r="B193" s="35"/>
      <c r="C193" s="36"/>
      <c r="D193" s="221" t="s">
        <v>123</v>
      </c>
      <c r="E193" s="36"/>
      <c r="F193" s="222" t="s">
        <v>263</v>
      </c>
      <c r="G193" s="36"/>
      <c r="H193" s="36"/>
      <c r="I193" s="223"/>
      <c r="J193" s="36"/>
      <c r="K193" s="36"/>
      <c r="L193" s="40"/>
      <c r="M193" s="224"/>
      <c r="N193" s="225"/>
      <c r="O193" s="88"/>
      <c r="P193" s="88"/>
      <c r="Q193" s="88"/>
      <c r="R193" s="88"/>
      <c r="S193" s="88"/>
      <c r="T193" s="89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3" t="s">
        <v>123</v>
      </c>
      <c r="AU193" s="13" t="s">
        <v>83</v>
      </c>
    </row>
    <row r="194" spans="1:47" s="2" customFormat="1" ht="12">
      <c r="A194" s="34"/>
      <c r="B194" s="35"/>
      <c r="C194" s="36"/>
      <c r="D194" s="221" t="s">
        <v>124</v>
      </c>
      <c r="E194" s="36"/>
      <c r="F194" s="226" t="s">
        <v>265</v>
      </c>
      <c r="G194" s="36"/>
      <c r="H194" s="36"/>
      <c r="I194" s="223"/>
      <c r="J194" s="36"/>
      <c r="K194" s="36"/>
      <c r="L194" s="40"/>
      <c r="M194" s="224"/>
      <c r="N194" s="225"/>
      <c r="O194" s="88"/>
      <c r="P194" s="88"/>
      <c r="Q194" s="88"/>
      <c r="R194" s="88"/>
      <c r="S194" s="88"/>
      <c r="T194" s="89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3" t="s">
        <v>124</v>
      </c>
      <c r="AU194" s="13" t="s">
        <v>83</v>
      </c>
    </row>
    <row r="195" spans="1:65" s="2" customFormat="1" ht="24.15" customHeight="1">
      <c r="A195" s="34"/>
      <c r="B195" s="35"/>
      <c r="C195" s="207" t="s">
        <v>266</v>
      </c>
      <c r="D195" s="207" t="s">
        <v>115</v>
      </c>
      <c r="E195" s="208" t="s">
        <v>267</v>
      </c>
      <c r="F195" s="209" t="s">
        <v>268</v>
      </c>
      <c r="G195" s="210" t="s">
        <v>118</v>
      </c>
      <c r="H195" s="211">
        <v>2</v>
      </c>
      <c r="I195" s="212"/>
      <c r="J195" s="213">
        <f>ROUND(I195*H195,2)</f>
        <v>0</v>
      </c>
      <c r="K195" s="209" t="s">
        <v>119</v>
      </c>
      <c r="L195" s="214"/>
      <c r="M195" s="215" t="s">
        <v>1</v>
      </c>
      <c r="N195" s="216" t="s">
        <v>42</v>
      </c>
      <c r="O195" s="88"/>
      <c r="P195" s="217">
        <f>O195*H195</f>
        <v>0</v>
      </c>
      <c r="Q195" s="217">
        <v>0</v>
      </c>
      <c r="R195" s="217">
        <f>Q195*H195</f>
        <v>0</v>
      </c>
      <c r="S195" s="217">
        <v>0</v>
      </c>
      <c r="T195" s="218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9" t="s">
        <v>120</v>
      </c>
      <c r="AT195" s="219" t="s">
        <v>115</v>
      </c>
      <c r="AU195" s="219" t="s">
        <v>83</v>
      </c>
      <c r="AY195" s="13" t="s">
        <v>114</v>
      </c>
      <c r="BE195" s="220">
        <f>IF(N195="základní",J195,0)</f>
        <v>0</v>
      </c>
      <c r="BF195" s="220">
        <f>IF(N195="snížená",J195,0)</f>
        <v>0</v>
      </c>
      <c r="BG195" s="220">
        <f>IF(N195="zákl. přenesená",J195,0)</f>
        <v>0</v>
      </c>
      <c r="BH195" s="220">
        <f>IF(N195="sníž. přenesená",J195,0)</f>
        <v>0</v>
      </c>
      <c r="BI195" s="220">
        <f>IF(N195="nulová",J195,0)</f>
        <v>0</v>
      </c>
      <c r="BJ195" s="13" t="s">
        <v>121</v>
      </c>
      <c r="BK195" s="220">
        <f>ROUND(I195*H195,2)</f>
        <v>0</v>
      </c>
      <c r="BL195" s="13" t="s">
        <v>121</v>
      </c>
      <c r="BM195" s="219" t="s">
        <v>269</v>
      </c>
    </row>
    <row r="196" spans="1:47" s="2" customFormat="1" ht="12">
      <c r="A196" s="34"/>
      <c r="B196" s="35"/>
      <c r="C196" s="36"/>
      <c r="D196" s="221" t="s">
        <v>123</v>
      </c>
      <c r="E196" s="36"/>
      <c r="F196" s="222" t="s">
        <v>268</v>
      </c>
      <c r="G196" s="36"/>
      <c r="H196" s="36"/>
      <c r="I196" s="223"/>
      <c r="J196" s="36"/>
      <c r="K196" s="36"/>
      <c r="L196" s="40"/>
      <c r="M196" s="224"/>
      <c r="N196" s="225"/>
      <c r="O196" s="88"/>
      <c r="P196" s="88"/>
      <c r="Q196" s="88"/>
      <c r="R196" s="88"/>
      <c r="S196" s="88"/>
      <c r="T196" s="89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3" t="s">
        <v>123</v>
      </c>
      <c r="AU196" s="13" t="s">
        <v>83</v>
      </c>
    </row>
    <row r="197" spans="1:65" s="2" customFormat="1" ht="21.75" customHeight="1">
      <c r="A197" s="34"/>
      <c r="B197" s="35"/>
      <c r="C197" s="227" t="s">
        <v>270</v>
      </c>
      <c r="D197" s="227" t="s">
        <v>126</v>
      </c>
      <c r="E197" s="228" t="s">
        <v>271</v>
      </c>
      <c r="F197" s="229" t="s">
        <v>272</v>
      </c>
      <c r="G197" s="230" t="s">
        <v>118</v>
      </c>
      <c r="H197" s="231">
        <v>2</v>
      </c>
      <c r="I197" s="232"/>
      <c r="J197" s="233">
        <f>ROUND(I197*H197,2)</f>
        <v>0</v>
      </c>
      <c r="K197" s="229" t="s">
        <v>129</v>
      </c>
      <c r="L197" s="40"/>
      <c r="M197" s="234" t="s">
        <v>1</v>
      </c>
      <c r="N197" s="235" t="s">
        <v>42</v>
      </c>
      <c r="O197" s="88"/>
      <c r="P197" s="217">
        <f>O197*H197</f>
        <v>0</v>
      </c>
      <c r="Q197" s="217">
        <v>0</v>
      </c>
      <c r="R197" s="217">
        <f>Q197*H197</f>
        <v>0</v>
      </c>
      <c r="S197" s="217">
        <v>0</v>
      </c>
      <c r="T197" s="218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9" t="s">
        <v>83</v>
      </c>
      <c r="AT197" s="219" t="s">
        <v>126</v>
      </c>
      <c r="AU197" s="219" t="s">
        <v>83</v>
      </c>
      <c r="AY197" s="13" t="s">
        <v>114</v>
      </c>
      <c r="BE197" s="220">
        <f>IF(N197="základní",J197,0)</f>
        <v>0</v>
      </c>
      <c r="BF197" s="220">
        <f>IF(N197="snížená",J197,0)</f>
        <v>0</v>
      </c>
      <c r="BG197" s="220">
        <f>IF(N197="zákl. přenesená",J197,0)</f>
        <v>0</v>
      </c>
      <c r="BH197" s="220">
        <f>IF(N197="sníž. přenesená",J197,0)</f>
        <v>0</v>
      </c>
      <c r="BI197" s="220">
        <f>IF(N197="nulová",J197,0)</f>
        <v>0</v>
      </c>
      <c r="BJ197" s="13" t="s">
        <v>121</v>
      </c>
      <c r="BK197" s="220">
        <f>ROUND(I197*H197,2)</f>
        <v>0</v>
      </c>
      <c r="BL197" s="13" t="s">
        <v>83</v>
      </c>
      <c r="BM197" s="219" t="s">
        <v>273</v>
      </c>
    </row>
    <row r="198" spans="1:47" s="2" customFormat="1" ht="12">
      <c r="A198" s="34"/>
      <c r="B198" s="35"/>
      <c r="C198" s="36"/>
      <c r="D198" s="221" t="s">
        <v>123</v>
      </c>
      <c r="E198" s="36"/>
      <c r="F198" s="222" t="s">
        <v>272</v>
      </c>
      <c r="G198" s="36"/>
      <c r="H198" s="36"/>
      <c r="I198" s="223"/>
      <c r="J198" s="36"/>
      <c r="K198" s="36"/>
      <c r="L198" s="40"/>
      <c r="M198" s="224"/>
      <c r="N198" s="225"/>
      <c r="O198" s="88"/>
      <c r="P198" s="88"/>
      <c r="Q198" s="88"/>
      <c r="R198" s="88"/>
      <c r="S198" s="88"/>
      <c r="T198" s="89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3" t="s">
        <v>123</v>
      </c>
      <c r="AU198" s="13" t="s">
        <v>83</v>
      </c>
    </row>
    <row r="199" spans="1:65" s="2" customFormat="1" ht="16.5" customHeight="1">
      <c r="A199" s="34"/>
      <c r="B199" s="35"/>
      <c r="C199" s="207" t="s">
        <v>274</v>
      </c>
      <c r="D199" s="207" t="s">
        <v>115</v>
      </c>
      <c r="E199" s="208" t="s">
        <v>275</v>
      </c>
      <c r="F199" s="209" t="s">
        <v>276</v>
      </c>
      <c r="G199" s="210" t="s">
        <v>118</v>
      </c>
      <c r="H199" s="211">
        <v>2</v>
      </c>
      <c r="I199" s="212"/>
      <c r="J199" s="213">
        <f>ROUND(I199*H199,2)</f>
        <v>0</v>
      </c>
      <c r="K199" s="209" t="s">
        <v>119</v>
      </c>
      <c r="L199" s="214"/>
      <c r="M199" s="215" t="s">
        <v>1</v>
      </c>
      <c r="N199" s="216" t="s">
        <v>42</v>
      </c>
      <c r="O199" s="88"/>
      <c r="P199" s="217">
        <f>O199*H199</f>
        <v>0</v>
      </c>
      <c r="Q199" s="217">
        <v>0</v>
      </c>
      <c r="R199" s="217">
        <f>Q199*H199</f>
        <v>0</v>
      </c>
      <c r="S199" s="217">
        <v>0</v>
      </c>
      <c r="T199" s="218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9" t="s">
        <v>120</v>
      </c>
      <c r="AT199" s="219" t="s">
        <v>115</v>
      </c>
      <c r="AU199" s="219" t="s">
        <v>83</v>
      </c>
      <c r="AY199" s="13" t="s">
        <v>114</v>
      </c>
      <c r="BE199" s="220">
        <f>IF(N199="základní",J199,0)</f>
        <v>0</v>
      </c>
      <c r="BF199" s="220">
        <f>IF(N199="snížená",J199,0)</f>
        <v>0</v>
      </c>
      <c r="BG199" s="220">
        <f>IF(N199="zákl. přenesená",J199,0)</f>
        <v>0</v>
      </c>
      <c r="BH199" s="220">
        <f>IF(N199="sníž. přenesená",J199,0)</f>
        <v>0</v>
      </c>
      <c r="BI199" s="220">
        <f>IF(N199="nulová",J199,0)</f>
        <v>0</v>
      </c>
      <c r="BJ199" s="13" t="s">
        <v>121</v>
      </c>
      <c r="BK199" s="220">
        <f>ROUND(I199*H199,2)</f>
        <v>0</v>
      </c>
      <c r="BL199" s="13" t="s">
        <v>121</v>
      </c>
      <c r="BM199" s="219" t="s">
        <v>277</v>
      </c>
    </row>
    <row r="200" spans="1:47" s="2" customFormat="1" ht="12">
      <c r="A200" s="34"/>
      <c r="B200" s="35"/>
      <c r="C200" s="36"/>
      <c r="D200" s="221" t="s">
        <v>123</v>
      </c>
      <c r="E200" s="36"/>
      <c r="F200" s="222" t="s">
        <v>276</v>
      </c>
      <c r="G200" s="36"/>
      <c r="H200" s="36"/>
      <c r="I200" s="223"/>
      <c r="J200" s="36"/>
      <c r="K200" s="36"/>
      <c r="L200" s="40"/>
      <c r="M200" s="224"/>
      <c r="N200" s="225"/>
      <c r="O200" s="88"/>
      <c r="P200" s="88"/>
      <c r="Q200" s="88"/>
      <c r="R200" s="88"/>
      <c r="S200" s="88"/>
      <c r="T200" s="89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3" t="s">
        <v>123</v>
      </c>
      <c r="AU200" s="13" t="s">
        <v>83</v>
      </c>
    </row>
    <row r="201" spans="1:47" s="2" customFormat="1" ht="12">
      <c r="A201" s="34"/>
      <c r="B201" s="35"/>
      <c r="C201" s="36"/>
      <c r="D201" s="221" t="s">
        <v>124</v>
      </c>
      <c r="E201" s="36"/>
      <c r="F201" s="226" t="s">
        <v>278</v>
      </c>
      <c r="G201" s="36"/>
      <c r="H201" s="36"/>
      <c r="I201" s="223"/>
      <c r="J201" s="36"/>
      <c r="K201" s="36"/>
      <c r="L201" s="40"/>
      <c r="M201" s="224"/>
      <c r="N201" s="225"/>
      <c r="O201" s="88"/>
      <c r="P201" s="88"/>
      <c r="Q201" s="88"/>
      <c r="R201" s="88"/>
      <c r="S201" s="88"/>
      <c r="T201" s="89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3" t="s">
        <v>124</v>
      </c>
      <c r="AU201" s="13" t="s">
        <v>83</v>
      </c>
    </row>
    <row r="202" spans="1:65" s="2" customFormat="1" ht="16.5" customHeight="1">
      <c r="A202" s="34"/>
      <c r="B202" s="35"/>
      <c r="C202" s="207" t="s">
        <v>279</v>
      </c>
      <c r="D202" s="207" t="s">
        <v>115</v>
      </c>
      <c r="E202" s="208" t="s">
        <v>280</v>
      </c>
      <c r="F202" s="209" t="s">
        <v>281</v>
      </c>
      <c r="G202" s="210" t="s">
        <v>118</v>
      </c>
      <c r="H202" s="211">
        <v>1</v>
      </c>
      <c r="I202" s="212"/>
      <c r="J202" s="213">
        <f>ROUND(I202*H202,2)</f>
        <v>0</v>
      </c>
      <c r="K202" s="209" t="s">
        <v>119</v>
      </c>
      <c r="L202" s="214"/>
      <c r="M202" s="215" t="s">
        <v>1</v>
      </c>
      <c r="N202" s="216" t="s">
        <v>42</v>
      </c>
      <c r="O202" s="88"/>
      <c r="P202" s="217">
        <f>O202*H202</f>
        <v>0</v>
      </c>
      <c r="Q202" s="217">
        <v>0</v>
      </c>
      <c r="R202" s="217">
        <f>Q202*H202</f>
        <v>0</v>
      </c>
      <c r="S202" s="217">
        <v>0</v>
      </c>
      <c r="T202" s="218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9" t="s">
        <v>120</v>
      </c>
      <c r="AT202" s="219" t="s">
        <v>115</v>
      </c>
      <c r="AU202" s="219" t="s">
        <v>83</v>
      </c>
      <c r="AY202" s="13" t="s">
        <v>114</v>
      </c>
      <c r="BE202" s="220">
        <f>IF(N202="základní",J202,0)</f>
        <v>0</v>
      </c>
      <c r="BF202" s="220">
        <f>IF(N202="snížená",J202,0)</f>
        <v>0</v>
      </c>
      <c r="BG202" s="220">
        <f>IF(N202="zákl. přenesená",J202,0)</f>
        <v>0</v>
      </c>
      <c r="BH202" s="220">
        <f>IF(N202="sníž. přenesená",J202,0)</f>
        <v>0</v>
      </c>
      <c r="BI202" s="220">
        <f>IF(N202="nulová",J202,0)</f>
        <v>0</v>
      </c>
      <c r="BJ202" s="13" t="s">
        <v>121</v>
      </c>
      <c r="BK202" s="220">
        <f>ROUND(I202*H202,2)</f>
        <v>0</v>
      </c>
      <c r="BL202" s="13" t="s">
        <v>121</v>
      </c>
      <c r="BM202" s="219" t="s">
        <v>282</v>
      </c>
    </row>
    <row r="203" spans="1:47" s="2" customFormat="1" ht="12">
      <c r="A203" s="34"/>
      <c r="B203" s="35"/>
      <c r="C203" s="36"/>
      <c r="D203" s="221" t="s">
        <v>123</v>
      </c>
      <c r="E203" s="36"/>
      <c r="F203" s="222" t="s">
        <v>281</v>
      </c>
      <c r="G203" s="36"/>
      <c r="H203" s="36"/>
      <c r="I203" s="223"/>
      <c r="J203" s="36"/>
      <c r="K203" s="36"/>
      <c r="L203" s="40"/>
      <c r="M203" s="224"/>
      <c r="N203" s="225"/>
      <c r="O203" s="88"/>
      <c r="P203" s="88"/>
      <c r="Q203" s="88"/>
      <c r="R203" s="88"/>
      <c r="S203" s="88"/>
      <c r="T203" s="89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3" t="s">
        <v>123</v>
      </c>
      <c r="AU203" s="13" t="s">
        <v>83</v>
      </c>
    </row>
    <row r="204" spans="1:47" s="2" customFormat="1" ht="12">
      <c r="A204" s="34"/>
      <c r="B204" s="35"/>
      <c r="C204" s="36"/>
      <c r="D204" s="221" t="s">
        <v>124</v>
      </c>
      <c r="E204" s="36"/>
      <c r="F204" s="226" t="s">
        <v>283</v>
      </c>
      <c r="G204" s="36"/>
      <c r="H204" s="36"/>
      <c r="I204" s="223"/>
      <c r="J204" s="36"/>
      <c r="K204" s="36"/>
      <c r="L204" s="40"/>
      <c r="M204" s="224"/>
      <c r="N204" s="225"/>
      <c r="O204" s="88"/>
      <c r="P204" s="88"/>
      <c r="Q204" s="88"/>
      <c r="R204" s="88"/>
      <c r="S204" s="88"/>
      <c r="T204" s="89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3" t="s">
        <v>124</v>
      </c>
      <c r="AU204" s="13" t="s">
        <v>83</v>
      </c>
    </row>
    <row r="205" spans="1:65" s="2" customFormat="1" ht="21.75" customHeight="1">
      <c r="A205" s="34"/>
      <c r="B205" s="35"/>
      <c r="C205" s="207" t="s">
        <v>284</v>
      </c>
      <c r="D205" s="207" t="s">
        <v>115</v>
      </c>
      <c r="E205" s="208" t="s">
        <v>285</v>
      </c>
      <c r="F205" s="209" t="s">
        <v>286</v>
      </c>
      <c r="G205" s="210" t="s">
        <v>118</v>
      </c>
      <c r="H205" s="211">
        <v>1</v>
      </c>
      <c r="I205" s="212"/>
      <c r="J205" s="213">
        <f>ROUND(I205*H205,2)</f>
        <v>0</v>
      </c>
      <c r="K205" s="209" t="s">
        <v>119</v>
      </c>
      <c r="L205" s="214"/>
      <c r="M205" s="215" t="s">
        <v>1</v>
      </c>
      <c r="N205" s="216" t="s">
        <v>42</v>
      </c>
      <c r="O205" s="88"/>
      <c r="P205" s="217">
        <f>O205*H205</f>
        <v>0</v>
      </c>
      <c r="Q205" s="217">
        <v>0</v>
      </c>
      <c r="R205" s="217">
        <f>Q205*H205</f>
        <v>0</v>
      </c>
      <c r="S205" s="217">
        <v>0</v>
      </c>
      <c r="T205" s="218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9" t="s">
        <v>188</v>
      </c>
      <c r="AT205" s="219" t="s">
        <v>115</v>
      </c>
      <c r="AU205" s="219" t="s">
        <v>83</v>
      </c>
      <c r="AY205" s="13" t="s">
        <v>114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3" t="s">
        <v>121</v>
      </c>
      <c r="BK205" s="220">
        <f>ROUND(I205*H205,2)</f>
        <v>0</v>
      </c>
      <c r="BL205" s="13" t="s">
        <v>189</v>
      </c>
      <c r="BM205" s="219" t="s">
        <v>287</v>
      </c>
    </row>
    <row r="206" spans="1:47" s="2" customFormat="1" ht="12">
      <c r="A206" s="34"/>
      <c r="B206" s="35"/>
      <c r="C206" s="36"/>
      <c r="D206" s="221" t="s">
        <v>123</v>
      </c>
      <c r="E206" s="36"/>
      <c r="F206" s="222" t="s">
        <v>286</v>
      </c>
      <c r="G206" s="36"/>
      <c r="H206" s="36"/>
      <c r="I206" s="223"/>
      <c r="J206" s="36"/>
      <c r="K206" s="36"/>
      <c r="L206" s="40"/>
      <c r="M206" s="224"/>
      <c r="N206" s="225"/>
      <c r="O206" s="88"/>
      <c r="P206" s="88"/>
      <c r="Q206" s="88"/>
      <c r="R206" s="88"/>
      <c r="S206" s="88"/>
      <c r="T206" s="89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3" t="s">
        <v>123</v>
      </c>
      <c r="AU206" s="13" t="s">
        <v>83</v>
      </c>
    </row>
    <row r="207" spans="1:47" s="2" customFormat="1" ht="12">
      <c r="A207" s="34"/>
      <c r="B207" s="35"/>
      <c r="C207" s="36"/>
      <c r="D207" s="221" t="s">
        <v>124</v>
      </c>
      <c r="E207" s="36"/>
      <c r="F207" s="226" t="s">
        <v>288</v>
      </c>
      <c r="G207" s="36"/>
      <c r="H207" s="36"/>
      <c r="I207" s="223"/>
      <c r="J207" s="36"/>
      <c r="K207" s="36"/>
      <c r="L207" s="40"/>
      <c r="M207" s="224"/>
      <c r="N207" s="225"/>
      <c r="O207" s="88"/>
      <c r="P207" s="88"/>
      <c r="Q207" s="88"/>
      <c r="R207" s="88"/>
      <c r="S207" s="88"/>
      <c r="T207" s="89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3" t="s">
        <v>124</v>
      </c>
      <c r="AU207" s="13" t="s">
        <v>83</v>
      </c>
    </row>
    <row r="208" spans="1:65" s="2" customFormat="1" ht="16.5" customHeight="1">
      <c r="A208" s="34"/>
      <c r="B208" s="35"/>
      <c r="C208" s="227" t="s">
        <v>289</v>
      </c>
      <c r="D208" s="227" t="s">
        <v>126</v>
      </c>
      <c r="E208" s="228" t="s">
        <v>290</v>
      </c>
      <c r="F208" s="229" t="s">
        <v>291</v>
      </c>
      <c r="G208" s="230" t="s">
        <v>118</v>
      </c>
      <c r="H208" s="231">
        <v>4</v>
      </c>
      <c r="I208" s="232"/>
      <c r="J208" s="233">
        <f>ROUND(I208*H208,2)</f>
        <v>0</v>
      </c>
      <c r="K208" s="229" t="s">
        <v>129</v>
      </c>
      <c r="L208" s="40"/>
      <c r="M208" s="234" t="s">
        <v>1</v>
      </c>
      <c r="N208" s="235" t="s">
        <v>42</v>
      </c>
      <c r="O208" s="88"/>
      <c r="P208" s="217">
        <f>O208*H208</f>
        <v>0</v>
      </c>
      <c r="Q208" s="217">
        <v>0</v>
      </c>
      <c r="R208" s="217">
        <f>Q208*H208</f>
        <v>0</v>
      </c>
      <c r="S208" s="217">
        <v>0</v>
      </c>
      <c r="T208" s="218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9" t="s">
        <v>83</v>
      </c>
      <c r="AT208" s="219" t="s">
        <v>126</v>
      </c>
      <c r="AU208" s="219" t="s">
        <v>83</v>
      </c>
      <c r="AY208" s="13" t="s">
        <v>114</v>
      </c>
      <c r="BE208" s="220">
        <f>IF(N208="základní",J208,0)</f>
        <v>0</v>
      </c>
      <c r="BF208" s="220">
        <f>IF(N208="snížená",J208,0)</f>
        <v>0</v>
      </c>
      <c r="BG208" s="220">
        <f>IF(N208="zákl. přenesená",J208,0)</f>
        <v>0</v>
      </c>
      <c r="BH208" s="220">
        <f>IF(N208="sníž. přenesená",J208,0)</f>
        <v>0</v>
      </c>
      <c r="BI208" s="220">
        <f>IF(N208="nulová",J208,0)</f>
        <v>0</v>
      </c>
      <c r="BJ208" s="13" t="s">
        <v>121</v>
      </c>
      <c r="BK208" s="220">
        <f>ROUND(I208*H208,2)</f>
        <v>0</v>
      </c>
      <c r="BL208" s="13" t="s">
        <v>83</v>
      </c>
      <c r="BM208" s="219" t="s">
        <v>292</v>
      </c>
    </row>
    <row r="209" spans="1:47" s="2" customFormat="1" ht="12">
      <c r="A209" s="34"/>
      <c r="B209" s="35"/>
      <c r="C209" s="36"/>
      <c r="D209" s="221" t="s">
        <v>123</v>
      </c>
      <c r="E209" s="36"/>
      <c r="F209" s="222" t="s">
        <v>291</v>
      </c>
      <c r="G209" s="36"/>
      <c r="H209" s="36"/>
      <c r="I209" s="223"/>
      <c r="J209" s="36"/>
      <c r="K209" s="36"/>
      <c r="L209" s="40"/>
      <c r="M209" s="224"/>
      <c r="N209" s="225"/>
      <c r="O209" s="88"/>
      <c r="P209" s="88"/>
      <c r="Q209" s="88"/>
      <c r="R209" s="88"/>
      <c r="S209" s="88"/>
      <c r="T209" s="89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3" t="s">
        <v>123</v>
      </c>
      <c r="AU209" s="13" t="s">
        <v>83</v>
      </c>
    </row>
    <row r="210" spans="1:65" s="2" customFormat="1" ht="37.8" customHeight="1">
      <c r="A210" s="34"/>
      <c r="B210" s="35"/>
      <c r="C210" s="207" t="s">
        <v>293</v>
      </c>
      <c r="D210" s="207" t="s">
        <v>115</v>
      </c>
      <c r="E210" s="208" t="s">
        <v>294</v>
      </c>
      <c r="F210" s="209" t="s">
        <v>295</v>
      </c>
      <c r="G210" s="210" t="s">
        <v>118</v>
      </c>
      <c r="H210" s="211">
        <v>1</v>
      </c>
      <c r="I210" s="212"/>
      <c r="J210" s="213">
        <f>ROUND(I210*H210,2)</f>
        <v>0</v>
      </c>
      <c r="K210" s="209" t="s">
        <v>119</v>
      </c>
      <c r="L210" s="214"/>
      <c r="M210" s="215" t="s">
        <v>1</v>
      </c>
      <c r="N210" s="216" t="s">
        <v>42</v>
      </c>
      <c r="O210" s="88"/>
      <c r="P210" s="217">
        <f>O210*H210</f>
        <v>0</v>
      </c>
      <c r="Q210" s="217">
        <v>0</v>
      </c>
      <c r="R210" s="217">
        <f>Q210*H210</f>
        <v>0</v>
      </c>
      <c r="S210" s="217">
        <v>0</v>
      </c>
      <c r="T210" s="218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19" t="s">
        <v>188</v>
      </c>
      <c r="AT210" s="219" t="s">
        <v>115</v>
      </c>
      <c r="AU210" s="219" t="s">
        <v>83</v>
      </c>
      <c r="AY210" s="13" t="s">
        <v>114</v>
      </c>
      <c r="BE210" s="220">
        <f>IF(N210="základní",J210,0)</f>
        <v>0</v>
      </c>
      <c r="BF210" s="220">
        <f>IF(N210="snížená",J210,0)</f>
        <v>0</v>
      </c>
      <c r="BG210" s="220">
        <f>IF(N210="zákl. přenesená",J210,0)</f>
        <v>0</v>
      </c>
      <c r="BH210" s="220">
        <f>IF(N210="sníž. přenesená",J210,0)</f>
        <v>0</v>
      </c>
      <c r="BI210" s="220">
        <f>IF(N210="nulová",J210,0)</f>
        <v>0</v>
      </c>
      <c r="BJ210" s="13" t="s">
        <v>121</v>
      </c>
      <c r="BK210" s="220">
        <f>ROUND(I210*H210,2)</f>
        <v>0</v>
      </c>
      <c r="BL210" s="13" t="s">
        <v>189</v>
      </c>
      <c r="BM210" s="219" t="s">
        <v>296</v>
      </c>
    </row>
    <row r="211" spans="1:47" s="2" customFormat="1" ht="12">
      <c r="A211" s="34"/>
      <c r="B211" s="35"/>
      <c r="C211" s="36"/>
      <c r="D211" s="221" t="s">
        <v>123</v>
      </c>
      <c r="E211" s="36"/>
      <c r="F211" s="222" t="s">
        <v>295</v>
      </c>
      <c r="G211" s="36"/>
      <c r="H211" s="36"/>
      <c r="I211" s="223"/>
      <c r="J211" s="36"/>
      <c r="K211" s="36"/>
      <c r="L211" s="40"/>
      <c r="M211" s="224"/>
      <c r="N211" s="225"/>
      <c r="O211" s="88"/>
      <c r="P211" s="88"/>
      <c r="Q211" s="88"/>
      <c r="R211" s="88"/>
      <c r="S211" s="88"/>
      <c r="T211" s="89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3" t="s">
        <v>123</v>
      </c>
      <c r="AU211" s="13" t="s">
        <v>83</v>
      </c>
    </row>
    <row r="212" spans="1:65" s="2" customFormat="1" ht="24.15" customHeight="1">
      <c r="A212" s="34"/>
      <c r="B212" s="35"/>
      <c r="C212" s="227" t="s">
        <v>297</v>
      </c>
      <c r="D212" s="227" t="s">
        <v>126</v>
      </c>
      <c r="E212" s="228" t="s">
        <v>298</v>
      </c>
      <c r="F212" s="229" t="s">
        <v>299</v>
      </c>
      <c r="G212" s="230" t="s">
        <v>118</v>
      </c>
      <c r="H212" s="231">
        <v>1</v>
      </c>
      <c r="I212" s="232"/>
      <c r="J212" s="233">
        <f>ROUND(I212*H212,2)</f>
        <v>0</v>
      </c>
      <c r="K212" s="229" t="s">
        <v>129</v>
      </c>
      <c r="L212" s="40"/>
      <c r="M212" s="234" t="s">
        <v>1</v>
      </c>
      <c r="N212" s="235" t="s">
        <v>42</v>
      </c>
      <c r="O212" s="88"/>
      <c r="P212" s="217">
        <f>O212*H212</f>
        <v>0</v>
      </c>
      <c r="Q212" s="217">
        <v>0</v>
      </c>
      <c r="R212" s="217">
        <f>Q212*H212</f>
        <v>0</v>
      </c>
      <c r="S212" s="217">
        <v>0</v>
      </c>
      <c r="T212" s="21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9" t="s">
        <v>83</v>
      </c>
      <c r="AT212" s="219" t="s">
        <v>126</v>
      </c>
      <c r="AU212" s="219" t="s">
        <v>83</v>
      </c>
      <c r="AY212" s="13" t="s">
        <v>114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3" t="s">
        <v>121</v>
      </c>
      <c r="BK212" s="220">
        <f>ROUND(I212*H212,2)</f>
        <v>0</v>
      </c>
      <c r="BL212" s="13" t="s">
        <v>83</v>
      </c>
      <c r="BM212" s="219" t="s">
        <v>300</v>
      </c>
    </row>
    <row r="213" spans="1:47" s="2" customFormat="1" ht="12">
      <c r="A213" s="34"/>
      <c r="B213" s="35"/>
      <c r="C213" s="36"/>
      <c r="D213" s="221" t="s">
        <v>123</v>
      </c>
      <c r="E213" s="36"/>
      <c r="F213" s="222" t="s">
        <v>299</v>
      </c>
      <c r="G213" s="36"/>
      <c r="H213" s="36"/>
      <c r="I213" s="223"/>
      <c r="J213" s="36"/>
      <c r="K213" s="36"/>
      <c r="L213" s="40"/>
      <c r="M213" s="224"/>
      <c r="N213" s="225"/>
      <c r="O213" s="88"/>
      <c r="P213" s="88"/>
      <c r="Q213" s="88"/>
      <c r="R213" s="88"/>
      <c r="S213" s="88"/>
      <c r="T213" s="89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3" t="s">
        <v>123</v>
      </c>
      <c r="AU213" s="13" t="s">
        <v>83</v>
      </c>
    </row>
    <row r="214" spans="1:65" s="2" customFormat="1" ht="16.5" customHeight="1">
      <c r="A214" s="34"/>
      <c r="B214" s="35"/>
      <c r="C214" s="207" t="s">
        <v>301</v>
      </c>
      <c r="D214" s="207" t="s">
        <v>115</v>
      </c>
      <c r="E214" s="208" t="s">
        <v>302</v>
      </c>
      <c r="F214" s="209" t="s">
        <v>303</v>
      </c>
      <c r="G214" s="210" t="s">
        <v>118</v>
      </c>
      <c r="H214" s="211">
        <v>1</v>
      </c>
      <c r="I214" s="212"/>
      <c r="J214" s="213">
        <f>ROUND(I214*H214,2)</f>
        <v>0</v>
      </c>
      <c r="K214" s="209" t="s">
        <v>119</v>
      </c>
      <c r="L214" s="214"/>
      <c r="M214" s="215" t="s">
        <v>1</v>
      </c>
      <c r="N214" s="216" t="s">
        <v>42</v>
      </c>
      <c r="O214" s="88"/>
      <c r="P214" s="217">
        <f>O214*H214</f>
        <v>0</v>
      </c>
      <c r="Q214" s="217">
        <v>0</v>
      </c>
      <c r="R214" s="217">
        <f>Q214*H214</f>
        <v>0</v>
      </c>
      <c r="S214" s="217">
        <v>0</v>
      </c>
      <c r="T214" s="21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9" t="s">
        <v>188</v>
      </c>
      <c r="AT214" s="219" t="s">
        <v>115</v>
      </c>
      <c r="AU214" s="219" t="s">
        <v>83</v>
      </c>
      <c r="AY214" s="13" t="s">
        <v>114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3" t="s">
        <v>121</v>
      </c>
      <c r="BK214" s="220">
        <f>ROUND(I214*H214,2)</f>
        <v>0</v>
      </c>
      <c r="BL214" s="13" t="s">
        <v>189</v>
      </c>
      <c r="BM214" s="219" t="s">
        <v>304</v>
      </c>
    </row>
    <row r="215" spans="1:47" s="2" customFormat="1" ht="12">
      <c r="A215" s="34"/>
      <c r="B215" s="35"/>
      <c r="C215" s="36"/>
      <c r="D215" s="221" t="s">
        <v>123</v>
      </c>
      <c r="E215" s="36"/>
      <c r="F215" s="222" t="s">
        <v>303</v>
      </c>
      <c r="G215" s="36"/>
      <c r="H215" s="36"/>
      <c r="I215" s="223"/>
      <c r="J215" s="36"/>
      <c r="K215" s="36"/>
      <c r="L215" s="40"/>
      <c r="M215" s="224"/>
      <c r="N215" s="225"/>
      <c r="O215" s="88"/>
      <c r="P215" s="88"/>
      <c r="Q215" s="88"/>
      <c r="R215" s="88"/>
      <c r="S215" s="88"/>
      <c r="T215" s="89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3" t="s">
        <v>123</v>
      </c>
      <c r="AU215" s="13" t="s">
        <v>83</v>
      </c>
    </row>
    <row r="216" spans="1:65" s="2" customFormat="1" ht="24.15" customHeight="1">
      <c r="A216" s="34"/>
      <c r="B216" s="35"/>
      <c r="C216" s="227" t="s">
        <v>305</v>
      </c>
      <c r="D216" s="227" t="s">
        <v>126</v>
      </c>
      <c r="E216" s="228" t="s">
        <v>306</v>
      </c>
      <c r="F216" s="229" t="s">
        <v>307</v>
      </c>
      <c r="G216" s="230" t="s">
        <v>118</v>
      </c>
      <c r="H216" s="231">
        <v>1</v>
      </c>
      <c r="I216" s="232"/>
      <c r="J216" s="233">
        <f>ROUND(I216*H216,2)</f>
        <v>0</v>
      </c>
      <c r="K216" s="229" t="s">
        <v>129</v>
      </c>
      <c r="L216" s="40"/>
      <c r="M216" s="234" t="s">
        <v>1</v>
      </c>
      <c r="N216" s="235" t="s">
        <v>42</v>
      </c>
      <c r="O216" s="88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19" t="s">
        <v>83</v>
      </c>
      <c r="AT216" s="219" t="s">
        <v>126</v>
      </c>
      <c r="AU216" s="219" t="s">
        <v>83</v>
      </c>
      <c r="AY216" s="13" t="s">
        <v>114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3" t="s">
        <v>121</v>
      </c>
      <c r="BK216" s="220">
        <f>ROUND(I216*H216,2)</f>
        <v>0</v>
      </c>
      <c r="BL216" s="13" t="s">
        <v>83</v>
      </c>
      <c r="BM216" s="219" t="s">
        <v>308</v>
      </c>
    </row>
    <row r="217" spans="1:47" s="2" customFormat="1" ht="12">
      <c r="A217" s="34"/>
      <c r="B217" s="35"/>
      <c r="C217" s="36"/>
      <c r="D217" s="221" t="s">
        <v>123</v>
      </c>
      <c r="E217" s="36"/>
      <c r="F217" s="222" t="s">
        <v>307</v>
      </c>
      <c r="G217" s="36"/>
      <c r="H217" s="36"/>
      <c r="I217" s="223"/>
      <c r="J217" s="36"/>
      <c r="K217" s="36"/>
      <c r="L217" s="40"/>
      <c r="M217" s="224"/>
      <c r="N217" s="225"/>
      <c r="O217" s="88"/>
      <c r="P217" s="88"/>
      <c r="Q217" s="88"/>
      <c r="R217" s="88"/>
      <c r="S217" s="88"/>
      <c r="T217" s="89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3" t="s">
        <v>123</v>
      </c>
      <c r="AU217" s="13" t="s">
        <v>83</v>
      </c>
    </row>
    <row r="218" spans="1:65" s="2" customFormat="1" ht="24.15" customHeight="1">
      <c r="A218" s="34"/>
      <c r="B218" s="35"/>
      <c r="C218" s="207" t="s">
        <v>309</v>
      </c>
      <c r="D218" s="207" t="s">
        <v>115</v>
      </c>
      <c r="E218" s="208" t="s">
        <v>310</v>
      </c>
      <c r="F218" s="209" t="s">
        <v>311</v>
      </c>
      <c r="G218" s="210" t="s">
        <v>312</v>
      </c>
      <c r="H218" s="211">
        <v>40</v>
      </c>
      <c r="I218" s="212"/>
      <c r="J218" s="213">
        <f>ROUND(I218*H218,2)</f>
        <v>0</v>
      </c>
      <c r="K218" s="209" t="s">
        <v>119</v>
      </c>
      <c r="L218" s="214"/>
      <c r="M218" s="215" t="s">
        <v>1</v>
      </c>
      <c r="N218" s="216" t="s">
        <v>42</v>
      </c>
      <c r="O218" s="88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9" t="s">
        <v>120</v>
      </c>
      <c r="AT218" s="219" t="s">
        <v>115</v>
      </c>
      <c r="AU218" s="219" t="s">
        <v>83</v>
      </c>
      <c r="AY218" s="13" t="s">
        <v>114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3" t="s">
        <v>121</v>
      </c>
      <c r="BK218" s="220">
        <f>ROUND(I218*H218,2)</f>
        <v>0</v>
      </c>
      <c r="BL218" s="13" t="s">
        <v>121</v>
      </c>
      <c r="BM218" s="219" t="s">
        <v>313</v>
      </c>
    </row>
    <row r="219" spans="1:47" s="2" customFormat="1" ht="12">
      <c r="A219" s="34"/>
      <c r="B219" s="35"/>
      <c r="C219" s="36"/>
      <c r="D219" s="221" t="s">
        <v>123</v>
      </c>
      <c r="E219" s="36"/>
      <c r="F219" s="222" t="s">
        <v>311</v>
      </c>
      <c r="G219" s="36"/>
      <c r="H219" s="36"/>
      <c r="I219" s="223"/>
      <c r="J219" s="36"/>
      <c r="K219" s="36"/>
      <c r="L219" s="40"/>
      <c r="M219" s="224"/>
      <c r="N219" s="225"/>
      <c r="O219" s="88"/>
      <c r="P219" s="88"/>
      <c r="Q219" s="88"/>
      <c r="R219" s="88"/>
      <c r="S219" s="88"/>
      <c r="T219" s="89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3" t="s">
        <v>123</v>
      </c>
      <c r="AU219" s="13" t="s">
        <v>83</v>
      </c>
    </row>
    <row r="220" spans="1:47" s="2" customFormat="1" ht="12">
      <c r="A220" s="34"/>
      <c r="B220" s="35"/>
      <c r="C220" s="36"/>
      <c r="D220" s="221" t="s">
        <v>124</v>
      </c>
      <c r="E220" s="36"/>
      <c r="F220" s="226" t="s">
        <v>314</v>
      </c>
      <c r="G220" s="36"/>
      <c r="H220" s="36"/>
      <c r="I220" s="223"/>
      <c r="J220" s="36"/>
      <c r="K220" s="36"/>
      <c r="L220" s="40"/>
      <c r="M220" s="224"/>
      <c r="N220" s="225"/>
      <c r="O220" s="88"/>
      <c r="P220" s="88"/>
      <c r="Q220" s="88"/>
      <c r="R220" s="88"/>
      <c r="S220" s="88"/>
      <c r="T220" s="89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3" t="s">
        <v>124</v>
      </c>
      <c r="AU220" s="13" t="s">
        <v>83</v>
      </c>
    </row>
    <row r="221" spans="1:65" s="2" customFormat="1" ht="49.05" customHeight="1">
      <c r="A221" s="34"/>
      <c r="B221" s="35"/>
      <c r="C221" s="207" t="s">
        <v>315</v>
      </c>
      <c r="D221" s="207" t="s">
        <v>115</v>
      </c>
      <c r="E221" s="208" t="s">
        <v>316</v>
      </c>
      <c r="F221" s="209" t="s">
        <v>317</v>
      </c>
      <c r="G221" s="210" t="s">
        <v>312</v>
      </c>
      <c r="H221" s="211">
        <v>20</v>
      </c>
      <c r="I221" s="212"/>
      <c r="J221" s="213">
        <f>ROUND(I221*H221,2)</f>
        <v>0</v>
      </c>
      <c r="K221" s="209" t="s">
        <v>119</v>
      </c>
      <c r="L221" s="214"/>
      <c r="M221" s="215" t="s">
        <v>1</v>
      </c>
      <c r="N221" s="216" t="s">
        <v>42</v>
      </c>
      <c r="O221" s="88"/>
      <c r="P221" s="217">
        <f>O221*H221</f>
        <v>0</v>
      </c>
      <c r="Q221" s="217">
        <v>0</v>
      </c>
      <c r="R221" s="217">
        <f>Q221*H221</f>
        <v>0</v>
      </c>
      <c r="S221" s="217">
        <v>0</v>
      </c>
      <c r="T221" s="21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9" t="s">
        <v>188</v>
      </c>
      <c r="AT221" s="219" t="s">
        <v>115</v>
      </c>
      <c r="AU221" s="219" t="s">
        <v>83</v>
      </c>
      <c r="AY221" s="13" t="s">
        <v>114</v>
      </c>
      <c r="BE221" s="220">
        <f>IF(N221="základní",J221,0)</f>
        <v>0</v>
      </c>
      <c r="BF221" s="220">
        <f>IF(N221="snížená",J221,0)</f>
        <v>0</v>
      </c>
      <c r="BG221" s="220">
        <f>IF(N221="zákl. přenesená",J221,0)</f>
        <v>0</v>
      </c>
      <c r="BH221" s="220">
        <f>IF(N221="sníž. přenesená",J221,0)</f>
        <v>0</v>
      </c>
      <c r="BI221" s="220">
        <f>IF(N221="nulová",J221,0)</f>
        <v>0</v>
      </c>
      <c r="BJ221" s="13" t="s">
        <v>121</v>
      </c>
      <c r="BK221" s="220">
        <f>ROUND(I221*H221,2)</f>
        <v>0</v>
      </c>
      <c r="BL221" s="13" t="s">
        <v>189</v>
      </c>
      <c r="BM221" s="219" t="s">
        <v>318</v>
      </c>
    </row>
    <row r="222" spans="1:47" s="2" customFormat="1" ht="12">
      <c r="A222" s="34"/>
      <c r="B222" s="35"/>
      <c r="C222" s="36"/>
      <c r="D222" s="221" t="s">
        <v>123</v>
      </c>
      <c r="E222" s="36"/>
      <c r="F222" s="222" t="s">
        <v>317</v>
      </c>
      <c r="G222" s="36"/>
      <c r="H222" s="36"/>
      <c r="I222" s="223"/>
      <c r="J222" s="36"/>
      <c r="K222" s="36"/>
      <c r="L222" s="40"/>
      <c r="M222" s="224"/>
      <c r="N222" s="225"/>
      <c r="O222" s="88"/>
      <c r="P222" s="88"/>
      <c r="Q222" s="88"/>
      <c r="R222" s="88"/>
      <c r="S222" s="88"/>
      <c r="T222" s="89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3" t="s">
        <v>123</v>
      </c>
      <c r="AU222" s="13" t="s">
        <v>83</v>
      </c>
    </row>
    <row r="223" spans="1:47" s="2" customFormat="1" ht="12">
      <c r="A223" s="34"/>
      <c r="B223" s="35"/>
      <c r="C223" s="36"/>
      <c r="D223" s="221" t="s">
        <v>124</v>
      </c>
      <c r="E223" s="36"/>
      <c r="F223" s="226" t="s">
        <v>319</v>
      </c>
      <c r="G223" s="36"/>
      <c r="H223" s="36"/>
      <c r="I223" s="223"/>
      <c r="J223" s="36"/>
      <c r="K223" s="36"/>
      <c r="L223" s="40"/>
      <c r="M223" s="224"/>
      <c r="N223" s="225"/>
      <c r="O223" s="88"/>
      <c r="P223" s="88"/>
      <c r="Q223" s="88"/>
      <c r="R223" s="88"/>
      <c r="S223" s="88"/>
      <c r="T223" s="89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3" t="s">
        <v>124</v>
      </c>
      <c r="AU223" s="13" t="s">
        <v>83</v>
      </c>
    </row>
    <row r="224" spans="1:65" s="2" customFormat="1" ht="33" customHeight="1">
      <c r="A224" s="34"/>
      <c r="B224" s="35"/>
      <c r="C224" s="207" t="s">
        <v>320</v>
      </c>
      <c r="D224" s="207" t="s">
        <v>115</v>
      </c>
      <c r="E224" s="208" t="s">
        <v>321</v>
      </c>
      <c r="F224" s="209" t="s">
        <v>322</v>
      </c>
      <c r="G224" s="210" t="s">
        <v>312</v>
      </c>
      <c r="H224" s="211">
        <v>60</v>
      </c>
      <c r="I224" s="212"/>
      <c r="J224" s="213">
        <f>ROUND(I224*H224,2)</f>
        <v>0</v>
      </c>
      <c r="K224" s="209" t="s">
        <v>119</v>
      </c>
      <c r="L224" s="214"/>
      <c r="M224" s="215" t="s">
        <v>1</v>
      </c>
      <c r="N224" s="216" t="s">
        <v>42</v>
      </c>
      <c r="O224" s="88"/>
      <c r="P224" s="217">
        <f>O224*H224</f>
        <v>0</v>
      </c>
      <c r="Q224" s="217">
        <v>0</v>
      </c>
      <c r="R224" s="217">
        <f>Q224*H224</f>
        <v>0</v>
      </c>
      <c r="S224" s="217">
        <v>0</v>
      </c>
      <c r="T224" s="21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9" t="s">
        <v>188</v>
      </c>
      <c r="AT224" s="219" t="s">
        <v>115</v>
      </c>
      <c r="AU224" s="219" t="s">
        <v>83</v>
      </c>
      <c r="AY224" s="13" t="s">
        <v>114</v>
      </c>
      <c r="BE224" s="220">
        <f>IF(N224="základní",J224,0)</f>
        <v>0</v>
      </c>
      <c r="BF224" s="220">
        <f>IF(N224="snížená",J224,0)</f>
        <v>0</v>
      </c>
      <c r="BG224" s="220">
        <f>IF(N224="zákl. přenesená",J224,0)</f>
        <v>0</v>
      </c>
      <c r="BH224" s="220">
        <f>IF(N224="sníž. přenesená",J224,0)</f>
        <v>0</v>
      </c>
      <c r="BI224" s="220">
        <f>IF(N224="nulová",J224,0)</f>
        <v>0</v>
      </c>
      <c r="BJ224" s="13" t="s">
        <v>121</v>
      </c>
      <c r="BK224" s="220">
        <f>ROUND(I224*H224,2)</f>
        <v>0</v>
      </c>
      <c r="BL224" s="13" t="s">
        <v>189</v>
      </c>
      <c r="BM224" s="219" t="s">
        <v>323</v>
      </c>
    </row>
    <row r="225" spans="1:47" s="2" customFormat="1" ht="12">
      <c r="A225" s="34"/>
      <c r="B225" s="35"/>
      <c r="C225" s="36"/>
      <c r="D225" s="221" t="s">
        <v>123</v>
      </c>
      <c r="E225" s="36"/>
      <c r="F225" s="222" t="s">
        <v>322</v>
      </c>
      <c r="G225" s="36"/>
      <c r="H225" s="36"/>
      <c r="I225" s="223"/>
      <c r="J225" s="36"/>
      <c r="K225" s="36"/>
      <c r="L225" s="40"/>
      <c r="M225" s="224"/>
      <c r="N225" s="225"/>
      <c r="O225" s="88"/>
      <c r="P225" s="88"/>
      <c r="Q225" s="88"/>
      <c r="R225" s="88"/>
      <c r="S225" s="88"/>
      <c r="T225" s="89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3" t="s">
        <v>123</v>
      </c>
      <c r="AU225" s="13" t="s">
        <v>83</v>
      </c>
    </row>
    <row r="226" spans="1:65" s="2" customFormat="1" ht="37.8" customHeight="1">
      <c r="A226" s="34"/>
      <c r="B226" s="35"/>
      <c r="C226" s="227" t="s">
        <v>324</v>
      </c>
      <c r="D226" s="227" t="s">
        <v>126</v>
      </c>
      <c r="E226" s="228" t="s">
        <v>325</v>
      </c>
      <c r="F226" s="229" t="s">
        <v>326</v>
      </c>
      <c r="G226" s="230" t="s">
        <v>312</v>
      </c>
      <c r="H226" s="231">
        <v>60</v>
      </c>
      <c r="I226" s="232"/>
      <c r="J226" s="233">
        <f>ROUND(I226*H226,2)</f>
        <v>0</v>
      </c>
      <c r="K226" s="229" t="s">
        <v>129</v>
      </c>
      <c r="L226" s="40"/>
      <c r="M226" s="234" t="s">
        <v>1</v>
      </c>
      <c r="N226" s="235" t="s">
        <v>42</v>
      </c>
      <c r="O226" s="88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19" t="s">
        <v>83</v>
      </c>
      <c r="AT226" s="219" t="s">
        <v>126</v>
      </c>
      <c r="AU226" s="219" t="s">
        <v>83</v>
      </c>
      <c r="AY226" s="13" t="s">
        <v>114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3" t="s">
        <v>121</v>
      </c>
      <c r="BK226" s="220">
        <f>ROUND(I226*H226,2)</f>
        <v>0</v>
      </c>
      <c r="BL226" s="13" t="s">
        <v>83</v>
      </c>
      <c r="BM226" s="219" t="s">
        <v>327</v>
      </c>
    </row>
    <row r="227" spans="1:47" s="2" customFormat="1" ht="12">
      <c r="A227" s="34"/>
      <c r="B227" s="35"/>
      <c r="C227" s="36"/>
      <c r="D227" s="221" t="s">
        <v>123</v>
      </c>
      <c r="E227" s="36"/>
      <c r="F227" s="222" t="s">
        <v>328</v>
      </c>
      <c r="G227" s="36"/>
      <c r="H227" s="36"/>
      <c r="I227" s="223"/>
      <c r="J227" s="36"/>
      <c r="K227" s="36"/>
      <c r="L227" s="40"/>
      <c r="M227" s="224"/>
      <c r="N227" s="225"/>
      <c r="O227" s="88"/>
      <c r="P227" s="88"/>
      <c r="Q227" s="88"/>
      <c r="R227" s="88"/>
      <c r="S227" s="88"/>
      <c r="T227" s="89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3" t="s">
        <v>123</v>
      </c>
      <c r="AU227" s="13" t="s">
        <v>83</v>
      </c>
    </row>
    <row r="228" spans="1:65" s="2" customFormat="1" ht="21.75" customHeight="1">
      <c r="A228" s="34"/>
      <c r="B228" s="35"/>
      <c r="C228" s="207" t="s">
        <v>329</v>
      </c>
      <c r="D228" s="207" t="s">
        <v>115</v>
      </c>
      <c r="E228" s="208" t="s">
        <v>330</v>
      </c>
      <c r="F228" s="209" t="s">
        <v>331</v>
      </c>
      <c r="G228" s="210" t="s">
        <v>118</v>
      </c>
      <c r="H228" s="211">
        <v>1</v>
      </c>
      <c r="I228" s="212"/>
      <c r="J228" s="213">
        <f>ROUND(I228*H228,2)</f>
        <v>0</v>
      </c>
      <c r="K228" s="209" t="s">
        <v>119</v>
      </c>
      <c r="L228" s="214"/>
      <c r="M228" s="215" t="s">
        <v>1</v>
      </c>
      <c r="N228" s="216" t="s">
        <v>42</v>
      </c>
      <c r="O228" s="88"/>
      <c r="P228" s="217">
        <f>O228*H228</f>
        <v>0</v>
      </c>
      <c r="Q228" s="217">
        <v>0</v>
      </c>
      <c r="R228" s="217">
        <f>Q228*H228</f>
        <v>0</v>
      </c>
      <c r="S228" s="217">
        <v>0</v>
      </c>
      <c r="T228" s="218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9" t="s">
        <v>188</v>
      </c>
      <c r="AT228" s="219" t="s">
        <v>115</v>
      </c>
      <c r="AU228" s="219" t="s">
        <v>83</v>
      </c>
      <c r="AY228" s="13" t="s">
        <v>114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3" t="s">
        <v>121</v>
      </c>
      <c r="BK228" s="220">
        <f>ROUND(I228*H228,2)</f>
        <v>0</v>
      </c>
      <c r="BL228" s="13" t="s">
        <v>189</v>
      </c>
      <c r="BM228" s="219" t="s">
        <v>332</v>
      </c>
    </row>
    <row r="229" spans="1:47" s="2" customFormat="1" ht="12">
      <c r="A229" s="34"/>
      <c r="B229" s="35"/>
      <c r="C229" s="36"/>
      <c r="D229" s="221" t="s">
        <v>123</v>
      </c>
      <c r="E229" s="36"/>
      <c r="F229" s="222" t="s">
        <v>331</v>
      </c>
      <c r="G229" s="36"/>
      <c r="H229" s="36"/>
      <c r="I229" s="223"/>
      <c r="J229" s="36"/>
      <c r="K229" s="36"/>
      <c r="L229" s="40"/>
      <c r="M229" s="224"/>
      <c r="N229" s="225"/>
      <c r="O229" s="88"/>
      <c r="P229" s="88"/>
      <c r="Q229" s="88"/>
      <c r="R229" s="88"/>
      <c r="S229" s="88"/>
      <c r="T229" s="89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3" t="s">
        <v>123</v>
      </c>
      <c r="AU229" s="13" t="s">
        <v>83</v>
      </c>
    </row>
    <row r="230" spans="1:65" s="2" customFormat="1" ht="16.5" customHeight="1">
      <c r="A230" s="34"/>
      <c r="B230" s="35"/>
      <c r="C230" s="207" t="s">
        <v>333</v>
      </c>
      <c r="D230" s="207" t="s">
        <v>115</v>
      </c>
      <c r="E230" s="208" t="s">
        <v>334</v>
      </c>
      <c r="F230" s="209" t="s">
        <v>335</v>
      </c>
      <c r="G230" s="210" t="s">
        <v>118</v>
      </c>
      <c r="H230" s="211">
        <v>1</v>
      </c>
      <c r="I230" s="212"/>
      <c r="J230" s="213">
        <f>ROUND(I230*H230,2)</f>
        <v>0</v>
      </c>
      <c r="K230" s="209" t="s">
        <v>119</v>
      </c>
      <c r="L230" s="214"/>
      <c r="M230" s="215" t="s">
        <v>1</v>
      </c>
      <c r="N230" s="216" t="s">
        <v>42</v>
      </c>
      <c r="O230" s="88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9" t="s">
        <v>188</v>
      </c>
      <c r="AT230" s="219" t="s">
        <v>115</v>
      </c>
      <c r="AU230" s="219" t="s">
        <v>83</v>
      </c>
      <c r="AY230" s="13" t="s">
        <v>114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3" t="s">
        <v>121</v>
      </c>
      <c r="BK230" s="220">
        <f>ROUND(I230*H230,2)</f>
        <v>0</v>
      </c>
      <c r="BL230" s="13" t="s">
        <v>189</v>
      </c>
      <c r="BM230" s="219" t="s">
        <v>336</v>
      </c>
    </row>
    <row r="231" spans="1:47" s="2" customFormat="1" ht="12">
      <c r="A231" s="34"/>
      <c r="B231" s="35"/>
      <c r="C231" s="36"/>
      <c r="D231" s="221" t="s">
        <v>123</v>
      </c>
      <c r="E231" s="36"/>
      <c r="F231" s="222" t="s">
        <v>335</v>
      </c>
      <c r="G231" s="36"/>
      <c r="H231" s="36"/>
      <c r="I231" s="223"/>
      <c r="J231" s="36"/>
      <c r="K231" s="36"/>
      <c r="L231" s="40"/>
      <c r="M231" s="224"/>
      <c r="N231" s="225"/>
      <c r="O231" s="88"/>
      <c r="P231" s="88"/>
      <c r="Q231" s="88"/>
      <c r="R231" s="88"/>
      <c r="S231" s="88"/>
      <c r="T231" s="89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3" t="s">
        <v>123</v>
      </c>
      <c r="AU231" s="13" t="s">
        <v>83</v>
      </c>
    </row>
    <row r="232" spans="1:65" s="2" customFormat="1" ht="16.5" customHeight="1">
      <c r="A232" s="34"/>
      <c r="B232" s="35"/>
      <c r="C232" s="227" t="s">
        <v>337</v>
      </c>
      <c r="D232" s="227" t="s">
        <v>126</v>
      </c>
      <c r="E232" s="228" t="s">
        <v>338</v>
      </c>
      <c r="F232" s="229" t="s">
        <v>339</v>
      </c>
      <c r="G232" s="230" t="s">
        <v>118</v>
      </c>
      <c r="H232" s="231">
        <v>1</v>
      </c>
      <c r="I232" s="232"/>
      <c r="J232" s="233">
        <f>ROUND(I232*H232,2)</f>
        <v>0</v>
      </c>
      <c r="K232" s="229" t="s">
        <v>129</v>
      </c>
      <c r="L232" s="40"/>
      <c r="M232" s="234" t="s">
        <v>1</v>
      </c>
      <c r="N232" s="235" t="s">
        <v>42</v>
      </c>
      <c r="O232" s="88"/>
      <c r="P232" s="217">
        <f>O232*H232</f>
        <v>0</v>
      </c>
      <c r="Q232" s="217">
        <v>0</v>
      </c>
      <c r="R232" s="217">
        <f>Q232*H232</f>
        <v>0</v>
      </c>
      <c r="S232" s="217">
        <v>0</v>
      </c>
      <c r="T232" s="218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9" t="s">
        <v>83</v>
      </c>
      <c r="AT232" s="219" t="s">
        <v>126</v>
      </c>
      <c r="AU232" s="219" t="s">
        <v>83</v>
      </c>
      <c r="AY232" s="13" t="s">
        <v>114</v>
      </c>
      <c r="BE232" s="220">
        <f>IF(N232="základní",J232,0)</f>
        <v>0</v>
      </c>
      <c r="BF232" s="220">
        <f>IF(N232="snížená",J232,0)</f>
        <v>0</v>
      </c>
      <c r="BG232" s="220">
        <f>IF(N232="zákl. přenesená",J232,0)</f>
        <v>0</v>
      </c>
      <c r="BH232" s="220">
        <f>IF(N232="sníž. přenesená",J232,0)</f>
        <v>0</v>
      </c>
      <c r="BI232" s="220">
        <f>IF(N232="nulová",J232,0)</f>
        <v>0</v>
      </c>
      <c r="BJ232" s="13" t="s">
        <v>121</v>
      </c>
      <c r="BK232" s="220">
        <f>ROUND(I232*H232,2)</f>
        <v>0</v>
      </c>
      <c r="BL232" s="13" t="s">
        <v>83</v>
      </c>
      <c r="BM232" s="219" t="s">
        <v>340</v>
      </c>
    </row>
    <row r="233" spans="1:47" s="2" customFormat="1" ht="12">
      <c r="A233" s="34"/>
      <c r="B233" s="35"/>
      <c r="C233" s="36"/>
      <c r="D233" s="221" t="s">
        <v>123</v>
      </c>
      <c r="E233" s="36"/>
      <c r="F233" s="222" t="s">
        <v>339</v>
      </c>
      <c r="G233" s="36"/>
      <c r="H233" s="36"/>
      <c r="I233" s="223"/>
      <c r="J233" s="36"/>
      <c r="K233" s="36"/>
      <c r="L233" s="40"/>
      <c r="M233" s="224"/>
      <c r="N233" s="225"/>
      <c r="O233" s="88"/>
      <c r="P233" s="88"/>
      <c r="Q233" s="88"/>
      <c r="R233" s="88"/>
      <c r="S233" s="88"/>
      <c r="T233" s="89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3" t="s">
        <v>123</v>
      </c>
      <c r="AU233" s="13" t="s">
        <v>83</v>
      </c>
    </row>
    <row r="234" spans="1:65" s="2" customFormat="1" ht="21.75" customHeight="1">
      <c r="A234" s="34"/>
      <c r="B234" s="35"/>
      <c r="C234" s="207" t="s">
        <v>341</v>
      </c>
      <c r="D234" s="207" t="s">
        <v>115</v>
      </c>
      <c r="E234" s="208" t="s">
        <v>342</v>
      </c>
      <c r="F234" s="209" t="s">
        <v>343</v>
      </c>
      <c r="G234" s="210" t="s">
        <v>118</v>
      </c>
      <c r="H234" s="211">
        <v>1</v>
      </c>
      <c r="I234" s="212"/>
      <c r="J234" s="213">
        <f>ROUND(I234*H234,2)</f>
        <v>0</v>
      </c>
      <c r="K234" s="209" t="s">
        <v>119</v>
      </c>
      <c r="L234" s="214"/>
      <c r="M234" s="215" t="s">
        <v>1</v>
      </c>
      <c r="N234" s="216" t="s">
        <v>42</v>
      </c>
      <c r="O234" s="88"/>
      <c r="P234" s="217">
        <f>O234*H234</f>
        <v>0</v>
      </c>
      <c r="Q234" s="217">
        <v>0</v>
      </c>
      <c r="R234" s="217">
        <f>Q234*H234</f>
        <v>0</v>
      </c>
      <c r="S234" s="217">
        <v>0</v>
      </c>
      <c r="T234" s="218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9" t="s">
        <v>188</v>
      </c>
      <c r="AT234" s="219" t="s">
        <v>115</v>
      </c>
      <c r="AU234" s="219" t="s">
        <v>83</v>
      </c>
      <c r="AY234" s="13" t="s">
        <v>114</v>
      </c>
      <c r="BE234" s="220">
        <f>IF(N234="základní",J234,0)</f>
        <v>0</v>
      </c>
      <c r="BF234" s="220">
        <f>IF(N234="snížená",J234,0)</f>
        <v>0</v>
      </c>
      <c r="BG234" s="220">
        <f>IF(N234="zákl. přenesená",J234,0)</f>
        <v>0</v>
      </c>
      <c r="BH234" s="220">
        <f>IF(N234="sníž. přenesená",J234,0)</f>
        <v>0</v>
      </c>
      <c r="BI234" s="220">
        <f>IF(N234="nulová",J234,0)</f>
        <v>0</v>
      </c>
      <c r="BJ234" s="13" t="s">
        <v>121</v>
      </c>
      <c r="BK234" s="220">
        <f>ROUND(I234*H234,2)</f>
        <v>0</v>
      </c>
      <c r="BL234" s="13" t="s">
        <v>189</v>
      </c>
      <c r="BM234" s="219" t="s">
        <v>344</v>
      </c>
    </row>
    <row r="235" spans="1:47" s="2" customFormat="1" ht="12">
      <c r="A235" s="34"/>
      <c r="B235" s="35"/>
      <c r="C235" s="36"/>
      <c r="D235" s="221" t="s">
        <v>123</v>
      </c>
      <c r="E235" s="36"/>
      <c r="F235" s="222" t="s">
        <v>343</v>
      </c>
      <c r="G235" s="36"/>
      <c r="H235" s="36"/>
      <c r="I235" s="223"/>
      <c r="J235" s="36"/>
      <c r="K235" s="36"/>
      <c r="L235" s="40"/>
      <c r="M235" s="224"/>
      <c r="N235" s="225"/>
      <c r="O235" s="88"/>
      <c r="P235" s="88"/>
      <c r="Q235" s="88"/>
      <c r="R235" s="88"/>
      <c r="S235" s="88"/>
      <c r="T235" s="89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3" t="s">
        <v>123</v>
      </c>
      <c r="AU235" s="13" t="s">
        <v>83</v>
      </c>
    </row>
    <row r="236" spans="1:65" s="2" customFormat="1" ht="16.5" customHeight="1">
      <c r="A236" s="34"/>
      <c r="B236" s="35"/>
      <c r="C236" s="207" t="s">
        <v>345</v>
      </c>
      <c r="D236" s="207" t="s">
        <v>115</v>
      </c>
      <c r="E236" s="208" t="s">
        <v>346</v>
      </c>
      <c r="F236" s="209" t="s">
        <v>347</v>
      </c>
      <c r="G236" s="210" t="s">
        <v>118</v>
      </c>
      <c r="H236" s="211">
        <v>1</v>
      </c>
      <c r="I236" s="212"/>
      <c r="J236" s="213">
        <f>ROUND(I236*H236,2)</f>
        <v>0</v>
      </c>
      <c r="K236" s="209" t="s">
        <v>119</v>
      </c>
      <c r="L236" s="214"/>
      <c r="M236" s="215" t="s">
        <v>1</v>
      </c>
      <c r="N236" s="216" t="s">
        <v>42</v>
      </c>
      <c r="O236" s="88"/>
      <c r="P236" s="217">
        <f>O236*H236</f>
        <v>0</v>
      </c>
      <c r="Q236" s="217">
        <v>0</v>
      </c>
      <c r="R236" s="217">
        <f>Q236*H236</f>
        <v>0</v>
      </c>
      <c r="S236" s="217">
        <v>0</v>
      </c>
      <c r="T236" s="21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9" t="s">
        <v>188</v>
      </c>
      <c r="AT236" s="219" t="s">
        <v>115</v>
      </c>
      <c r="AU236" s="219" t="s">
        <v>83</v>
      </c>
      <c r="AY236" s="13" t="s">
        <v>114</v>
      </c>
      <c r="BE236" s="220">
        <f>IF(N236="základní",J236,0)</f>
        <v>0</v>
      </c>
      <c r="BF236" s="220">
        <f>IF(N236="snížená",J236,0)</f>
        <v>0</v>
      </c>
      <c r="BG236" s="220">
        <f>IF(N236="zákl. přenesená",J236,0)</f>
        <v>0</v>
      </c>
      <c r="BH236" s="220">
        <f>IF(N236="sníž. přenesená",J236,0)</f>
        <v>0</v>
      </c>
      <c r="BI236" s="220">
        <f>IF(N236="nulová",J236,0)</f>
        <v>0</v>
      </c>
      <c r="BJ236" s="13" t="s">
        <v>121</v>
      </c>
      <c r="BK236" s="220">
        <f>ROUND(I236*H236,2)</f>
        <v>0</v>
      </c>
      <c r="BL236" s="13" t="s">
        <v>189</v>
      </c>
      <c r="BM236" s="219" t="s">
        <v>348</v>
      </c>
    </row>
    <row r="237" spans="1:47" s="2" customFormat="1" ht="12">
      <c r="A237" s="34"/>
      <c r="B237" s="35"/>
      <c r="C237" s="36"/>
      <c r="D237" s="221" t="s">
        <v>123</v>
      </c>
      <c r="E237" s="36"/>
      <c r="F237" s="222" t="s">
        <v>347</v>
      </c>
      <c r="G237" s="36"/>
      <c r="H237" s="36"/>
      <c r="I237" s="223"/>
      <c r="J237" s="36"/>
      <c r="K237" s="36"/>
      <c r="L237" s="40"/>
      <c r="M237" s="224"/>
      <c r="N237" s="225"/>
      <c r="O237" s="88"/>
      <c r="P237" s="88"/>
      <c r="Q237" s="88"/>
      <c r="R237" s="88"/>
      <c r="S237" s="88"/>
      <c r="T237" s="89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3" t="s">
        <v>123</v>
      </c>
      <c r="AU237" s="13" t="s">
        <v>83</v>
      </c>
    </row>
    <row r="238" spans="1:65" s="2" customFormat="1" ht="16.5" customHeight="1">
      <c r="A238" s="34"/>
      <c r="B238" s="35"/>
      <c r="C238" s="207" t="s">
        <v>349</v>
      </c>
      <c r="D238" s="207" t="s">
        <v>115</v>
      </c>
      <c r="E238" s="208" t="s">
        <v>350</v>
      </c>
      <c r="F238" s="209" t="s">
        <v>351</v>
      </c>
      <c r="G238" s="210" t="s">
        <v>118</v>
      </c>
      <c r="H238" s="211">
        <v>1</v>
      </c>
      <c r="I238" s="212"/>
      <c r="J238" s="213">
        <f>ROUND(I238*H238,2)</f>
        <v>0</v>
      </c>
      <c r="K238" s="209" t="s">
        <v>119</v>
      </c>
      <c r="L238" s="214"/>
      <c r="M238" s="215" t="s">
        <v>1</v>
      </c>
      <c r="N238" s="216" t="s">
        <v>42</v>
      </c>
      <c r="O238" s="88"/>
      <c r="P238" s="217">
        <f>O238*H238</f>
        <v>0</v>
      </c>
      <c r="Q238" s="217">
        <v>0</v>
      </c>
      <c r="R238" s="217">
        <f>Q238*H238</f>
        <v>0</v>
      </c>
      <c r="S238" s="217">
        <v>0</v>
      </c>
      <c r="T238" s="21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9" t="s">
        <v>188</v>
      </c>
      <c r="AT238" s="219" t="s">
        <v>115</v>
      </c>
      <c r="AU238" s="219" t="s">
        <v>83</v>
      </c>
      <c r="AY238" s="13" t="s">
        <v>114</v>
      </c>
      <c r="BE238" s="220">
        <f>IF(N238="základní",J238,0)</f>
        <v>0</v>
      </c>
      <c r="BF238" s="220">
        <f>IF(N238="snížená",J238,0)</f>
        <v>0</v>
      </c>
      <c r="BG238" s="220">
        <f>IF(N238="zákl. přenesená",J238,0)</f>
        <v>0</v>
      </c>
      <c r="BH238" s="220">
        <f>IF(N238="sníž. přenesená",J238,0)</f>
        <v>0</v>
      </c>
      <c r="BI238" s="220">
        <f>IF(N238="nulová",J238,0)</f>
        <v>0</v>
      </c>
      <c r="BJ238" s="13" t="s">
        <v>121</v>
      </c>
      <c r="BK238" s="220">
        <f>ROUND(I238*H238,2)</f>
        <v>0</v>
      </c>
      <c r="BL238" s="13" t="s">
        <v>189</v>
      </c>
      <c r="BM238" s="219" t="s">
        <v>352</v>
      </c>
    </row>
    <row r="239" spans="1:47" s="2" customFormat="1" ht="12">
      <c r="A239" s="34"/>
      <c r="B239" s="35"/>
      <c r="C239" s="36"/>
      <c r="D239" s="221" t="s">
        <v>123</v>
      </c>
      <c r="E239" s="36"/>
      <c r="F239" s="222" t="s">
        <v>351</v>
      </c>
      <c r="G239" s="36"/>
      <c r="H239" s="36"/>
      <c r="I239" s="223"/>
      <c r="J239" s="36"/>
      <c r="K239" s="36"/>
      <c r="L239" s="40"/>
      <c r="M239" s="224"/>
      <c r="N239" s="225"/>
      <c r="O239" s="88"/>
      <c r="P239" s="88"/>
      <c r="Q239" s="88"/>
      <c r="R239" s="88"/>
      <c r="S239" s="88"/>
      <c r="T239" s="89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3" t="s">
        <v>123</v>
      </c>
      <c r="AU239" s="13" t="s">
        <v>83</v>
      </c>
    </row>
    <row r="240" spans="1:65" s="2" customFormat="1" ht="16.5" customHeight="1">
      <c r="A240" s="34"/>
      <c r="B240" s="35"/>
      <c r="C240" s="207" t="s">
        <v>353</v>
      </c>
      <c r="D240" s="207" t="s">
        <v>115</v>
      </c>
      <c r="E240" s="208" t="s">
        <v>354</v>
      </c>
      <c r="F240" s="209" t="s">
        <v>355</v>
      </c>
      <c r="G240" s="210" t="s">
        <v>118</v>
      </c>
      <c r="H240" s="211">
        <v>2</v>
      </c>
      <c r="I240" s="212"/>
      <c r="J240" s="213">
        <f>ROUND(I240*H240,2)</f>
        <v>0</v>
      </c>
      <c r="K240" s="209" t="s">
        <v>119</v>
      </c>
      <c r="L240" s="214"/>
      <c r="M240" s="215" t="s">
        <v>1</v>
      </c>
      <c r="N240" s="216" t="s">
        <v>42</v>
      </c>
      <c r="O240" s="88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9" t="s">
        <v>120</v>
      </c>
      <c r="AT240" s="219" t="s">
        <v>115</v>
      </c>
      <c r="AU240" s="219" t="s">
        <v>83</v>
      </c>
      <c r="AY240" s="13" t="s">
        <v>114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3" t="s">
        <v>121</v>
      </c>
      <c r="BK240" s="220">
        <f>ROUND(I240*H240,2)</f>
        <v>0</v>
      </c>
      <c r="BL240" s="13" t="s">
        <v>121</v>
      </c>
      <c r="BM240" s="219" t="s">
        <v>356</v>
      </c>
    </row>
    <row r="241" spans="1:47" s="2" customFormat="1" ht="12">
      <c r="A241" s="34"/>
      <c r="B241" s="35"/>
      <c r="C241" s="36"/>
      <c r="D241" s="221" t="s">
        <v>123</v>
      </c>
      <c r="E241" s="36"/>
      <c r="F241" s="222" t="s">
        <v>355</v>
      </c>
      <c r="G241" s="36"/>
      <c r="H241" s="36"/>
      <c r="I241" s="223"/>
      <c r="J241" s="36"/>
      <c r="K241" s="36"/>
      <c r="L241" s="40"/>
      <c r="M241" s="224"/>
      <c r="N241" s="225"/>
      <c r="O241" s="88"/>
      <c r="P241" s="88"/>
      <c r="Q241" s="88"/>
      <c r="R241" s="88"/>
      <c r="S241" s="88"/>
      <c r="T241" s="89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3" t="s">
        <v>123</v>
      </c>
      <c r="AU241" s="13" t="s">
        <v>83</v>
      </c>
    </row>
    <row r="242" spans="1:65" s="2" customFormat="1" ht="16.5" customHeight="1">
      <c r="A242" s="34"/>
      <c r="B242" s="35"/>
      <c r="C242" s="207" t="s">
        <v>357</v>
      </c>
      <c r="D242" s="207" t="s">
        <v>115</v>
      </c>
      <c r="E242" s="208" t="s">
        <v>358</v>
      </c>
      <c r="F242" s="209" t="s">
        <v>359</v>
      </c>
      <c r="G242" s="210" t="s">
        <v>118</v>
      </c>
      <c r="H242" s="211">
        <v>1</v>
      </c>
      <c r="I242" s="212"/>
      <c r="J242" s="213">
        <f>ROUND(I242*H242,2)</f>
        <v>0</v>
      </c>
      <c r="K242" s="209" t="s">
        <v>119</v>
      </c>
      <c r="L242" s="214"/>
      <c r="M242" s="215" t="s">
        <v>1</v>
      </c>
      <c r="N242" s="216" t="s">
        <v>42</v>
      </c>
      <c r="O242" s="88"/>
      <c r="P242" s="217">
        <f>O242*H242</f>
        <v>0</v>
      </c>
      <c r="Q242" s="217">
        <v>0</v>
      </c>
      <c r="R242" s="217">
        <f>Q242*H242</f>
        <v>0</v>
      </c>
      <c r="S242" s="217">
        <v>0</v>
      </c>
      <c r="T242" s="218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9" t="s">
        <v>188</v>
      </c>
      <c r="AT242" s="219" t="s">
        <v>115</v>
      </c>
      <c r="AU242" s="219" t="s">
        <v>83</v>
      </c>
      <c r="AY242" s="13" t="s">
        <v>114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3" t="s">
        <v>121</v>
      </c>
      <c r="BK242" s="220">
        <f>ROUND(I242*H242,2)</f>
        <v>0</v>
      </c>
      <c r="BL242" s="13" t="s">
        <v>189</v>
      </c>
      <c r="BM242" s="219" t="s">
        <v>360</v>
      </c>
    </row>
    <row r="243" spans="1:47" s="2" customFormat="1" ht="12">
      <c r="A243" s="34"/>
      <c r="B243" s="35"/>
      <c r="C243" s="36"/>
      <c r="D243" s="221" t="s">
        <v>123</v>
      </c>
      <c r="E243" s="36"/>
      <c r="F243" s="222" t="s">
        <v>359</v>
      </c>
      <c r="G243" s="36"/>
      <c r="H243" s="36"/>
      <c r="I243" s="223"/>
      <c r="J243" s="36"/>
      <c r="K243" s="36"/>
      <c r="L243" s="40"/>
      <c r="M243" s="224"/>
      <c r="N243" s="225"/>
      <c r="O243" s="88"/>
      <c r="P243" s="88"/>
      <c r="Q243" s="88"/>
      <c r="R243" s="88"/>
      <c r="S243" s="88"/>
      <c r="T243" s="89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3" t="s">
        <v>123</v>
      </c>
      <c r="AU243" s="13" t="s">
        <v>83</v>
      </c>
    </row>
    <row r="244" spans="1:65" s="2" customFormat="1" ht="16.5" customHeight="1">
      <c r="A244" s="34"/>
      <c r="B244" s="35"/>
      <c r="C244" s="207" t="s">
        <v>361</v>
      </c>
      <c r="D244" s="207" t="s">
        <v>115</v>
      </c>
      <c r="E244" s="208" t="s">
        <v>362</v>
      </c>
      <c r="F244" s="209" t="s">
        <v>363</v>
      </c>
      <c r="G244" s="210" t="s">
        <v>118</v>
      </c>
      <c r="H244" s="211">
        <v>1</v>
      </c>
      <c r="I244" s="212"/>
      <c r="J244" s="213">
        <f>ROUND(I244*H244,2)</f>
        <v>0</v>
      </c>
      <c r="K244" s="209" t="s">
        <v>119</v>
      </c>
      <c r="L244" s="214"/>
      <c r="M244" s="215" t="s">
        <v>1</v>
      </c>
      <c r="N244" s="216" t="s">
        <v>42</v>
      </c>
      <c r="O244" s="88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9" t="s">
        <v>120</v>
      </c>
      <c r="AT244" s="219" t="s">
        <v>115</v>
      </c>
      <c r="AU244" s="219" t="s">
        <v>83</v>
      </c>
      <c r="AY244" s="13" t="s">
        <v>114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3" t="s">
        <v>121</v>
      </c>
      <c r="BK244" s="220">
        <f>ROUND(I244*H244,2)</f>
        <v>0</v>
      </c>
      <c r="BL244" s="13" t="s">
        <v>121</v>
      </c>
      <c r="BM244" s="219" t="s">
        <v>364</v>
      </c>
    </row>
    <row r="245" spans="1:47" s="2" customFormat="1" ht="12">
      <c r="A245" s="34"/>
      <c r="B245" s="35"/>
      <c r="C245" s="36"/>
      <c r="D245" s="221" t="s">
        <v>123</v>
      </c>
      <c r="E245" s="36"/>
      <c r="F245" s="222" t="s">
        <v>363</v>
      </c>
      <c r="G245" s="36"/>
      <c r="H245" s="36"/>
      <c r="I245" s="223"/>
      <c r="J245" s="36"/>
      <c r="K245" s="36"/>
      <c r="L245" s="40"/>
      <c r="M245" s="224"/>
      <c r="N245" s="225"/>
      <c r="O245" s="88"/>
      <c r="P245" s="88"/>
      <c r="Q245" s="88"/>
      <c r="R245" s="88"/>
      <c r="S245" s="88"/>
      <c r="T245" s="89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3" t="s">
        <v>123</v>
      </c>
      <c r="AU245" s="13" t="s">
        <v>83</v>
      </c>
    </row>
    <row r="246" spans="1:65" s="2" customFormat="1" ht="16.5" customHeight="1">
      <c r="A246" s="34"/>
      <c r="B246" s="35"/>
      <c r="C246" s="207" t="s">
        <v>365</v>
      </c>
      <c r="D246" s="207" t="s">
        <v>115</v>
      </c>
      <c r="E246" s="208" t="s">
        <v>366</v>
      </c>
      <c r="F246" s="209" t="s">
        <v>367</v>
      </c>
      <c r="G246" s="210" t="s">
        <v>118</v>
      </c>
      <c r="H246" s="211">
        <v>1</v>
      </c>
      <c r="I246" s="212"/>
      <c r="J246" s="213">
        <f>ROUND(I246*H246,2)</f>
        <v>0</v>
      </c>
      <c r="K246" s="209" t="s">
        <v>119</v>
      </c>
      <c r="L246" s="214"/>
      <c r="M246" s="215" t="s">
        <v>1</v>
      </c>
      <c r="N246" s="216" t="s">
        <v>42</v>
      </c>
      <c r="O246" s="88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9" t="s">
        <v>120</v>
      </c>
      <c r="AT246" s="219" t="s">
        <v>115</v>
      </c>
      <c r="AU246" s="219" t="s">
        <v>83</v>
      </c>
      <c r="AY246" s="13" t="s">
        <v>114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3" t="s">
        <v>121</v>
      </c>
      <c r="BK246" s="220">
        <f>ROUND(I246*H246,2)</f>
        <v>0</v>
      </c>
      <c r="BL246" s="13" t="s">
        <v>121</v>
      </c>
      <c r="BM246" s="219" t="s">
        <v>368</v>
      </c>
    </row>
    <row r="247" spans="1:47" s="2" customFormat="1" ht="12">
      <c r="A247" s="34"/>
      <c r="B247" s="35"/>
      <c r="C247" s="36"/>
      <c r="D247" s="221" t="s">
        <v>123</v>
      </c>
      <c r="E247" s="36"/>
      <c r="F247" s="222" t="s">
        <v>367</v>
      </c>
      <c r="G247" s="36"/>
      <c r="H247" s="36"/>
      <c r="I247" s="223"/>
      <c r="J247" s="36"/>
      <c r="K247" s="36"/>
      <c r="L247" s="40"/>
      <c r="M247" s="224"/>
      <c r="N247" s="225"/>
      <c r="O247" s="88"/>
      <c r="P247" s="88"/>
      <c r="Q247" s="88"/>
      <c r="R247" s="88"/>
      <c r="S247" s="88"/>
      <c r="T247" s="89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3" t="s">
        <v>123</v>
      </c>
      <c r="AU247" s="13" t="s">
        <v>83</v>
      </c>
    </row>
    <row r="248" spans="1:65" s="2" customFormat="1" ht="24.15" customHeight="1">
      <c r="A248" s="34"/>
      <c r="B248" s="35"/>
      <c r="C248" s="207" t="s">
        <v>369</v>
      </c>
      <c r="D248" s="207" t="s">
        <v>115</v>
      </c>
      <c r="E248" s="208" t="s">
        <v>370</v>
      </c>
      <c r="F248" s="209" t="s">
        <v>371</v>
      </c>
      <c r="G248" s="210" t="s">
        <v>118</v>
      </c>
      <c r="H248" s="211">
        <v>1</v>
      </c>
      <c r="I248" s="212"/>
      <c r="J248" s="213">
        <f>ROUND(I248*H248,2)</f>
        <v>0</v>
      </c>
      <c r="K248" s="209" t="s">
        <v>119</v>
      </c>
      <c r="L248" s="214"/>
      <c r="M248" s="215" t="s">
        <v>1</v>
      </c>
      <c r="N248" s="216" t="s">
        <v>42</v>
      </c>
      <c r="O248" s="88"/>
      <c r="P248" s="217">
        <f>O248*H248</f>
        <v>0</v>
      </c>
      <c r="Q248" s="217">
        <v>0</v>
      </c>
      <c r="R248" s="217">
        <f>Q248*H248</f>
        <v>0</v>
      </c>
      <c r="S248" s="217">
        <v>0</v>
      </c>
      <c r="T248" s="21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9" t="s">
        <v>120</v>
      </c>
      <c r="AT248" s="219" t="s">
        <v>115</v>
      </c>
      <c r="AU248" s="219" t="s">
        <v>83</v>
      </c>
      <c r="AY248" s="13" t="s">
        <v>114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3" t="s">
        <v>121</v>
      </c>
      <c r="BK248" s="220">
        <f>ROUND(I248*H248,2)</f>
        <v>0</v>
      </c>
      <c r="BL248" s="13" t="s">
        <v>121</v>
      </c>
      <c r="BM248" s="219" t="s">
        <v>372</v>
      </c>
    </row>
    <row r="249" spans="1:47" s="2" customFormat="1" ht="12">
      <c r="A249" s="34"/>
      <c r="B249" s="35"/>
      <c r="C249" s="36"/>
      <c r="D249" s="221" t="s">
        <v>123</v>
      </c>
      <c r="E249" s="36"/>
      <c r="F249" s="222" t="s">
        <v>371</v>
      </c>
      <c r="G249" s="36"/>
      <c r="H249" s="36"/>
      <c r="I249" s="223"/>
      <c r="J249" s="36"/>
      <c r="K249" s="36"/>
      <c r="L249" s="40"/>
      <c r="M249" s="224"/>
      <c r="N249" s="225"/>
      <c r="O249" s="88"/>
      <c r="P249" s="88"/>
      <c r="Q249" s="88"/>
      <c r="R249" s="88"/>
      <c r="S249" s="88"/>
      <c r="T249" s="89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3" t="s">
        <v>123</v>
      </c>
      <c r="AU249" s="13" t="s">
        <v>83</v>
      </c>
    </row>
    <row r="250" spans="1:65" s="2" customFormat="1" ht="16.5" customHeight="1">
      <c r="A250" s="34"/>
      <c r="B250" s="35"/>
      <c r="C250" s="227" t="s">
        <v>373</v>
      </c>
      <c r="D250" s="227" t="s">
        <v>126</v>
      </c>
      <c r="E250" s="228" t="s">
        <v>374</v>
      </c>
      <c r="F250" s="229" t="s">
        <v>375</v>
      </c>
      <c r="G250" s="230" t="s">
        <v>118</v>
      </c>
      <c r="H250" s="231">
        <v>8</v>
      </c>
      <c r="I250" s="232"/>
      <c r="J250" s="233">
        <f>ROUND(I250*H250,2)</f>
        <v>0</v>
      </c>
      <c r="K250" s="229" t="s">
        <v>129</v>
      </c>
      <c r="L250" s="40"/>
      <c r="M250" s="234" t="s">
        <v>1</v>
      </c>
      <c r="N250" s="235" t="s">
        <v>42</v>
      </c>
      <c r="O250" s="88"/>
      <c r="P250" s="217">
        <f>O250*H250</f>
        <v>0</v>
      </c>
      <c r="Q250" s="217">
        <v>0</v>
      </c>
      <c r="R250" s="217">
        <f>Q250*H250</f>
        <v>0</v>
      </c>
      <c r="S250" s="217">
        <v>0</v>
      </c>
      <c r="T250" s="218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9" t="s">
        <v>83</v>
      </c>
      <c r="AT250" s="219" t="s">
        <v>126</v>
      </c>
      <c r="AU250" s="219" t="s">
        <v>83</v>
      </c>
      <c r="AY250" s="13" t="s">
        <v>114</v>
      </c>
      <c r="BE250" s="220">
        <f>IF(N250="základní",J250,0)</f>
        <v>0</v>
      </c>
      <c r="BF250" s="220">
        <f>IF(N250="snížená",J250,0)</f>
        <v>0</v>
      </c>
      <c r="BG250" s="220">
        <f>IF(N250="zákl. přenesená",J250,0)</f>
        <v>0</v>
      </c>
      <c r="BH250" s="220">
        <f>IF(N250="sníž. přenesená",J250,0)</f>
        <v>0</v>
      </c>
      <c r="BI250" s="220">
        <f>IF(N250="nulová",J250,0)</f>
        <v>0</v>
      </c>
      <c r="BJ250" s="13" t="s">
        <v>121</v>
      </c>
      <c r="BK250" s="220">
        <f>ROUND(I250*H250,2)</f>
        <v>0</v>
      </c>
      <c r="BL250" s="13" t="s">
        <v>83</v>
      </c>
      <c r="BM250" s="219" t="s">
        <v>376</v>
      </c>
    </row>
    <row r="251" spans="1:47" s="2" customFormat="1" ht="12">
      <c r="A251" s="34"/>
      <c r="B251" s="35"/>
      <c r="C251" s="36"/>
      <c r="D251" s="221" t="s">
        <v>123</v>
      </c>
      <c r="E251" s="36"/>
      <c r="F251" s="222" t="s">
        <v>375</v>
      </c>
      <c r="G251" s="36"/>
      <c r="H251" s="36"/>
      <c r="I251" s="223"/>
      <c r="J251" s="36"/>
      <c r="K251" s="36"/>
      <c r="L251" s="40"/>
      <c r="M251" s="224"/>
      <c r="N251" s="225"/>
      <c r="O251" s="88"/>
      <c r="P251" s="88"/>
      <c r="Q251" s="88"/>
      <c r="R251" s="88"/>
      <c r="S251" s="88"/>
      <c r="T251" s="89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3" t="s">
        <v>123</v>
      </c>
      <c r="AU251" s="13" t="s">
        <v>83</v>
      </c>
    </row>
    <row r="252" spans="1:65" s="2" customFormat="1" ht="24.15" customHeight="1">
      <c r="A252" s="34"/>
      <c r="B252" s="35"/>
      <c r="C252" s="207" t="s">
        <v>377</v>
      </c>
      <c r="D252" s="207" t="s">
        <v>115</v>
      </c>
      <c r="E252" s="208" t="s">
        <v>378</v>
      </c>
      <c r="F252" s="209" t="s">
        <v>379</v>
      </c>
      <c r="G252" s="210" t="s">
        <v>118</v>
      </c>
      <c r="H252" s="211">
        <v>1</v>
      </c>
      <c r="I252" s="212"/>
      <c r="J252" s="213">
        <f>ROUND(I252*H252,2)</f>
        <v>0</v>
      </c>
      <c r="K252" s="209" t="s">
        <v>129</v>
      </c>
      <c r="L252" s="214"/>
      <c r="M252" s="215" t="s">
        <v>1</v>
      </c>
      <c r="N252" s="216" t="s">
        <v>42</v>
      </c>
      <c r="O252" s="88"/>
      <c r="P252" s="217">
        <f>O252*H252</f>
        <v>0</v>
      </c>
      <c r="Q252" s="217">
        <v>0</v>
      </c>
      <c r="R252" s="217">
        <f>Q252*H252</f>
        <v>0</v>
      </c>
      <c r="S252" s="217">
        <v>0</v>
      </c>
      <c r="T252" s="218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19" t="s">
        <v>85</v>
      </c>
      <c r="AT252" s="219" t="s">
        <v>115</v>
      </c>
      <c r="AU252" s="219" t="s">
        <v>83</v>
      </c>
      <c r="AY252" s="13" t="s">
        <v>114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3" t="s">
        <v>121</v>
      </c>
      <c r="BK252" s="220">
        <f>ROUND(I252*H252,2)</f>
        <v>0</v>
      </c>
      <c r="BL252" s="13" t="s">
        <v>83</v>
      </c>
      <c r="BM252" s="219" t="s">
        <v>380</v>
      </c>
    </row>
    <row r="253" spans="1:47" s="2" customFormat="1" ht="12">
      <c r="A253" s="34"/>
      <c r="B253" s="35"/>
      <c r="C253" s="36"/>
      <c r="D253" s="221" t="s">
        <v>123</v>
      </c>
      <c r="E253" s="36"/>
      <c r="F253" s="222" t="s">
        <v>379</v>
      </c>
      <c r="G253" s="36"/>
      <c r="H253" s="36"/>
      <c r="I253" s="223"/>
      <c r="J253" s="36"/>
      <c r="K253" s="36"/>
      <c r="L253" s="40"/>
      <c r="M253" s="224"/>
      <c r="N253" s="225"/>
      <c r="O253" s="88"/>
      <c r="P253" s="88"/>
      <c r="Q253" s="88"/>
      <c r="R253" s="88"/>
      <c r="S253" s="88"/>
      <c r="T253" s="89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3" t="s">
        <v>123</v>
      </c>
      <c r="AU253" s="13" t="s">
        <v>83</v>
      </c>
    </row>
    <row r="254" spans="1:65" s="2" customFormat="1" ht="24.15" customHeight="1">
      <c r="A254" s="34"/>
      <c r="B254" s="35"/>
      <c r="C254" s="207" t="s">
        <v>381</v>
      </c>
      <c r="D254" s="207" t="s">
        <v>115</v>
      </c>
      <c r="E254" s="208" t="s">
        <v>382</v>
      </c>
      <c r="F254" s="209" t="s">
        <v>383</v>
      </c>
      <c r="G254" s="210" t="s">
        <v>118</v>
      </c>
      <c r="H254" s="211">
        <v>1</v>
      </c>
      <c r="I254" s="212"/>
      <c r="J254" s="213">
        <f>ROUND(I254*H254,2)</f>
        <v>0</v>
      </c>
      <c r="K254" s="209" t="s">
        <v>129</v>
      </c>
      <c r="L254" s="214"/>
      <c r="M254" s="215" t="s">
        <v>1</v>
      </c>
      <c r="N254" s="216" t="s">
        <v>42</v>
      </c>
      <c r="O254" s="88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9" t="s">
        <v>85</v>
      </c>
      <c r="AT254" s="219" t="s">
        <v>115</v>
      </c>
      <c r="AU254" s="219" t="s">
        <v>83</v>
      </c>
      <c r="AY254" s="13" t="s">
        <v>114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3" t="s">
        <v>121</v>
      </c>
      <c r="BK254" s="220">
        <f>ROUND(I254*H254,2)</f>
        <v>0</v>
      </c>
      <c r="BL254" s="13" t="s">
        <v>83</v>
      </c>
      <c r="BM254" s="219" t="s">
        <v>384</v>
      </c>
    </row>
    <row r="255" spans="1:47" s="2" customFormat="1" ht="12">
      <c r="A255" s="34"/>
      <c r="B255" s="35"/>
      <c r="C255" s="36"/>
      <c r="D255" s="221" t="s">
        <v>123</v>
      </c>
      <c r="E255" s="36"/>
      <c r="F255" s="222" t="s">
        <v>383</v>
      </c>
      <c r="G255" s="36"/>
      <c r="H255" s="36"/>
      <c r="I255" s="223"/>
      <c r="J255" s="36"/>
      <c r="K255" s="36"/>
      <c r="L255" s="40"/>
      <c r="M255" s="224"/>
      <c r="N255" s="225"/>
      <c r="O255" s="88"/>
      <c r="P255" s="88"/>
      <c r="Q255" s="88"/>
      <c r="R255" s="88"/>
      <c r="S255" s="88"/>
      <c r="T255" s="89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3" t="s">
        <v>123</v>
      </c>
      <c r="AU255" s="13" t="s">
        <v>83</v>
      </c>
    </row>
    <row r="256" spans="1:65" s="2" customFormat="1" ht="24.15" customHeight="1">
      <c r="A256" s="34"/>
      <c r="B256" s="35"/>
      <c r="C256" s="207" t="s">
        <v>385</v>
      </c>
      <c r="D256" s="207" t="s">
        <v>115</v>
      </c>
      <c r="E256" s="208" t="s">
        <v>386</v>
      </c>
      <c r="F256" s="209" t="s">
        <v>387</v>
      </c>
      <c r="G256" s="210" t="s">
        <v>118</v>
      </c>
      <c r="H256" s="211">
        <v>1</v>
      </c>
      <c r="I256" s="212"/>
      <c r="J256" s="213">
        <f>ROUND(I256*H256,2)</f>
        <v>0</v>
      </c>
      <c r="K256" s="209" t="s">
        <v>129</v>
      </c>
      <c r="L256" s="214"/>
      <c r="M256" s="215" t="s">
        <v>1</v>
      </c>
      <c r="N256" s="216" t="s">
        <v>42</v>
      </c>
      <c r="O256" s="88"/>
      <c r="P256" s="217">
        <f>O256*H256</f>
        <v>0</v>
      </c>
      <c r="Q256" s="217">
        <v>0</v>
      </c>
      <c r="R256" s="217">
        <f>Q256*H256</f>
        <v>0</v>
      </c>
      <c r="S256" s="217">
        <v>0</v>
      </c>
      <c r="T256" s="218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9" t="s">
        <v>85</v>
      </c>
      <c r="AT256" s="219" t="s">
        <v>115</v>
      </c>
      <c r="AU256" s="219" t="s">
        <v>83</v>
      </c>
      <c r="AY256" s="13" t="s">
        <v>114</v>
      </c>
      <c r="BE256" s="220">
        <f>IF(N256="základní",J256,0)</f>
        <v>0</v>
      </c>
      <c r="BF256" s="220">
        <f>IF(N256="snížená",J256,0)</f>
        <v>0</v>
      </c>
      <c r="BG256" s="220">
        <f>IF(N256="zákl. přenesená",J256,0)</f>
        <v>0</v>
      </c>
      <c r="BH256" s="220">
        <f>IF(N256="sníž. přenesená",J256,0)</f>
        <v>0</v>
      </c>
      <c r="BI256" s="220">
        <f>IF(N256="nulová",J256,0)</f>
        <v>0</v>
      </c>
      <c r="BJ256" s="13" t="s">
        <v>121</v>
      </c>
      <c r="BK256" s="220">
        <f>ROUND(I256*H256,2)</f>
        <v>0</v>
      </c>
      <c r="BL256" s="13" t="s">
        <v>83</v>
      </c>
      <c r="BM256" s="219" t="s">
        <v>388</v>
      </c>
    </row>
    <row r="257" spans="1:47" s="2" customFormat="1" ht="12">
      <c r="A257" s="34"/>
      <c r="B257" s="35"/>
      <c r="C257" s="36"/>
      <c r="D257" s="221" t="s">
        <v>123</v>
      </c>
      <c r="E257" s="36"/>
      <c r="F257" s="222" t="s">
        <v>387</v>
      </c>
      <c r="G257" s="36"/>
      <c r="H257" s="36"/>
      <c r="I257" s="223"/>
      <c r="J257" s="36"/>
      <c r="K257" s="36"/>
      <c r="L257" s="40"/>
      <c r="M257" s="224"/>
      <c r="N257" s="225"/>
      <c r="O257" s="88"/>
      <c r="P257" s="88"/>
      <c r="Q257" s="88"/>
      <c r="R257" s="88"/>
      <c r="S257" s="88"/>
      <c r="T257" s="89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3" t="s">
        <v>123</v>
      </c>
      <c r="AU257" s="13" t="s">
        <v>83</v>
      </c>
    </row>
    <row r="258" spans="1:65" s="2" customFormat="1" ht="16.5" customHeight="1">
      <c r="A258" s="34"/>
      <c r="B258" s="35"/>
      <c r="C258" s="227" t="s">
        <v>189</v>
      </c>
      <c r="D258" s="227" t="s">
        <v>126</v>
      </c>
      <c r="E258" s="228" t="s">
        <v>389</v>
      </c>
      <c r="F258" s="229" t="s">
        <v>390</v>
      </c>
      <c r="G258" s="230" t="s">
        <v>118</v>
      </c>
      <c r="H258" s="231">
        <v>1</v>
      </c>
      <c r="I258" s="232"/>
      <c r="J258" s="233">
        <f>ROUND(I258*H258,2)</f>
        <v>0</v>
      </c>
      <c r="K258" s="229" t="s">
        <v>129</v>
      </c>
      <c r="L258" s="40"/>
      <c r="M258" s="234" t="s">
        <v>1</v>
      </c>
      <c r="N258" s="235" t="s">
        <v>42</v>
      </c>
      <c r="O258" s="88"/>
      <c r="P258" s="217">
        <f>O258*H258</f>
        <v>0</v>
      </c>
      <c r="Q258" s="217">
        <v>0</v>
      </c>
      <c r="R258" s="217">
        <f>Q258*H258</f>
        <v>0</v>
      </c>
      <c r="S258" s="217">
        <v>0</v>
      </c>
      <c r="T258" s="21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9" t="s">
        <v>83</v>
      </c>
      <c r="AT258" s="219" t="s">
        <v>126</v>
      </c>
      <c r="AU258" s="219" t="s">
        <v>83</v>
      </c>
      <c r="AY258" s="13" t="s">
        <v>114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3" t="s">
        <v>121</v>
      </c>
      <c r="BK258" s="220">
        <f>ROUND(I258*H258,2)</f>
        <v>0</v>
      </c>
      <c r="BL258" s="13" t="s">
        <v>83</v>
      </c>
      <c r="BM258" s="219" t="s">
        <v>391</v>
      </c>
    </row>
    <row r="259" spans="1:47" s="2" customFormat="1" ht="12">
      <c r="A259" s="34"/>
      <c r="B259" s="35"/>
      <c r="C259" s="36"/>
      <c r="D259" s="221" t="s">
        <v>123</v>
      </c>
      <c r="E259" s="36"/>
      <c r="F259" s="222" t="s">
        <v>392</v>
      </c>
      <c r="G259" s="36"/>
      <c r="H259" s="36"/>
      <c r="I259" s="223"/>
      <c r="J259" s="36"/>
      <c r="K259" s="36"/>
      <c r="L259" s="40"/>
      <c r="M259" s="224"/>
      <c r="N259" s="225"/>
      <c r="O259" s="88"/>
      <c r="P259" s="88"/>
      <c r="Q259" s="88"/>
      <c r="R259" s="88"/>
      <c r="S259" s="88"/>
      <c r="T259" s="89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3" t="s">
        <v>123</v>
      </c>
      <c r="AU259" s="13" t="s">
        <v>83</v>
      </c>
    </row>
    <row r="260" spans="1:65" s="2" customFormat="1" ht="24.15" customHeight="1">
      <c r="A260" s="34"/>
      <c r="B260" s="35"/>
      <c r="C260" s="207" t="s">
        <v>393</v>
      </c>
      <c r="D260" s="207" t="s">
        <v>115</v>
      </c>
      <c r="E260" s="208" t="s">
        <v>394</v>
      </c>
      <c r="F260" s="209" t="s">
        <v>395</v>
      </c>
      <c r="G260" s="210" t="s">
        <v>118</v>
      </c>
      <c r="H260" s="211">
        <v>1</v>
      </c>
      <c r="I260" s="212"/>
      <c r="J260" s="213">
        <f>ROUND(I260*H260,2)</f>
        <v>0</v>
      </c>
      <c r="K260" s="209" t="s">
        <v>129</v>
      </c>
      <c r="L260" s="214"/>
      <c r="M260" s="215" t="s">
        <v>1</v>
      </c>
      <c r="N260" s="216" t="s">
        <v>42</v>
      </c>
      <c r="O260" s="88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9" t="s">
        <v>85</v>
      </c>
      <c r="AT260" s="219" t="s">
        <v>115</v>
      </c>
      <c r="AU260" s="219" t="s">
        <v>83</v>
      </c>
      <c r="AY260" s="13" t="s">
        <v>114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3" t="s">
        <v>121</v>
      </c>
      <c r="BK260" s="220">
        <f>ROUND(I260*H260,2)</f>
        <v>0</v>
      </c>
      <c r="BL260" s="13" t="s">
        <v>83</v>
      </c>
      <c r="BM260" s="219" t="s">
        <v>396</v>
      </c>
    </row>
    <row r="261" spans="1:47" s="2" customFormat="1" ht="12">
      <c r="A261" s="34"/>
      <c r="B261" s="35"/>
      <c r="C261" s="36"/>
      <c r="D261" s="221" t="s">
        <v>123</v>
      </c>
      <c r="E261" s="36"/>
      <c r="F261" s="222" t="s">
        <v>395</v>
      </c>
      <c r="G261" s="36"/>
      <c r="H261" s="36"/>
      <c r="I261" s="223"/>
      <c r="J261" s="36"/>
      <c r="K261" s="36"/>
      <c r="L261" s="40"/>
      <c r="M261" s="224"/>
      <c r="N261" s="225"/>
      <c r="O261" s="88"/>
      <c r="P261" s="88"/>
      <c r="Q261" s="88"/>
      <c r="R261" s="88"/>
      <c r="S261" s="88"/>
      <c r="T261" s="89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3" t="s">
        <v>123</v>
      </c>
      <c r="AU261" s="13" t="s">
        <v>83</v>
      </c>
    </row>
    <row r="262" spans="1:65" s="2" customFormat="1" ht="24.15" customHeight="1">
      <c r="A262" s="34"/>
      <c r="B262" s="35"/>
      <c r="C262" s="227" t="s">
        <v>397</v>
      </c>
      <c r="D262" s="227" t="s">
        <v>126</v>
      </c>
      <c r="E262" s="228" t="s">
        <v>398</v>
      </c>
      <c r="F262" s="229" t="s">
        <v>399</v>
      </c>
      <c r="G262" s="230" t="s">
        <v>118</v>
      </c>
      <c r="H262" s="231">
        <v>1</v>
      </c>
      <c r="I262" s="232"/>
      <c r="J262" s="233">
        <f>ROUND(I262*H262,2)</f>
        <v>0</v>
      </c>
      <c r="K262" s="229" t="s">
        <v>129</v>
      </c>
      <c r="L262" s="40"/>
      <c r="M262" s="234" t="s">
        <v>1</v>
      </c>
      <c r="N262" s="235" t="s">
        <v>42</v>
      </c>
      <c r="O262" s="88"/>
      <c r="P262" s="217">
        <f>O262*H262</f>
        <v>0</v>
      </c>
      <c r="Q262" s="217">
        <v>0</v>
      </c>
      <c r="R262" s="217">
        <f>Q262*H262</f>
        <v>0</v>
      </c>
      <c r="S262" s="217">
        <v>0</v>
      </c>
      <c r="T262" s="21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9" t="s">
        <v>83</v>
      </c>
      <c r="AT262" s="219" t="s">
        <v>126</v>
      </c>
      <c r="AU262" s="219" t="s">
        <v>83</v>
      </c>
      <c r="AY262" s="13" t="s">
        <v>114</v>
      </c>
      <c r="BE262" s="220">
        <f>IF(N262="základní",J262,0)</f>
        <v>0</v>
      </c>
      <c r="BF262" s="220">
        <f>IF(N262="snížená",J262,0)</f>
        <v>0</v>
      </c>
      <c r="BG262" s="220">
        <f>IF(N262="zákl. přenesená",J262,0)</f>
        <v>0</v>
      </c>
      <c r="BH262" s="220">
        <f>IF(N262="sníž. přenesená",J262,0)</f>
        <v>0</v>
      </c>
      <c r="BI262" s="220">
        <f>IF(N262="nulová",J262,0)</f>
        <v>0</v>
      </c>
      <c r="BJ262" s="13" t="s">
        <v>121</v>
      </c>
      <c r="BK262" s="220">
        <f>ROUND(I262*H262,2)</f>
        <v>0</v>
      </c>
      <c r="BL262" s="13" t="s">
        <v>83</v>
      </c>
      <c r="BM262" s="219" t="s">
        <v>400</v>
      </c>
    </row>
    <row r="263" spans="1:47" s="2" customFormat="1" ht="12">
      <c r="A263" s="34"/>
      <c r="B263" s="35"/>
      <c r="C263" s="36"/>
      <c r="D263" s="221" t="s">
        <v>123</v>
      </c>
      <c r="E263" s="36"/>
      <c r="F263" s="222" t="s">
        <v>399</v>
      </c>
      <c r="G263" s="36"/>
      <c r="H263" s="36"/>
      <c r="I263" s="223"/>
      <c r="J263" s="36"/>
      <c r="K263" s="36"/>
      <c r="L263" s="40"/>
      <c r="M263" s="224"/>
      <c r="N263" s="225"/>
      <c r="O263" s="88"/>
      <c r="P263" s="88"/>
      <c r="Q263" s="88"/>
      <c r="R263" s="88"/>
      <c r="S263" s="88"/>
      <c r="T263" s="89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3" t="s">
        <v>123</v>
      </c>
      <c r="AU263" s="13" t="s">
        <v>83</v>
      </c>
    </row>
    <row r="264" spans="1:65" s="2" customFormat="1" ht="24.15" customHeight="1">
      <c r="A264" s="34"/>
      <c r="B264" s="35"/>
      <c r="C264" s="207" t="s">
        <v>401</v>
      </c>
      <c r="D264" s="207" t="s">
        <v>115</v>
      </c>
      <c r="E264" s="208" t="s">
        <v>402</v>
      </c>
      <c r="F264" s="209" t="s">
        <v>403</v>
      </c>
      <c r="G264" s="210" t="s">
        <v>118</v>
      </c>
      <c r="H264" s="211">
        <v>1</v>
      </c>
      <c r="I264" s="212"/>
      <c r="J264" s="213">
        <f>ROUND(I264*H264,2)</f>
        <v>0</v>
      </c>
      <c r="K264" s="209" t="s">
        <v>129</v>
      </c>
      <c r="L264" s="214"/>
      <c r="M264" s="215" t="s">
        <v>1</v>
      </c>
      <c r="N264" s="216" t="s">
        <v>42</v>
      </c>
      <c r="O264" s="88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19" t="s">
        <v>85</v>
      </c>
      <c r="AT264" s="219" t="s">
        <v>115</v>
      </c>
      <c r="AU264" s="219" t="s">
        <v>83</v>
      </c>
      <c r="AY264" s="13" t="s">
        <v>114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3" t="s">
        <v>121</v>
      </c>
      <c r="BK264" s="220">
        <f>ROUND(I264*H264,2)</f>
        <v>0</v>
      </c>
      <c r="BL264" s="13" t="s">
        <v>83</v>
      </c>
      <c r="BM264" s="219" t="s">
        <v>404</v>
      </c>
    </row>
    <row r="265" spans="1:47" s="2" customFormat="1" ht="12">
      <c r="A265" s="34"/>
      <c r="B265" s="35"/>
      <c r="C265" s="36"/>
      <c r="D265" s="221" t="s">
        <v>123</v>
      </c>
      <c r="E265" s="36"/>
      <c r="F265" s="222" t="s">
        <v>403</v>
      </c>
      <c r="G265" s="36"/>
      <c r="H265" s="36"/>
      <c r="I265" s="223"/>
      <c r="J265" s="36"/>
      <c r="K265" s="36"/>
      <c r="L265" s="40"/>
      <c r="M265" s="224"/>
      <c r="N265" s="225"/>
      <c r="O265" s="88"/>
      <c r="P265" s="88"/>
      <c r="Q265" s="88"/>
      <c r="R265" s="88"/>
      <c r="S265" s="88"/>
      <c r="T265" s="89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3" t="s">
        <v>123</v>
      </c>
      <c r="AU265" s="13" t="s">
        <v>83</v>
      </c>
    </row>
    <row r="266" spans="1:65" s="2" customFormat="1" ht="24.15" customHeight="1">
      <c r="A266" s="34"/>
      <c r="B266" s="35"/>
      <c r="C266" s="207" t="s">
        <v>405</v>
      </c>
      <c r="D266" s="207" t="s">
        <v>115</v>
      </c>
      <c r="E266" s="208" t="s">
        <v>406</v>
      </c>
      <c r="F266" s="209" t="s">
        <v>407</v>
      </c>
      <c r="G266" s="210" t="s">
        <v>118</v>
      </c>
      <c r="H266" s="211">
        <v>6</v>
      </c>
      <c r="I266" s="212"/>
      <c r="J266" s="213">
        <f>ROUND(I266*H266,2)</f>
        <v>0</v>
      </c>
      <c r="K266" s="209" t="s">
        <v>119</v>
      </c>
      <c r="L266" s="214"/>
      <c r="M266" s="215" t="s">
        <v>1</v>
      </c>
      <c r="N266" s="216" t="s">
        <v>42</v>
      </c>
      <c r="O266" s="88"/>
      <c r="P266" s="217">
        <f>O266*H266</f>
        <v>0</v>
      </c>
      <c r="Q266" s="217">
        <v>0</v>
      </c>
      <c r="R266" s="217">
        <f>Q266*H266</f>
        <v>0</v>
      </c>
      <c r="S266" s="217">
        <v>0</v>
      </c>
      <c r="T266" s="218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9" t="s">
        <v>188</v>
      </c>
      <c r="AT266" s="219" t="s">
        <v>115</v>
      </c>
      <c r="AU266" s="219" t="s">
        <v>83</v>
      </c>
      <c r="AY266" s="13" t="s">
        <v>114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3" t="s">
        <v>121</v>
      </c>
      <c r="BK266" s="220">
        <f>ROUND(I266*H266,2)</f>
        <v>0</v>
      </c>
      <c r="BL266" s="13" t="s">
        <v>189</v>
      </c>
      <c r="BM266" s="219" t="s">
        <v>408</v>
      </c>
    </row>
    <row r="267" spans="1:47" s="2" customFormat="1" ht="12">
      <c r="A267" s="34"/>
      <c r="B267" s="35"/>
      <c r="C267" s="36"/>
      <c r="D267" s="221" t="s">
        <v>123</v>
      </c>
      <c r="E267" s="36"/>
      <c r="F267" s="222" t="s">
        <v>407</v>
      </c>
      <c r="G267" s="36"/>
      <c r="H267" s="36"/>
      <c r="I267" s="223"/>
      <c r="J267" s="36"/>
      <c r="K267" s="36"/>
      <c r="L267" s="40"/>
      <c r="M267" s="224"/>
      <c r="N267" s="225"/>
      <c r="O267" s="88"/>
      <c r="P267" s="88"/>
      <c r="Q267" s="88"/>
      <c r="R267" s="88"/>
      <c r="S267" s="88"/>
      <c r="T267" s="89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3" t="s">
        <v>123</v>
      </c>
      <c r="AU267" s="13" t="s">
        <v>83</v>
      </c>
    </row>
    <row r="268" spans="1:65" s="2" customFormat="1" ht="24.15" customHeight="1">
      <c r="A268" s="34"/>
      <c r="B268" s="35"/>
      <c r="C268" s="207" t="s">
        <v>409</v>
      </c>
      <c r="D268" s="207" t="s">
        <v>115</v>
      </c>
      <c r="E268" s="208" t="s">
        <v>410</v>
      </c>
      <c r="F268" s="209" t="s">
        <v>411</v>
      </c>
      <c r="G268" s="210" t="s">
        <v>118</v>
      </c>
      <c r="H268" s="211">
        <v>1</v>
      </c>
      <c r="I268" s="212"/>
      <c r="J268" s="213">
        <f>ROUND(I268*H268,2)</f>
        <v>0</v>
      </c>
      <c r="K268" s="209" t="s">
        <v>119</v>
      </c>
      <c r="L268" s="214"/>
      <c r="M268" s="215" t="s">
        <v>1</v>
      </c>
      <c r="N268" s="216" t="s">
        <v>42</v>
      </c>
      <c r="O268" s="88"/>
      <c r="P268" s="217">
        <f>O268*H268</f>
        <v>0</v>
      </c>
      <c r="Q268" s="217">
        <v>0</v>
      </c>
      <c r="R268" s="217">
        <f>Q268*H268</f>
        <v>0</v>
      </c>
      <c r="S268" s="217">
        <v>0</v>
      </c>
      <c r="T268" s="218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9" t="s">
        <v>188</v>
      </c>
      <c r="AT268" s="219" t="s">
        <v>115</v>
      </c>
      <c r="AU268" s="219" t="s">
        <v>83</v>
      </c>
      <c r="AY268" s="13" t="s">
        <v>114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3" t="s">
        <v>121</v>
      </c>
      <c r="BK268" s="220">
        <f>ROUND(I268*H268,2)</f>
        <v>0</v>
      </c>
      <c r="BL268" s="13" t="s">
        <v>189</v>
      </c>
      <c r="BM268" s="219" t="s">
        <v>412</v>
      </c>
    </row>
    <row r="269" spans="1:47" s="2" customFormat="1" ht="12">
      <c r="A269" s="34"/>
      <c r="B269" s="35"/>
      <c r="C269" s="36"/>
      <c r="D269" s="221" t="s">
        <v>123</v>
      </c>
      <c r="E269" s="36"/>
      <c r="F269" s="222" t="s">
        <v>411</v>
      </c>
      <c r="G269" s="36"/>
      <c r="H269" s="36"/>
      <c r="I269" s="223"/>
      <c r="J269" s="36"/>
      <c r="K269" s="36"/>
      <c r="L269" s="40"/>
      <c r="M269" s="224"/>
      <c r="N269" s="225"/>
      <c r="O269" s="88"/>
      <c r="P269" s="88"/>
      <c r="Q269" s="88"/>
      <c r="R269" s="88"/>
      <c r="S269" s="88"/>
      <c r="T269" s="89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3" t="s">
        <v>123</v>
      </c>
      <c r="AU269" s="13" t="s">
        <v>83</v>
      </c>
    </row>
    <row r="270" spans="1:65" s="2" customFormat="1" ht="24.15" customHeight="1">
      <c r="A270" s="34"/>
      <c r="B270" s="35"/>
      <c r="C270" s="207" t="s">
        <v>413</v>
      </c>
      <c r="D270" s="207" t="s">
        <v>115</v>
      </c>
      <c r="E270" s="208" t="s">
        <v>414</v>
      </c>
      <c r="F270" s="209" t="s">
        <v>415</v>
      </c>
      <c r="G270" s="210" t="s">
        <v>118</v>
      </c>
      <c r="H270" s="211">
        <v>2</v>
      </c>
      <c r="I270" s="212"/>
      <c r="J270" s="213">
        <f>ROUND(I270*H270,2)</f>
        <v>0</v>
      </c>
      <c r="K270" s="209" t="s">
        <v>119</v>
      </c>
      <c r="L270" s="214"/>
      <c r="M270" s="215" t="s">
        <v>1</v>
      </c>
      <c r="N270" s="216" t="s">
        <v>42</v>
      </c>
      <c r="O270" s="88"/>
      <c r="P270" s="217">
        <f>O270*H270</f>
        <v>0</v>
      </c>
      <c r="Q270" s="217">
        <v>0</v>
      </c>
      <c r="R270" s="217">
        <f>Q270*H270</f>
        <v>0</v>
      </c>
      <c r="S270" s="217">
        <v>0</v>
      </c>
      <c r="T270" s="218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19" t="s">
        <v>188</v>
      </c>
      <c r="AT270" s="219" t="s">
        <v>115</v>
      </c>
      <c r="AU270" s="219" t="s">
        <v>83</v>
      </c>
      <c r="AY270" s="13" t="s">
        <v>114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3" t="s">
        <v>121</v>
      </c>
      <c r="BK270" s="220">
        <f>ROUND(I270*H270,2)</f>
        <v>0</v>
      </c>
      <c r="BL270" s="13" t="s">
        <v>189</v>
      </c>
      <c r="BM270" s="219" t="s">
        <v>416</v>
      </c>
    </row>
    <row r="271" spans="1:47" s="2" customFormat="1" ht="12">
      <c r="A271" s="34"/>
      <c r="B271" s="35"/>
      <c r="C271" s="36"/>
      <c r="D271" s="221" t="s">
        <v>123</v>
      </c>
      <c r="E271" s="36"/>
      <c r="F271" s="222" t="s">
        <v>415</v>
      </c>
      <c r="G271" s="36"/>
      <c r="H271" s="36"/>
      <c r="I271" s="223"/>
      <c r="J271" s="36"/>
      <c r="K271" s="36"/>
      <c r="L271" s="40"/>
      <c r="M271" s="224"/>
      <c r="N271" s="225"/>
      <c r="O271" s="88"/>
      <c r="P271" s="88"/>
      <c r="Q271" s="88"/>
      <c r="R271" s="88"/>
      <c r="S271" s="88"/>
      <c r="T271" s="89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3" t="s">
        <v>123</v>
      </c>
      <c r="AU271" s="13" t="s">
        <v>83</v>
      </c>
    </row>
    <row r="272" spans="1:65" s="2" customFormat="1" ht="21.75" customHeight="1">
      <c r="A272" s="34"/>
      <c r="B272" s="35"/>
      <c r="C272" s="207" t="s">
        <v>417</v>
      </c>
      <c r="D272" s="207" t="s">
        <v>115</v>
      </c>
      <c r="E272" s="208" t="s">
        <v>418</v>
      </c>
      <c r="F272" s="209" t="s">
        <v>419</v>
      </c>
      <c r="G272" s="210" t="s">
        <v>118</v>
      </c>
      <c r="H272" s="211">
        <v>1</v>
      </c>
      <c r="I272" s="212"/>
      <c r="J272" s="213">
        <f>ROUND(I272*H272,2)</f>
        <v>0</v>
      </c>
      <c r="K272" s="209" t="s">
        <v>119</v>
      </c>
      <c r="L272" s="214"/>
      <c r="M272" s="215" t="s">
        <v>1</v>
      </c>
      <c r="N272" s="216" t="s">
        <v>42</v>
      </c>
      <c r="O272" s="88"/>
      <c r="P272" s="217">
        <f>O272*H272</f>
        <v>0</v>
      </c>
      <c r="Q272" s="217">
        <v>0</v>
      </c>
      <c r="R272" s="217">
        <f>Q272*H272</f>
        <v>0</v>
      </c>
      <c r="S272" s="217">
        <v>0</v>
      </c>
      <c r="T272" s="218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19" t="s">
        <v>188</v>
      </c>
      <c r="AT272" s="219" t="s">
        <v>115</v>
      </c>
      <c r="AU272" s="219" t="s">
        <v>83</v>
      </c>
      <c r="AY272" s="13" t="s">
        <v>114</v>
      </c>
      <c r="BE272" s="220">
        <f>IF(N272="základní",J272,0)</f>
        <v>0</v>
      </c>
      <c r="BF272" s="220">
        <f>IF(N272="snížená",J272,0)</f>
        <v>0</v>
      </c>
      <c r="BG272" s="220">
        <f>IF(N272="zákl. přenesená",J272,0)</f>
        <v>0</v>
      </c>
      <c r="BH272" s="220">
        <f>IF(N272="sníž. přenesená",J272,0)</f>
        <v>0</v>
      </c>
      <c r="BI272" s="220">
        <f>IF(N272="nulová",J272,0)</f>
        <v>0</v>
      </c>
      <c r="BJ272" s="13" t="s">
        <v>121</v>
      </c>
      <c r="BK272" s="220">
        <f>ROUND(I272*H272,2)</f>
        <v>0</v>
      </c>
      <c r="BL272" s="13" t="s">
        <v>189</v>
      </c>
      <c r="BM272" s="219" t="s">
        <v>420</v>
      </c>
    </row>
    <row r="273" spans="1:47" s="2" customFormat="1" ht="12">
      <c r="A273" s="34"/>
      <c r="B273" s="35"/>
      <c r="C273" s="36"/>
      <c r="D273" s="221" t="s">
        <v>123</v>
      </c>
      <c r="E273" s="36"/>
      <c r="F273" s="222" t="s">
        <v>419</v>
      </c>
      <c r="G273" s="36"/>
      <c r="H273" s="36"/>
      <c r="I273" s="223"/>
      <c r="J273" s="36"/>
      <c r="K273" s="36"/>
      <c r="L273" s="40"/>
      <c r="M273" s="224"/>
      <c r="N273" s="225"/>
      <c r="O273" s="88"/>
      <c r="P273" s="88"/>
      <c r="Q273" s="88"/>
      <c r="R273" s="88"/>
      <c r="S273" s="88"/>
      <c r="T273" s="89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3" t="s">
        <v>123</v>
      </c>
      <c r="AU273" s="13" t="s">
        <v>83</v>
      </c>
    </row>
    <row r="274" spans="1:65" s="2" customFormat="1" ht="33" customHeight="1">
      <c r="A274" s="34"/>
      <c r="B274" s="35"/>
      <c r="C274" s="227" t="s">
        <v>421</v>
      </c>
      <c r="D274" s="227" t="s">
        <v>126</v>
      </c>
      <c r="E274" s="228" t="s">
        <v>422</v>
      </c>
      <c r="F274" s="229" t="s">
        <v>423</v>
      </c>
      <c r="G274" s="230" t="s">
        <v>118</v>
      </c>
      <c r="H274" s="231">
        <v>10</v>
      </c>
      <c r="I274" s="232"/>
      <c r="J274" s="233">
        <f>ROUND(I274*H274,2)</f>
        <v>0</v>
      </c>
      <c r="K274" s="229" t="s">
        <v>129</v>
      </c>
      <c r="L274" s="40"/>
      <c r="M274" s="234" t="s">
        <v>1</v>
      </c>
      <c r="N274" s="235" t="s">
        <v>42</v>
      </c>
      <c r="O274" s="88"/>
      <c r="P274" s="217">
        <f>O274*H274</f>
        <v>0</v>
      </c>
      <c r="Q274" s="217">
        <v>0</v>
      </c>
      <c r="R274" s="217">
        <f>Q274*H274</f>
        <v>0</v>
      </c>
      <c r="S274" s="217">
        <v>0</v>
      </c>
      <c r="T274" s="218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19" t="s">
        <v>83</v>
      </c>
      <c r="AT274" s="219" t="s">
        <v>126</v>
      </c>
      <c r="AU274" s="219" t="s">
        <v>83</v>
      </c>
      <c r="AY274" s="13" t="s">
        <v>114</v>
      </c>
      <c r="BE274" s="220">
        <f>IF(N274="základní",J274,0)</f>
        <v>0</v>
      </c>
      <c r="BF274" s="220">
        <f>IF(N274="snížená",J274,0)</f>
        <v>0</v>
      </c>
      <c r="BG274" s="220">
        <f>IF(N274="zákl. přenesená",J274,0)</f>
        <v>0</v>
      </c>
      <c r="BH274" s="220">
        <f>IF(N274="sníž. přenesená",J274,0)</f>
        <v>0</v>
      </c>
      <c r="BI274" s="220">
        <f>IF(N274="nulová",J274,0)</f>
        <v>0</v>
      </c>
      <c r="BJ274" s="13" t="s">
        <v>121</v>
      </c>
      <c r="BK274" s="220">
        <f>ROUND(I274*H274,2)</f>
        <v>0</v>
      </c>
      <c r="BL274" s="13" t="s">
        <v>83</v>
      </c>
      <c r="BM274" s="219" t="s">
        <v>424</v>
      </c>
    </row>
    <row r="275" spans="1:47" s="2" customFormat="1" ht="12">
      <c r="A275" s="34"/>
      <c r="B275" s="35"/>
      <c r="C275" s="36"/>
      <c r="D275" s="221" t="s">
        <v>123</v>
      </c>
      <c r="E275" s="36"/>
      <c r="F275" s="222" t="s">
        <v>425</v>
      </c>
      <c r="G275" s="36"/>
      <c r="H275" s="36"/>
      <c r="I275" s="223"/>
      <c r="J275" s="36"/>
      <c r="K275" s="36"/>
      <c r="L275" s="40"/>
      <c r="M275" s="224"/>
      <c r="N275" s="225"/>
      <c r="O275" s="88"/>
      <c r="P275" s="88"/>
      <c r="Q275" s="88"/>
      <c r="R275" s="88"/>
      <c r="S275" s="88"/>
      <c r="T275" s="89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3" t="s">
        <v>123</v>
      </c>
      <c r="AU275" s="13" t="s">
        <v>83</v>
      </c>
    </row>
    <row r="276" spans="1:65" s="2" customFormat="1" ht="24.15" customHeight="1">
      <c r="A276" s="34"/>
      <c r="B276" s="35"/>
      <c r="C276" s="207" t="s">
        <v>426</v>
      </c>
      <c r="D276" s="207" t="s">
        <v>115</v>
      </c>
      <c r="E276" s="208" t="s">
        <v>427</v>
      </c>
      <c r="F276" s="209" t="s">
        <v>428</v>
      </c>
      <c r="G276" s="210" t="s">
        <v>118</v>
      </c>
      <c r="H276" s="211">
        <v>3</v>
      </c>
      <c r="I276" s="212"/>
      <c r="J276" s="213">
        <f>ROUND(I276*H276,2)</f>
        <v>0</v>
      </c>
      <c r="K276" s="209" t="s">
        <v>119</v>
      </c>
      <c r="L276" s="214"/>
      <c r="M276" s="215" t="s">
        <v>1</v>
      </c>
      <c r="N276" s="216" t="s">
        <v>42</v>
      </c>
      <c r="O276" s="88"/>
      <c r="P276" s="217">
        <f>O276*H276</f>
        <v>0</v>
      </c>
      <c r="Q276" s="217">
        <v>0</v>
      </c>
      <c r="R276" s="217">
        <f>Q276*H276</f>
        <v>0</v>
      </c>
      <c r="S276" s="217">
        <v>0</v>
      </c>
      <c r="T276" s="21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19" t="s">
        <v>188</v>
      </c>
      <c r="AT276" s="219" t="s">
        <v>115</v>
      </c>
      <c r="AU276" s="219" t="s">
        <v>83</v>
      </c>
      <c r="AY276" s="13" t="s">
        <v>114</v>
      </c>
      <c r="BE276" s="220">
        <f>IF(N276="základní",J276,0)</f>
        <v>0</v>
      </c>
      <c r="BF276" s="220">
        <f>IF(N276="snížená",J276,0)</f>
        <v>0</v>
      </c>
      <c r="BG276" s="220">
        <f>IF(N276="zákl. přenesená",J276,0)</f>
        <v>0</v>
      </c>
      <c r="BH276" s="220">
        <f>IF(N276="sníž. přenesená",J276,0)</f>
        <v>0</v>
      </c>
      <c r="BI276" s="220">
        <f>IF(N276="nulová",J276,0)</f>
        <v>0</v>
      </c>
      <c r="BJ276" s="13" t="s">
        <v>121</v>
      </c>
      <c r="BK276" s="220">
        <f>ROUND(I276*H276,2)</f>
        <v>0</v>
      </c>
      <c r="BL276" s="13" t="s">
        <v>189</v>
      </c>
      <c r="BM276" s="219" t="s">
        <v>429</v>
      </c>
    </row>
    <row r="277" spans="1:47" s="2" customFormat="1" ht="12">
      <c r="A277" s="34"/>
      <c r="B277" s="35"/>
      <c r="C277" s="36"/>
      <c r="D277" s="221" t="s">
        <v>123</v>
      </c>
      <c r="E277" s="36"/>
      <c r="F277" s="222" t="s">
        <v>428</v>
      </c>
      <c r="G277" s="36"/>
      <c r="H277" s="36"/>
      <c r="I277" s="223"/>
      <c r="J277" s="36"/>
      <c r="K277" s="36"/>
      <c r="L277" s="40"/>
      <c r="M277" s="224"/>
      <c r="N277" s="225"/>
      <c r="O277" s="88"/>
      <c r="P277" s="88"/>
      <c r="Q277" s="88"/>
      <c r="R277" s="88"/>
      <c r="S277" s="88"/>
      <c r="T277" s="89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3" t="s">
        <v>123</v>
      </c>
      <c r="AU277" s="13" t="s">
        <v>83</v>
      </c>
    </row>
    <row r="278" spans="1:65" s="2" customFormat="1" ht="24.15" customHeight="1">
      <c r="A278" s="34"/>
      <c r="B278" s="35"/>
      <c r="C278" s="207" t="s">
        <v>430</v>
      </c>
      <c r="D278" s="207" t="s">
        <v>115</v>
      </c>
      <c r="E278" s="208" t="s">
        <v>431</v>
      </c>
      <c r="F278" s="209" t="s">
        <v>432</v>
      </c>
      <c r="G278" s="210" t="s">
        <v>118</v>
      </c>
      <c r="H278" s="211">
        <v>2</v>
      </c>
      <c r="I278" s="212"/>
      <c r="J278" s="213">
        <f>ROUND(I278*H278,2)</f>
        <v>0</v>
      </c>
      <c r="K278" s="209" t="s">
        <v>119</v>
      </c>
      <c r="L278" s="214"/>
      <c r="M278" s="215" t="s">
        <v>1</v>
      </c>
      <c r="N278" s="216" t="s">
        <v>42</v>
      </c>
      <c r="O278" s="88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19" t="s">
        <v>188</v>
      </c>
      <c r="AT278" s="219" t="s">
        <v>115</v>
      </c>
      <c r="AU278" s="219" t="s">
        <v>83</v>
      </c>
      <c r="AY278" s="13" t="s">
        <v>114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3" t="s">
        <v>121</v>
      </c>
      <c r="BK278" s="220">
        <f>ROUND(I278*H278,2)</f>
        <v>0</v>
      </c>
      <c r="BL278" s="13" t="s">
        <v>189</v>
      </c>
      <c r="BM278" s="219" t="s">
        <v>433</v>
      </c>
    </row>
    <row r="279" spans="1:47" s="2" customFormat="1" ht="12">
      <c r="A279" s="34"/>
      <c r="B279" s="35"/>
      <c r="C279" s="36"/>
      <c r="D279" s="221" t="s">
        <v>123</v>
      </c>
      <c r="E279" s="36"/>
      <c r="F279" s="222" t="s">
        <v>432</v>
      </c>
      <c r="G279" s="36"/>
      <c r="H279" s="36"/>
      <c r="I279" s="223"/>
      <c r="J279" s="36"/>
      <c r="K279" s="36"/>
      <c r="L279" s="40"/>
      <c r="M279" s="224"/>
      <c r="N279" s="225"/>
      <c r="O279" s="88"/>
      <c r="P279" s="88"/>
      <c r="Q279" s="88"/>
      <c r="R279" s="88"/>
      <c r="S279" s="88"/>
      <c r="T279" s="89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3" t="s">
        <v>123</v>
      </c>
      <c r="AU279" s="13" t="s">
        <v>83</v>
      </c>
    </row>
    <row r="280" spans="1:65" s="2" customFormat="1" ht="24.15" customHeight="1">
      <c r="A280" s="34"/>
      <c r="B280" s="35"/>
      <c r="C280" s="207" t="s">
        <v>434</v>
      </c>
      <c r="D280" s="207" t="s">
        <v>115</v>
      </c>
      <c r="E280" s="208" t="s">
        <v>435</v>
      </c>
      <c r="F280" s="209" t="s">
        <v>436</v>
      </c>
      <c r="G280" s="210" t="s">
        <v>118</v>
      </c>
      <c r="H280" s="211">
        <v>1</v>
      </c>
      <c r="I280" s="212"/>
      <c r="J280" s="213">
        <f>ROUND(I280*H280,2)</f>
        <v>0</v>
      </c>
      <c r="K280" s="209" t="s">
        <v>119</v>
      </c>
      <c r="L280" s="214"/>
      <c r="M280" s="215" t="s">
        <v>1</v>
      </c>
      <c r="N280" s="216" t="s">
        <v>42</v>
      </c>
      <c r="O280" s="88"/>
      <c r="P280" s="217">
        <f>O280*H280</f>
        <v>0</v>
      </c>
      <c r="Q280" s="217">
        <v>0</v>
      </c>
      <c r="R280" s="217">
        <f>Q280*H280</f>
        <v>0</v>
      </c>
      <c r="S280" s="217">
        <v>0</v>
      </c>
      <c r="T280" s="21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19" t="s">
        <v>188</v>
      </c>
      <c r="AT280" s="219" t="s">
        <v>115</v>
      </c>
      <c r="AU280" s="219" t="s">
        <v>83</v>
      </c>
      <c r="AY280" s="13" t="s">
        <v>114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3" t="s">
        <v>121</v>
      </c>
      <c r="BK280" s="220">
        <f>ROUND(I280*H280,2)</f>
        <v>0</v>
      </c>
      <c r="BL280" s="13" t="s">
        <v>189</v>
      </c>
      <c r="BM280" s="219" t="s">
        <v>437</v>
      </c>
    </row>
    <row r="281" spans="1:47" s="2" customFormat="1" ht="12">
      <c r="A281" s="34"/>
      <c r="B281" s="35"/>
      <c r="C281" s="36"/>
      <c r="D281" s="221" t="s">
        <v>123</v>
      </c>
      <c r="E281" s="36"/>
      <c r="F281" s="222" t="s">
        <v>436</v>
      </c>
      <c r="G281" s="36"/>
      <c r="H281" s="36"/>
      <c r="I281" s="223"/>
      <c r="J281" s="36"/>
      <c r="K281" s="36"/>
      <c r="L281" s="40"/>
      <c r="M281" s="224"/>
      <c r="N281" s="225"/>
      <c r="O281" s="88"/>
      <c r="P281" s="88"/>
      <c r="Q281" s="88"/>
      <c r="R281" s="88"/>
      <c r="S281" s="88"/>
      <c r="T281" s="89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3" t="s">
        <v>123</v>
      </c>
      <c r="AU281" s="13" t="s">
        <v>83</v>
      </c>
    </row>
    <row r="282" spans="1:65" s="2" customFormat="1" ht="37.8" customHeight="1">
      <c r="A282" s="34"/>
      <c r="B282" s="35"/>
      <c r="C282" s="207" t="s">
        <v>438</v>
      </c>
      <c r="D282" s="207" t="s">
        <v>115</v>
      </c>
      <c r="E282" s="208" t="s">
        <v>439</v>
      </c>
      <c r="F282" s="209" t="s">
        <v>440</v>
      </c>
      <c r="G282" s="210" t="s">
        <v>118</v>
      </c>
      <c r="H282" s="211">
        <v>1</v>
      </c>
      <c r="I282" s="212"/>
      <c r="J282" s="213">
        <f>ROUND(I282*H282,2)</f>
        <v>0</v>
      </c>
      <c r="K282" s="209" t="s">
        <v>119</v>
      </c>
      <c r="L282" s="214"/>
      <c r="M282" s="215" t="s">
        <v>1</v>
      </c>
      <c r="N282" s="216" t="s">
        <v>42</v>
      </c>
      <c r="O282" s="88"/>
      <c r="P282" s="217">
        <f>O282*H282</f>
        <v>0</v>
      </c>
      <c r="Q282" s="217">
        <v>0</v>
      </c>
      <c r="R282" s="217">
        <f>Q282*H282</f>
        <v>0</v>
      </c>
      <c r="S282" s="217">
        <v>0</v>
      </c>
      <c r="T282" s="218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19" t="s">
        <v>188</v>
      </c>
      <c r="AT282" s="219" t="s">
        <v>115</v>
      </c>
      <c r="AU282" s="219" t="s">
        <v>83</v>
      </c>
      <c r="AY282" s="13" t="s">
        <v>114</v>
      </c>
      <c r="BE282" s="220">
        <f>IF(N282="základní",J282,0)</f>
        <v>0</v>
      </c>
      <c r="BF282" s="220">
        <f>IF(N282="snížená",J282,0)</f>
        <v>0</v>
      </c>
      <c r="BG282" s="220">
        <f>IF(N282="zákl. přenesená",J282,0)</f>
        <v>0</v>
      </c>
      <c r="BH282" s="220">
        <f>IF(N282="sníž. přenesená",J282,0)</f>
        <v>0</v>
      </c>
      <c r="BI282" s="220">
        <f>IF(N282="nulová",J282,0)</f>
        <v>0</v>
      </c>
      <c r="BJ282" s="13" t="s">
        <v>121</v>
      </c>
      <c r="BK282" s="220">
        <f>ROUND(I282*H282,2)</f>
        <v>0</v>
      </c>
      <c r="BL282" s="13" t="s">
        <v>189</v>
      </c>
      <c r="BM282" s="219" t="s">
        <v>441</v>
      </c>
    </row>
    <row r="283" spans="1:47" s="2" customFormat="1" ht="12">
      <c r="A283" s="34"/>
      <c r="B283" s="35"/>
      <c r="C283" s="36"/>
      <c r="D283" s="221" t="s">
        <v>123</v>
      </c>
      <c r="E283" s="36"/>
      <c r="F283" s="222" t="s">
        <v>440</v>
      </c>
      <c r="G283" s="36"/>
      <c r="H283" s="36"/>
      <c r="I283" s="223"/>
      <c r="J283" s="36"/>
      <c r="K283" s="36"/>
      <c r="L283" s="40"/>
      <c r="M283" s="224"/>
      <c r="N283" s="225"/>
      <c r="O283" s="88"/>
      <c r="P283" s="88"/>
      <c r="Q283" s="88"/>
      <c r="R283" s="88"/>
      <c r="S283" s="88"/>
      <c r="T283" s="89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3" t="s">
        <v>123</v>
      </c>
      <c r="AU283" s="13" t="s">
        <v>83</v>
      </c>
    </row>
    <row r="284" spans="1:65" s="2" customFormat="1" ht="33" customHeight="1">
      <c r="A284" s="34"/>
      <c r="B284" s="35"/>
      <c r="C284" s="227" t="s">
        <v>442</v>
      </c>
      <c r="D284" s="227" t="s">
        <v>126</v>
      </c>
      <c r="E284" s="228" t="s">
        <v>422</v>
      </c>
      <c r="F284" s="229" t="s">
        <v>423</v>
      </c>
      <c r="G284" s="230" t="s">
        <v>118</v>
      </c>
      <c r="H284" s="231">
        <v>1</v>
      </c>
      <c r="I284" s="232"/>
      <c r="J284" s="233">
        <f>ROUND(I284*H284,2)</f>
        <v>0</v>
      </c>
      <c r="K284" s="229" t="s">
        <v>129</v>
      </c>
      <c r="L284" s="40"/>
      <c r="M284" s="234" t="s">
        <v>1</v>
      </c>
      <c r="N284" s="235" t="s">
        <v>42</v>
      </c>
      <c r="O284" s="88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19" t="s">
        <v>83</v>
      </c>
      <c r="AT284" s="219" t="s">
        <v>126</v>
      </c>
      <c r="AU284" s="219" t="s">
        <v>83</v>
      </c>
      <c r="AY284" s="13" t="s">
        <v>114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3" t="s">
        <v>121</v>
      </c>
      <c r="BK284" s="220">
        <f>ROUND(I284*H284,2)</f>
        <v>0</v>
      </c>
      <c r="BL284" s="13" t="s">
        <v>83</v>
      </c>
      <c r="BM284" s="219" t="s">
        <v>443</v>
      </c>
    </row>
    <row r="285" spans="1:47" s="2" customFormat="1" ht="12">
      <c r="A285" s="34"/>
      <c r="B285" s="35"/>
      <c r="C285" s="36"/>
      <c r="D285" s="221" t="s">
        <v>123</v>
      </c>
      <c r="E285" s="36"/>
      <c r="F285" s="222" t="s">
        <v>425</v>
      </c>
      <c r="G285" s="36"/>
      <c r="H285" s="36"/>
      <c r="I285" s="223"/>
      <c r="J285" s="36"/>
      <c r="K285" s="36"/>
      <c r="L285" s="40"/>
      <c r="M285" s="224"/>
      <c r="N285" s="225"/>
      <c r="O285" s="88"/>
      <c r="P285" s="88"/>
      <c r="Q285" s="88"/>
      <c r="R285" s="88"/>
      <c r="S285" s="88"/>
      <c r="T285" s="89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3" t="s">
        <v>123</v>
      </c>
      <c r="AU285" s="13" t="s">
        <v>83</v>
      </c>
    </row>
    <row r="286" spans="1:65" s="2" customFormat="1" ht="16.5" customHeight="1">
      <c r="A286" s="34"/>
      <c r="B286" s="35"/>
      <c r="C286" s="227" t="s">
        <v>444</v>
      </c>
      <c r="D286" s="227" t="s">
        <v>126</v>
      </c>
      <c r="E286" s="228" t="s">
        <v>445</v>
      </c>
      <c r="F286" s="229" t="s">
        <v>446</v>
      </c>
      <c r="G286" s="230" t="s">
        <v>447</v>
      </c>
      <c r="H286" s="231">
        <v>30</v>
      </c>
      <c r="I286" s="232"/>
      <c r="J286" s="233">
        <f>ROUND(I286*H286,2)</f>
        <v>0</v>
      </c>
      <c r="K286" s="229" t="s">
        <v>129</v>
      </c>
      <c r="L286" s="40"/>
      <c r="M286" s="234" t="s">
        <v>1</v>
      </c>
      <c r="N286" s="235" t="s">
        <v>42</v>
      </c>
      <c r="O286" s="88"/>
      <c r="P286" s="217">
        <f>O286*H286</f>
        <v>0</v>
      </c>
      <c r="Q286" s="217">
        <v>0</v>
      </c>
      <c r="R286" s="217">
        <f>Q286*H286</f>
        <v>0</v>
      </c>
      <c r="S286" s="217">
        <v>0</v>
      </c>
      <c r="T286" s="218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19" t="s">
        <v>83</v>
      </c>
      <c r="AT286" s="219" t="s">
        <v>126</v>
      </c>
      <c r="AU286" s="219" t="s">
        <v>83</v>
      </c>
      <c r="AY286" s="13" t="s">
        <v>114</v>
      </c>
      <c r="BE286" s="220">
        <f>IF(N286="základní",J286,0)</f>
        <v>0</v>
      </c>
      <c r="BF286" s="220">
        <f>IF(N286="snížená",J286,0)</f>
        <v>0</v>
      </c>
      <c r="BG286" s="220">
        <f>IF(N286="zákl. přenesená",J286,0)</f>
        <v>0</v>
      </c>
      <c r="BH286" s="220">
        <f>IF(N286="sníž. přenesená",J286,0)</f>
        <v>0</v>
      </c>
      <c r="BI286" s="220">
        <f>IF(N286="nulová",J286,0)</f>
        <v>0</v>
      </c>
      <c r="BJ286" s="13" t="s">
        <v>121</v>
      </c>
      <c r="BK286" s="220">
        <f>ROUND(I286*H286,2)</f>
        <v>0</v>
      </c>
      <c r="BL286" s="13" t="s">
        <v>83</v>
      </c>
      <c r="BM286" s="219" t="s">
        <v>448</v>
      </c>
    </row>
    <row r="287" spans="1:47" s="2" customFormat="1" ht="12">
      <c r="A287" s="34"/>
      <c r="B287" s="35"/>
      <c r="C287" s="36"/>
      <c r="D287" s="221" t="s">
        <v>123</v>
      </c>
      <c r="E287" s="36"/>
      <c r="F287" s="222" t="s">
        <v>449</v>
      </c>
      <c r="G287" s="36"/>
      <c r="H287" s="36"/>
      <c r="I287" s="223"/>
      <c r="J287" s="36"/>
      <c r="K287" s="36"/>
      <c r="L287" s="40"/>
      <c r="M287" s="224"/>
      <c r="N287" s="225"/>
      <c r="O287" s="88"/>
      <c r="P287" s="88"/>
      <c r="Q287" s="88"/>
      <c r="R287" s="88"/>
      <c r="S287" s="88"/>
      <c r="T287" s="89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3" t="s">
        <v>123</v>
      </c>
      <c r="AU287" s="13" t="s">
        <v>83</v>
      </c>
    </row>
    <row r="288" spans="1:65" s="2" customFormat="1" ht="21.75" customHeight="1">
      <c r="A288" s="34"/>
      <c r="B288" s="35"/>
      <c r="C288" s="227" t="s">
        <v>450</v>
      </c>
      <c r="D288" s="227" t="s">
        <v>126</v>
      </c>
      <c r="E288" s="228" t="s">
        <v>451</v>
      </c>
      <c r="F288" s="229" t="s">
        <v>452</v>
      </c>
      <c r="G288" s="230" t="s">
        <v>447</v>
      </c>
      <c r="H288" s="231">
        <v>110</v>
      </c>
      <c r="I288" s="232"/>
      <c r="J288" s="233">
        <f>ROUND(I288*H288,2)</f>
        <v>0</v>
      </c>
      <c r="K288" s="229" t="s">
        <v>119</v>
      </c>
      <c r="L288" s="40"/>
      <c r="M288" s="234" t="s">
        <v>1</v>
      </c>
      <c r="N288" s="235" t="s">
        <v>42</v>
      </c>
      <c r="O288" s="88"/>
      <c r="P288" s="217">
        <f>O288*H288</f>
        <v>0</v>
      </c>
      <c r="Q288" s="217">
        <v>0</v>
      </c>
      <c r="R288" s="217">
        <f>Q288*H288</f>
        <v>0</v>
      </c>
      <c r="S288" s="217">
        <v>0</v>
      </c>
      <c r="T288" s="218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19" t="s">
        <v>189</v>
      </c>
      <c r="AT288" s="219" t="s">
        <v>126</v>
      </c>
      <c r="AU288" s="219" t="s">
        <v>83</v>
      </c>
      <c r="AY288" s="13" t="s">
        <v>114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3" t="s">
        <v>121</v>
      </c>
      <c r="BK288" s="220">
        <f>ROUND(I288*H288,2)</f>
        <v>0</v>
      </c>
      <c r="BL288" s="13" t="s">
        <v>189</v>
      </c>
      <c r="BM288" s="219" t="s">
        <v>453</v>
      </c>
    </row>
    <row r="289" spans="1:47" s="2" customFormat="1" ht="12">
      <c r="A289" s="34"/>
      <c r="B289" s="35"/>
      <c r="C289" s="36"/>
      <c r="D289" s="221" t="s">
        <v>123</v>
      </c>
      <c r="E289" s="36"/>
      <c r="F289" s="222" t="s">
        <v>452</v>
      </c>
      <c r="G289" s="36"/>
      <c r="H289" s="36"/>
      <c r="I289" s="223"/>
      <c r="J289" s="36"/>
      <c r="K289" s="36"/>
      <c r="L289" s="40"/>
      <c r="M289" s="224"/>
      <c r="N289" s="225"/>
      <c r="O289" s="88"/>
      <c r="P289" s="88"/>
      <c r="Q289" s="88"/>
      <c r="R289" s="88"/>
      <c r="S289" s="88"/>
      <c r="T289" s="89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3" t="s">
        <v>123</v>
      </c>
      <c r="AU289" s="13" t="s">
        <v>83</v>
      </c>
    </row>
    <row r="290" spans="1:65" s="2" customFormat="1" ht="16.5" customHeight="1">
      <c r="A290" s="34"/>
      <c r="B290" s="35"/>
      <c r="C290" s="227" t="s">
        <v>454</v>
      </c>
      <c r="D290" s="227" t="s">
        <v>126</v>
      </c>
      <c r="E290" s="228" t="s">
        <v>455</v>
      </c>
      <c r="F290" s="229" t="s">
        <v>456</v>
      </c>
      <c r="G290" s="230" t="s">
        <v>118</v>
      </c>
      <c r="H290" s="231">
        <v>1</v>
      </c>
      <c r="I290" s="232"/>
      <c r="J290" s="233">
        <f>ROUND(I290*H290,2)</f>
        <v>0</v>
      </c>
      <c r="K290" s="229" t="s">
        <v>129</v>
      </c>
      <c r="L290" s="40"/>
      <c r="M290" s="234" t="s">
        <v>1</v>
      </c>
      <c r="N290" s="235" t="s">
        <v>42</v>
      </c>
      <c r="O290" s="88"/>
      <c r="P290" s="217">
        <f>O290*H290</f>
        <v>0</v>
      </c>
      <c r="Q290" s="217">
        <v>0</v>
      </c>
      <c r="R290" s="217">
        <f>Q290*H290</f>
        <v>0</v>
      </c>
      <c r="S290" s="217">
        <v>0</v>
      </c>
      <c r="T290" s="21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19" t="s">
        <v>83</v>
      </c>
      <c r="AT290" s="219" t="s">
        <v>126</v>
      </c>
      <c r="AU290" s="219" t="s">
        <v>83</v>
      </c>
      <c r="AY290" s="13" t="s">
        <v>114</v>
      </c>
      <c r="BE290" s="220">
        <f>IF(N290="základní",J290,0)</f>
        <v>0</v>
      </c>
      <c r="BF290" s="220">
        <f>IF(N290="snížená",J290,0)</f>
        <v>0</v>
      </c>
      <c r="BG290" s="220">
        <f>IF(N290="zákl. přenesená",J290,0)</f>
        <v>0</v>
      </c>
      <c r="BH290" s="220">
        <f>IF(N290="sníž. přenesená",J290,0)</f>
        <v>0</v>
      </c>
      <c r="BI290" s="220">
        <f>IF(N290="nulová",J290,0)</f>
        <v>0</v>
      </c>
      <c r="BJ290" s="13" t="s">
        <v>121</v>
      </c>
      <c r="BK290" s="220">
        <f>ROUND(I290*H290,2)</f>
        <v>0</v>
      </c>
      <c r="BL290" s="13" t="s">
        <v>83</v>
      </c>
      <c r="BM290" s="219" t="s">
        <v>457</v>
      </c>
    </row>
    <row r="291" spans="1:47" s="2" customFormat="1" ht="12">
      <c r="A291" s="34"/>
      <c r="B291" s="35"/>
      <c r="C291" s="36"/>
      <c r="D291" s="221" t="s">
        <v>123</v>
      </c>
      <c r="E291" s="36"/>
      <c r="F291" s="222" t="s">
        <v>458</v>
      </c>
      <c r="G291" s="36"/>
      <c r="H291" s="36"/>
      <c r="I291" s="223"/>
      <c r="J291" s="36"/>
      <c r="K291" s="36"/>
      <c r="L291" s="40"/>
      <c r="M291" s="224"/>
      <c r="N291" s="225"/>
      <c r="O291" s="88"/>
      <c r="P291" s="88"/>
      <c r="Q291" s="88"/>
      <c r="R291" s="88"/>
      <c r="S291" s="88"/>
      <c r="T291" s="89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3" t="s">
        <v>123</v>
      </c>
      <c r="AU291" s="13" t="s">
        <v>83</v>
      </c>
    </row>
    <row r="292" spans="1:65" s="2" customFormat="1" ht="16.5" customHeight="1">
      <c r="A292" s="34"/>
      <c r="B292" s="35"/>
      <c r="C292" s="227" t="s">
        <v>459</v>
      </c>
      <c r="D292" s="227" t="s">
        <v>126</v>
      </c>
      <c r="E292" s="228" t="s">
        <v>460</v>
      </c>
      <c r="F292" s="229" t="s">
        <v>461</v>
      </c>
      <c r="G292" s="230" t="s">
        <v>118</v>
      </c>
      <c r="H292" s="231">
        <v>350</v>
      </c>
      <c r="I292" s="232"/>
      <c r="J292" s="233">
        <f>ROUND(I292*H292,2)</f>
        <v>0</v>
      </c>
      <c r="K292" s="229" t="s">
        <v>119</v>
      </c>
      <c r="L292" s="40"/>
      <c r="M292" s="234" t="s">
        <v>1</v>
      </c>
      <c r="N292" s="235" t="s">
        <v>42</v>
      </c>
      <c r="O292" s="88"/>
      <c r="P292" s="217">
        <f>O292*H292</f>
        <v>0</v>
      </c>
      <c r="Q292" s="217">
        <v>0</v>
      </c>
      <c r="R292" s="217">
        <f>Q292*H292</f>
        <v>0</v>
      </c>
      <c r="S292" s="217">
        <v>0</v>
      </c>
      <c r="T292" s="21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19" t="s">
        <v>189</v>
      </c>
      <c r="AT292" s="219" t="s">
        <v>126</v>
      </c>
      <c r="AU292" s="219" t="s">
        <v>83</v>
      </c>
      <c r="AY292" s="13" t="s">
        <v>114</v>
      </c>
      <c r="BE292" s="220">
        <f>IF(N292="základní",J292,0)</f>
        <v>0</v>
      </c>
      <c r="BF292" s="220">
        <f>IF(N292="snížená",J292,0)</f>
        <v>0</v>
      </c>
      <c r="BG292" s="220">
        <f>IF(N292="zákl. přenesená",J292,0)</f>
        <v>0</v>
      </c>
      <c r="BH292" s="220">
        <f>IF(N292="sníž. přenesená",J292,0)</f>
        <v>0</v>
      </c>
      <c r="BI292" s="220">
        <f>IF(N292="nulová",J292,0)</f>
        <v>0</v>
      </c>
      <c r="BJ292" s="13" t="s">
        <v>121</v>
      </c>
      <c r="BK292" s="220">
        <f>ROUND(I292*H292,2)</f>
        <v>0</v>
      </c>
      <c r="BL292" s="13" t="s">
        <v>189</v>
      </c>
      <c r="BM292" s="219" t="s">
        <v>462</v>
      </c>
    </row>
    <row r="293" spans="1:47" s="2" customFormat="1" ht="12">
      <c r="A293" s="34"/>
      <c r="B293" s="35"/>
      <c r="C293" s="36"/>
      <c r="D293" s="221" t="s">
        <v>123</v>
      </c>
      <c r="E293" s="36"/>
      <c r="F293" s="222" t="s">
        <v>463</v>
      </c>
      <c r="G293" s="36"/>
      <c r="H293" s="36"/>
      <c r="I293" s="223"/>
      <c r="J293" s="36"/>
      <c r="K293" s="36"/>
      <c r="L293" s="40"/>
      <c r="M293" s="224"/>
      <c r="N293" s="225"/>
      <c r="O293" s="88"/>
      <c r="P293" s="88"/>
      <c r="Q293" s="88"/>
      <c r="R293" s="88"/>
      <c r="S293" s="88"/>
      <c r="T293" s="89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3" t="s">
        <v>123</v>
      </c>
      <c r="AU293" s="13" t="s">
        <v>83</v>
      </c>
    </row>
    <row r="294" spans="1:65" s="2" customFormat="1" ht="16.5" customHeight="1">
      <c r="A294" s="34"/>
      <c r="B294" s="35"/>
      <c r="C294" s="227" t="s">
        <v>464</v>
      </c>
      <c r="D294" s="227" t="s">
        <v>126</v>
      </c>
      <c r="E294" s="228" t="s">
        <v>465</v>
      </c>
      <c r="F294" s="229" t="s">
        <v>466</v>
      </c>
      <c r="G294" s="230" t="s">
        <v>447</v>
      </c>
      <c r="H294" s="231">
        <v>130</v>
      </c>
      <c r="I294" s="232"/>
      <c r="J294" s="233">
        <f>ROUND(I294*H294,2)</f>
        <v>0</v>
      </c>
      <c r="K294" s="229" t="s">
        <v>129</v>
      </c>
      <c r="L294" s="40"/>
      <c r="M294" s="234" t="s">
        <v>1</v>
      </c>
      <c r="N294" s="235" t="s">
        <v>42</v>
      </c>
      <c r="O294" s="88"/>
      <c r="P294" s="217">
        <f>O294*H294</f>
        <v>0</v>
      </c>
      <c r="Q294" s="217">
        <v>0</v>
      </c>
      <c r="R294" s="217">
        <f>Q294*H294</f>
        <v>0</v>
      </c>
      <c r="S294" s="217">
        <v>0</v>
      </c>
      <c r="T294" s="21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19" t="s">
        <v>83</v>
      </c>
      <c r="AT294" s="219" t="s">
        <v>126</v>
      </c>
      <c r="AU294" s="219" t="s">
        <v>83</v>
      </c>
      <c r="AY294" s="13" t="s">
        <v>114</v>
      </c>
      <c r="BE294" s="220">
        <f>IF(N294="základní",J294,0)</f>
        <v>0</v>
      </c>
      <c r="BF294" s="220">
        <f>IF(N294="snížená",J294,0)</f>
        <v>0</v>
      </c>
      <c r="BG294" s="220">
        <f>IF(N294="zákl. přenesená",J294,0)</f>
        <v>0</v>
      </c>
      <c r="BH294" s="220">
        <f>IF(N294="sníž. přenesená",J294,0)</f>
        <v>0</v>
      </c>
      <c r="BI294" s="220">
        <f>IF(N294="nulová",J294,0)</f>
        <v>0</v>
      </c>
      <c r="BJ294" s="13" t="s">
        <v>121</v>
      </c>
      <c r="BK294" s="220">
        <f>ROUND(I294*H294,2)</f>
        <v>0</v>
      </c>
      <c r="BL294" s="13" t="s">
        <v>83</v>
      </c>
      <c r="BM294" s="219" t="s">
        <v>467</v>
      </c>
    </row>
    <row r="295" spans="1:47" s="2" customFormat="1" ht="12">
      <c r="A295" s="34"/>
      <c r="B295" s="35"/>
      <c r="C295" s="36"/>
      <c r="D295" s="221" t="s">
        <v>123</v>
      </c>
      <c r="E295" s="36"/>
      <c r="F295" s="222" t="s">
        <v>466</v>
      </c>
      <c r="G295" s="36"/>
      <c r="H295" s="36"/>
      <c r="I295" s="223"/>
      <c r="J295" s="36"/>
      <c r="K295" s="36"/>
      <c r="L295" s="40"/>
      <c r="M295" s="224"/>
      <c r="N295" s="225"/>
      <c r="O295" s="88"/>
      <c r="P295" s="88"/>
      <c r="Q295" s="88"/>
      <c r="R295" s="88"/>
      <c r="S295" s="88"/>
      <c r="T295" s="89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3" t="s">
        <v>123</v>
      </c>
      <c r="AU295" s="13" t="s">
        <v>83</v>
      </c>
    </row>
    <row r="296" spans="1:47" s="2" customFormat="1" ht="12">
      <c r="A296" s="34"/>
      <c r="B296" s="35"/>
      <c r="C296" s="36"/>
      <c r="D296" s="221" t="s">
        <v>124</v>
      </c>
      <c r="E296" s="36"/>
      <c r="F296" s="226" t="s">
        <v>468</v>
      </c>
      <c r="G296" s="36"/>
      <c r="H296" s="36"/>
      <c r="I296" s="223"/>
      <c r="J296" s="36"/>
      <c r="K296" s="36"/>
      <c r="L296" s="40"/>
      <c r="M296" s="224"/>
      <c r="N296" s="225"/>
      <c r="O296" s="88"/>
      <c r="P296" s="88"/>
      <c r="Q296" s="88"/>
      <c r="R296" s="88"/>
      <c r="S296" s="88"/>
      <c r="T296" s="89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3" t="s">
        <v>124</v>
      </c>
      <c r="AU296" s="13" t="s">
        <v>83</v>
      </c>
    </row>
    <row r="297" spans="1:65" s="2" customFormat="1" ht="24.15" customHeight="1">
      <c r="A297" s="34"/>
      <c r="B297" s="35"/>
      <c r="C297" s="227" t="s">
        <v>469</v>
      </c>
      <c r="D297" s="227" t="s">
        <v>126</v>
      </c>
      <c r="E297" s="228" t="s">
        <v>470</v>
      </c>
      <c r="F297" s="229" t="s">
        <v>471</v>
      </c>
      <c r="G297" s="230" t="s">
        <v>118</v>
      </c>
      <c r="H297" s="231">
        <v>3</v>
      </c>
      <c r="I297" s="232"/>
      <c r="J297" s="233">
        <f>ROUND(I297*H297,2)</f>
        <v>0</v>
      </c>
      <c r="K297" s="229" t="s">
        <v>129</v>
      </c>
      <c r="L297" s="40"/>
      <c r="M297" s="234" t="s">
        <v>1</v>
      </c>
      <c r="N297" s="235" t="s">
        <v>42</v>
      </c>
      <c r="O297" s="88"/>
      <c r="P297" s="217">
        <f>O297*H297</f>
        <v>0</v>
      </c>
      <c r="Q297" s="217">
        <v>0</v>
      </c>
      <c r="R297" s="217">
        <f>Q297*H297</f>
        <v>0</v>
      </c>
      <c r="S297" s="217">
        <v>0</v>
      </c>
      <c r="T297" s="218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19" t="s">
        <v>83</v>
      </c>
      <c r="AT297" s="219" t="s">
        <v>126</v>
      </c>
      <c r="AU297" s="219" t="s">
        <v>83</v>
      </c>
      <c r="AY297" s="13" t="s">
        <v>114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3" t="s">
        <v>121</v>
      </c>
      <c r="BK297" s="220">
        <f>ROUND(I297*H297,2)</f>
        <v>0</v>
      </c>
      <c r="BL297" s="13" t="s">
        <v>83</v>
      </c>
      <c r="BM297" s="219" t="s">
        <v>472</v>
      </c>
    </row>
    <row r="298" spans="1:47" s="2" customFormat="1" ht="12">
      <c r="A298" s="34"/>
      <c r="B298" s="35"/>
      <c r="C298" s="36"/>
      <c r="D298" s="221" t="s">
        <v>123</v>
      </c>
      <c r="E298" s="36"/>
      <c r="F298" s="222" t="s">
        <v>473</v>
      </c>
      <c r="G298" s="36"/>
      <c r="H298" s="36"/>
      <c r="I298" s="223"/>
      <c r="J298" s="36"/>
      <c r="K298" s="36"/>
      <c r="L298" s="40"/>
      <c r="M298" s="224"/>
      <c r="N298" s="225"/>
      <c r="O298" s="88"/>
      <c r="P298" s="88"/>
      <c r="Q298" s="88"/>
      <c r="R298" s="88"/>
      <c r="S298" s="88"/>
      <c r="T298" s="89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3" t="s">
        <v>123</v>
      </c>
      <c r="AU298" s="13" t="s">
        <v>83</v>
      </c>
    </row>
    <row r="299" spans="1:65" s="2" customFormat="1" ht="24.15" customHeight="1">
      <c r="A299" s="34"/>
      <c r="B299" s="35"/>
      <c r="C299" s="227" t="s">
        <v>474</v>
      </c>
      <c r="D299" s="227" t="s">
        <v>126</v>
      </c>
      <c r="E299" s="228" t="s">
        <v>475</v>
      </c>
      <c r="F299" s="229" t="s">
        <v>476</v>
      </c>
      <c r="G299" s="230" t="s">
        <v>118</v>
      </c>
      <c r="H299" s="231">
        <v>6</v>
      </c>
      <c r="I299" s="232"/>
      <c r="J299" s="233">
        <f>ROUND(I299*H299,2)</f>
        <v>0</v>
      </c>
      <c r="K299" s="229" t="s">
        <v>119</v>
      </c>
      <c r="L299" s="40"/>
      <c r="M299" s="234" t="s">
        <v>1</v>
      </c>
      <c r="N299" s="235" t="s">
        <v>42</v>
      </c>
      <c r="O299" s="88"/>
      <c r="P299" s="217">
        <f>O299*H299</f>
        <v>0</v>
      </c>
      <c r="Q299" s="217">
        <v>0</v>
      </c>
      <c r="R299" s="217">
        <f>Q299*H299</f>
        <v>0</v>
      </c>
      <c r="S299" s="217">
        <v>0</v>
      </c>
      <c r="T299" s="218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19" t="s">
        <v>189</v>
      </c>
      <c r="AT299" s="219" t="s">
        <v>126</v>
      </c>
      <c r="AU299" s="219" t="s">
        <v>83</v>
      </c>
      <c r="AY299" s="13" t="s">
        <v>114</v>
      </c>
      <c r="BE299" s="220">
        <f>IF(N299="základní",J299,0)</f>
        <v>0</v>
      </c>
      <c r="BF299" s="220">
        <f>IF(N299="snížená",J299,0)</f>
        <v>0</v>
      </c>
      <c r="BG299" s="220">
        <f>IF(N299="zákl. přenesená",J299,0)</f>
        <v>0</v>
      </c>
      <c r="BH299" s="220">
        <f>IF(N299="sníž. přenesená",J299,0)</f>
        <v>0</v>
      </c>
      <c r="BI299" s="220">
        <f>IF(N299="nulová",J299,0)</f>
        <v>0</v>
      </c>
      <c r="BJ299" s="13" t="s">
        <v>121</v>
      </c>
      <c r="BK299" s="220">
        <f>ROUND(I299*H299,2)</f>
        <v>0</v>
      </c>
      <c r="BL299" s="13" t="s">
        <v>189</v>
      </c>
      <c r="BM299" s="219" t="s">
        <v>477</v>
      </c>
    </row>
    <row r="300" spans="1:47" s="2" customFormat="1" ht="12">
      <c r="A300" s="34"/>
      <c r="B300" s="35"/>
      <c r="C300" s="36"/>
      <c r="D300" s="221" t="s">
        <v>123</v>
      </c>
      <c r="E300" s="36"/>
      <c r="F300" s="222" t="s">
        <v>478</v>
      </c>
      <c r="G300" s="36"/>
      <c r="H300" s="36"/>
      <c r="I300" s="223"/>
      <c r="J300" s="36"/>
      <c r="K300" s="36"/>
      <c r="L300" s="40"/>
      <c r="M300" s="224"/>
      <c r="N300" s="225"/>
      <c r="O300" s="88"/>
      <c r="P300" s="88"/>
      <c r="Q300" s="88"/>
      <c r="R300" s="88"/>
      <c r="S300" s="88"/>
      <c r="T300" s="89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3" t="s">
        <v>123</v>
      </c>
      <c r="AU300" s="13" t="s">
        <v>83</v>
      </c>
    </row>
    <row r="301" spans="1:65" s="2" customFormat="1" ht="24.15" customHeight="1">
      <c r="A301" s="34"/>
      <c r="B301" s="35"/>
      <c r="C301" s="227" t="s">
        <v>479</v>
      </c>
      <c r="D301" s="227" t="s">
        <v>126</v>
      </c>
      <c r="E301" s="228" t="s">
        <v>480</v>
      </c>
      <c r="F301" s="229" t="s">
        <v>481</v>
      </c>
      <c r="G301" s="230" t="s">
        <v>118</v>
      </c>
      <c r="H301" s="231">
        <v>1</v>
      </c>
      <c r="I301" s="232"/>
      <c r="J301" s="233">
        <f>ROUND(I301*H301,2)</f>
        <v>0</v>
      </c>
      <c r="K301" s="229" t="s">
        <v>129</v>
      </c>
      <c r="L301" s="40"/>
      <c r="M301" s="234" t="s">
        <v>1</v>
      </c>
      <c r="N301" s="235" t="s">
        <v>42</v>
      </c>
      <c r="O301" s="88"/>
      <c r="P301" s="217">
        <f>O301*H301</f>
        <v>0</v>
      </c>
      <c r="Q301" s="217">
        <v>0</v>
      </c>
      <c r="R301" s="217">
        <f>Q301*H301</f>
        <v>0</v>
      </c>
      <c r="S301" s="217">
        <v>0</v>
      </c>
      <c r="T301" s="21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19" t="s">
        <v>83</v>
      </c>
      <c r="AT301" s="219" t="s">
        <v>126</v>
      </c>
      <c r="AU301" s="219" t="s">
        <v>83</v>
      </c>
      <c r="AY301" s="13" t="s">
        <v>114</v>
      </c>
      <c r="BE301" s="220">
        <f>IF(N301="základní",J301,0)</f>
        <v>0</v>
      </c>
      <c r="BF301" s="220">
        <f>IF(N301="snížená",J301,0)</f>
        <v>0</v>
      </c>
      <c r="BG301" s="220">
        <f>IF(N301="zákl. přenesená",J301,0)</f>
        <v>0</v>
      </c>
      <c r="BH301" s="220">
        <f>IF(N301="sníž. přenesená",J301,0)</f>
        <v>0</v>
      </c>
      <c r="BI301" s="220">
        <f>IF(N301="nulová",J301,0)</f>
        <v>0</v>
      </c>
      <c r="BJ301" s="13" t="s">
        <v>121</v>
      </c>
      <c r="BK301" s="220">
        <f>ROUND(I301*H301,2)</f>
        <v>0</v>
      </c>
      <c r="BL301" s="13" t="s">
        <v>83</v>
      </c>
      <c r="BM301" s="219" t="s">
        <v>482</v>
      </c>
    </row>
    <row r="302" spans="1:47" s="2" customFormat="1" ht="12">
      <c r="A302" s="34"/>
      <c r="B302" s="35"/>
      <c r="C302" s="36"/>
      <c r="D302" s="221" t="s">
        <v>123</v>
      </c>
      <c r="E302" s="36"/>
      <c r="F302" s="222" t="s">
        <v>483</v>
      </c>
      <c r="G302" s="36"/>
      <c r="H302" s="36"/>
      <c r="I302" s="223"/>
      <c r="J302" s="36"/>
      <c r="K302" s="36"/>
      <c r="L302" s="40"/>
      <c r="M302" s="224"/>
      <c r="N302" s="225"/>
      <c r="O302" s="88"/>
      <c r="P302" s="88"/>
      <c r="Q302" s="88"/>
      <c r="R302" s="88"/>
      <c r="S302" s="88"/>
      <c r="T302" s="89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3" t="s">
        <v>123</v>
      </c>
      <c r="AU302" s="13" t="s">
        <v>83</v>
      </c>
    </row>
    <row r="303" spans="1:47" s="2" customFormat="1" ht="12">
      <c r="A303" s="34"/>
      <c r="B303" s="35"/>
      <c r="C303" s="36"/>
      <c r="D303" s="221" t="s">
        <v>124</v>
      </c>
      <c r="E303" s="36"/>
      <c r="F303" s="226" t="s">
        <v>484</v>
      </c>
      <c r="G303" s="36"/>
      <c r="H303" s="36"/>
      <c r="I303" s="223"/>
      <c r="J303" s="36"/>
      <c r="K303" s="36"/>
      <c r="L303" s="40"/>
      <c r="M303" s="224"/>
      <c r="N303" s="225"/>
      <c r="O303" s="88"/>
      <c r="P303" s="88"/>
      <c r="Q303" s="88"/>
      <c r="R303" s="88"/>
      <c r="S303" s="88"/>
      <c r="T303" s="89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3" t="s">
        <v>124</v>
      </c>
      <c r="AU303" s="13" t="s">
        <v>83</v>
      </c>
    </row>
    <row r="304" spans="1:65" s="2" customFormat="1" ht="24.15" customHeight="1">
      <c r="A304" s="34"/>
      <c r="B304" s="35"/>
      <c r="C304" s="227" t="s">
        <v>485</v>
      </c>
      <c r="D304" s="227" t="s">
        <v>126</v>
      </c>
      <c r="E304" s="228" t="s">
        <v>486</v>
      </c>
      <c r="F304" s="229" t="s">
        <v>487</v>
      </c>
      <c r="G304" s="230" t="s">
        <v>118</v>
      </c>
      <c r="H304" s="231">
        <v>1</v>
      </c>
      <c r="I304" s="232"/>
      <c r="J304" s="233">
        <f>ROUND(I304*H304,2)</f>
        <v>0</v>
      </c>
      <c r="K304" s="229" t="s">
        <v>129</v>
      </c>
      <c r="L304" s="40"/>
      <c r="M304" s="234" t="s">
        <v>1</v>
      </c>
      <c r="N304" s="235" t="s">
        <v>42</v>
      </c>
      <c r="O304" s="88"/>
      <c r="P304" s="217">
        <f>O304*H304</f>
        <v>0</v>
      </c>
      <c r="Q304" s="217">
        <v>0</v>
      </c>
      <c r="R304" s="217">
        <f>Q304*H304</f>
        <v>0</v>
      </c>
      <c r="S304" s="217">
        <v>0</v>
      </c>
      <c r="T304" s="21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19" t="s">
        <v>83</v>
      </c>
      <c r="AT304" s="219" t="s">
        <v>126</v>
      </c>
      <c r="AU304" s="219" t="s">
        <v>83</v>
      </c>
      <c r="AY304" s="13" t="s">
        <v>114</v>
      </c>
      <c r="BE304" s="220">
        <f>IF(N304="základní",J304,0)</f>
        <v>0</v>
      </c>
      <c r="BF304" s="220">
        <f>IF(N304="snížená",J304,0)</f>
        <v>0</v>
      </c>
      <c r="BG304" s="220">
        <f>IF(N304="zákl. přenesená",J304,0)</f>
        <v>0</v>
      </c>
      <c r="BH304" s="220">
        <f>IF(N304="sníž. přenesená",J304,0)</f>
        <v>0</v>
      </c>
      <c r="BI304" s="220">
        <f>IF(N304="nulová",J304,0)</f>
        <v>0</v>
      </c>
      <c r="BJ304" s="13" t="s">
        <v>121</v>
      </c>
      <c r="BK304" s="220">
        <f>ROUND(I304*H304,2)</f>
        <v>0</v>
      </c>
      <c r="BL304" s="13" t="s">
        <v>83</v>
      </c>
      <c r="BM304" s="219" t="s">
        <v>488</v>
      </c>
    </row>
    <row r="305" spans="1:47" s="2" customFormat="1" ht="12">
      <c r="A305" s="34"/>
      <c r="B305" s="35"/>
      <c r="C305" s="36"/>
      <c r="D305" s="221" t="s">
        <v>123</v>
      </c>
      <c r="E305" s="36"/>
      <c r="F305" s="222" t="s">
        <v>489</v>
      </c>
      <c r="G305" s="36"/>
      <c r="H305" s="36"/>
      <c r="I305" s="223"/>
      <c r="J305" s="36"/>
      <c r="K305" s="36"/>
      <c r="L305" s="40"/>
      <c r="M305" s="224"/>
      <c r="N305" s="225"/>
      <c r="O305" s="88"/>
      <c r="P305" s="88"/>
      <c r="Q305" s="88"/>
      <c r="R305" s="88"/>
      <c r="S305" s="88"/>
      <c r="T305" s="89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3" t="s">
        <v>123</v>
      </c>
      <c r="AU305" s="13" t="s">
        <v>83</v>
      </c>
    </row>
    <row r="306" spans="1:47" s="2" customFormat="1" ht="12">
      <c r="A306" s="34"/>
      <c r="B306" s="35"/>
      <c r="C306" s="36"/>
      <c r="D306" s="221" t="s">
        <v>124</v>
      </c>
      <c r="E306" s="36"/>
      <c r="F306" s="226" t="s">
        <v>490</v>
      </c>
      <c r="G306" s="36"/>
      <c r="H306" s="36"/>
      <c r="I306" s="223"/>
      <c r="J306" s="36"/>
      <c r="K306" s="36"/>
      <c r="L306" s="40"/>
      <c r="M306" s="224"/>
      <c r="N306" s="225"/>
      <c r="O306" s="88"/>
      <c r="P306" s="88"/>
      <c r="Q306" s="88"/>
      <c r="R306" s="88"/>
      <c r="S306" s="88"/>
      <c r="T306" s="89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3" t="s">
        <v>124</v>
      </c>
      <c r="AU306" s="13" t="s">
        <v>83</v>
      </c>
    </row>
    <row r="307" spans="1:65" s="2" customFormat="1" ht="24.15" customHeight="1">
      <c r="A307" s="34"/>
      <c r="B307" s="35"/>
      <c r="C307" s="227" t="s">
        <v>491</v>
      </c>
      <c r="D307" s="227" t="s">
        <v>126</v>
      </c>
      <c r="E307" s="228" t="s">
        <v>492</v>
      </c>
      <c r="F307" s="229" t="s">
        <v>493</v>
      </c>
      <c r="G307" s="230" t="s">
        <v>118</v>
      </c>
      <c r="H307" s="231">
        <v>1</v>
      </c>
      <c r="I307" s="232"/>
      <c r="J307" s="233">
        <f>ROUND(I307*H307,2)</f>
        <v>0</v>
      </c>
      <c r="K307" s="229" t="s">
        <v>129</v>
      </c>
      <c r="L307" s="40"/>
      <c r="M307" s="234" t="s">
        <v>1</v>
      </c>
      <c r="N307" s="235" t="s">
        <v>42</v>
      </c>
      <c r="O307" s="88"/>
      <c r="P307" s="217">
        <f>O307*H307</f>
        <v>0</v>
      </c>
      <c r="Q307" s="217">
        <v>0</v>
      </c>
      <c r="R307" s="217">
        <f>Q307*H307</f>
        <v>0</v>
      </c>
      <c r="S307" s="217">
        <v>0</v>
      </c>
      <c r="T307" s="21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219" t="s">
        <v>83</v>
      </c>
      <c r="AT307" s="219" t="s">
        <v>126</v>
      </c>
      <c r="AU307" s="219" t="s">
        <v>83</v>
      </c>
      <c r="AY307" s="13" t="s">
        <v>114</v>
      </c>
      <c r="BE307" s="220">
        <f>IF(N307="základní",J307,0)</f>
        <v>0</v>
      </c>
      <c r="BF307" s="220">
        <f>IF(N307="snížená",J307,0)</f>
        <v>0</v>
      </c>
      <c r="BG307" s="220">
        <f>IF(N307="zákl. přenesená",J307,0)</f>
        <v>0</v>
      </c>
      <c r="BH307" s="220">
        <f>IF(N307="sníž. přenesená",J307,0)</f>
        <v>0</v>
      </c>
      <c r="BI307" s="220">
        <f>IF(N307="nulová",J307,0)</f>
        <v>0</v>
      </c>
      <c r="BJ307" s="13" t="s">
        <v>121</v>
      </c>
      <c r="BK307" s="220">
        <f>ROUND(I307*H307,2)</f>
        <v>0</v>
      </c>
      <c r="BL307" s="13" t="s">
        <v>83</v>
      </c>
      <c r="BM307" s="219" t="s">
        <v>494</v>
      </c>
    </row>
    <row r="308" spans="1:47" s="2" customFormat="1" ht="12">
      <c r="A308" s="34"/>
      <c r="B308" s="35"/>
      <c r="C308" s="36"/>
      <c r="D308" s="221" t="s">
        <v>123</v>
      </c>
      <c r="E308" s="36"/>
      <c r="F308" s="222" t="s">
        <v>495</v>
      </c>
      <c r="G308" s="36"/>
      <c r="H308" s="36"/>
      <c r="I308" s="223"/>
      <c r="J308" s="36"/>
      <c r="K308" s="36"/>
      <c r="L308" s="40"/>
      <c r="M308" s="224"/>
      <c r="N308" s="225"/>
      <c r="O308" s="88"/>
      <c r="P308" s="88"/>
      <c r="Q308" s="88"/>
      <c r="R308" s="88"/>
      <c r="S308" s="88"/>
      <c r="T308" s="89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T308" s="13" t="s">
        <v>123</v>
      </c>
      <c r="AU308" s="13" t="s">
        <v>83</v>
      </c>
    </row>
    <row r="309" spans="1:65" s="2" customFormat="1" ht="21.75" customHeight="1">
      <c r="A309" s="34"/>
      <c r="B309" s="35"/>
      <c r="C309" s="227" t="s">
        <v>496</v>
      </c>
      <c r="D309" s="227" t="s">
        <v>126</v>
      </c>
      <c r="E309" s="228" t="s">
        <v>497</v>
      </c>
      <c r="F309" s="229" t="s">
        <v>498</v>
      </c>
      <c r="G309" s="230" t="s">
        <v>118</v>
      </c>
      <c r="H309" s="231">
        <v>1</v>
      </c>
      <c r="I309" s="232"/>
      <c r="J309" s="233">
        <f>ROUND(I309*H309,2)</f>
        <v>0</v>
      </c>
      <c r="K309" s="229" t="s">
        <v>129</v>
      </c>
      <c r="L309" s="40"/>
      <c r="M309" s="234" t="s">
        <v>1</v>
      </c>
      <c r="N309" s="235" t="s">
        <v>42</v>
      </c>
      <c r="O309" s="88"/>
      <c r="P309" s="217">
        <f>O309*H309</f>
        <v>0</v>
      </c>
      <c r="Q309" s="217">
        <v>0</v>
      </c>
      <c r="R309" s="217">
        <f>Q309*H309</f>
        <v>0</v>
      </c>
      <c r="S309" s="217">
        <v>0</v>
      </c>
      <c r="T309" s="218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19" t="s">
        <v>83</v>
      </c>
      <c r="AT309" s="219" t="s">
        <v>126</v>
      </c>
      <c r="AU309" s="219" t="s">
        <v>83</v>
      </c>
      <c r="AY309" s="13" t="s">
        <v>114</v>
      </c>
      <c r="BE309" s="220">
        <f>IF(N309="základní",J309,0)</f>
        <v>0</v>
      </c>
      <c r="BF309" s="220">
        <f>IF(N309="snížená",J309,0)</f>
        <v>0</v>
      </c>
      <c r="BG309" s="220">
        <f>IF(N309="zákl. přenesená",J309,0)</f>
        <v>0</v>
      </c>
      <c r="BH309" s="220">
        <f>IF(N309="sníž. přenesená",J309,0)</f>
        <v>0</v>
      </c>
      <c r="BI309" s="220">
        <f>IF(N309="nulová",J309,0)</f>
        <v>0</v>
      </c>
      <c r="BJ309" s="13" t="s">
        <v>121</v>
      </c>
      <c r="BK309" s="220">
        <f>ROUND(I309*H309,2)</f>
        <v>0</v>
      </c>
      <c r="BL309" s="13" t="s">
        <v>83</v>
      </c>
      <c r="BM309" s="219" t="s">
        <v>499</v>
      </c>
    </row>
    <row r="310" spans="1:47" s="2" customFormat="1" ht="12">
      <c r="A310" s="34"/>
      <c r="B310" s="35"/>
      <c r="C310" s="36"/>
      <c r="D310" s="221" t="s">
        <v>123</v>
      </c>
      <c r="E310" s="36"/>
      <c r="F310" s="222" t="s">
        <v>500</v>
      </c>
      <c r="G310" s="36"/>
      <c r="H310" s="36"/>
      <c r="I310" s="223"/>
      <c r="J310" s="36"/>
      <c r="K310" s="36"/>
      <c r="L310" s="40"/>
      <c r="M310" s="224"/>
      <c r="N310" s="225"/>
      <c r="O310" s="88"/>
      <c r="P310" s="88"/>
      <c r="Q310" s="88"/>
      <c r="R310" s="88"/>
      <c r="S310" s="88"/>
      <c r="T310" s="89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3" t="s">
        <v>123</v>
      </c>
      <c r="AU310" s="13" t="s">
        <v>83</v>
      </c>
    </row>
    <row r="311" spans="1:47" s="2" customFormat="1" ht="12">
      <c r="A311" s="34"/>
      <c r="B311" s="35"/>
      <c r="C311" s="36"/>
      <c r="D311" s="221" t="s">
        <v>124</v>
      </c>
      <c r="E311" s="36"/>
      <c r="F311" s="226" t="s">
        <v>501</v>
      </c>
      <c r="G311" s="36"/>
      <c r="H311" s="36"/>
      <c r="I311" s="223"/>
      <c r="J311" s="36"/>
      <c r="K311" s="36"/>
      <c r="L311" s="40"/>
      <c r="M311" s="236"/>
      <c r="N311" s="237"/>
      <c r="O311" s="238"/>
      <c r="P311" s="238"/>
      <c r="Q311" s="238"/>
      <c r="R311" s="238"/>
      <c r="S311" s="238"/>
      <c r="T311" s="239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3" t="s">
        <v>124</v>
      </c>
      <c r="AU311" s="13" t="s">
        <v>83</v>
      </c>
    </row>
    <row r="312" spans="1:31" s="2" customFormat="1" ht="6.95" customHeight="1">
      <c r="A312" s="34"/>
      <c r="B312" s="63"/>
      <c r="C312" s="64"/>
      <c r="D312" s="64"/>
      <c r="E312" s="64"/>
      <c r="F312" s="64"/>
      <c r="G312" s="64"/>
      <c r="H312" s="64"/>
      <c r="I312" s="64"/>
      <c r="J312" s="64"/>
      <c r="K312" s="64"/>
      <c r="L312" s="40"/>
      <c r="M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</row>
  </sheetData>
  <sheetProtection password="CC35" sheet="1" objects="1" scenarios="1" formatColumns="0" formatRows="0" autoFilter="0"/>
  <autoFilter ref="C116:K311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3" t="s">
        <v>89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6"/>
      <c r="AT3" s="13" t="s">
        <v>85</v>
      </c>
    </row>
    <row r="4" spans="2:46" s="1" customFormat="1" ht="24.95" customHeight="1">
      <c r="B4" s="16"/>
      <c r="D4" s="135" t="s">
        <v>90</v>
      </c>
      <c r="L4" s="16"/>
      <c r="M4" s="136" t="s">
        <v>10</v>
      </c>
      <c r="AT4" s="13" t="s">
        <v>31</v>
      </c>
    </row>
    <row r="5" spans="2:12" s="1" customFormat="1" ht="6.95" customHeight="1">
      <c r="B5" s="16"/>
      <c r="L5" s="16"/>
    </row>
    <row r="6" spans="2:12" s="1" customFormat="1" ht="12" customHeight="1">
      <c r="B6" s="16"/>
      <c r="D6" s="137" t="s">
        <v>16</v>
      </c>
      <c r="L6" s="16"/>
    </row>
    <row r="7" spans="2:12" s="1" customFormat="1" ht="16.5" customHeight="1">
      <c r="B7" s="16"/>
      <c r="E7" s="138" t="str">
        <f>'Rekapitulace stavby'!K6</f>
        <v>Oprava zabezpečovacího zařízení v žst. Olbramkostel</v>
      </c>
      <c r="F7" s="137"/>
      <c r="G7" s="137"/>
      <c r="H7" s="137"/>
      <c r="L7" s="16"/>
    </row>
    <row r="8" spans="1:31" s="2" customFormat="1" ht="12" customHeight="1">
      <c r="A8" s="34"/>
      <c r="B8" s="40"/>
      <c r="C8" s="34"/>
      <c r="D8" s="137" t="s">
        <v>91</v>
      </c>
      <c r="E8" s="34"/>
      <c r="F8" s="34"/>
      <c r="G8" s="34"/>
      <c r="H8" s="34"/>
      <c r="I8" s="34"/>
      <c r="J8" s="34"/>
      <c r="K8" s="34"/>
      <c r="L8" s="60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40"/>
      <c r="C9" s="34"/>
      <c r="D9" s="34"/>
      <c r="E9" s="139" t="s">
        <v>502</v>
      </c>
      <c r="F9" s="34"/>
      <c r="G9" s="34"/>
      <c r="H9" s="34"/>
      <c r="I9" s="34"/>
      <c r="J9" s="34"/>
      <c r="K9" s="34"/>
      <c r="L9" s="60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40"/>
      <c r="C10" s="34"/>
      <c r="D10" s="34"/>
      <c r="E10" s="34"/>
      <c r="F10" s="34"/>
      <c r="G10" s="34"/>
      <c r="H10" s="34"/>
      <c r="I10" s="34"/>
      <c r="J10" s="34"/>
      <c r="K10" s="34"/>
      <c r="L10" s="60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40"/>
      <c r="C11" s="34"/>
      <c r="D11" s="137" t="s">
        <v>18</v>
      </c>
      <c r="E11" s="34"/>
      <c r="F11" s="140" t="s">
        <v>1</v>
      </c>
      <c r="G11" s="34"/>
      <c r="H11" s="34"/>
      <c r="I11" s="137" t="s">
        <v>19</v>
      </c>
      <c r="J11" s="140" t="s">
        <v>1</v>
      </c>
      <c r="K11" s="34"/>
      <c r="L11" s="6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40"/>
      <c r="C12" s="34"/>
      <c r="D12" s="137" t="s">
        <v>20</v>
      </c>
      <c r="E12" s="34"/>
      <c r="F12" s="140" t="s">
        <v>21</v>
      </c>
      <c r="G12" s="34"/>
      <c r="H12" s="34"/>
      <c r="I12" s="137" t="s">
        <v>22</v>
      </c>
      <c r="J12" s="141" t="str">
        <f>'Rekapitulace stavby'!AN8</f>
        <v>2. 9. 2021</v>
      </c>
      <c r="K12" s="34"/>
      <c r="L12" s="60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8" customHeight="1">
      <c r="A13" s="34"/>
      <c r="B13" s="40"/>
      <c r="C13" s="34"/>
      <c r="D13" s="34"/>
      <c r="E13" s="34"/>
      <c r="F13" s="34"/>
      <c r="G13" s="34"/>
      <c r="H13" s="34"/>
      <c r="I13" s="34"/>
      <c r="J13" s="34"/>
      <c r="K13" s="34"/>
      <c r="L13" s="60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40"/>
      <c r="C14" s="34"/>
      <c r="D14" s="137" t="s">
        <v>24</v>
      </c>
      <c r="E14" s="34"/>
      <c r="F14" s="34"/>
      <c r="G14" s="34"/>
      <c r="H14" s="34"/>
      <c r="I14" s="137" t="s">
        <v>25</v>
      </c>
      <c r="J14" s="140" t="str">
        <f>IF('Rekapitulace stavby'!AN10="","",'Rekapitulace stavby'!AN10)</f>
        <v/>
      </c>
      <c r="K14" s="34"/>
      <c r="L14" s="60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40"/>
      <c r="C15" s="34"/>
      <c r="D15" s="34"/>
      <c r="E15" s="140" t="str">
        <f>IF('Rekapitulace stavby'!E11="","",'Rekapitulace stavby'!E11)</f>
        <v xml:space="preserve"> </v>
      </c>
      <c r="F15" s="34"/>
      <c r="G15" s="34"/>
      <c r="H15" s="34"/>
      <c r="I15" s="137" t="s">
        <v>26</v>
      </c>
      <c r="J15" s="140" t="str">
        <f>IF('Rekapitulace stavby'!AN11="","",'Rekapitulace stavby'!AN11)</f>
        <v/>
      </c>
      <c r="K15" s="34"/>
      <c r="L15" s="60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40"/>
      <c r="C16" s="34"/>
      <c r="D16" s="34"/>
      <c r="E16" s="34"/>
      <c r="F16" s="34"/>
      <c r="G16" s="34"/>
      <c r="H16" s="34"/>
      <c r="I16" s="34"/>
      <c r="J16" s="34"/>
      <c r="K16" s="34"/>
      <c r="L16" s="60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40"/>
      <c r="C17" s="34"/>
      <c r="D17" s="137" t="s">
        <v>27</v>
      </c>
      <c r="E17" s="34"/>
      <c r="F17" s="34"/>
      <c r="G17" s="34"/>
      <c r="H17" s="34"/>
      <c r="I17" s="137" t="s">
        <v>25</v>
      </c>
      <c r="J17" s="29" t="str">
        <f>'Rekapitulace stavby'!AN13</f>
        <v>Vyplň údaj</v>
      </c>
      <c r="K17" s="34"/>
      <c r="L17" s="60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40"/>
      <c r="C18" s="34"/>
      <c r="D18" s="34"/>
      <c r="E18" s="29" t="str">
        <f>'Rekapitulace stavby'!E14</f>
        <v>Vyplň údaj</v>
      </c>
      <c r="F18" s="140"/>
      <c r="G18" s="140"/>
      <c r="H18" s="140"/>
      <c r="I18" s="137" t="s">
        <v>26</v>
      </c>
      <c r="J18" s="29" t="str">
        <f>'Rekapitulace stavby'!AN14</f>
        <v>Vyplň údaj</v>
      </c>
      <c r="K18" s="34"/>
      <c r="L18" s="60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40"/>
      <c r="C19" s="34"/>
      <c r="D19" s="34"/>
      <c r="E19" s="34"/>
      <c r="F19" s="34"/>
      <c r="G19" s="34"/>
      <c r="H19" s="34"/>
      <c r="I19" s="34"/>
      <c r="J19" s="34"/>
      <c r="K19" s="34"/>
      <c r="L19" s="60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40"/>
      <c r="C20" s="34"/>
      <c r="D20" s="137" t="s">
        <v>29</v>
      </c>
      <c r="E20" s="34"/>
      <c r="F20" s="34"/>
      <c r="G20" s="34"/>
      <c r="H20" s="34"/>
      <c r="I20" s="137" t="s">
        <v>25</v>
      </c>
      <c r="J20" s="140" t="str">
        <f>IF('Rekapitulace stavby'!AN16="","",'Rekapitulace stavby'!AN16)</f>
        <v/>
      </c>
      <c r="K20" s="34"/>
      <c r="L20" s="60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40"/>
      <c r="C21" s="34"/>
      <c r="D21" s="34"/>
      <c r="E21" s="140" t="str">
        <f>IF('Rekapitulace stavby'!E17="","",'Rekapitulace stavby'!E17)</f>
        <v>Signal Projekt, s.r.o.</v>
      </c>
      <c r="F21" s="34"/>
      <c r="G21" s="34"/>
      <c r="H21" s="34"/>
      <c r="I21" s="137" t="s">
        <v>26</v>
      </c>
      <c r="J21" s="140" t="str">
        <f>IF('Rekapitulace stavby'!AN17="","",'Rekapitulace stavby'!AN17)</f>
        <v/>
      </c>
      <c r="K21" s="34"/>
      <c r="L21" s="60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40"/>
      <c r="C22" s="34"/>
      <c r="D22" s="34"/>
      <c r="E22" s="34"/>
      <c r="F22" s="34"/>
      <c r="G22" s="34"/>
      <c r="H22" s="34"/>
      <c r="I22" s="34"/>
      <c r="J22" s="34"/>
      <c r="K22" s="34"/>
      <c r="L22" s="60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40"/>
      <c r="C23" s="34"/>
      <c r="D23" s="137" t="s">
        <v>32</v>
      </c>
      <c r="E23" s="34"/>
      <c r="F23" s="34"/>
      <c r="G23" s="34"/>
      <c r="H23" s="34"/>
      <c r="I23" s="137" t="s">
        <v>25</v>
      </c>
      <c r="J23" s="140" t="str">
        <f>IF('Rekapitulace stavby'!AN19="","",'Rekapitulace stavby'!AN19)</f>
        <v/>
      </c>
      <c r="K23" s="34"/>
      <c r="L23" s="60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40"/>
      <c r="C24" s="34"/>
      <c r="D24" s="34"/>
      <c r="E24" s="140" t="str">
        <f>IF('Rekapitulace stavby'!E20="","",'Rekapitulace stavby'!E20)</f>
        <v>Pavel Pospíšil, DiS.</v>
      </c>
      <c r="F24" s="34"/>
      <c r="G24" s="34"/>
      <c r="H24" s="34"/>
      <c r="I24" s="137" t="s">
        <v>26</v>
      </c>
      <c r="J24" s="140" t="str">
        <f>IF('Rekapitulace stavby'!AN20="","",'Rekapitulace stavby'!AN20)</f>
        <v/>
      </c>
      <c r="K24" s="34"/>
      <c r="L24" s="60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40"/>
      <c r="C25" s="34"/>
      <c r="D25" s="34"/>
      <c r="E25" s="34"/>
      <c r="F25" s="34"/>
      <c r="G25" s="34"/>
      <c r="H25" s="34"/>
      <c r="I25" s="34"/>
      <c r="J25" s="34"/>
      <c r="K25" s="34"/>
      <c r="L25" s="60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40"/>
      <c r="C26" s="34"/>
      <c r="D26" s="137" t="s">
        <v>34</v>
      </c>
      <c r="E26" s="34"/>
      <c r="F26" s="34"/>
      <c r="G26" s="34"/>
      <c r="H26" s="34"/>
      <c r="I26" s="34"/>
      <c r="J26" s="34"/>
      <c r="K26" s="34"/>
      <c r="L26" s="60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4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60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40"/>
      <c r="C29" s="34"/>
      <c r="D29" s="146"/>
      <c r="E29" s="146"/>
      <c r="F29" s="146"/>
      <c r="G29" s="146"/>
      <c r="H29" s="146"/>
      <c r="I29" s="146"/>
      <c r="J29" s="146"/>
      <c r="K29" s="146"/>
      <c r="L29" s="60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4" customHeight="1">
      <c r="A30" s="34"/>
      <c r="B30" s="40"/>
      <c r="C30" s="34"/>
      <c r="D30" s="147" t="s">
        <v>35</v>
      </c>
      <c r="E30" s="34"/>
      <c r="F30" s="34"/>
      <c r="G30" s="34"/>
      <c r="H30" s="34"/>
      <c r="I30" s="34"/>
      <c r="J30" s="148">
        <f>ROUND(J117,2)</f>
        <v>0</v>
      </c>
      <c r="K30" s="34"/>
      <c r="L30" s="60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40"/>
      <c r="C31" s="34"/>
      <c r="D31" s="146"/>
      <c r="E31" s="146"/>
      <c r="F31" s="146"/>
      <c r="G31" s="146"/>
      <c r="H31" s="146"/>
      <c r="I31" s="146"/>
      <c r="J31" s="146"/>
      <c r="K31" s="146"/>
      <c r="L31" s="60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40"/>
      <c r="C32" s="34"/>
      <c r="D32" s="34"/>
      <c r="E32" s="34"/>
      <c r="F32" s="149" t="s">
        <v>37</v>
      </c>
      <c r="G32" s="34"/>
      <c r="H32" s="34"/>
      <c r="I32" s="149" t="s">
        <v>36</v>
      </c>
      <c r="J32" s="149" t="s">
        <v>38</v>
      </c>
      <c r="K32" s="34"/>
      <c r="L32" s="60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 hidden="1">
      <c r="A33" s="34"/>
      <c r="B33" s="40"/>
      <c r="C33" s="34"/>
      <c r="D33" s="150" t="s">
        <v>39</v>
      </c>
      <c r="E33" s="137" t="s">
        <v>40</v>
      </c>
      <c r="F33" s="151">
        <f>ROUND((SUM(BE117:BE127)),2)</f>
        <v>0</v>
      </c>
      <c r="G33" s="34"/>
      <c r="H33" s="34"/>
      <c r="I33" s="152">
        <v>0.21</v>
      </c>
      <c r="J33" s="151">
        <f>ROUND(((SUM(BE117:BE127))*I33),2)</f>
        <v>0</v>
      </c>
      <c r="K33" s="34"/>
      <c r="L33" s="60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 hidden="1">
      <c r="A34" s="34"/>
      <c r="B34" s="40"/>
      <c r="C34" s="34"/>
      <c r="D34" s="34"/>
      <c r="E34" s="137" t="s">
        <v>41</v>
      </c>
      <c r="F34" s="151">
        <f>ROUND((SUM(BF117:BF127)),2)</f>
        <v>0</v>
      </c>
      <c r="G34" s="34"/>
      <c r="H34" s="34"/>
      <c r="I34" s="152">
        <v>0.15</v>
      </c>
      <c r="J34" s="151">
        <f>ROUND(((SUM(BF117:BF127))*I34),2)</f>
        <v>0</v>
      </c>
      <c r="K34" s="34"/>
      <c r="L34" s="60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>
      <c r="A35" s="34"/>
      <c r="B35" s="40"/>
      <c r="C35" s="34"/>
      <c r="D35" s="137" t="s">
        <v>39</v>
      </c>
      <c r="E35" s="137" t="s">
        <v>42</v>
      </c>
      <c r="F35" s="151">
        <f>ROUND((SUM(BG117:BG127)),2)</f>
        <v>0</v>
      </c>
      <c r="G35" s="34"/>
      <c r="H35" s="34"/>
      <c r="I35" s="152">
        <v>0.21</v>
      </c>
      <c r="J35" s="151">
        <f>0</f>
        <v>0</v>
      </c>
      <c r="K35" s="34"/>
      <c r="L35" s="60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>
      <c r="A36" s="34"/>
      <c r="B36" s="40"/>
      <c r="C36" s="34"/>
      <c r="D36" s="34"/>
      <c r="E36" s="137" t="s">
        <v>43</v>
      </c>
      <c r="F36" s="151">
        <f>ROUND((SUM(BH117:BH127)),2)</f>
        <v>0</v>
      </c>
      <c r="G36" s="34"/>
      <c r="H36" s="34"/>
      <c r="I36" s="152">
        <v>0.15</v>
      </c>
      <c r="J36" s="151">
        <f>0</f>
        <v>0</v>
      </c>
      <c r="K36" s="34"/>
      <c r="L36" s="60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40"/>
      <c r="C37" s="34"/>
      <c r="D37" s="34"/>
      <c r="E37" s="137" t="s">
        <v>44</v>
      </c>
      <c r="F37" s="151">
        <f>ROUND((SUM(BI117:BI127)),2)</f>
        <v>0</v>
      </c>
      <c r="G37" s="34"/>
      <c r="H37" s="34"/>
      <c r="I37" s="152">
        <v>0</v>
      </c>
      <c r="J37" s="151">
        <f>0</f>
        <v>0</v>
      </c>
      <c r="K37" s="34"/>
      <c r="L37" s="60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40"/>
      <c r="C38" s="34"/>
      <c r="D38" s="34"/>
      <c r="E38" s="34"/>
      <c r="F38" s="34"/>
      <c r="G38" s="34"/>
      <c r="H38" s="34"/>
      <c r="I38" s="34"/>
      <c r="J38" s="34"/>
      <c r="K38" s="34"/>
      <c r="L38" s="60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4" customHeight="1">
      <c r="A39" s="34"/>
      <c r="B39" s="40"/>
      <c r="C39" s="153"/>
      <c r="D39" s="154" t="s">
        <v>45</v>
      </c>
      <c r="E39" s="155"/>
      <c r="F39" s="155"/>
      <c r="G39" s="156" t="s">
        <v>46</v>
      </c>
      <c r="H39" s="157" t="s">
        <v>47</v>
      </c>
      <c r="I39" s="155"/>
      <c r="J39" s="158">
        <f>SUM(J30:J37)</f>
        <v>0</v>
      </c>
      <c r="K39" s="159"/>
      <c r="L39" s="60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40"/>
      <c r="C40" s="34"/>
      <c r="D40" s="34"/>
      <c r="E40" s="34"/>
      <c r="F40" s="34"/>
      <c r="G40" s="34"/>
      <c r="H40" s="34"/>
      <c r="I40" s="34"/>
      <c r="J40" s="34"/>
      <c r="K40" s="34"/>
      <c r="L40" s="60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16"/>
      <c r="L41" s="16"/>
    </row>
    <row r="42" spans="2:12" s="1" customFormat="1" ht="14.4" customHeight="1">
      <c r="B42" s="16"/>
      <c r="L42" s="16"/>
    </row>
    <row r="43" spans="2:12" s="1" customFormat="1" ht="14.4" customHeight="1">
      <c r="B43" s="16"/>
      <c r="L43" s="16"/>
    </row>
    <row r="44" spans="2:12" s="1" customFormat="1" ht="14.4" customHeight="1">
      <c r="B44" s="16"/>
      <c r="L44" s="16"/>
    </row>
    <row r="45" spans="2:12" s="1" customFormat="1" ht="14.4" customHeight="1">
      <c r="B45" s="16"/>
      <c r="L45" s="16"/>
    </row>
    <row r="46" spans="2:12" s="1" customFormat="1" ht="14.4" customHeight="1">
      <c r="B46" s="16"/>
      <c r="L46" s="16"/>
    </row>
    <row r="47" spans="2:12" s="1" customFormat="1" ht="14.4" customHeight="1">
      <c r="B47" s="16"/>
      <c r="L47" s="16"/>
    </row>
    <row r="48" spans="2:12" s="1" customFormat="1" ht="14.4" customHeight="1">
      <c r="B48" s="16"/>
      <c r="L48" s="16"/>
    </row>
    <row r="49" spans="2:12" s="1" customFormat="1" ht="14.4" customHeight="1">
      <c r="B49" s="16"/>
      <c r="L49" s="16"/>
    </row>
    <row r="50" spans="2:12" s="2" customFormat="1" ht="14.4" customHeight="1">
      <c r="B50" s="60"/>
      <c r="D50" s="160" t="s">
        <v>48</v>
      </c>
      <c r="E50" s="161"/>
      <c r="F50" s="161"/>
      <c r="G50" s="160" t="s">
        <v>49</v>
      </c>
      <c r="H50" s="161"/>
      <c r="I50" s="161"/>
      <c r="J50" s="161"/>
      <c r="K50" s="161"/>
      <c r="L50" s="60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1:31" s="2" customFormat="1" ht="12">
      <c r="A61" s="34"/>
      <c r="B61" s="40"/>
      <c r="C61" s="34"/>
      <c r="D61" s="162" t="s">
        <v>50</v>
      </c>
      <c r="E61" s="163"/>
      <c r="F61" s="164" t="s">
        <v>51</v>
      </c>
      <c r="G61" s="162" t="s">
        <v>50</v>
      </c>
      <c r="H61" s="163"/>
      <c r="I61" s="163"/>
      <c r="J61" s="165" t="s">
        <v>51</v>
      </c>
      <c r="K61" s="163"/>
      <c r="L61" s="60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1:31" s="2" customFormat="1" ht="12">
      <c r="A65" s="34"/>
      <c r="B65" s="40"/>
      <c r="C65" s="34"/>
      <c r="D65" s="160" t="s">
        <v>52</v>
      </c>
      <c r="E65" s="166"/>
      <c r="F65" s="166"/>
      <c r="G65" s="160" t="s">
        <v>53</v>
      </c>
      <c r="H65" s="166"/>
      <c r="I65" s="166"/>
      <c r="J65" s="166"/>
      <c r="K65" s="166"/>
      <c r="L65" s="60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1:31" s="2" customFormat="1" ht="12">
      <c r="A76" s="34"/>
      <c r="B76" s="40"/>
      <c r="C76" s="34"/>
      <c r="D76" s="162" t="s">
        <v>50</v>
      </c>
      <c r="E76" s="163"/>
      <c r="F76" s="164" t="s">
        <v>51</v>
      </c>
      <c r="G76" s="162" t="s">
        <v>50</v>
      </c>
      <c r="H76" s="163"/>
      <c r="I76" s="163"/>
      <c r="J76" s="165" t="s">
        <v>51</v>
      </c>
      <c r="K76" s="163"/>
      <c r="L76" s="60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19" t="s">
        <v>93</v>
      </c>
      <c r="D82" s="36"/>
      <c r="E82" s="36"/>
      <c r="F82" s="36"/>
      <c r="G82" s="36"/>
      <c r="H82" s="36"/>
      <c r="I82" s="36"/>
      <c r="J82" s="36"/>
      <c r="K82" s="36"/>
      <c r="L82" s="60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60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60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171" t="str">
        <f>E7</f>
        <v>Oprava zabezpečovacího zařízení v žst. Olbramkostel</v>
      </c>
      <c r="F85" s="28"/>
      <c r="G85" s="28"/>
      <c r="H85" s="28"/>
      <c r="I85" s="36"/>
      <c r="J85" s="36"/>
      <c r="K85" s="36"/>
      <c r="L85" s="60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91</v>
      </c>
      <c r="D86" s="36"/>
      <c r="E86" s="36"/>
      <c r="F86" s="36"/>
      <c r="G86" s="36"/>
      <c r="H86" s="36"/>
      <c r="I86" s="36"/>
      <c r="J86" s="36"/>
      <c r="K86" s="36"/>
      <c r="L86" s="60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73" t="str">
        <f>E9</f>
        <v>02 - Vedlejší a ostatní náíklady</v>
      </c>
      <c r="F87" s="36"/>
      <c r="G87" s="36"/>
      <c r="H87" s="36"/>
      <c r="I87" s="36"/>
      <c r="J87" s="36"/>
      <c r="K87" s="36"/>
      <c r="L87" s="60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60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8" t="s">
        <v>20</v>
      </c>
      <c r="D89" s="36"/>
      <c r="E89" s="36"/>
      <c r="F89" s="23" t="str">
        <f>F12</f>
        <v xml:space="preserve"> </v>
      </c>
      <c r="G89" s="36"/>
      <c r="H89" s="36"/>
      <c r="I89" s="28" t="s">
        <v>22</v>
      </c>
      <c r="J89" s="76" t="str">
        <f>IF(J12="","",J12)</f>
        <v>2. 9. 2021</v>
      </c>
      <c r="K89" s="36"/>
      <c r="L89" s="60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60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8" t="s">
        <v>24</v>
      </c>
      <c r="D91" s="36"/>
      <c r="E91" s="36"/>
      <c r="F91" s="23" t="str">
        <f>E15</f>
        <v xml:space="preserve"> </v>
      </c>
      <c r="G91" s="36"/>
      <c r="H91" s="36"/>
      <c r="I91" s="28" t="s">
        <v>29</v>
      </c>
      <c r="J91" s="32" t="str">
        <f>E21</f>
        <v>Signal Projekt, s.r.o.</v>
      </c>
      <c r="K91" s="36"/>
      <c r="L91" s="60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8" t="s">
        <v>27</v>
      </c>
      <c r="D92" s="36"/>
      <c r="E92" s="36"/>
      <c r="F92" s="23" t="str">
        <f>IF(E18="","",E18)</f>
        <v>Vyplň údaj</v>
      </c>
      <c r="G92" s="36"/>
      <c r="H92" s="36"/>
      <c r="I92" s="28" t="s">
        <v>32</v>
      </c>
      <c r="J92" s="32" t="str">
        <f>E24</f>
        <v>Pavel Pospíšil, DiS.</v>
      </c>
      <c r="K92" s="36"/>
      <c r="L92" s="60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60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72" t="s">
        <v>94</v>
      </c>
      <c r="D94" s="173"/>
      <c r="E94" s="173"/>
      <c r="F94" s="173"/>
      <c r="G94" s="173"/>
      <c r="H94" s="173"/>
      <c r="I94" s="173"/>
      <c r="J94" s="174" t="s">
        <v>95</v>
      </c>
      <c r="K94" s="173"/>
      <c r="L94" s="60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60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8" customHeight="1">
      <c r="A96" s="34"/>
      <c r="B96" s="35"/>
      <c r="C96" s="175" t="s">
        <v>96</v>
      </c>
      <c r="D96" s="36"/>
      <c r="E96" s="36"/>
      <c r="F96" s="36"/>
      <c r="G96" s="36"/>
      <c r="H96" s="36"/>
      <c r="I96" s="36"/>
      <c r="J96" s="107">
        <f>J117</f>
        <v>0</v>
      </c>
      <c r="K96" s="36"/>
      <c r="L96" s="60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3" t="s">
        <v>97</v>
      </c>
    </row>
    <row r="97" spans="1:31" s="9" customFormat="1" ht="24.95" customHeight="1">
      <c r="A97" s="9"/>
      <c r="B97" s="176"/>
      <c r="C97" s="177"/>
      <c r="D97" s="178" t="s">
        <v>503</v>
      </c>
      <c r="E97" s="179"/>
      <c r="F97" s="179"/>
      <c r="G97" s="179"/>
      <c r="H97" s="179"/>
      <c r="I97" s="179"/>
      <c r="J97" s="180">
        <f>J118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60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63"/>
      <c r="C99" s="64"/>
      <c r="D99" s="64"/>
      <c r="E99" s="64"/>
      <c r="F99" s="64"/>
      <c r="G99" s="64"/>
      <c r="H99" s="64"/>
      <c r="I99" s="64"/>
      <c r="J99" s="64"/>
      <c r="K99" s="64"/>
      <c r="L99" s="60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0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19" t="s">
        <v>99</v>
      </c>
      <c r="D104" s="36"/>
      <c r="E104" s="36"/>
      <c r="F104" s="36"/>
      <c r="G104" s="36"/>
      <c r="H104" s="36"/>
      <c r="I104" s="36"/>
      <c r="J104" s="36"/>
      <c r="K104" s="36"/>
      <c r="L104" s="60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60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8" t="s">
        <v>16</v>
      </c>
      <c r="D106" s="36"/>
      <c r="E106" s="36"/>
      <c r="F106" s="36"/>
      <c r="G106" s="36"/>
      <c r="H106" s="36"/>
      <c r="I106" s="36"/>
      <c r="J106" s="36"/>
      <c r="K106" s="36"/>
      <c r="L106" s="60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171" t="str">
        <f>E7</f>
        <v>Oprava zabezpečovacího zařízení v žst. Olbramkostel</v>
      </c>
      <c r="F107" s="28"/>
      <c r="G107" s="28"/>
      <c r="H107" s="28"/>
      <c r="I107" s="36"/>
      <c r="J107" s="36"/>
      <c r="K107" s="36"/>
      <c r="L107" s="60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8" t="s">
        <v>91</v>
      </c>
      <c r="D108" s="36"/>
      <c r="E108" s="36"/>
      <c r="F108" s="36"/>
      <c r="G108" s="36"/>
      <c r="H108" s="36"/>
      <c r="I108" s="36"/>
      <c r="J108" s="36"/>
      <c r="K108" s="36"/>
      <c r="L108" s="60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73" t="str">
        <f>E9</f>
        <v>02 - Vedlejší a ostatní náíklady</v>
      </c>
      <c r="F109" s="36"/>
      <c r="G109" s="36"/>
      <c r="H109" s="36"/>
      <c r="I109" s="36"/>
      <c r="J109" s="36"/>
      <c r="K109" s="36"/>
      <c r="L109" s="60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60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8" t="s">
        <v>20</v>
      </c>
      <c r="D111" s="36"/>
      <c r="E111" s="36"/>
      <c r="F111" s="23" t="str">
        <f>F12</f>
        <v xml:space="preserve"> </v>
      </c>
      <c r="G111" s="36"/>
      <c r="H111" s="36"/>
      <c r="I111" s="28" t="s">
        <v>22</v>
      </c>
      <c r="J111" s="76" t="str">
        <f>IF(J12="","",J12)</f>
        <v>2. 9. 2021</v>
      </c>
      <c r="K111" s="36"/>
      <c r="L111" s="60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60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15" customHeight="1">
      <c r="A113" s="34"/>
      <c r="B113" s="35"/>
      <c r="C113" s="28" t="s">
        <v>24</v>
      </c>
      <c r="D113" s="36"/>
      <c r="E113" s="36"/>
      <c r="F113" s="23" t="str">
        <f>E15</f>
        <v xml:space="preserve"> </v>
      </c>
      <c r="G113" s="36"/>
      <c r="H113" s="36"/>
      <c r="I113" s="28" t="s">
        <v>29</v>
      </c>
      <c r="J113" s="32" t="str">
        <f>E21</f>
        <v>Signal Projekt, s.r.o.</v>
      </c>
      <c r="K113" s="36"/>
      <c r="L113" s="60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15" customHeight="1">
      <c r="A114" s="34"/>
      <c r="B114" s="35"/>
      <c r="C114" s="28" t="s">
        <v>27</v>
      </c>
      <c r="D114" s="36"/>
      <c r="E114" s="36"/>
      <c r="F114" s="23" t="str">
        <f>IF(E18="","",E18)</f>
        <v>Vyplň údaj</v>
      </c>
      <c r="G114" s="36"/>
      <c r="H114" s="36"/>
      <c r="I114" s="28" t="s">
        <v>32</v>
      </c>
      <c r="J114" s="32" t="str">
        <f>E24</f>
        <v>Pavel Pospíšil, DiS.</v>
      </c>
      <c r="K114" s="36"/>
      <c r="L114" s="60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60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0" customFormat="1" ht="29.25" customHeight="1">
      <c r="A116" s="182"/>
      <c r="B116" s="183"/>
      <c r="C116" s="184" t="s">
        <v>100</v>
      </c>
      <c r="D116" s="185" t="s">
        <v>60</v>
      </c>
      <c r="E116" s="185" t="s">
        <v>56</v>
      </c>
      <c r="F116" s="185" t="s">
        <v>57</v>
      </c>
      <c r="G116" s="185" t="s">
        <v>101</v>
      </c>
      <c r="H116" s="185" t="s">
        <v>102</v>
      </c>
      <c r="I116" s="185" t="s">
        <v>103</v>
      </c>
      <c r="J116" s="185" t="s">
        <v>95</v>
      </c>
      <c r="K116" s="186" t="s">
        <v>104</v>
      </c>
      <c r="L116" s="187"/>
      <c r="M116" s="97" t="s">
        <v>1</v>
      </c>
      <c r="N116" s="98" t="s">
        <v>39</v>
      </c>
      <c r="O116" s="98" t="s">
        <v>105</v>
      </c>
      <c r="P116" s="98" t="s">
        <v>106</v>
      </c>
      <c r="Q116" s="98" t="s">
        <v>107</v>
      </c>
      <c r="R116" s="98" t="s">
        <v>108</v>
      </c>
      <c r="S116" s="98" t="s">
        <v>109</v>
      </c>
      <c r="T116" s="99" t="s">
        <v>110</v>
      </c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</row>
    <row r="117" spans="1:63" s="2" customFormat="1" ht="22.8" customHeight="1">
      <c r="A117" s="34"/>
      <c r="B117" s="35"/>
      <c r="C117" s="104" t="s">
        <v>111</v>
      </c>
      <c r="D117" s="36"/>
      <c r="E117" s="36"/>
      <c r="F117" s="36"/>
      <c r="G117" s="36"/>
      <c r="H117" s="36"/>
      <c r="I117" s="36"/>
      <c r="J117" s="188">
        <f>BK117</f>
        <v>0</v>
      </c>
      <c r="K117" s="36"/>
      <c r="L117" s="40"/>
      <c r="M117" s="100"/>
      <c r="N117" s="189"/>
      <c r="O117" s="101"/>
      <c r="P117" s="190">
        <f>P118</f>
        <v>0</v>
      </c>
      <c r="Q117" s="101"/>
      <c r="R117" s="190">
        <f>R118</f>
        <v>0</v>
      </c>
      <c r="S117" s="101"/>
      <c r="T117" s="191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3" t="s">
        <v>74</v>
      </c>
      <c r="AU117" s="13" t="s">
        <v>97</v>
      </c>
      <c r="BK117" s="192">
        <f>BK118</f>
        <v>0</v>
      </c>
    </row>
    <row r="118" spans="1:63" s="11" customFormat="1" ht="25.9" customHeight="1">
      <c r="A118" s="11"/>
      <c r="B118" s="193"/>
      <c r="C118" s="194"/>
      <c r="D118" s="195" t="s">
        <v>74</v>
      </c>
      <c r="E118" s="196" t="s">
        <v>504</v>
      </c>
      <c r="F118" s="196" t="s">
        <v>505</v>
      </c>
      <c r="G118" s="194"/>
      <c r="H118" s="194"/>
      <c r="I118" s="197"/>
      <c r="J118" s="198">
        <f>BK118</f>
        <v>0</v>
      </c>
      <c r="K118" s="194"/>
      <c r="L118" s="199"/>
      <c r="M118" s="200"/>
      <c r="N118" s="201"/>
      <c r="O118" s="201"/>
      <c r="P118" s="202">
        <f>SUM(P119:P127)</f>
        <v>0</v>
      </c>
      <c r="Q118" s="201"/>
      <c r="R118" s="202">
        <f>SUM(R119:R127)</f>
        <v>0</v>
      </c>
      <c r="S118" s="201"/>
      <c r="T118" s="203">
        <f>SUM(T119:T127)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4" t="s">
        <v>139</v>
      </c>
      <c r="AT118" s="205" t="s">
        <v>74</v>
      </c>
      <c r="AU118" s="205" t="s">
        <v>75</v>
      </c>
      <c r="AY118" s="204" t="s">
        <v>114</v>
      </c>
      <c r="BK118" s="206">
        <f>SUM(BK119:BK127)</f>
        <v>0</v>
      </c>
    </row>
    <row r="119" spans="1:65" s="2" customFormat="1" ht="33" customHeight="1">
      <c r="A119" s="34"/>
      <c r="B119" s="35"/>
      <c r="C119" s="227" t="s">
        <v>83</v>
      </c>
      <c r="D119" s="227" t="s">
        <v>126</v>
      </c>
      <c r="E119" s="228" t="s">
        <v>506</v>
      </c>
      <c r="F119" s="229" t="s">
        <v>507</v>
      </c>
      <c r="G119" s="230" t="s">
        <v>508</v>
      </c>
      <c r="H119" s="240"/>
      <c r="I119" s="232"/>
      <c r="J119" s="233">
        <f>ROUND(I119*H119,2)</f>
        <v>0</v>
      </c>
      <c r="K119" s="229" t="s">
        <v>129</v>
      </c>
      <c r="L119" s="40"/>
      <c r="M119" s="234" t="s">
        <v>1</v>
      </c>
      <c r="N119" s="235" t="s">
        <v>42</v>
      </c>
      <c r="O119" s="88"/>
      <c r="P119" s="217">
        <f>O119*H119</f>
        <v>0</v>
      </c>
      <c r="Q119" s="217">
        <v>0</v>
      </c>
      <c r="R119" s="217">
        <f>Q119*H119</f>
        <v>0</v>
      </c>
      <c r="S119" s="217">
        <v>0</v>
      </c>
      <c r="T119" s="21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219" t="s">
        <v>509</v>
      </c>
      <c r="AT119" s="219" t="s">
        <v>126</v>
      </c>
      <c r="AU119" s="219" t="s">
        <v>83</v>
      </c>
      <c r="AY119" s="13" t="s">
        <v>114</v>
      </c>
      <c r="BE119" s="220">
        <f>IF(N119="základní",J119,0)</f>
        <v>0</v>
      </c>
      <c r="BF119" s="220">
        <f>IF(N119="snížená",J119,0)</f>
        <v>0</v>
      </c>
      <c r="BG119" s="220">
        <f>IF(N119="zákl. přenesená",J119,0)</f>
        <v>0</v>
      </c>
      <c r="BH119" s="220">
        <f>IF(N119="sníž. přenesená",J119,0)</f>
        <v>0</v>
      </c>
      <c r="BI119" s="220">
        <f>IF(N119="nulová",J119,0)</f>
        <v>0</v>
      </c>
      <c r="BJ119" s="13" t="s">
        <v>121</v>
      </c>
      <c r="BK119" s="220">
        <f>ROUND(I119*H119,2)</f>
        <v>0</v>
      </c>
      <c r="BL119" s="13" t="s">
        <v>509</v>
      </c>
      <c r="BM119" s="219" t="s">
        <v>510</v>
      </c>
    </row>
    <row r="120" spans="1:47" s="2" customFormat="1" ht="12">
      <c r="A120" s="34"/>
      <c r="B120" s="35"/>
      <c r="C120" s="36"/>
      <c r="D120" s="221" t="s">
        <v>123</v>
      </c>
      <c r="E120" s="36"/>
      <c r="F120" s="222" t="s">
        <v>511</v>
      </c>
      <c r="G120" s="36"/>
      <c r="H120" s="36"/>
      <c r="I120" s="223"/>
      <c r="J120" s="36"/>
      <c r="K120" s="36"/>
      <c r="L120" s="40"/>
      <c r="M120" s="224"/>
      <c r="N120" s="225"/>
      <c r="O120" s="88"/>
      <c r="P120" s="88"/>
      <c r="Q120" s="88"/>
      <c r="R120" s="88"/>
      <c r="S120" s="88"/>
      <c r="T120" s="89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3" t="s">
        <v>123</v>
      </c>
      <c r="AU120" s="13" t="s">
        <v>83</v>
      </c>
    </row>
    <row r="121" spans="1:65" s="2" customFormat="1" ht="21.75" customHeight="1">
      <c r="A121" s="34"/>
      <c r="B121" s="35"/>
      <c r="C121" s="227" t="s">
        <v>85</v>
      </c>
      <c r="D121" s="227" t="s">
        <v>126</v>
      </c>
      <c r="E121" s="228" t="s">
        <v>512</v>
      </c>
      <c r="F121" s="229" t="s">
        <v>513</v>
      </c>
      <c r="G121" s="230" t="s">
        <v>508</v>
      </c>
      <c r="H121" s="240"/>
      <c r="I121" s="232"/>
      <c r="J121" s="233">
        <f>ROUND(I121*H121,2)</f>
        <v>0</v>
      </c>
      <c r="K121" s="229" t="s">
        <v>129</v>
      </c>
      <c r="L121" s="40"/>
      <c r="M121" s="234" t="s">
        <v>1</v>
      </c>
      <c r="N121" s="235" t="s">
        <v>42</v>
      </c>
      <c r="O121" s="88"/>
      <c r="P121" s="217">
        <f>O121*H121</f>
        <v>0</v>
      </c>
      <c r="Q121" s="217">
        <v>0</v>
      </c>
      <c r="R121" s="217">
        <f>Q121*H121</f>
        <v>0</v>
      </c>
      <c r="S121" s="217">
        <v>0</v>
      </c>
      <c r="T121" s="21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19" t="s">
        <v>509</v>
      </c>
      <c r="AT121" s="219" t="s">
        <v>126</v>
      </c>
      <c r="AU121" s="219" t="s">
        <v>83</v>
      </c>
      <c r="AY121" s="13" t="s">
        <v>114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3" t="s">
        <v>121</v>
      </c>
      <c r="BK121" s="220">
        <f>ROUND(I121*H121,2)</f>
        <v>0</v>
      </c>
      <c r="BL121" s="13" t="s">
        <v>509</v>
      </c>
      <c r="BM121" s="219" t="s">
        <v>514</v>
      </c>
    </row>
    <row r="122" spans="1:47" s="2" customFormat="1" ht="12">
      <c r="A122" s="34"/>
      <c r="B122" s="35"/>
      <c r="C122" s="36"/>
      <c r="D122" s="221" t="s">
        <v>123</v>
      </c>
      <c r="E122" s="36"/>
      <c r="F122" s="222" t="s">
        <v>513</v>
      </c>
      <c r="G122" s="36"/>
      <c r="H122" s="36"/>
      <c r="I122" s="223"/>
      <c r="J122" s="36"/>
      <c r="K122" s="36"/>
      <c r="L122" s="40"/>
      <c r="M122" s="224"/>
      <c r="N122" s="225"/>
      <c r="O122" s="88"/>
      <c r="P122" s="88"/>
      <c r="Q122" s="88"/>
      <c r="R122" s="88"/>
      <c r="S122" s="88"/>
      <c r="T122" s="89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3" t="s">
        <v>123</v>
      </c>
      <c r="AU122" s="13" t="s">
        <v>83</v>
      </c>
    </row>
    <row r="123" spans="1:65" s="2" customFormat="1" ht="44.25" customHeight="1">
      <c r="A123" s="34"/>
      <c r="B123" s="35"/>
      <c r="C123" s="227" t="s">
        <v>132</v>
      </c>
      <c r="D123" s="227" t="s">
        <v>126</v>
      </c>
      <c r="E123" s="228" t="s">
        <v>515</v>
      </c>
      <c r="F123" s="229" t="s">
        <v>516</v>
      </c>
      <c r="G123" s="230" t="s">
        <v>508</v>
      </c>
      <c r="H123" s="240"/>
      <c r="I123" s="232"/>
      <c r="J123" s="233">
        <f>ROUND(I123*H123,2)</f>
        <v>0</v>
      </c>
      <c r="K123" s="229" t="s">
        <v>129</v>
      </c>
      <c r="L123" s="40"/>
      <c r="M123" s="234" t="s">
        <v>1</v>
      </c>
      <c r="N123" s="235" t="s">
        <v>42</v>
      </c>
      <c r="O123" s="88"/>
      <c r="P123" s="217">
        <f>O123*H123</f>
        <v>0</v>
      </c>
      <c r="Q123" s="217">
        <v>0</v>
      </c>
      <c r="R123" s="217">
        <f>Q123*H123</f>
        <v>0</v>
      </c>
      <c r="S123" s="217">
        <v>0</v>
      </c>
      <c r="T123" s="21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19" t="s">
        <v>509</v>
      </c>
      <c r="AT123" s="219" t="s">
        <v>126</v>
      </c>
      <c r="AU123" s="219" t="s">
        <v>83</v>
      </c>
      <c r="AY123" s="13" t="s">
        <v>114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3" t="s">
        <v>121</v>
      </c>
      <c r="BK123" s="220">
        <f>ROUND(I123*H123,2)</f>
        <v>0</v>
      </c>
      <c r="BL123" s="13" t="s">
        <v>509</v>
      </c>
      <c r="BM123" s="219" t="s">
        <v>517</v>
      </c>
    </row>
    <row r="124" spans="1:47" s="2" customFormat="1" ht="12">
      <c r="A124" s="34"/>
      <c r="B124" s="35"/>
      <c r="C124" s="36"/>
      <c r="D124" s="221" t="s">
        <v>123</v>
      </c>
      <c r="E124" s="36"/>
      <c r="F124" s="222" t="s">
        <v>516</v>
      </c>
      <c r="G124" s="36"/>
      <c r="H124" s="36"/>
      <c r="I124" s="223"/>
      <c r="J124" s="36"/>
      <c r="K124" s="36"/>
      <c r="L124" s="40"/>
      <c r="M124" s="224"/>
      <c r="N124" s="225"/>
      <c r="O124" s="88"/>
      <c r="P124" s="88"/>
      <c r="Q124" s="88"/>
      <c r="R124" s="88"/>
      <c r="S124" s="88"/>
      <c r="T124" s="89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3" t="s">
        <v>123</v>
      </c>
      <c r="AU124" s="13" t="s">
        <v>83</v>
      </c>
    </row>
    <row r="125" spans="1:65" s="2" customFormat="1" ht="62.7" customHeight="1">
      <c r="A125" s="34"/>
      <c r="B125" s="35"/>
      <c r="C125" s="227" t="s">
        <v>121</v>
      </c>
      <c r="D125" s="227" t="s">
        <v>126</v>
      </c>
      <c r="E125" s="228" t="s">
        <v>518</v>
      </c>
      <c r="F125" s="229" t="s">
        <v>519</v>
      </c>
      <c r="G125" s="230" t="s">
        <v>118</v>
      </c>
      <c r="H125" s="231">
        <v>20</v>
      </c>
      <c r="I125" s="232"/>
      <c r="J125" s="233">
        <f>ROUND(I125*H125,2)</f>
        <v>0</v>
      </c>
      <c r="K125" s="229" t="s">
        <v>129</v>
      </c>
      <c r="L125" s="40"/>
      <c r="M125" s="234" t="s">
        <v>1</v>
      </c>
      <c r="N125" s="235" t="s">
        <v>42</v>
      </c>
      <c r="O125" s="88"/>
      <c r="P125" s="217">
        <f>O125*H125</f>
        <v>0</v>
      </c>
      <c r="Q125" s="217">
        <v>0</v>
      </c>
      <c r="R125" s="217">
        <f>Q125*H125</f>
        <v>0</v>
      </c>
      <c r="S125" s="217">
        <v>0</v>
      </c>
      <c r="T125" s="21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19" t="s">
        <v>520</v>
      </c>
      <c r="AT125" s="219" t="s">
        <v>126</v>
      </c>
      <c r="AU125" s="219" t="s">
        <v>83</v>
      </c>
      <c r="AY125" s="13" t="s">
        <v>114</v>
      </c>
      <c r="BE125" s="220">
        <f>IF(N125="základní",J125,0)</f>
        <v>0</v>
      </c>
      <c r="BF125" s="220">
        <f>IF(N125="snížená",J125,0)</f>
        <v>0</v>
      </c>
      <c r="BG125" s="220">
        <f>IF(N125="zákl. přenesená",J125,0)</f>
        <v>0</v>
      </c>
      <c r="BH125" s="220">
        <f>IF(N125="sníž. přenesená",J125,0)</f>
        <v>0</v>
      </c>
      <c r="BI125" s="220">
        <f>IF(N125="nulová",J125,0)</f>
        <v>0</v>
      </c>
      <c r="BJ125" s="13" t="s">
        <v>121</v>
      </c>
      <c r="BK125" s="220">
        <f>ROUND(I125*H125,2)</f>
        <v>0</v>
      </c>
      <c r="BL125" s="13" t="s">
        <v>520</v>
      </c>
      <c r="BM125" s="219" t="s">
        <v>521</v>
      </c>
    </row>
    <row r="126" spans="1:47" s="2" customFormat="1" ht="12">
      <c r="A126" s="34"/>
      <c r="B126" s="35"/>
      <c r="C126" s="36"/>
      <c r="D126" s="221" t="s">
        <v>123</v>
      </c>
      <c r="E126" s="36"/>
      <c r="F126" s="222" t="s">
        <v>522</v>
      </c>
      <c r="G126" s="36"/>
      <c r="H126" s="36"/>
      <c r="I126" s="223"/>
      <c r="J126" s="36"/>
      <c r="K126" s="36"/>
      <c r="L126" s="40"/>
      <c r="M126" s="224"/>
      <c r="N126" s="225"/>
      <c r="O126" s="88"/>
      <c r="P126" s="88"/>
      <c r="Q126" s="88"/>
      <c r="R126" s="88"/>
      <c r="S126" s="88"/>
      <c r="T126" s="89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3" t="s">
        <v>123</v>
      </c>
      <c r="AU126" s="13" t="s">
        <v>83</v>
      </c>
    </row>
    <row r="127" spans="1:47" s="2" customFormat="1" ht="12">
      <c r="A127" s="34"/>
      <c r="B127" s="35"/>
      <c r="C127" s="36"/>
      <c r="D127" s="221" t="s">
        <v>124</v>
      </c>
      <c r="E127" s="36"/>
      <c r="F127" s="226" t="s">
        <v>523</v>
      </c>
      <c r="G127" s="36"/>
      <c r="H127" s="36"/>
      <c r="I127" s="223"/>
      <c r="J127" s="36"/>
      <c r="K127" s="36"/>
      <c r="L127" s="40"/>
      <c r="M127" s="236"/>
      <c r="N127" s="237"/>
      <c r="O127" s="238"/>
      <c r="P127" s="238"/>
      <c r="Q127" s="238"/>
      <c r="R127" s="238"/>
      <c r="S127" s="238"/>
      <c r="T127" s="239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3" t="s">
        <v>124</v>
      </c>
      <c r="AU127" s="13" t="s">
        <v>83</v>
      </c>
    </row>
    <row r="128" spans="1:31" s="2" customFormat="1" ht="6.95" customHeight="1">
      <c r="A128" s="34"/>
      <c r="B128" s="63"/>
      <c r="C128" s="64"/>
      <c r="D128" s="64"/>
      <c r="E128" s="64"/>
      <c r="F128" s="64"/>
      <c r="G128" s="64"/>
      <c r="H128" s="64"/>
      <c r="I128" s="64"/>
      <c r="J128" s="64"/>
      <c r="K128" s="64"/>
      <c r="L128" s="40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password="CC35" sheet="1" objects="1" scenarios="1" formatColumns="0" formatRows="0" autoFilter="0"/>
  <autoFilter ref="C116:K12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Chromý Marek, Ing.</dc:creator>
  <cp:keywords/>
  <dc:description/>
  <cp:lastModifiedBy>Chromý Marek, Ing.</cp:lastModifiedBy>
  <dcterms:created xsi:type="dcterms:W3CDTF">2021-10-01T08:15:29Z</dcterms:created>
  <dcterms:modified xsi:type="dcterms:W3CDTF">2021-10-01T08:15:35Z</dcterms:modified>
  <cp:category/>
  <cp:version/>
  <cp:contentType/>
  <cp:contentStatus/>
</cp:coreProperties>
</file>