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heckCompatibility="1"/>
  <bookViews>
    <workbookView xWindow="450" yWindow="495" windowWidth="17880" windowHeight="9900" firstSheet="3" activeTab="6"/>
  </bookViews>
  <sheets>
    <sheet name="Rekapitulace stavby" sheetId="1" r:id="rId1"/>
    <sheet name="1 - Technologie zabezpečo..." sheetId="2" r:id="rId2"/>
    <sheet name="2 - Zemní práce" sheetId="3" r:id="rId3"/>
    <sheet name="3 - Materiál dodávaný SSZ..." sheetId="4" r:id="rId4"/>
    <sheet name="SO 01 - Napájení SZZ" sheetId="5" r:id="rId5"/>
    <sheet name="1 - Napájení SZZ - techol..." sheetId="6" r:id="rId6"/>
    <sheet name="2 - Napájení SZZ - staveb..." sheetId="7" r:id="rId7"/>
    <sheet name="VRN - VRN" sheetId="8" r:id="rId8"/>
    <sheet name="Pokyny pro vyplnění" sheetId="9" r:id="rId9"/>
  </sheets>
  <definedNames>
    <definedName name="_xlnm._FilterDatabase" localSheetId="5" hidden="1">'1 - Napájení SZZ - techol...'!$C$84:$K$118</definedName>
    <definedName name="_xlnm._FilterDatabase" localSheetId="1" hidden="1">'1 - Technologie zabezpečo...'!$C$84:$K$301</definedName>
    <definedName name="_xlnm._FilterDatabase" localSheetId="6" hidden="1">'2 - Napájení SZZ - staveb...'!$C$83:$K$97</definedName>
    <definedName name="_xlnm._FilterDatabase" localSheetId="2" hidden="1">'2 - Zemní práce'!$C$84:$K$95</definedName>
    <definedName name="_xlnm._FilterDatabase" localSheetId="3" hidden="1">'3 - Materiál dodávaný SSZ...'!$C$82:$K$136</definedName>
    <definedName name="_xlnm._FilterDatabase" localSheetId="4" hidden="1">'SO 01 - Napájení SZZ'!$C$78:$K$82</definedName>
    <definedName name="_xlnm._FilterDatabase" localSheetId="7" hidden="1">'VRN - VRN'!$C$80:$K$100</definedName>
    <definedName name="_xlnm.Print_Titles" localSheetId="5">'1 - Napájení SZZ - techol...'!$84:$84</definedName>
    <definedName name="_xlnm.Print_Titles" localSheetId="1">'1 - Technologie zabezpečo...'!$84:$84</definedName>
    <definedName name="_xlnm.Print_Titles" localSheetId="6">'2 - Napájení SZZ - staveb...'!$83:$83</definedName>
    <definedName name="_xlnm.Print_Titles" localSheetId="2">'2 - Zemní práce'!$84:$84</definedName>
    <definedName name="_xlnm.Print_Titles" localSheetId="3">'3 - Materiál dodávaný SSZ...'!$82:$82</definedName>
    <definedName name="_xlnm.Print_Titles" localSheetId="0">'Rekapitulace stavby'!$49:$49</definedName>
    <definedName name="_xlnm.Print_Titles" localSheetId="4">'SO 01 - Napájení SZZ'!$78:$78</definedName>
    <definedName name="_xlnm.Print_Titles" localSheetId="7">'VRN - VRN'!$80:$80</definedName>
    <definedName name="_xlnm.Print_Area" localSheetId="5">'1 - Napájení SZZ - techol...'!$C$4:$J$38,'1 - Napájení SZZ - techol...'!$C$44:$J$64,'1 - Napájení SZZ - techol...'!$C$70:$K$118</definedName>
    <definedName name="_xlnm.Print_Area" localSheetId="1">'1 - Technologie zabezpečo...'!$C$4:$J$38,'1 - Technologie zabezpečo...'!$C$44:$J$64,'1 - Technologie zabezpečo...'!$C$70:$K$301</definedName>
    <definedName name="_xlnm.Print_Area" localSheetId="6">'2 - Napájení SZZ - staveb...'!$C$4:$J$38,'2 - Napájení SZZ - staveb...'!$C$44:$J$63,'2 - Napájení SZZ - staveb...'!$C$69:$K$97</definedName>
    <definedName name="_xlnm.Print_Area" localSheetId="2">'2 - Zemní práce'!$C$4:$J$38,'2 - Zemní práce'!$C$44:$J$64,'2 - Zemní práce'!$C$70:$K$95</definedName>
    <definedName name="_xlnm.Print_Area" localSheetId="3">'3 - Materiál dodávaný SSZ...'!$C$4:$J$38,'3 - Materiál dodávaný SSZ...'!$C$44:$J$62,'3 - Materiál dodávaný SSZ...'!$C$68:$K$136</definedName>
    <definedName name="_xlnm.Print_Area" localSheetId="8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stavby'!$C$39:$AQ$61</definedName>
    <definedName name="_xlnm.Print_Area" localSheetId="4">'SO 01 - Napájení SZZ'!$C$4:$J$36,'SO 01 - Napájení SZZ'!$C$42:$J$60,'SO 01 - Napájení SZZ'!$C$66:$K$82</definedName>
    <definedName name="_xlnm.Print_Area" localSheetId="7">'VRN - VRN'!$C$4:$J$36,'VRN - VRN'!$C$42:$J$62,'VRN - VRN'!$C$68:$K$100</definedName>
  </definedNames>
  <calcPr calcId="145621"/>
</workbook>
</file>

<file path=xl/calcChain.xml><?xml version="1.0" encoding="utf-8"?>
<calcChain xmlns="http://schemas.openxmlformats.org/spreadsheetml/2006/main">
  <c r="J97" i="8" l="1"/>
  <c r="AY60" i="1"/>
  <c r="AX60" i="1"/>
  <c r="BI100" i="8"/>
  <c r="BH100" i="8"/>
  <c r="BG100" i="8"/>
  <c r="BF100" i="8"/>
  <c r="T100" i="8"/>
  <c r="R100" i="8"/>
  <c r="P100" i="8"/>
  <c r="BK100" i="8"/>
  <c r="J100" i="8"/>
  <c r="BE100" i="8" s="1"/>
  <c r="BI99" i="8"/>
  <c r="BH99" i="8"/>
  <c r="BG99" i="8"/>
  <c r="BF99" i="8"/>
  <c r="T99" i="8"/>
  <c r="T98" i="8"/>
  <c r="R99" i="8"/>
  <c r="R98" i="8"/>
  <c r="P99" i="8"/>
  <c r="P98" i="8"/>
  <c r="BK99" i="8"/>
  <c r="BK98" i="8"/>
  <c r="J98" i="8" s="1"/>
  <c r="J61" i="8" s="1"/>
  <c r="J99" i="8"/>
  <c r="BE99" i="8" s="1"/>
  <c r="J60" i="8"/>
  <c r="BI96" i="8"/>
  <c r="BH96" i="8"/>
  <c r="BG96" i="8"/>
  <c r="BF96" i="8"/>
  <c r="T96" i="8"/>
  <c r="T95" i="8" s="1"/>
  <c r="R96" i="8"/>
  <c r="R95" i="8" s="1"/>
  <c r="R86" i="8" s="1"/>
  <c r="R81" i="8" s="1"/>
  <c r="P96" i="8"/>
  <c r="P95" i="8" s="1"/>
  <c r="BK96" i="8"/>
  <c r="BK95" i="8" s="1"/>
  <c r="J96" i="8"/>
  <c r="BE96" i="8"/>
  <c r="BI94" i="8"/>
  <c r="BH94" i="8"/>
  <c r="BG94" i="8"/>
  <c r="BF94" i="8"/>
  <c r="T94" i="8"/>
  <c r="R94" i="8"/>
  <c r="P94" i="8"/>
  <c r="BK94" i="8"/>
  <c r="J94" i="8"/>
  <c r="BE94" i="8" s="1"/>
  <c r="BI93" i="8"/>
  <c r="BH93" i="8"/>
  <c r="BG93" i="8"/>
  <c r="BF93" i="8"/>
  <c r="T93" i="8"/>
  <c r="R93" i="8"/>
  <c r="P93" i="8"/>
  <c r="BK93" i="8"/>
  <c r="J93" i="8"/>
  <c r="BE93" i="8" s="1"/>
  <c r="BI92" i="8"/>
  <c r="BH92" i="8"/>
  <c r="BG92" i="8"/>
  <c r="BF92" i="8"/>
  <c r="T92" i="8"/>
  <c r="R92" i="8"/>
  <c r="P92" i="8"/>
  <c r="BK92" i="8"/>
  <c r="J92" i="8"/>
  <c r="BE92" i="8" s="1"/>
  <c r="BI91" i="8"/>
  <c r="BH91" i="8"/>
  <c r="BG91" i="8"/>
  <c r="BF91" i="8"/>
  <c r="T91" i="8"/>
  <c r="R91" i="8"/>
  <c r="P91" i="8"/>
  <c r="BK91" i="8"/>
  <c r="J91" i="8"/>
  <c r="BE91" i="8" s="1"/>
  <c r="BI90" i="8"/>
  <c r="BH90" i="8"/>
  <c r="BG90" i="8"/>
  <c r="BF90" i="8"/>
  <c r="T90" i="8"/>
  <c r="R90" i="8"/>
  <c r="P90" i="8"/>
  <c r="BK90" i="8"/>
  <c r="J90" i="8"/>
  <c r="BE90" i="8"/>
  <c r="BI89" i="8"/>
  <c r="BH89" i="8"/>
  <c r="BG89" i="8"/>
  <c r="BF89" i="8"/>
  <c r="T89" i="8"/>
  <c r="R89" i="8"/>
  <c r="P89" i="8"/>
  <c r="BK89" i="8"/>
  <c r="J89" i="8"/>
  <c r="BE89" i="8" s="1"/>
  <c r="BI88" i="8"/>
  <c r="BH88" i="8"/>
  <c r="BG88" i="8"/>
  <c r="BF88" i="8"/>
  <c r="T88" i="8"/>
  <c r="R88" i="8"/>
  <c r="P88" i="8"/>
  <c r="BK88" i="8"/>
  <c r="J88" i="8"/>
  <c r="BE88" i="8"/>
  <c r="BI87" i="8"/>
  <c r="BH87" i="8"/>
  <c r="BG87" i="8"/>
  <c r="BF87" i="8"/>
  <c r="T87" i="8"/>
  <c r="T86" i="8" s="1"/>
  <c r="R87" i="8"/>
  <c r="P87" i="8"/>
  <c r="BK87" i="8"/>
  <c r="J87" i="8"/>
  <c r="BE87" i="8"/>
  <c r="BI85" i="8"/>
  <c r="BH85" i="8"/>
  <c r="BG85" i="8"/>
  <c r="BF85" i="8"/>
  <c r="T85" i="8"/>
  <c r="R85" i="8"/>
  <c r="P85" i="8"/>
  <c r="BK85" i="8"/>
  <c r="J85" i="8"/>
  <c r="BE85" i="8" s="1"/>
  <c r="BI84" i="8"/>
  <c r="BH84" i="8"/>
  <c r="BG84" i="8"/>
  <c r="BF84" i="8"/>
  <c r="T84" i="8"/>
  <c r="R84" i="8"/>
  <c r="P84" i="8"/>
  <c r="BK84" i="8"/>
  <c r="J84" i="8"/>
  <c r="BE84" i="8"/>
  <c r="BI83" i="8"/>
  <c r="F34" i="8" s="1"/>
  <c r="BD60" i="1" s="1"/>
  <c r="BH83" i="8"/>
  <c r="F33" i="8" s="1"/>
  <c r="BC60" i="1" s="1"/>
  <c r="BG83" i="8"/>
  <c r="F32" i="8"/>
  <c r="BB60" i="1" s="1"/>
  <c r="BF83" i="8"/>
  <c r="J31" i="8"/>
  <c r="AW60" i="1"/>
  <c r="F31" i="8"/>
  <c r="BA60" i="1" s="1"/>
  <c r="T83" i="8"/>
  <c r="T82" i="8"/>
  <c r="R83" i="8"/>
  <c r="R82" i="8"/>
  <c r="P83" i="8"/>
  <c r="P82" i="8" s="1"/>
  <c r="BK83" i="8"/>
  <c r="BK82" i="8" s="1"/>
  <c r="J83" i="8"/>
  <c r="BE83" i="8" s="1"/>
  <c r="F75" i="8"/>
  <c r="E73" i="8"/>
  <c r="F49" i="8"/>
  <c r="E47" i="8"/>
  <c r="J21" i="8"/>
  <c r="E21" i="8"/>
  <c r="J77" i="8" s="1"/>
  <c r="J20" i="8"/>
  <c r="J18" i="8"/>
  <c r="E18" i="8"/>
  <c r="F52" i="8" s="1"/>
  <c r="F78" i="8"/>
  <c r="J17" i="8"/>
  <c r="J15" i="8"/>
  <c r="E15" i="8"/>
  <c r="F77" i="8" s="1"/>
  <c r="F51" i="8"/>
  <c r="J14" i="8"/>
  <c r="J12" i="8"/>
  <c r="J75" i="8" s="1"/>
  <c r="J49" i="8"/>
  <c r="E7" i="8"/>
  <c r="E45" i="8" s="1"/>
  <c r="E71" i="8"/>
  <c r="AY59" i="1"/>
  <c r="AX59" i="1"/>
  <c r="BI97" i="7"/>
  <c r="BH97" i="7"/>
  <c r="BG97" i="7"/>
  <c r="BF97" i="7"/>
  <c r="T97" i="7"/>
  <c r="R97" i="7"/>
  <c r="P97" i="7"/>
  <c r="BK97" i="7"/>
  <c r="J97" i="7"/>
  <c r="BE97" i="7" s="1"/>
  <c r="BI95" i="7"/>
  <c r="BH95" i="7"/>
  <c r="BG95" i="7"/>
  <c r="BF95" i="7"/>
  <c r="T95" i="7"/>
  <c r="R95" i="7"/>
  <c r="P95" i="7"/>
  <c r="BK95" i="7"/>
  <c r="J95" i="7"/>
  <c r="BE95" i="7" s="1"/>
  <c r="BI94" i="7"/>
  <c r="BH94" i="7"/>
  <c r="BG94" i="7"/>
  <c r="BF94" i="7"/>
  <c r="T94" i="7"/>
  <c r="R94" i="7"/>
  <c r="P94" i="7"/>
  <c r="BK94" i="7"/>
  <c r="J94" i="7"/>
  <c r="BE94" i="7" s="1"/>
  <c r="BI92" i="7"/>
  <c r="BH92" i="7"/>
  <c r="BG92" i="7"/>
  <c r="BF92" i="7"/>
  <c r="T92" i="7"/>
  <c r="R92" i="7"/>
  <c r="P92" i="7"/>
  <c r="BK92" i="7"/>
  <c r="J92" i="7"/>
  <c r="BE92" i="7" s="1"/>
  <c r="BI91" i="7"/>
  <c r="BH91" i="7"/>
  <c r="BG91" i="7"/>
  <c r="BF91" i="7"/>
  <c r="T91" i="7"/>
  <c r="R91" i="7"/>
  <c r="P91" i="7"/>
  <c r="BK91" i="7"/>
  <c r="J91" i="7"/>
  <c r="BE91" i="7" s="1"/>
  <c r="BI89" i="7"/>
  <c r="BH89" i="7"/>
  <c r="BG89" i="7"/>
  <c r="BF89" i="7"/>
  <c r="T89" i="7"/>
  <c r="R89" i="7"/>
  <c r="P89" i="7"/>
  <c r="BK89" i="7"/>
  <c r="J89" i="7"/>
  <c r="BE89" i="7"/>
  <c r="BI87" i="7"/>
  <c r="F36" i="7" s="1"/>
  <c r="BD59" i="1" s="1"/>
  <c r="BH87" i="7"/>
  <c r="F35" i="7" s="1"/>
  <c r="BC59" i="1" s="1"/>
  <c r="BG87" i="7"/>
  <c r="F34" i="7"/>
  <c r="BB59" i="1" s="1"/>
  <c r="BF87" i="7"/>
  <c r="J33" i="7"/>
  <c r="AW59" i="1" s="1"/>
  <c r="F33" i="7"/>
  <c r="BA59" i="1" s="1"/>
  <c r="T87" i="7"/>
  <c r="T86" i="7" s="1"/>
  <c r="T85" i="7" s="1"/>
  <c r="T84" i="7" s="1"/>
  <c r="R87" i="7"/>
  <c r="R86" i="7" s="1"/>
  <c r="R85" i="7" s="1"/>
  <c r="R84" i="7" s="1"/>
  <c r="P87" i="7"/>
  <c r="P86" i="7" s="1"/>
  <c r="P85" i="7" s="1"/>
  <c r="P84" i="7" s="1"/>
  <c r="AU59" i="1" s="1"/>
  <c r="BK87" i="7"/>
  <c r="BK86" i="7" s="1"/>
  <c r="J87" i="7"/>
  <c r="BE87" i="7"/>
  <c r="F78" i="7"/>
  <c r="E76" i="7"/>
  <c r="F53" i="7"/>
  <c r="E51" i="7"/>
  <c r="J23" i="7"/>
  <c r="E23" i="7"/>
  <c r="J55" i="7" s="1"/>
  <c r="J22" i="7"/>
  <c r="J20" i="7"/>
  <c r="E20" i="7"/>
  <c r="F81" i="7" s="1"/>
  <c r="F56" i="7"/>
  <c r="J19" i="7"/>
  <c r="J17" i="7"/>
  <c r="E17" i="7"/>
  <c r="F80" i="7"/>
  <c r="F55" i="7"/>
  <c r="J16" i="7"/>
  <c r="J14" i="7"/>
  <c r="J78" i="7"/>
  <c r="J53" i="7"/>
  <c r="E7" i="7"/>
  <c r="E72" i="7" s="1"/>
  <c r="E47" i="7"/>
  <c r="AY58" i="1"/>
  <c r="AX58" i="1"/>
  <c r="BI118" i="6"/>
  <c r="BH118" i="6"/>
  <c r="BG118" i="6"/>
  <c r="BF118" i="6"/>
  <c r="T118" i="6"/>
  <c r="R118" i="6"/>
  <c r="P118" i="6"/>
  <c r="BK118" i="6"/>
  <c r="J118" i="6"/>
  <c r="BE118" i="6"/>
  <c r="BI117" i="6"/>
  <c r="BH117" i="6"/>
  <c r="BG117" i="6"/>
  <c r="BF117" i="6"/>
  <c r="T117" i="6"/>
  <c r="R117" i="6"/>
  <c r="P117" i="6"/>
  <c r="BK117" i="6"/>
  <c r="J117" i="6"/>
  <c r="BE117" i="6"/>
  <c r="BI116" i="6"/>
  <c r="BH116" i="6"/>
  <c r="BG116" i="6"/>
  <c r="BF116" i="6"/>
  <c r="T116" i="6"/>
  <c r="R116" i="6"/>
  <c r="P116" i="6"/>
  <c r="BK116" i="6"/>
  <c r="J116" i="6"/>
  <c r="BE116" i="6"/>
  <c r="BI115" i="6"/>
  <c r="BH115" i="6"/>
  <c r="BG115" i="6"/>
  <c r="BF115" i="6"/>
  <c r="T115" i="6"/>
  <c r="R115" i="6"/>
  <c r="P115" i="6"/>
  <c r="BK115" i="6"/>
  <c r="J115" i="6"/>
  <c r="BE115" i="6"/>
  <c r="BI114" i="6"/>
  <c r="BH114" i="6"/>
  <c r="BG114" i="6"/>
  <c r="BF114" i="6"/>
  <c r="T114" i="6"/>
  <c r="R114" i="6"/>
  <c r="P114" i="6"/>
  <c r="BK114" i="6"/>
  <c r="J114" i="6"/>
  <c r="BE114" i="6"/>
  <c r="BI113" i="6"/>
  <c r="BH113" i="6"/>
  <c r="BG113" i="6"/>
  <c r="BF113" i="6"/>
  <c r="T113" i="6"/>
  <c r="R113" i="6"/>
  <c r="P113" i="6"/>
  <c r="BK113" i="6"/>
  <c r="J113" i="6"/>
  <c r="BE113" i="6"/>
  <c r="BI112" i="6"/>
  <c r="BH112" i="6"/>
  <c r="BG112" i="6"/>
  <c r="BF112" i="6"/>
  <c r="T112" i="6"/>
  <c r="R112" i="6"/>
  <c r="P112" i="6"/>
  <c r="BK112" i="6"/>
  <c r="J112" i="6"/>
  <c r="BE112" i="6"/>
  <c r="BI111" i="6"/>
  <c r="BH111" i="6"/>
  <c r="BG111" i="6"/>
  <c r="BF111" i="6"/>
  <c r="T111" i="6"/>
  <c r="R111" i="6"/>
  <c r="P111" i="6"/>
  <c r="BK111" i="6"/>
  <c r="J111" i="6"/>
  <c r="BE111" i="6"/>
  <c r="BI110" i="6"/>
  <c r="BH110" i="6"/>
  <c r="BG110" i="6"/>
  <c r="BF110" i="6"/>
  <c r="T110" i="6"/>
  <c r="R110" i="6"/>
  <c r="P110" i="6"/>
  <c r="BK110" i="6"/>
  <c r="J110" i="6"/>
  <c r="BE110" i="6"/>
  <c r="BI109" i="6"/>
  <c r="BH109" i="6"/>
  <c r="BG109" i="6"/>
  <c r="BF109" i="6"/>
  <c r="T109" i="6"/>
  <c r="R109" i="6"/>
  <c r="P109" i="6"/>
  <c r="BK109" i="6"/>
  <c r="J109" i="6"/>
  <c r="BE109" i="6"/>
  <c r="BI108" i="6"/>
  <c r="BH108" i="6"/>
  <c r="BG108" i="6"/>
  <c r="BF108" i="6"/>
  <c r="T108" i="6"/>
  <c r="R108" i="6"/>
  <c r="P108" i="6"/>
  <c r="BK108" i="6"/>
  <c r="J108" i="6"/>
  <c r="BE108" i="6"/>
  <c r="BI107" i="6"/>
  <c r="BH107" i="6"/>
  <c r="BG107" i="6"/>
  <c r="BF107" i="6"/>
  <c r="T107" i="6"/>
  <c r="R107" i="6"/>
  <c r="P107" i="6"/>
  <c r="BK107" i="6"/>
  <c r="J107" i="6"/>
  <c r="BE107" i="6"/>
  <c r="BI106" i="6"/>
  <c r="BH106" i="6"/>
  <c r="BG106" i="6"/>
  <c r="BF106" i="6"/>
  <c r="T106" i="6"/>
  <c r="R106" i="6"/>
  <c r="P106" i="6"/>
  <c r="BK106" i="6"/>
  <c r="J106" i="6"/>
  <c r="BE106" i="6"/>
  <c r="BI105" i="6"/>
  <c r="BH105" i="6"/>
  <c r="BG105" i="6"/>
  <c r="BF105" i="6"/>
  <c r="T105" i="6"/>
  <c r="R105" i="6"/>
  <c r="P105" i="6"/>
  <c r="BK105" i="6"/>
  <c r="J105" i="6"/>
  <c r="BE105" i="6"/>
  <c r="BI104" i="6"/>
  <c r="BH104" i="6"/>
  <c r="BG104" i="6"/>
  <c r="BF104" i="6"/>
  <c r="T104" i="6"/>
  <c r="R104" i="6"/>
  <c r="P104" i="6"/>
  <c r="BK104" i="6"/>
  <c r="J104" i="6"/>
  <c r="BE104" i="6"/>
  <c r="BI103" i="6"/>
  <c r="BH103" i="6"/>
  <c r="BG103" i="6"/>
  <c r="BF103" i="6"/>
  <c r="T103" i="6"/>
  <c r="R103" i="6"/>
  <c r="P103" i="6"/>
  <c r="BK103" i="6"/>
  <c r="J103" i="6"/>
  <c r="BE103" i="6"/>
  <c r="BI102" i="6"/>
  <c r="BH102" i="6"/>
  <c r="BG102" i="6"/>
  <c r="BF102" i="6"/>
  <c r="T102" i="6"/>
  <c r="T101" i="6"/>
  <c r="R102" i="6"/>
  <c r="R101" i="6"/>
  <c r="P102" i="6"/>
  <c r="P101" i="6"/>
  <c r="BK102" i="6"/>
  <c r="BK101" i="6"/>
  <c r="J101" i="6" s="1"/>
  <c r="J63" i="6" s="1"/>
  <c r="J102" i="6"/>
  <c r="BE102" i="6" s="1"/>
  <c r="BI100" i="6"/>
  <c r="BH100" i="6"/>
  <c r="BG100" i="6"/>
  <c r="BF100" i="6"/>
  <c r="T100" i="6"/>
  <c r="R100" i="6"/>
  <c r="P100" i="6"/>
  <c r="BK100" i="6"/>
  <c r="J100" i="6"/>
  <c r="BE100" i="6"/>
  <c r="BI99" i="6"/>
  <c r="BH99" i="6"/>
  <c r="BG99" i="6"/>
  <c r="BF99" i="6"/>
  <c r="T99" i="6"/>
  <c r="T98" i="6"/>
  <c r="T97" i="6" s="1"/>
  <c r="T85" i="6" s="1"/>
  <c r="R99" i="6"/>
  <c r="R98" i="6" s="1"/>
  <c r="R97" i="6" s="1"/>
  <c r="R85" i="6" s="1"/>
  <c r="P99" i="6"/>
  <c r="P98" i="6"/>
  <c r="P97" i="6" s="1"/>
  <c r="P85" i="6" s="1"/>
  <c r="AU58" i="1" s="1"/>
  <c r="BK99" i="6"/>
  <c r="BK98" i="6" s="1"/>
  <c r="J99" i="6"/>
  <c r="BE99" i="6"/>
  <c r="BI96" i="6"/>
  <c r="BH96" i="6"/>
  <c r="BG96" i="6"/>
  <c r="BF96" i="6"/>
  <c r="T96" i="6"/>
  <c r="R96" i="6"/>
  <c r="P96" i="6"/>
  <c r="BK96" i="6"/>
  <c r="J96" i="6"/>
  <c r="BE96" i="6"/>
  <c r="BI95" i="6"/>
  <c r="BH95" i="6"/>
  <c r="BG95" i="6"/>
  <c r="BF95" i="6"/>
  <c r="T95" i="6"/>
  <c r="R95" i="6"/>
  <c r="P95" i="6"/>
  <c r="BK95" i="6"/>
  <c r="J95" i="6"/>
  <c r="BE95" i="6"/>
  <c r="BI94" i="6"/>
  <c r="BH94" i="6"/>
  <c r="BG94" i="6"/>
  <c r="BF94" i="6"/>
  <c r="T94" i="6"/>
  <c r="R94" i="6"/>
  <c r="P94" i="6"/>
  <c r="BK94" i="6"/>
  <c r="J94" i="6"/>
  <c r="BE94" i="6"/>
  <c r="BI93" i="6"/>
  <c r="BH93" i="6"/>
  <c r="BG93" i="6"/>
  <c r="BF93" i="6"/>
  <c r="T93" i="6"/>
  <c r="R93" i="6"/>
  <c r="P93" i="6"/>
  <c r="BK93" i="6"/>
  <c r="J93" i="6"/>
  <c r="BE93" i="6"/>
  <c r="BI92" i="6"/>
  <c r="BH92" i="6"/>
  <c r="BG92" i="6"/>
  <c r="BF92" i="6"/>
  <c r="T92" i="6"/>
  <c r="R92" i="6"/>
  <c r="P92" i="6"/>
  <c r="BK92" i="6"/>
  <c r="J92" i="6"/>
  <c r="BE92" i="6"/>
  <c r="BI91" i="6"/>
  <c r="BH91" i="6"/>
  <c r="BG91" i="6"/>
  <c r="BF91" i="6"/>
  <c r="T91" i="6"/>
  <c r="R91" i="6"/>
  <c r="P91" i="6"/>
  <c r="BK91" i="6"/>
  <c r="J91" i="6"/>
  <c r="BE91" i="6"/>
  <c r="BI90" i="6"/>
  <c r="BH90" i="6"/>
  <c r="BG90" i="6"/>
  <c r="BF90" i="6"/>
  <c r="T90" i="6"/>
  <c r="R90" i="6"/>
  <c r="P90" i="6"/>
  <c r="BK90" i="6"/>
  <c r="J90" i="6"/>
  <c r="BE90" i="6"/>
  <c r="BI89" i="6"/>
  <c r="BH89" i="6"/>
  <c r="BG89" i="6"/>
  <c r="BF89" i="6"/>
  <c r="T89" i="6"/>
  <c r="R89" i="6"/>
  <c r="P89" i="6"/>
  <c r="BK89" i="6"/>
  <c r="J89" i="6"/>
  <c r="BE89" i="6"/>
  <c r="BI88" i="6"/>
  <c r="BH88" i="6"/>
  <c r="BG88" i="6"/>
  <c r="BF88" i="6"/>
  <c r="T88" i="6"/>
  <c r="R88" i="6"/>
  <c r="P88" i="6"/>
  <c r="BK88" i="6"/>
  <c r="J88" i="6"/>
  <c r="BE88" i="6"/>
  <c r="BI87" i="6"/>
  <c r="BH87" i="6"/>
  <c r="BG87" i="6"/>
  <c r="BF87" i="6"/>
  <c r="T87" i="6"/>
  <c r="R87" i="6"/>
  <c r="P87" i="6"/>
  <c r="BK87" i="6"/>
  <c r="J87" i="6"/>
  <c r="BE87" i="6"/>
  <c r="BI86" i="6"/>
  <c r="F36" i="6"/>
  <c r="BD58" i="1" s="1"/>
  <c r="BH86" i="6"/>
  <c r="F35" i="6" s="1"/>
  <c r="BC58" i="1" s="1"/>
  <c r="BG86" i="6"/>
  <c r="F34" i="6"/>
  <c r="BB58" i="1" s="1"/>
  <c r="BF86" i="6"/>
  <c r="F33" i="6" s="1"/>
  <c r="BA58" i="1" s="1"/>
  <c r="T86" i="6"/>
  <c r="R86" i="6"/>
  <c r="P86" i="6"/>
  <c r="BK86" i="6"/>
  <c r="J86" i="6"/>
  <c r="BE86" i="6" s="1"/>
  <c r="F79" i="6"/>
  <c r="E77" i="6"/>
  <c r="F53" i="6"/>
  <c r="E51" i="6"/>
  <c r="J23" i="6"/>
  <c r="E23" i="6"/>
  <c r="J81" i="6" s="1"/>
  <c r="J55" i="6"/>
  <c r="J22" i="6"/>
  <c r="J20" i="6"/>
  <c r="E20" i="6"/>
  <c r="F56" i="6" s="1"/>
  <c r="F82" i="6"/>
  <c r="J19" i="6"/>
  <c r="J17" i="6"/>
  <c r="E17" i="6"/>
  <c r="F81" i="6" s="1"/>
  <c r="F55" i="6"/>
  <c r="J16" i="6"/>
  <c r="J14" i="6"/>
  <c r="J79" i="6" s="1"/>
  <c r="J53" i="6"/>
  <c r="E7" i="6"/>
  <c r="E47" i="6" s="1"/>
  <c r="E73" i="6"/>
  <c r="J82" i="5"/>
  <c r="J81" i="5"/>
  <c r="T80" i="5"/>
  <c r="T79" i="5" s="1"/>
  <c r="R80" i="5"/>
  <c r="P80" i="5"/>
  <c r="P79" i="5" s="1"/>
  <c r="AU57" i="1" s="1"/>
  <c r="BK80" i="5"/>
  <c r="J80" i="5"/>
  <c r="R79" i="5"/>
  <c r="BK79" i="5"/>
  <c r="J79" i="5" s="1"/>
  <c r="AY57" i="1"/>
  <c r="AX57" i="1"/>
  <c r="F34" i="5"/>
  <c r="BD57" i="1" s="1"/>
  <c r="F33" i="5"/>
  <c r="BC57" i="1" s="1"/>
  <c r="F32" i="5"/>
  <c r="BB57" i="1" s="1"/>
  <c r="J31" i="5"/>
  <c r="AW57" i="1" s="1"/>
  <c r="F31" i="5"/>
  <c r="BA57" i="1" s="1"/>
  <c r="J30" i="5"/>
  <c r="AV57" i="1" s="1"/>
  <c r="F30" i="5"/>
  <c r="AZ57" i="1" s="1"/>
  <c r="J59" i="5"/>
  <c r="J58" i="5"/>
  <c r="J57" i="5"/>
  <c r="F73" i="5"/>
  <c r="E71" i="5"/>
  <c r="F49" i="5"/>
  <c r="E47" i="5"/>
  <c r="J21" i="5"/>
  <c r="E21" i="5"/>
  <c r="J51" i="5" s="1"/>
  <c r="J75" i="5"/>
  <c r="J20" i="5"/>
  <c r="J18" i="5"/>
  <c r="E18" i="5"/>
  <c r="F76" i="5" s="1"/>
  <c r="F52" i="5"/>
  <c r="J17" i="5"/>
  <c r="J15" i="5"/>
  <c r="E15" i="5"/>
  <c r="F75" i="5"/>
  <c r="F51" i="5"/>
  <c r="J14" i="5"/>
  <c r="J12" i="5"/>
  <c r="J73" i="5"/>
  <c r="J49" i="5"/>
  <c r="E7" i="5"/>
  <c r="E69" i="5" s="1"/>
  <c r="E45" i="5"/>
  <c r="AY55" i="1"/>
  <c r="AX55" i="1"/>
  <c r="BI136" i="4"/>
  <c r="BH136" i="4"/>
  <c r="BG136" i="4"/>
  <c r="BF136" i="4"/>
  <c r="T136" i="4"/>
  <c r="R136" i="4"/>
  <c r="P136" i="4"/>
  <c r="BK136" i="4"/>
  <c r="J136" i="4"/>
  <c r="BE136" i="4"/>
  <c r="BI135" i="4"/>
  <c r="BH135" i="4"/>
  <c r="BG135" i="4"/>
  <c r="BF135" i="4"/>
  <c r="T135" i="4"/>
  <c r="R135" i="4"/>
  <c r="P135" i="4"/>
  <c r="BK135" i="4"/>
  <c r="J135" i="4"/>
  <c r="BE135" i="4" s="1"/>
  <c r="BI134" i="4"/>
  <c r="BH134" i="4"/>
  <c r="BG134" i="4"/>
  <c r="BF134" i="4"/>
  <c r="T134" i="4"/>
  <c r="R134" i="4"/>
  <c r="P134" i="4"/>
  <c r="BK134" i="4"/>
  <c r="J134" i="4"/>
  <c r="BE134" i="4"/>
  <c r="BI133" i="4"/>
  <c r="BH133" i="4"/>
  <c r="BG133" i="4"/>
  <c r="BF133" i="4"/>
  <c r="T133" i="4"/>
  <c r="R133" i="4"/>
  <c r="P133" i="4"/>
  <c r="BK133" i="4"/>
  <c r="J133" i="4"/>
  <c r="BE133" i="4"/>
  <c r="BI132" i="4"/>
  <c r="BH132" i="4"/>
  <c r="BG132" i="4"/>
  <c r="BF132" i="4"/>
  <c r="T132" i="4"/>
  <c r="R132" i="4"/>
  <c r="P132" i="4"/>
  <c r="BK132" i="4"/>
  <c r="J132" i="4"/>
  <c r="BE132" i="4"/>
  <c r="BI131" i="4"/>
  <c r="BH131" i="4"/>
  <c r="BG131" i="4"/>
  <c r="BF131" i="4"/>
  <c r="T131" i="4"/>
  <c r="R131" i="4"/>
  <c r="P131" i="4"/>
  <c r="BK131" i="4"/>
  <c r="J131" i="4"/>
  <c r="BE131" i="4"/>
  <c r="BI130" i="4"/>
  <c r="BH130" i="4"/>
  <c r="BG130" i="4"/>
  <c r="BF130" i="4"/>
  <c r="T130" i="4"/>
  <c r="R130" i="4"/>
  <c r="P130" i="4"/>
  <c r="BK130" i="4"/>
  <c r="J130" i="4"/>
  <c r="BE130" i="4"/>
  <c r="BI128" i="4"/>
  <c r="BH128" i="4"/>
  <c r="BG128" i="4"/>
  <c r="BF128" i="4"/>
  <c r="T128" i="4"/>
  <c r="R128" i="4"/>
  <c r="P128" i="4"/>
  <c r="BK128" i="4"/>
  <c r="J128" i="4"/>
  <c r="BE128" i="4"/>
  <c r="BI126" i="4"/>
  <c r="BH126" i="4"/>
  <c r="BG126" i="4"/>
  <c r="BF126" i="4"/>
  <c r="T126" i="4"/>
  <c r="R126" i="4"/>
  <c r="P126" i="4"/>
  <c r="BK126" i="4"/>
  <c r="J126" i="4"/>
  <c r="BE126" i="4"/>
  <c r="BI124" i="4"/>
  <c r="BH124" i="4"/>
  <c r="BG124" i="4"/>
  <c r="BF124" i="4"/>
  <c r="T124" i="4"/>
  <c r="R124" i="4"/>
  <c r="P124" i="4"/>
  <c r="BK124" i="4"/>
  <c r="J124" i="4"/>
  <c r="BE124" i="4"/>
  <c r="BI122" i="4"/>
  <c r="BH122" i="4"/>
  <c r="BG122" i="4"/>
  <c r="BF122" i="4"/>
  <c r="T122" i="4"/>
  <c r="R122" i="4"/>
  <c r="P122" i="4"/>
  <c r="BK122" i="4"/>
  <c r="J122" i="4"/>
  <c r="BE122" i="4"/>
  <c r="BI121" i="4"/>
  <c r="BH121" i="4"/>
  <c r="BG121" i="4"/>
  <c r="BF121" i="4"/>
  <c r="T121" i="4"/>
  <c r="R121" i="4"/>
  <c r="P121" i="4"/>
  <c r="BK121" i="4"/>
  <c r="J121" i="4"/>
  <c r="BE121" i="4"/>
  <c r="BI120" i="4"/>
  <c r="BH120" i="4"/>
  <c r="BG120" i="4"/>
  <c r="BF120" i="4"/>
  <c r="T120" i="4"/>
  <c r="R120" i="4"/>
  <c r="P120" i="4"/>
  <c r="BK120" i="4"/>
  <c r="J120" i="4"/>
  <c r="BE120" i="4"/>
  <c r="BI119" i="4"/>
  <c r="BH119" i="4"/>
  <c r="BG119" i="4"/>
  <c r="BF119" i="4"/>
  <c r="T119" i="4"/>
  <c r="R119" i="4"/>
  <c r="P119" i="4"/>
  <c r="BK119" i="4"/>
  <c r="J119" i="4"/>
  <c r="BE119" i="4"/>
  <c r="BI118" i="4"/>
  <c r="BH118" i="4"/>
  <c r="BG118" i="4"/>
  <c r="BF118" i="4"/>
  <c r="T118" i="4"/>
  <c r="R118" i="4"/>
  <c r="P118" i="4"/>
  <c r="BK118" i="4"/>
  <c r="J118" i="4"/>
  <c r="BE118" i="4"/>
  <c r="BI117" i="4"/>
  <c r="BH117" i="4"/>
  <c r="BG117" i="4"/>
  <c r="BF117" i="4"/>
  <c r="T117" i="4"/>
  <c r="R117" i="4"/>
  <c r="P117" i="4"/>
  <c r="BK117" i="4"/>
  <c r="J117" i="4"/>
  <c r="BE117" i="4"/>
  <c r="BI116" i="4"/>
  <c r="BH116" i="4"/>
  <c r="BG116" i="4"/>
  <c r="BF116" i="4"/>
  <c r="T116" i="4"/>
  <c r="R116" i="4"/>
  <c r="P116" i="4"/>
  <c r="BK116" i="4"/>
  <c r="J116" i="4"/>
  <c r="BE116" i="4"/>
  <c r="BI115" i="4"/>
  <c r="BH115" i="4"/>
  <c r="BG115" i="4"/>
  <c r="BF115" i="4"/>
  <c r="T115" i="4"/>
  <c r="R115" i="4"/>
  <c r="P115" i="4"/>
  <c r="BK115" i="4"/>
  <c r="J115" i="4"/>
  <c r="BE115" i="4"/>
  <c r="BI114" i="4"/>
  <c r="BH114" i="4"/>
  <c r="BG114" i="4"/>
  <c r="BF114" i="4"/>
  <c r="T114" i="4"/>
  <c r="R114" i="4"/>
  <c r="P114" i="4"/>
  <c r="BK114" i="4"/>
  <c r="J114" i="4"/>
  <c r="BE114" i="4"/>
  <c r="BI113" i="4"/>
  <c r="BH113" i="4"/>
  <c r="BG113" i="4"/>
  <c r="BF113" i="4"/>
  <c r="T113" i="4"/>
  <c r="R113" i="4"/>
  <c r="P113" i="4"/>
  <c r="BK113" i="4"/>
  <c r="J113" i="4"/>
  <c r="BE113" i="4"/>
  <c r="BI112" i="4"/>
  <c r="BH112" i="4"/>
  <c r="BG112" i="4"/>
  <c r="BF112" i="4"/>
  <c r="T112" i="4"/>
  <c r="R112" i="4"/>
  <c r="P112" i="4"/>
  <c r="BK112" i="4"/>
  <c r="J112" i="4"/>
  <c r="BE112" i="4"/>
  <c r="BI111" i="4"/>
  <c r="BH111" i="4"/>
  <c r="BG111" i="4"/>
  <c r="BF111" i="4"/>
  <c r="T111" i="4"/>
  <c r="R111" i="4"/>
  <c r="P111" i="4"/>
  <c r="BK111" i="4"/>
  <c r="J111" i="4"/>
  <c r="BE111" i="4"/>
  <c r="BI110" i="4"/>
  <c r="BH110" i="4"/>
  <c r="BG110" i="4"/>
  <c r="BF110" i="4"/>
  <c r="T110" i="4"/>
  <c r="R110" i="4"/>
  <c r="P110" i="4"/>
  <c r="BK110" i="4"/>
  <c r="J110" i="4"/>
  <c r="BE110" i="4"/>
  <c r="BI109" i="4"/>
  <c r="BH109" i="4"/>
  <c r="BG109" i="4"/>
  <c r="BF109" i="4"/>
  <c r="T109" i="4"/>
  <c r="R109" i="4"/>
  <c r="P109" i="4"/>
  <c r="BK109" i="4"/>
  <c r="J109" i="4"/>
  <c r="BE109" i="4"/>
  <c r="BI108" i="4"/>
  <c r="BH108" i="4"/>
  <c r="BG108" i="4"/>
  <c r="BF108" i="4"/>
  <c r="T108" i="4"/>
  <c r="R108" i="4"/>
  <c r="P108" i="4"/>
  <c r="BK108" i="4"/>
  <c r="J108" i="4"/>
  <c r="BE108" i="4"/>
  <c r="BI107" i="4"/>
  <c r="BH107" i="4"/>
  <c r="BG107" i="4"/>
  <c r="BF107" i="4"/>
  <c r="T107" i="4"/>
  <c r="R107" i="4"/>
  <c r="P107" i="4"/>
  <c r="BK107" i="4"/>
  <c r="J107" i="4"/>
  <c r="BE107" i="4"/>
  <c r="BI106" i="4"/>
  <c r="BH106" i="4"/>
  <c r="BG106" i="4"/>
  <c r="BF106" i="4"/>
  <c r="T106" i="4"/>
  <c r="R106" i="4"/>
  <c r="P106" i="4"/>
  <c r="BK106" i="4"/>
  <c r="J106" i="4"/>
  <c r="BE106" i="4"/>
  <c r="BI105" i="4"/>
  <c r="BH105" i="4"/>
  <c r="BG105" i="4"/>
  <c r="BF105" i="4"/>
  <c r="T105" i="4"/>
  <c r="R105" i="4"/>
  <c r="P105" i="4"/>
  <c r="BK105" i="4"/>
  <c r="J105" i="4"/>
  <c r="BE105" i="4"/>
  <c r="BI104" i="4"/>
  <c r="BH104" i="4"/>
  <c r="BG104" i="4"/>
  <c r="BF104" i="4"/>
  <c r="T104" i="4"/>
  <c r="R104" i="4"/>
  <c r="P104" i="4"/>
  <c r="BK104" i="4"/>
  <c r="J104" i="4"/>
  <c r="BE104" i="4"/>
  <c r="BI103" i="4"/>
  <c r="BH103" i="4"/>
  <c r="BG103" i="4"/>
  <c r="BF103" i="4"/>
  <c r="T103" i="4"/>
  <c r="R103" i="4"/>
  <c r="P103" i="4"/>
  <c r="BK103" i="4"/>
  <c r="J103" i="4"/>
  <c r="BE103" i="4"/>
  <c r="BI102" i="4"/>
  <c r="BH102" i="4"/>
  <c r="BG102" i="4"/>
  <c r="BF102" i="4"/>
  <c r="T102" i="4"/>
  <c r="R102" i="4"/>
  <c r="P102" i="4"/>
  <c r="BK102" i="4"/>
  <c r="J102" i="4"/>
  <c r="BE102" i="4"/>
  <c r="BI101" i="4"/>
  <c r="BH101" i="4"/>
  <c r="BG101" i="4"/>
  <c r="BF101" i="4"/>
  <c r="T101" i="4"/>
  <c r="R101" i="4"/>
  <c r="P101" i="4"/>
  <c r="BK101" i="4"/>
  <c r="J101" i="4"/>
  <c r="BE101" i="4"/>
  <c r="BI100" i="4"/>
  <c r="BH100" i="4"/>
  <c r="BG100" i="4"/>
  <c r="BF100" i="4"/>
  <c r="T100" i="4"/>
  <c r="R100" i="4"/>
  <c r="P100" i="4"/>
  <c r="BK100" i="4"/>
  <c r="J100" i="4"/>
  <c r="BE100" i="4"/>
  <c r="BI99" i="4"/>
  <c r="BH99" i="4"/>
  <c r="BG99" i="4"/>
  <c r="BF99" i="4"/>
  <c r="T99" i="4"/>
  <c r="R99" i="4"/>
  <c r="P99" i="4"/>
  <c r="BK99" i="4"/>
  <c r="J99" i="4"/>
  <c r="BE99" i="4"/>
  <c r="BI98" i="4"/>
  <c r="BH98" i="4"/>
  <c r="BG98" i="4"/>
  <c r="BF98" i="4"/>
  <c r="T98" i="4"/>
  <c r="R98" i="4"/>
  <c r="P98" i="4"/>
  <c r="BK98" i="4"/>
  <c r="J98" i="4"/>
  <c r="BE98" i="4"/>
  <c r="BI97" i="4"/>
  <c r="BH97" i="4"/>
  <c r="BG97" i="4"/>
  <c r="BF97" i="4"/>
  <c r="T97" i="4"/>
  <c r="R97" i="4"/>
  <c r="P97" i="4"/>
  <c r="BK97" i="4"/>
  <c r="J97" i="4"/>
  <c r="BE97" i="4"/>
  <c r="BI96" i="4"/>
  <c r="BH96" i="4"/>
  <c r="BG96" i="4"/>
  <c r="BF96" i="4"/>
  <c r="T96" i="4"/>
  <c r="R96" i="4"/>
  <c r="P96" i="4"/>
  <c r="BK96" i="4"/>
  <c r="J96" i="4"/>
  <c r="BE96" i="4"/>
  <c r="BI95" i="4"/>
  <c r="BH95" i="4"/>
  <c r="BG95" i="4"/>
  <c r="BF95" i="4"/>
  <c r="T95" i="4"/>
  <c r="R95" i="4"/>
  <c r="P95" i="4"/>
  <c r="BK95" i="4"/>
  <c r="J95" i="4"/>
  <c r="BE95" i="4"/>
  <c r="BI94" i="4"/>
  <c r="BH94" i="4"/>
  <c r="BG94" i="4"/>
  <c r="BF94" i="4"/>
  <c r="T94" i="4"/>
  <c r="R94" i="4"/>
  <c r="P94" i="4"/>
  <c r="BK94" i="4"/>
  <c r="J94" i="4"/>
  <c r="BE94" i="4"/>
  <c r="BI93" i="4"/>
  <c r="BH93" i="4"/>
  <c r="BG93" i="4"/>
  <c r="BF93" i="4"/>
  <c r="T93" i="4"/>
  <c r="R93" i="4"/>
  <c r="P93" i="4"/>
  <c r="BK93" i="4"/>
  <c r="J93" i="4"/>
  <c r="BE93" i="4"/>
  <c r="BI92" i="4"/>
  <c r="BH92" i="4"/>
  <c r="BG92" i="4"/>
  <c r="BF92" i="4"/>
  <c r="T92" i="4"/>
  <c r="R92" i="4"/>
  <c r="P92" i="4"/>
  <c r="BK92" i="4"/>
  <c r="J92" i="4"/>
  <c r="BE92" i="4"/>
  <c r="BI91" i="4"/>
  <c r="BH91" i="4"/>
  <c r="BG91" i="4"/>
  <c r="BF91" i="4"/>
  <c r="T91" i="4"/>
  <c r="R91" i="4"/>
  <c r="P91" i="4"/>
  <c r="BK91" i="4"/>
  <c r="J91" i="4"/>
  <c r="BE91" i="4"/>
  <c r="BI90" i="4"/>
  <c r="BH90" i="4"/>
  <c r="BG90" i="4"/>
  <c r="BF90" i="4"/>
  <c r="T90" i="4"/>
  <c r="R90" i="4"/>
  <c r="P90" i="4"/>
  <c r="BK90" i="4"/>
  <c r="J90" i="4"/>
  <c r="BE90" i="4"/>
  <c r="BI89" i="4"/>
  <c r="BH89" i="4"/>
  <c r="BG89" i="4"/>
  <c r="BF89" i="4"/>
  <c r="T89" i="4"/>
  <c r="R89" i="4"/>
  <c r="P89" i="4"/>
  <c r="BK89" i="4"/>
  <c r="J89" i="4"/>
  <c r="BE89" i="4"/>
  <c r="BI88" i="4"/>
  <c r="BH88" i="4"/>
  <c r="BG88" i="4"/>
  <c r="BF88" i="4"/>
  <c r="T88" i="4"/>
  <c r="R88" i="4"/>
  <c r="P88" i="4"/>
  <c r="BK88" i="4"/>
  <c r="J88" i="4"/>
  <c r="BE88" i="4"/>
  <c r="BI87" i="4"/>
  <c r="BH87" i="4"/>
  <c r="BG87" i="4"/>
  <c r="BF87" i="4"/>
  <c r="T87" i="4"/>
  <c r="R87" i="4"/>
  <c r="P87" i="4"/>
  <c r="BK87" i="4"/>
  <c r="J87" i="4"/>
  <c r="BE87" i="4"/>
  <c r="BI86" i="4"/>
  <c r="BH86" i="4"/>
  <c r="BG86" i="4"/>
  <c r="BF86" i="4"/>
  <c r="T86" i="4"/>
  <c r="R86" i="4"/>
  <c r="P86" i="4"/>
  <c r="BK86" i="4"/>
  <c r="J86" i="4"/>
  <c r="BE86" i="4"/>
  <c r="BI85" i="4"/>
  <c r="F36" i="4" s="1"/>
  <c r="BD55" i="1" s="1"/>
  <c r="BH85" i="4"/>
  <c r="BG85" i="4"/>
  <c r="BF85" i="4"/>
  <c r="J33" i="4" s="1"/>
  <c r="AW55" i="1" s="1"/>
  <c r="F33" i="4"/>
  <c r="BA55" i="1" s="1"/>
  <c r="T85" i="4"/>
  <c r="T84" i="4"/>
  <c r="T83" i="4" s="1"/>
  <c r="R85" i="4"/>
  <c r="R84" i="4" s="1"/>
  <c r="R83" i="4" s="1"/>
  <c r="P85" i="4"/>
  <c r="P84" i="4" s="1"/>
  <c r="P83" i="4" s="1"/>
  <c r="AU55" i="1" s="1"/>
  <c r="BK85" i="4"/>
  <c r="BK84" i="4" s="1"/>
  <c r="J85" i="4"/>
  <c r="BE85" i="4" s="1"/>
  <c r="F77" i="4"/>
  <c r="E75" i="4"/>
  <c r="F53" i="4"/>
  <c r="E51" i="4"/>
  <c r="J23" i="4"/>
  <c r="E23" i="4"/>
  <c r="J79" i="4" s="1"/>
  <c r="J22" i="4"/>
  <c r="J20" i="4"/>
  <c r="E20" i="4"/>
  <c r="F80" i="4"/>
  <c r="F56" i="4"/>
  <c r="J19" i="4"/>
  <c r="J17" i="4"/>
  <c r="E17" i="4"/>
  <c r="F79" i="4"/>
  <c r="F55" i="4"/>
  <c r="J16" i="4"/>
  <c r="J14" i="4"/>
  <c r="J77" i="4"/>
  <c r="J53" i="4"/>
  <c r="E7" i="4"/>
  <c r="E71" i="4"/>
  <c r="E47" i="4"/>
  <c r="J95" i="3"/>
  <c r="J63" i="3" s="1"/>
  <c r="AY54" i="1"/>
  <c r="AX54" i="1"/>
  <c r="BI94" i="3"/>
  <c r="BH94" i="3"/>
  <c r="BG94" i="3"/>
  <c r="BF94" i="3"/>
  <c r="T94" i="3"/>
  <c r="R94" i="3"/>
  <c r="P94" i="3"/>
  <c r="BK94" i="3"/>
  <c r="J94" i="3"/>
  <c r="BE94" i="3" s="1"/>
  <c r="BI93" i="3"/>
  <c r="BH93" i="3"/>
  <c r="BG93" i="3"/>
  <c r="BF93" i="3"/>
  <c r="T93" i="3"/>
  <c r="R93" i="3"/>
  <c r="P93" i="3"/>
  <c r="BK93" i="3"/>
  <c r="J93" i="3"/>
  <c r="BE93" i="3"/>
  <c r="BI92" i="3"/>
  <c r="BH92" i="3"/>
  <c r="BG92" i="3"/>
  <c r="BF92" i="3"/>
  <c r="T92" i="3"/>
  <c r="R92" i="3"/>
  <c r="P92" i="3"/>
  <c r="BK92" i="3"/>
  <c r="J92" i="3"/>
  <c r="BE92" i="3" s="1"/>
  <c r="BI91" i="3"/>
  <c r="BH91" i="3"/>
  <c r="BG91" i="3"/>
  <c r="BF91" i="3"/>
  <c r="T91" i="3"/>
  <c r="R91" i="3"/>
  <c r="P91" i="3"/>
  <c r="BK91" i="3"/>
  <c r="J91" i="3"/>
  <c r="BE91" i="3"/>
  <c r="BI90" i="3"/>
  <c r="BH90" i="3"/>
  <c r="BG90" i="3"/>
  <c r="BF90" i="3"/>
  <c r="T90" i="3"/>
  <c r="R90" i="3"/>
  <c r="P90" i="3"/>
  <c r="BK90" i="3"/>
  <c r="J90" i="3"/>
  <c r="BE90" i="3" s="1"/>
  <c r="BI89" i="3"/>
  <c r="BH89" i="3"/>
  <c r="BG89" i="3"/>
  <c r="BF89" i="3"/>
  <c r="T89" i="3"/>
  <c r="R89" i="3"/>
  <c r="P89" i="3"/>
  <c r="BK89" i="3"/>
  <c r="J89" i="3"/>
  <c r="BE89" i="3"/>
  <c r="BI88" i="3"/>
  <c r="F36" i="3" s="1"/>
  <c r="BD54" i="1" s="1"/>
  <c r="BH88" i="3"/>
  <c r="F35" i="3" s="1"/>
  <c r="BC54" i="1" s="1"/>
  <c r="BG88" i="3"/>
  <c r="F34" i="3"/>
  <c r="BB54" i="1" s="1"/>
  <c r="BF88" i="3"/>
  <c r="J33" i="3"/>
  <c r="AW54" i="1"/>
  <c r="F33" i="3"/>
  <c r="BA54" i="1" s="1"/>
  <c r="T88" i="3"/>
  <c r="T87" i="3"/>
  <c r="T86" i="3" s="1"/>
  <c r="T85" i="3" s="1"/>
  <c r="R88" i="3"/>
  <c r="R87" i="3"/>
  <c r="R86" i="3" s="1"/>
  <c r="R85" i="3" s="1"/>
  <c r="P88" i="3"/>
  <c r="P87" i="3"/>
  <c r="P86" i="3" s="1"/>
  <c r="P85" i="3" s="1"/>
  <c r="AU54" i="1" s="1"/>
  <c r="BK88" i="3"/>
  <c r="BK87" i="3" s="1"/>
  <c r="J88" i="3"/>
  <c r="BE88" i="3"/>
  <c r="F79" i="3"/>
  <c r="E77" i="3"/>
  <c r="F53" i="3"/>
  <c r="E51" i="3"/>
  <c r="J23" i="3"/>
  <c r="E23" i="3"/>
  <c r="J81" i="3" s="1"/>
  <c r="J22" i="3"/>
  <c r="J20" i="3"/>
  <c r="E20" i="3"/>
  <c r="F82" i="3" s="1"/>
  <c r="F56" i="3"/>
  <c r="J19" i="3"/>
  <c r="J17" i="3"/>
  <c r="E17" i="3"/>
  <c r="F81" i="3"/>
  <c r="F55" i="3"/>
  <c r="J16" i="3"/>
  <c r="J14" i="3"/>
  <c r="J79" i="3"/>
  <c r="J53" i="3"/>
  <c r="E7" i="3"/>
  <c r="E73" i="3" s="1"/>
  <c r="AY53" i="1"/>
  <c r="AX53" i="1"/>
  <c r="BI301" i="2"/>
  <c r="BH301" i="2"/>
  <c r="BG301" i="2"/>
  <c r="BF301" i="2"/>
  <c r="T301" i="2"/>
  <c r="R301" i="2"/>
  <c r="P301" i="2"/>
  <c r="BK301" i="2"/>
  <c r="J301" i="2"/>
  <c r="BE301" i="2"/>
  <c r="BI300" i="2"/>
  <c r="BH300" i="2"/>
  <c r="BG300" i="2"/>
  <c r="BF300" i="2"/>
  <c r="T300" i="2"/>
  <c r="R300" i="2"/>
  <c r="P300" i="2"/>
  <c r="BK300" i="2"/>
  <c r="J300" i="2"/>
  <c r="BE300" i="2" s="1"/>
  <c r="BI299" i="2"/>
  <c r="BH299" i="2"/>
  <c r="BG299" i="2"/>
  <c r="BF299" i="2"/>
  <c r="T299" i="2"/>
  <c r="R299" i="2"/>
  <c r="P299" i="2"/>
  <c r="BK299" i="2"/>
  <c r="J299" i="2"/>
  <c r="BE299" i="2"/>
  <c r="BI298" i="2"/>
  <c r="BH298" i="2"/>
  <c r="BG298" i="2"/>
  <c r="BF298" i="2"/>
  <c r="T298" i="2"/>
  <c r="R298" i="2"/>
  <c r="P298" i="2"/>
  <c r="BK298" i="2"/>
  <c r="J298" i="2"/>
  <c r="BE298" i="2" s="1"/>
  <c r="BI297" i="2"/>
  <c r="BH297" i="2"/>
  <c r="BG297" i="2"/>
  <c r="BF297" i="2"/>
  <c r="T297" i="2"/>
  <c r="R297" i="2"/>
  <c r="P297" i="2"/>
  <c r="BK297" i="2"/>
  <c r="J297" i="2"/>
  <c r="BE297" i="2"/>
  <c r="BI296" i="2"/>
  <c r="BH296" i="2"/>
  <c r="BG296" i="2"/>
  <c r="BF296" i="2"/>
  <c r="T296" i="2"/>
  <c r="R296" i="2"/>
  <c r="P296" i="2"/>
  <c r="BK296" i="2"/>
  <c r="J296" i="2"/>
  <c r="BE296" i="2" s="1"/>
  <c r="BI295" i="2"/>
  <c r="BH295" i="2"/>
  <c r="BG295" i="2"/>
  <c r="BF295" i="2"/>
  <c r="T295" i="2"/>
  <c r="R295" i="2"/>
  <c r="P295" i="2"/>
  <c r="BK295" i="2"/>
  <c r="J295" i="2"/>
  <c r="BE295" i="2"/>
  <c r="BI294" i="2"/>
  <c r="BH294" i="2"/>
  <c r="BG294" i="2"/>
  <c r="BF294" i="2"/>
  <c r="T294" i="2"/>
  <c r="R294" i="2"/>
  <c r="P294" i="2"/>
  <c r="BK294" i="2"/>
  <c r="J294" i="2"/>
  <c r="BE294" i="2" s="1"/>
  <c r="BI293" i="2"/>
  <c r="BH293" i="2"/>
  <c r="BG293" i="2"/>
  <c r="BF293" i="2"/>
  <c r="T293" i="2"/>
  <c r="R293" i="2"/>
  <c r="P293" i="2"/>
  <c r="BK293" i="2"/>
  <c r="J293" i="2"/>
  <c r="BE293" i="2"/>
  <c r="BI292" i="2"/>
  <c r="BH292" i="2"/>
  <c r="BG292" i="2"/>
  <c r="BF292" i="2"/>
  <c r="T292" i="2"/>
  <c r="R292" i="2"/>
  <c r="P292" i="2"/>
  <c r="BK292" i="2"/>
  <c r="J292" i="2"/>
  <c r="BE292" i="2" s="1"/>
  <c r="BI291" i="2"/>
  <c r="BH291" i="2"/>
  <c r="BG291" i="2"/>
  <c r="BF291" i="2"/>
  <c r="T291" i="2"/>
  <c r="R291" i="2"/>
  <c r="P291" i="2"/>
  <c r="BK291" i="2"/>
  <c r="J291" i="2"/>
  <c r="BE291" i="2"/>
  <c r="BI290" i="2"/>
  <c r="BH290" i="2"/>
  <c r="BG290" i="2"/>
  <c r="BF290" i="2"/>
  <c r="T290" i="2"/>
  <c r="R290" i="2"/>
  <c r="P290" i="2"/>
  <c r="BK290" i="2"/>
  <c r="J290" i="2"/>
  <c r="BE290" i="2" s="1"/>
  <c r="BI289" i="2"/>
  <c r="BH289" i="2"/>
  <c r="BG289" i="2"/>
  <c r="BF289" i="2"/>
  <c r="T289" i="2"/>
  <c r="R289" i="2"/>
  <c r="P289" i="2"/>
  <c r="BK289" i="2"/>
  <c r="J289" i="2"/>
  <c r="BE289" i="2"/>
  <c r="BI288" i="2"/>
  <c r="BH288" i="2"/>
  <c r="BG288" i="2"/>
  <c r="BF288" i="2"/>
  <c r="T288" i="2"/>
  <c r="R288" i="2"/>
  <c r="P288" i="2"/>
  <c r="BK288" i="2"/>
  <c r="J288" i="2"/>
  <c r="BE288" i="2" s="1"/>
  <c r="BI287" i="2"/>
  <c r="BH287" i="2"/>
  <c r="BG287" i="2"/>
  <c r="BF287" i="2"/>
  <c r="T287" i="2"/>
  <c r="R287" i="2"/>
  <c r="P287" i="2"/>
  <c r="BK287" i="2"/>
  <c r="J287" i="2"/>
  <c r="BE287" i="2"/>
  <c r="BI286" i="2"/>
  <c r="BH286" i="2"/>
  <c r="BG286" i="2"/>
  <c r="BF286" i="2"/>
  <c r="T286" i="2"/>
  <c r="R286" i="2"/>
  <c r="P286" i="2"/>
  <c r="BK286" i="2"/>
  <c r="J286" i="2"/>
  <c r="BE286" i="2" s="1"/>
  <c r="BI285" i="2"/>
  <c r="BH285" i="2"/>
  <c r="BG285" i="2"/>
  <c r="BF285" i="2"/>
  <c r="T285" i="2"/>
  <c r="R285" i="2"/>
  <c r="P285" i="2"/>
  <c r="BK285" i="2"/>
  <c r="J285" i="2"/>
  <c r="BE285" i="2"/>
  <c r="BI284" i="2"/>
  <c r="BH284" i="2"/>
  <c r="BG284" i="2"/>
  <c r="BF284" i="2"/>
  <c r="T284" i="2"/>
  <c r="R284" i="2"/>
  <c r="P284" i="2"/>
  <c r="BK284" i="2"/>
  <c r="J284" i="2"/>
  <c r="BE284" i="2" s="1"/>
  <c r="BI283" i="2"/>
  <c r="BH283" i="2"/>
  <c r="BG283" i="2"/>
  <c r="BF283" i="2"/>
  <c r="T283" i="2"/>
  <c r="R283" i="2"/>
  <c r="P283" i="2"/>
  <c r="BK283" i="2"/>
  <c r="J283" i="2"/>
  <c r="BE283" i="2"/>
  <c r="BI282" i="2"/>
  <c r="BH282" i="2"/>
  <c r="BG282" i="2"/>
  <c r="BF282" i="2"/>
  <c r="T282" i="2"/>
  <c r="R282" i="2"/>
  <c r="P282" i="2"/>
  <c r="BK282" i="2"/>
  <c r="J282" i="2"/>
  <c r="BE282" i="2" s="1"/>
  <c r="BI281" i="2"/>
  <c r="BH281" i="2"/>
  <c r="BG281" i="2"/>
  <c r="BF281" i="2"/>
  <c r="T281" i="2"/>
  <c r="R281" i="2"/>
  <c r="P281" i="2"/>
  <c r="BK281" i="2"/>
  <c r="J281" i="2"/>
  <c r="BE281" i="2"/>
  <c r="BI279" i="2"/>
  <c r="BH279" i="2"/>
  <c r="BG279" i="2"/>
  <c r="BF279" i="2"/>
  <c r="T279" i="2"/>
  <c r="R279" i="2"/>
  <c r="P279" i="2"/>
  <c r="BK279" i="2"/>
  <c r="J279" i="2"/>
  <c r="BE279" i="2" s="1"/>
  <c r="BI277" i="2"/>
  <c r="BH277" i="2"/>
  <c r="BG277" i="2"/>
  <c r="BF277" i="2"/>
  <c r="T277" i="2"/>
  <c r="R277" i="2"/>
  <c r="P277" i="2"/>
  <c r="BK277" i="2"/>
  <c r="J277" i="2"/>
  <c r="BE277" i="2"/>
  <c r="BI276" i="2"/>
  <c r="BH276" i="2"/>
  <c r="BG276" i="2"/>
  <c r="BF276" i="2"/>
  <c r="T276" i="2"/>
  <c r="R276" i="2"/>
  <c r="P276" i="2"/>
  <c r="BK276" i="2"/>
  <c r="J276" i="2"/>
  <c r="BE276" i="2" s="1"/>
  <c r="BI274" i="2"/>
  <c r="BH274" i="2"/>
  <c r="BG274" i="2"/>
  <c r="BF274" i="2"/>
  <c r="T274" i="2"/>
  <c r="R274" i="2"/>
  <c r="P274" i="2"/>
  <c r="BK274" i="2"/>
  <c r="J274" i="2"/>
  <c r="BE274" i="2"/>
  <c r="BI273" i="2"/>
  <c r="BH273" i="2"/>
  <c r="BG273" i="2"/>
  <c r="BF273" i="2"/>
  <c r="T273" i="2"/>
  <c r="R273" i="2"/>
  <c r="P273" i="2"/>
  <c r="BK273" i="2"/>
  <c r="J273" i="2"/>
  <c r="BE273" i="2" s="1"/>
  <c r="BI271" i="2"/>
  <c r="BH271" i="2"/>
  <c r="BG271" i="2"/>
  <c r="BF271" i="2"/>
  <c r="T271" i="2"/>
  <c r="R271" i="2"/>
  <c r="P271" i="2"/>
  <c r="BK271" i="2"/>
  <c r="J271" i="2"/>
  <c r="BE271" i="2"/>
  <c r="BI269" i="2"/>
  <c r="BH269" i="2"/>
  <c r="BG269" i="2"/>
  <c r="BF269" i="2"/>
  <c r="T269" i="2"/>
  <c r="R269" i="2"/>
  <c r="P269" i="2"/>
  <c r="BK269" i="2"/>
  <c r="J269" i="2"/>
  <c r="BE269" i="2"/>
  <c r="BI268" i="2"/>
  <c r="BH268" i="2"/>
  <c r="BG268" i="2"/>
  <c r="BF268" i="2"/>
  <c r="T268" i="2"/>
  <c r="R268" i="2"/>
  <c r="P268" i="2"/>
  <c r="BK268" i="2"/>
  <c r="J268" i="2"/>
  <c r="BE268" i="2"/>
  <c r="BI267" i="2"/>
  <c r="BH267" i="2"/>
  <c r="BG267" i="2"/>
  <c r="BF267" i="2"/>
  <c r="T267" i="2"/>
  <c r="R267" i="2"/>
  <c r="P267" i="2"/>
  <c r="BK267" i="2"/>
  <c r="J267" i="2"/>
  <c r="BE267" i="2" s="1"/>
  <c r="BI266" i="2"/>
  <c r="BH266" i="2"/>
  <c r="BG266" i="2"/>
  <c r="BF266" i="2"/>
  <c r="T266" i="2"/>
  <c r="R266" i="2"/>
  <c r="P266" i="2"/>
  <c r="BK266" i="2"/>
  <c r="J266" i="2"/>
  <c r="BE266" i="2"/>
  <c r="BI265" i="2"/>
  <c r="BH265" i="2"/>
  <c r="BG265" i="2"/>
  <c r="BF265" i="2"/>
  <c r="T265" i="2"/>
  <c r="R265" i="2"/>
  <c r="P265" i="2"/>
  <c r="BK265" i="2"/>
  <c r="J265" i="2"/>
  <c r="BE265" i="2"/>
  <c r="BI264" i="2"/>
  <c r="BH264" i="2"/>
  <c r="BG264" i="2"/>
  <c r="BF264" i="2"/>
  <c r="T264" i="2"/>
  <c r="R264" i="2"/>
  <c r="P264" i="2"/>
  <c r="BK264" i="2"/>
  <c r="J264" i="2"/>
  <c r="BE264" i="2"/>
  <c r="BI263" i="2"/>
  <c r="BH263" i="2"/>
  <c r="BG263" i="2"/>
  <c r="BF263" i="2"/>
  <c r="T263" i="2"/>
  <c r="R263" i="2"/>
  <c r="P263" i="2"/>
  <c r="BK263" i="2"/>
  <c r="J263" i="2"/>
  <c r="BE263" i="2"/>
  <c r="BI262" i="2"/>
  <c r="BH262" i="2"/>
  <c r="BG262" i="2"/>
  <c r="BF262" i="2"/>
  <c r="T262" i="2"/>
  <c r="R262" i="2"/>
  <c r="P262" i="2"/>
  <c r="BK262" i="2"/>
  <c r="J262" i="2"/>
  <c r="BE262" i="2"/>
  <c r="BI261" i="2"/>
  <c r="BH261" i="2"/>
  <c r="BG261" i="2"/>
  <c r="BF261" i="2"/>
  <c r="T261" i="2"/>
  <c r="R261" i="2"/>
  <c r="P261" i="2"/>
  <c r="BK261" i="2"/>
  <c r="J261" i="2"/>
  <c r="BE261" i="2"/>
  <c r="BI260" i="2"/>
  <c r="BH260" i="2"/>
  <c r="BG260" i="2"/>
  <c r="BF260" i="2"/>
  <c r="T260" i="2"/>
  <c r="R260" i="2"/>
  <c r="P260" i="2"/>
  <c r="BK260" i="2"/>
  <c r="J260" i="2"/>
  <c r="BE260" i="2"/>
  <c r="BI259" i="2"/>
  <c r="BH259" i="2"/>
  <c r="BG259" i="2"/>
  <c r="BF259" i="2"/>
  <c r="T259" i="2"/>
  <c r="R259" i="2"/>
  <c r="P259" i="2"/>
  <c r="BK259" i="2"/>
  <c r="J259" i="2"/>
  <c r="BE259" i="2"/>
  <c r="BI258" i="2"/>
  <c r="BH258" i="2"/>
  <c r="BG258" i="2"/>
  <c r="BF258" i="2"/>
  <c r="T258" i="2"/>
  <c r="R258" i="2"/>
  <c r="P258" i="2"/>
  <c r="BK258" i="2"/>
  <c r="J258" i="2"/>
  <c r="BE258" i="2"/>
  <c r="BI257" i="2"/>
  <c r="BH257" i="2"/>
  <c r="BG257" i="2"/>
  <c r="BF257" i="2"/>
  <c r="T257" i="2"/>
  <c r="R257" i="2"/>
  <c r="P257" i="2"/>
  <c r="BK257" i="2"/>
  <c r="J257" i="2"/>
  <c r="BE257" i="2"/>
  <c r="BI256" i="2"/>
  <c r="BH256" i="2"/>
  <c r="BG256" i="2"/>
  <c r="BF256" i="2"/>
  <c r="T256" i="2"/>
  <c r="R256" i="2"/>
  <c r="P256" i="2"/>
  <c r="BK256" i="2"/>
  <c r="J256" i="2"/>
  <c r="BE256" i="2"/>
  <c r="BI255" i="2"/>
  <c r="BH255" i="2"/>
  <c r="BG255" i="2"/>
  <c r="BF255" i="2"/>
  <c r="T255" i="2"/>
  <c r="R255" i="2"/>
  <c r="P255" i="2"/>
  <c r="BK255" i="2"/>
  <c r="J255" i="2"/>
  <c r="BE255" i="2"/>
  <c r="BI254" i="2"/>
  <c r="BH254" i="2"/>
  <c r="BG254" i="2"/>
  <c r="BF254" i="2"/>
  <c r="T254" i="2"/>
  <c r="R254" i="2"/>
  <c r="P254" i="2"/>
  <c r="BK254" i="2"/>
  <c r="J254" i="2"/>
  <c r="BE254" i="2"/>
  <c r="BI253" i="2"/>
  <c r="BH253" i="2"/>
  <c r="BG253" i="2"/>
  <c r="BF253" i="2"/>
  <c r="T253" i="2"/>
  <c r="R253" i="2"/>
  <c r="P253" i="2"/>
  <c r="BK253" i="2"/>
  <c r="J253" i="2"/>
  <c r="BE253" i="2"/>
  <c r="BI252" i="2"/>
  <c r="BH252" i="2"/>
  <c r="BG252" i="2"/>
  <c r="BF252" i="2"/>
  <c r="T252" i="2"/>
  <c r="R252" i="2"/>
  <c r="P252" i="2"/>
  <c r="BK252" i="2"/>
  <c r="J252" i="2"/>
  <c r="BE252" i="2"/>
  <c r="BI251" i="2"/>
  <c r="BH251" i="2"/>
  <c r="BG251" i="2"/>
  <c r="BF251" i="2"/>
  <c r="T251" i="2"/>
  <c r="R251" i="2"/>
  <c r="P251" i="2"/>
  <c r="BK251" i="2"/>
  <c r="J251" i="2"/>
  <c r="BE251" i="2"/>
  <c r="BI250" i="2"/>
  <c r="BH250" i="2"/>
  <c r="BG250" i="2"/>
  <c r="BF250" i="2"/>
  <c r="T250" i="2"/>
  <c r="R250" i="2"/>
  <c r="P250" i="2"/>
  <c r="BK250" i="2"/>
  <c r="J250" i="2"/>
  <c r="BE250" i="2"/>
  <c r="BI249" i="2"/>
  <c r="BH249" i="2"/>
  <c r="BG249" i="2"/>
  <c r="BF249" i="2"/>
  <c r="T249" i="2"/>
  <c r="R249" i="2"/>
  <c r="P249" i="2"/>
  <c r="BK249" i="2"/>
  <c r="J249" i="2"/>
  <c r="BE249" i="2"/>
  <c r="BI248" i="2"/>
  <c r="BH248" i="2"/>
  <c r="BG248" i="2"/>
  <c r="BF248" i="2"/>
  <c r="T248" i="2"/>
  <c r="R248" i="2"/>
  <c r="P248" i="2"/>
  <c r="BK248" i="2"/>
  <c r="J248" i="2"/>
  <c r="BE248" i="2"/>
  <c r="BI247" i="2"/>
  <c r="BH247" i="2"/>
  <c r="BG247" i="2"/>
  <c r="BF247" i="2"/>
  <c r="T247" i="2"/>
  <c r="R247" i="2"/>
  <c r="P247" i="2"/>
  <c r="BK247" i="2"/>
  <c r="J247" i="2"/>
  <c r="BE247" i="2"/>
  <c r="BI246" i="2"/>
  <c r="BH246" i="2"/>
  <c r="BG246" i="2"/>
  <c r="BF246" i="2"/>
  <c r="T246" i="2"/>
  <c r="R246" i="2"/>
  <c r="P246" i="2"/>
  <c r="BK246" i="2"/>
  <c r="J246" i="2"/>
  <c r="BE246" i="2"/>
  <c r="BI245" i="2"/>
  <c r="BH245" i="2"/>
  <c r="BG245" i="2"/>
  <c r="BF245" i="2"/>
  <c r="T245" i="2"/>
  <c r="R245" i="2"/>
  <c r="P245" i="2"/>
  <c r="BK245" i="2"/>
  <c r="J245" i="2"/>
  <c r="BE245" i="2"/>
  <c r="BI244" i="2"/>
  <c r="BH244" i="2"/>
  <c r="BG244" i="2"/>
  <c r="BF244" i="2"/>
  <c r="T244" i="2"/>
  <c r="R244" i="2"/>
  <c r="P244" i="2"/>
  <c r="BK244" i="2"/>
  <c r="J244" i="2"/>
  <c r="BE244" i="2"/>
  <c r="BI243" i="2"/>
  <c r="BH243" i="2"/>
  <c r="BG243" i="2"/>
  <c r="BF243" i="2"/>
  <c r="T243" i="2"/>
  <c r="R243" i="2"/>
  <c r="P243" i="2"/>
  <c r="BK243" i="2"/>
  <c r="J243" i="2"/>
  <c r="BE243" i="2"/>
  <c r="BI242" i="2"/>
  <c r="BH242" i="2"/>
  <c r="BG242" i="2"/>
  <c r="BF242" i="2"/>
  <c r="T242" i="2"/>
  <c r="R242" i="2"/>
  <c r="P242" i="2"/>
  <c r="BK242" i="2"/>
  <c r="J242" i="2"/>
  <c r="BE242" i="2"/>
  <c r="BI241" i="2"/>
  <c r="BH241" i="2"/>
  <c r="BG241" i="2"/>
  <c r="BF241" i="2"/>
  <c r="T241" i="2"/>
  <c r="R241" i="2"/>
  <c r="P241" i="2"/>
  <c r="BK241" i="2"/>
  <c r="J241" i="2"/>
  <c r="BE241" i="2"/>
  <c r="BI240" i="2"/>
  <c r="BH240" i="2"/>
  <c r="BG240" i="2"/>
  <c r="BF240" i="2"/>
  <c r="T240" i="2"/>
  <c r="R240" i="2"/>
  <c r="P240" i="2"/>
  <c r="BK240" i="2"/>
  <c r="J240" i="2"/>
  <c r="BE240" i="2"/>
  <c r="BI239" i="2"/>
  <c r="BH239" i="2"/>
  <c r="BG239" i="2"/>
  <c r="BF239" i="2"/>
  <c r="T239" i="2"/>
  <c r="R239" i="2"/>
  <c r="P239" i="2"/>
  <c r="BK239" i="2"/>
  <c r="J239" i="2"/>
  <c r="BE239" i="2"/>
  <c r="BI238" i="2"/>
  <c r="BH238" i="2"/>
  <c r="BG238" i="2"/>
  <c r="BF238" i="2"/>
  <c r="T238" i="2"/>
  <c r="R238" i="2"/>
  <c r="P238" i="2"/>
  <c r="BK238" i="2"/>
  <c r="J238" i="2"/>
  <c r="BE238" i="2"/>
  <c r="BI237" i="2"/>
  <c r="BH237" i="2"/>
  <c r="BG237" i="2"/>
  <c r="BF237" i="2"/>
  <c r="T237" i="2"/>
  <c r="R237" i="2"/>
  <c r="P237" i="2"/>
  <c r="BK237" i="2"/>
  <c r="J237" i="2"/>
  <c r="BE237" i="2"/>
  <c r="BI236" i="2"/>
  <c r="BH236" i="2"/>
  <c r="BG236" i="2"/>
  <c r="BF236" i="2"/>
  <c r="T236" i="2"/>
  <c r="R236" i="2"/>
  <c r="P236" i="2"/>
  <c r="BK236" i="2"/>
  <c r="J236" i="2"/>
  <c r="BE236" i="2"/>
  <c r="BI235" i="2"/>
  <c r="BH235" i="2"/>
  <c r="BG235" i="2"/>
  <c r="BF235" i="2"/>
  <c r="T235" i="2"/>
  <c r="R235" i="2"/>
  <c r="P235" i="2"/>
  <c r="BK235" i="2"/>
  <c r="J235" i="2"/>
  <c r="BE235" i="2"/>
  <c r="BI234" i="2"/>
  <c r="BH234" i="2"/>
  <c r="BG234" i="2"/>
  <c r="BF234" i="2"/>
  <c r="T234" i="2"/>
  <c r="R234" i="2"/>
  <c r="P234" i="2"/>
  <c r="BK234" i="2"/>
  <c r="J234" i="2"/>
  <c r="BE234" i="2"/>
  <c r="BI233" i="2"/>
  <c r="BH233" i="2"/>
  <c r="BG233" i="2"/>
  <c r="BF233" i="2"/>
  <c r="T233" i="2"/>
  <c r="R233" i="2"/>
  <c r="P233" i="2"/>
  <c r="BK233" i="2"/>
  <c r="J233" i="2"/>
  <c r="BE233" i="2"/>
  <c r="BI232" i="2"/>
  <c r="BH232" i="2"/>
  <c r="BG232" i="2"/>
  <c r="BF232" i="2"/>
  <c r="T232" i="2"/>
  <c r="R232" i="2"/>
  <c r="P232" i="2"/>
  <c r="BK232" i="2"/>
  <c r="J232" i="2"/>
  <c r="BE232" i="2"/>
  <c r="BI231" i="2"/>
  <c r="BH231" i="2"/>
  <c r="BG231" i="2"/>
  <c r="BF231" i="2"/>
  <c r="T231" i="2"/>
  <c r="R231" i="2"/>
  <c r="P231" i="2"/>
  <c r="BK231" i="2"/>
  <c r="J231" i="2"/>
  <c r="BE231" i="2"/>
  <c r="BI230" i="2"/>
  <c r="BH230" i="2"/>
  <c r="BG230" i="2"/>
  <c r="BF230" i="2"/>
  <c r="T230" i="2"/>
  <c r="R230" i="2"/>
  <c r="P230" i="2"/>
  <c r="BK230" i="2"/>
  <c r="J230" i="2"/>
  <c r="BE230" i="2"/>
  <c r="BI229" i="2"/>
  <c r="BH229" i="2"/>
  <c r="BG229" i="2"/>
  <c r="BF229" i="2"/>
  <c r="T229" i="2"/>
  <c r="R229" i="2"/>
  <c r="P229" i="2"/>
  <c r="BK229" i="2"/>
  <c r="J229" i="2"/>
  <c r="BE229" i="2"/>
  <c r="BI228" i="2"/>
  <c r="BH228" i="2"/>
  <c r="BG228" i="2"/>
  <c r="BF228" i="2"/>
  <c r="T228" i="2"/>
  <c r="R228" i="2"/>
  <c r="P228" i="2"/>
  <c r="BK228" i="2"/>
  <c r="J228" i="2"/>
  <c r="BE228" i="2"/>
  <c r="BI227" i="2"/>
  <c r="BH227" i="2"/>
  <c r="BG227" i="2"/>
  <c r="BF227" i="2"/>
  <c r="T227" i="2"/>
  <c r="R227" i="2"/>
  <c r="P227" i="2"/>
  <c r="BK227" i="2"/>
  <c r="J227" i="2"/>
  <c r="BE227" i="2"/>
  <c r="BI226" i="2"/>
  <c r="BH226" i="2"/>
  <c r="BG226" i="2"/>
  <c r="BF226" i="2"/>
  <c r="T226" i="2"/>
  <c r="R226" i="2"/>
  <c r="P226" i="2"/>
  <c r="BK226" i="2"/>
  <c r="J226" i="2"/>
  <c r="BE226" i="2"/>
  <c r="BI225" i="2"/>
  <c r="BH225" i="2"/>
  <c r="BG225" i="2"/>
  <c r="BF225" i="2"/>
  <c r="T225" i="2"/>
  <c r="R225" i="2"/>
  <c r="P225" i="2"/>
  <c r="BK225" i="2"/>
  <c r="J225" i="2"/>
  <c r="BE225" i="2"/>
  <c r="BI224" i="2"/>
  <c r="BH224" i="2"/>
  <c r="BG224" i="2"/>
  <c r="BF224" i="2"/>
  <c r="T224" i="2"/>
  <c r="R224" i="2"/>
  <c r="P224" i="2"/>
  <c r="BK224" i="2"/>
  <c r="J224" i="2"/>
  <c r="BE224" i="2"/>
  <c r="BI223" i="2"/>
  <c r="BH223" i="2"/>
  <c r="BG223" i="2"/>
  <c r="BF223" i="2"/>
  <c r="T223" i="2"/>
  <c r="R223" i="2"/>
  <c r="P223" i="2"/>
  <c r="BK223" i="2"/>
  <c r="J223" i="2"/>
  <c r="BE223" i="2"/>
  <c r="BI222" i="2"/>
  <c r="BH222" i="2"/>
  <c r="BG222" i="2"/>
  <c r="BF222" i="2"/>
  <c r="T222" i="2"/>
  <c r="R222" i="2"/>
  <c r="P222" i="2"/>
  <c r="BK222" i="2"/>
  <c r="J222" i="2"/>
  <c r="BE222" i="2"/>
  <c r="BI221" i="2"/>
  <c r="BH221" i="2"/>
  <c r="BG221" i="2"/>
  <c r="BF221" i="2"/>
  <c r="T221" i="2"/>
  <c r="R221" i="2"/>
  <c r="P221" i="2"/>
  <c r="BK221" i="2"/>
  <c r="J221" i="2"/>
  <c r="BE221" i="2"/>
  <c r="BI220" i="2"/>
  <c r="BH220" i="2"/>
  <c r="BG220" i="2"/>
  <c r="BF220" i="2"/>
  <c r="T220" i="2"/>
  <c r="R220" i="2"/>
  <c r="P220" i="2"/>
  <c r="BK220" i="2"/>
  <c r="J220" i="2"/>
  <c r="BE220" i="2"/>
  <c r="BI219" i="2"/>
  <c r="BH219" i="2"/>
  <c r="BG219" i="2"/>
  <c r="BF219" i="2"/>
  <c r="T219" i="2"/>
  <c r="R219" i="2"/>
  <c r="P219" i="2"/>
  <c r="BK219" i="2"/>
  <c r="J219" i="2"/>
  <c r="BE219" i="2"/>
  <c r="BI218" i="2"/>
  <c r="BH218" i="2"/>
  <c r="BG218" i="2"/>
  <c r="BF218" i="2"/>
  <c r="T218" i="2"/>
  <c r="R218" i="2"/>
  <c r="P218" i="2"/>
  <c r="BK218" i="2"/>
  <c r="J218" i="2"/>
  <c r="BE218" i="2"/>
  <c r="BI217" i="2"/>
  <c r="BH217" i="2"/>
  <c r="BG217" i="2"/>
  <c r="BF217" i="2"/>
  <c r="T217" i="2"/>
  <c r="R217" i="2"/>
  <c r="P217" i="2"/>
  <c r="BK217" i="2"/>
  <c r="J217" i="2"/>
  <c r="BE217" i="2"/>
  <c r="BI216" i="2"/>
  <c r="BH216" i="2"/>
  <c r="BG216" i="2"/>
  <c r="BF216" i="2"/>
  <c r="T216" i="2"/>
  <c r="R216" i="2"/>
  <c r="P216" i="2"/>
  <c r="BK216" i="2"/>
  <c r="J216" i="2"/>
  <c r="BE216" i="2"/>
  <c r="BI215" i="2"/>
  <c r="BH215" i="2"/>
  <c r="BG215" i="2"/>
  <c r="BF215" i="2"/>
  <c r="T215" i="2"/>
  <c r="R215" i="2"/>
  <c r="P215" i="2"/>
  <c r="BK215" i="2"/>
  <c r="J215" i="2"/>
  <c r="BE215" i="2"/>
  <c r="BI214" i="2"/>
  <c r="BH214" i="2"/>
  <c r="BG214" i="2"/>
  <c r="BF214" i="2"/>
  <c r="T214" i="2"/>
  <c r="R214" i="2"/>
  <c r="P214" i="2"/>
  <c r="BK214" i="2"/>
  <c r="J214" i="2"/>
  <c r="BE214" i="2"/>
  <c r="BI213" i="2"/>
  <c r="BH213" i="2"/>
  <c r="BG213" i="2"/>
  <c r="BF213" i="2"/>
  <c r="T213" i="2"/>
  <c r="R213" i="2"/>
  <c r="P213" i="2"/>
  <c r="BK213" i="2"/>
  <c r="J213" i="2"/>
  <c r="BE213" i="2"/>
  <c r="BI212" i="2"/>
  <c r="BH212" i="2"/>
  <c r="BG212" i="2"/>
  <c r="BF212" i="2"/>
  <c r="T212" i="2"/>
  <c r="R212" i="2"/>
  <c r="P212" i="2"/>
  <c r="BK212" i="2"/>
  <c r="J212" i="2"/>
  <c r="BE212" i="2"/>
  <c r="BI211" i="2"/>
  <c r="BH211" i="2"/>
  <c r="BG211" i="2"/>
  <c r="BF211" i="2"/>
  <c r="T211" i="2"/>
  <c r="R211" i="2"/>
  <c r="P211" i="2"/>
  <c r="BK211" i="2"/>
  <c r="J211" i="2"/>
  <c r="BE211" i="2"/>
  <c r="BI210" i="2"/>
  <c r="BH210" i="2"/>
  <c r="BG210" i="2"/>
  <c r="BF210" i="2"/>
  <c r="T210" i="2"/>
  <c r="R210" i="2"/>
  <c r="P210" i="2"/>
  <c r="BK210" i="2"/>
  <c r="J210" i="2"/>
  <c r="BE210" i="2"/>
  <c r="BI209" i="2"/>
  <c r="BH209" i="2"/>
  <c r="BG209" i="2"/>
  <c r="BF209" i="2"/>
  <c r="T209" i="2"/>
  <c r="R209" i="2"/>
  <c r="P209" i="2"/>
  <c r="BK209" i="2"/>
  <c r="J209" i="2"/>
  <c r="BE209" i="2"/>
  <c r="BI207" i="2"/>
  <c r="BH207" i="2"/>
  <c r="BG207" i="2"/>
  <c r="BF207" i="2"/>
  <c r="T207" i="2"/>
  <c r="R207" i="2"/>
  <c r="P207" i="2"/>
  <c r="BK207" i="2"/>
  <c r="J207" i="2"/>
  <c r="BE207" i="2"/>
  <c r="BI205" i="2"/>
  <c r="BH205" i="2"/>
  <c r="BG205" i="2"/>
  <c r="BF205" i="2"/>
  <c r="T205" i="2"/>
  <c r="R205" i="2"/>
  <c r="P205" i="2"/>
  <c r="BK205" i="2"/>
  <c r="J205" i="2"/>
  <c r="BE205" i="2"/>
  <c r="BI203" i="2"/>
  <c r="BH203" i="2"/>
  <c r="BG203" i="2"/>
  <c r="BF203" i="2"/>
  <c r="T203" i="2"/>
  <c r="R203" i="2"/>
  <c r="P203" i="2"/>
  <c r="BK203" i="2"/>
  <c r="J203" i="2"/>
  <c r="BE203" i="2"/>
  <c r="BI201" i="2"/>
  <c r="BH201" i="2"/>
  <c r="BG201" i="2"/>
  <c r="BF201" i="2"/>
  <c r="T201" i="2"/>
  <c r="R201" i="2"/>
  <c r="P201" i="2"/>
  <c r="BK201" i="2"/>
  <c r="J201" i="2"/>
  <c r="BE201" i="2"/>
  <c r="BI199" i="2"/>
  <c r="BH199" i="2"/>
  <c r="BG199" i="2"/>
  <c r="BF199" i="2"/>
  <c r="T199" i="2"/>
  <c r="R199" i="2"/>
  <c r="P199" i="2"/>
  <c r="BK199" i="2"/>
  <c r="J199" i="2"/>
  <c r="BE199" i="2"/>
  <c r="BI197" i="2"/>
  <c r="BH197" i="2"/>
  <c r="BG197" i="2"/>
  <c r="BF197" i="2"/>
  <c r="T197" i="2"/>
  <c r="R197" i="2"/>
  <c r="P197" i="2"/>
  <c r="BK197" i="2"/>
  <c r="J197" i="2"/>
  <c r="BE197" i="2"/>
  <c r="BI195" i="2"/>
  <c r="BH195" i="2"/>
  <c r="BG195" i="2"/>
  <c r="BF195" i="2"/>
  <c r="T195" i="2"/>
  <c r="R195" i="2"/>
  <c r="P195" i="2"/>
  <c r="BK195" i="2"/>
  <c r="J195" i="2"/>
  <c r="BE195" i="2"/>
  <c r="BI193" i="2"/>
  <c r="BH193" i="2"/>
  <c r="BG193" i="2"/>
  <c r="BF193" i="2"/>
  <c r="T193" i="2"/>
  <c r="R193" i="2"/>
  <c r="P193" i="2"/>
  <c r="BK193" i="2"/>
  <c r="J193" i="2"/>
  <c r="BE193" i="2"/>
  <c r="BI192" i="2"/>
  <c r="BH192" i="2"/>
  <c r="BG192" i="2"/>
  <c r="BF192" i="2"/>
  <c r="T192" i="2"/>
  <c r="R192" i="2"/>
  <c r="P192" i="2"/>
  <c r="BK192" i="2"/>
  <c r="J192" i="2"/>
  <c r="BE192" i="2"/>
  <c r="BI191" i="2"/>
  <c r="BH191" i="2"/>
  <c r="BG191" i="2"/>
  <c r="BF191" i="2"/>
  <c r="T191" i="2"/>
  <c r="R191" i="2"/>
  <c r="P191" i="2"/>
  <c r="BK191" i="2"/>
  <c r="J191" i="2"/>
  <c r="BE191" i="2"/>
  <c r="BI190" i="2"/>
  <c r="BH190" i="2"/>
  <c r="BG190" i="2"/>
  <c r="BF190" i="2"/>
  <c r="T190" i="2"/>
  <c r="R190" i="2"/>
  <c r="P190" i="2"/>
  <c r="BK190" i="2"/>
  <c r="J190" i="2"/>
  <c r="BE190" i="2"/>
  <c r="BI188" i="2"/>
  <c r="BH188" i="2"/>
  <c r="BG188" i="2"/>
  <c r="BF188" i="2"/>
  <c r="T188" i="2"/>
  <c r="R188" i="2"/>
  <c r="P188" i="2"/>
  <c r="BK188" i="2"/>
  <c r="J188" i="2"/>
  <c r="BE188" i="2"/>
  <c r="BI187" i="2"/>
  <c r="BH187" i="2"/>
  <c r="BG187" i="2"/>
  <c r="BF187" i="2"/>
  <c r="T187" i="2"/>
  <c r="R187" i="2"/>
  <c r="P187" i="2"/>
  <c r="BK187" i="2"/>
  <c r="J187" i="2"/>
  <c r="BE187" i="2"/>
  <c r="BI186" i="2"/>
  <c r="BH186" i="2"/>
  <c r="BG186" i="2"/>
  <c r="BF186" i="2"/>
  <c r="T186" i="2"/>
  <c r="R186" i="2"/>
  <c r="P186" i="2"/>
  <c r="BK186" i="2"/>
  <c r="J186" i="2"/>
  <c r="BE186" i="2"/>
  <c r="BI185" i="2"/>
  <c r="BH185" i="2"/>
  <c r="BG185" i="2"/>
  <c r="BF185" i="2"/>
  <c r="T185" i="2"/>
  <c r="R185" i="2"/>
  <c r="P185" i="2"/>
  <c r="BK185" i="2"/>
  <c r="J185" i="2"/>
  <c r="BE185" i="2"/>
  <c r="BI184" i="2"/>
  <c r="BH184" i="2"/>
  <c r="BG184" i="2"/>
  <c r="BF184" i="2"/>
  <c r="T184" i="2"/>
  <c r="R184" i="2"/>
  <c r="P184" i="2"/>
  <c r="BK184" i="2"/>
  <c r="J184" i="2"/>
  <c r="BE184" i="2"/>
  <c r="BI183" i="2"/>
  <c r="BH183" i="2"/>
  <c r="BG183" i="2"/>
  <c r="BF183" i="2"/>
  <c r="T183" i="2"/>
  <c r="R183" i="2"/>
  <c r="P183" i="2"/>
  <c r="BK183" i="2"/>
  <c r="J183" i="2"/>
  <c r="BE183" i="2"/>
  <c r="BI182" i="2"/>
  <c r="BH182" i="2"/>
  <c r="BG182" i="2"/>
  <c r="BF182" i="2"/>
  <c r="T182" i="2"/>
  <c r="R182" i="2"/>
  <c r="P182" i="2"/>
  <c r="BK182" i="2"/>
  <c r="J182" i="2"/>
  <c r="BE182" i="2"/>
  <c r="BI181" i="2"/>
  <c r="BH181" i="2"/>
  <c r="BG181" i="2"/>
  <c r="BF181" i="2"/>
  <c r="T181" i="2"/>
  <c r="R181" i="2"/>
  <c r="P181" i="2"/>
  <c r="BK181" i="2"/>
  <c r="J181" i="2"/>
  <c r="BE181" i="2"/>
  <c r="BI180" i="2"/>
  <c r="BH180" i="2"/>
  <c r="BG180" i="2"/>
  <c r="BF180" i="2"/>
  <c r="T180" i="2"/>
  <c r="R180" i="2"/>
  <c r="P180" i="2"/>
  <c r="BK180" i="2"/>
  <c r="J180" i="2"/>
  <c r="BE180" i="2"/>
  <c r="BI179" i="2"/>
  <c r="BH179" i="2"/>
  <c r="BG179" i="2"/>
  <c r="BF179" i="2"/>
  <c r="T179" i="2"/>
  <c r="R179" i="2"/>
  <c r="P179" i="2"/>
  <c r="BK179" i="2"/>
  <c r="J179" i="2"/>
  <c r="BE179" i="2"/>
  <c r="BI178" i="2"/>
  <c r="BH178" i="2"/>
  <c r="BG178" i="2"/>
  <c r="BF178" i="2"/>
  <c r="T178" i="2"/>
  <c r="R178" i="2"/>
  <c r="P178" i="2"/>
  <c r="BK178" i="2"/>
  <c r="J178" i="2"/>
  <c r="BE178" i="2"/>
  <c r="BI177" i="2"/>
  <c r="BH177" i="2"/>
  <c r="BG177" i="2"/>
  <c r="BF177" i="2"/>
  <c r="T177" i="2"/>
  <c r="R177" i="2"/>
  <c r="P177" i="2"/>
  <c r="BK177" i="2"/>
  <c r="J177" i="2"/>
  <c r="BE177" i="2"/>
  <c r="BI176" i="2"/>
  <c r="BH176" i="2"/>
  <c r="BG176" i="2"/>
  <c r="BF176" i="2"/>
  <c r="T176" i="2"/>
  <c r="R176" i="2"/>
  <c r="P176" i="2"/>
  <c r="BK176" i="2"/>
  <c r="J176" i="2"/>
  <c r="BE176" i="2"/>
  <c r="BI175" i="2"/>
  <c r="BH175" i="2"/>
  <c r="BG175" i="2"/>
  <c r="BF175" i="2"/>
  <c r="T175" i="2"/>
  <c r="R175" i="2"/>
  <c r="P175" i="2"/>
  <c r="BK175" i="2"/>
  <c r="J175" i="2"/>
  <c r="BE175" i="2"/>
  <c r="BI174" i="2"/>
  <c r="BH174" i="2"/>
  <c r="BG174" i="2"/>
  <c r="BF174" i="2"/>
  <c r="T174" i="2"/>
  <c r="R174" i="2"/>
  <c r="P174" i="2"/>
  <c r="BK174" i="2"/>
  <c r="J174" i="2"/>
  <c r="BE174" i="2"/>
  <c r="BI173" i="2"/>
  <c r="BH173" i="2"/>
  <c r="BG173" i="2"/>
  <c r="BF173" i="2"/>
  <c r="T173" i="2"/>
  <c r="R173" i="2"/>
  <c r="P173" i="2"/>
  <c r="BK173" i="2"/>
  <c r="J173" i="2"/>
  <c r="BE173" i="2"/>
  <c r="BI172" i="2"/>
  <c r="BH172" i="2"/>
  <c r="BG172" i="2"/>
  <c r="BF172" i="2"/>
  <c r="T172" i="2"/>
  <c r="R172" i="2"/>
  <c r="P172" i="2"/>
  <c r="BK172" i="2"/>
  <c r="J172" i="2"/>
  <c r="BE172" i="2"/>
  <c r="BI171" i="2"/>
  <c r="BH171" i="2"/>
  <c r="BG171" i="2"/>
  <c r="BF171" i="2"/>
  <c r="T171" i="2"/>
  <c r="R171" i="2"/>
  <c r="P171" i="2"/>
  <c r="BK171" i="2"/>
  <c r="J171" i="2"/>
  <c r="BE171" i="2"/>
  <c r="BI170" i="2"/>
  <c r="BH170" i="2"/>
  <c r="BG170" i="2"/>
  <c r="BF170" i="2"/>
  <c r="T170" i="2"/>
  <c r="R170" i="2"/>
  <c r="P170" i="2"/>
  <c r="BK170" i="2"/>
  <c r="J170" i="2"/>
  <c r="BE170" i="2"/>
  <c r="BI169" i="2"/>
  <c r="BH169" i="2"/>
  <c r="BG169" i="2"/>
  <c r="BF169" i="2"/>
  <c r="T169" i="2"/>
  <c r="R169" i="2"/>
  <c r="P169" i="2"/>
  <c r="BK169" i="2"/>
  <c r="J169" i="2"/>
  <c r="BE169" i="2"/>
  <c r="BI168" i="2"/>
  <c r="BH168" i="2"/>
  <c r="BG168" i="2"/>
  <c r="BF168" i="2"/>
  <c r="T168" i="2"/>
  <c r="R168" i="2"/>
  <c r="P168" i="2"/>
  <c r="BK168" i="2"/>
  <c r="J168" i="2"/>
  <c r="BE168" i="2"/>
  <c r="BI167" i="2"/>
  <c r="BH167" i="2"/>
  <c r="BG167" i="2"/>
  <c r="BF167" i="2"/>
  <c r="T167" i="2"/>
  <c r="R167" i="2"/>
  <c r="P167" i="2"/>
  <c r="BK167" i="2"/>
  <c r="J167" i="2"/>
  <c r="BE167" i="2"/>
  <c r="BI166" i="2"/>
  <c r="BH166" i="2"/>
  <c r="BG166" i="2"/>
  <c r="BF166" i="2"/>
  <c r="T166" i="2"/>
  <c r="R166" i="2"/>
  <c r="P166" i="2"/>
  <c r="BK166" i="2"/>
  <c r="J166" i="2"/>
  <c r="BE166" i="2"/>
  <c r="BI165" i="2"/>
  <c r="BH165" i="2"/>
  <c r="BG165" i="2"/>
  <c r="BF165" i="2"/>
  <c r="T165" i="2"/>
  <c r="R165" i="2"/>
  <c r="P165" i="2"/>
  <c r="BK165" i="2"/>
  <c r="J165" i="2"/>
  <c r="BE165" i="2"/>
  <c r="BI164" i="2"/>
  <c r="BH164" i="2"/>
  <c r="BG164" i="2"/>
  <c r="BF164" i="2"/>
  <c r="T164" i="2"/>
  <c r="R164" i="2"/>
  <c r="P164" i="2"/>
  <c r="BK164" i="2"/>
  <c r="J164" i="2"/>
  <c r="BE164" i="2"/>
  <c r="BI163" i="2"/>
  <c r="BH163" i="2"/>
  <c r="BG163" i="2"/>
  <c r="BF163" i="2"/>
  <c r="T163" i="2"/>
  <c r="R163" i="2"/>
  <c r="P163" i="2"/>
  <c r="BK163" i="2"/>
  <c r="J163" i="2"/>
  <c r="BE163" i="2"/>
  <c r="BI162" i="2"/>
  <c r="BH162" i="2"/>
  <c r="BG162" i="2"/>
  <c r="BF162" i="2"/>
  <c r="T162" i="2"/>
  <c r="R162" i="2"/>
  <c r="P162" i="2"/>
  <c r="BK162" i="2"/>
  <c r="J162" i="2"/>
  <c r="BE162" i="2"/>
  <c r="BI161" i="2"/>
  <c r="BH161" i="2"/>
  <c r="BG161" i="2"/>
  <c r="BF161" i="2"/>
  <c r="T161" i="2"/>
  <c r="R161" i="2"/>
  <c r="P161" i="2"/>
  <c r="BK161" i="2"/>
  <c r="J161" i="2"/>
  <c r="BE161" i="2"/>
  <c r="BI160" i="2"/>
  <c r="BH160" i="2"/>
  <c r="BG160" i="2"/>
  <c r="BF160" i="2"/>
  <c r="T160" i="2"/>
  <c r="R160" i="2"/>
  <c r="P160" i="2"/>
  <c r="BK160" i="2"/>
  <c r="J160" i="2"/>
  <c r="BE160" i="2"/>
  <c r="BI159" i="2"/>
  <c r="BH159" i="2"/>
  <c r="BG159" i="2"/>
  <c r="BF159" i="2"/>
  <c r="T159" i="2"/>
  <c r="R159" i="2"/>
  <c r="P159" i="2"/>
  <c r="BK159" i="2"/>
  <c r="J159" i="2"/>
  <c r="BE159" i="2"/>
  <c r="BI158" i="2"/>
  <c r="BH158" i="2"/>
  <c r="BG158" i="2"/>
  <c r="BF158" i="2"/>
  <c r="T158" i="2"/>
  <c r="R158" i="2"/>
  <c r="P158" i="2"/>
  <c r="BK158" i="2"/>
  <c r="J158" i="2"/>
  <c r="BE158" i="2"/>
  <c r="BI157" i="2"/>
  <c r="BH157" i="2"/>
  <c r="BG157" i="2"/>
  <c r="BF157" i="2"/>
  <c r="T157" i="2"/>
  <c r="R157" i="2"/>
  <c r="P157" i="2"/>
  <c r="BK157" i="2"/>
  <c r="J157" i="2"/>
  <c r="BE157" i="2"/>
  <c r="BI156" i="2"/>
  <c r="BH156" i="2"/>
  <c r="BG156" i="2"/>
  <c r="BF156" i="2"/>
  <c r="T156" i="2"/>
  <c r="R156" i="2"/>
  <c r="P156" i="2"/>
  <c r="BK156" i="2"/>
  <c r="J156" i="2"/>
  <c r="BE156" i="2"/>
  <c r="BI155" i="2"/>
  <c r="BH155" i="2"/>
  <c r="BG155" i="2"/>
  <c r="BF155" i="2"/>
  <c r="T155" i="2"/>
  <c r="R155" i="2"/>
  <c r="P155" i="2"/>
  <c r="BK155" i="2"/>
  <c r="J155" i="2"/>
  <c r="BE155" i="2"/>
  <c r="BI154" i="2"/>
  <c r="BH154" i="2"/>
  <c r="BG154" i="2"/>
  <c r="BF154" i="2"/>
  <c r="T154" i="2"/>
  <c r="R154" i="2"/>
  <c r="P154" i="2"/>
  <c r="BK154" i="2"/>
  <c r="J154" i="2"/>
  <c r="BE154" i="2"/>
  <c r="BI153" i="2"/>
  <c r="BH153" i="2"/>
  <c r="BG153" i="2"/>
  <c r="BF153" i="2"/>
  <c r="T153" i="2"/>
  <c r="R153" i="2"/>
  <c r="P153" i="2"/>
  <c r="BK153" i="2"/>
  <c r="J153" i="2"/>
  <c r="BE153" i="2"/>
  <c r="BI152" i="2"/>
  <c r="BH152" i="2"/>
  <c r="BG152" i="2"/>
  <c r="BF152" i="2"/>
  <c r="T152" i="2"/>
  <c r="R152" i="2"/>
  <c r="P152" i="2"/>
  <c r="BK152" i="2"/>
  <c r="J152" i="2"/>
  <c r="BE152" i="2"/>
  <c r="BI151" i="2"/>
  <c r="BH151" i="2"/>
  <c r="BG151" i="2"/>
  <c r="BF151" i="2"/>
  <c r="T151" i="2"/>
  <c r="R151" i="2"/>
  <c r="P151" i="2"/>
  <c r="BK151" i="2"/>
  <c r="J151" i="2"/>
  <c r="BE151" i="2"/>
  <c r="BI150" i="2"/>
  <c r="BH150" i="2"/>
  <c r="BG150" i="2"/>
  <c r="BF150" i="2"/>
  <c r="T150" i="2"/>
  <c r="R150" i="2"/>
  <c r="P150" i="2"/>
  <c r="BK150" i="2"/>
  <c r="J150" i="2"/>
  <c r="BE150" i="2"/>
  <c r="BI149" i="2"/>
  <c r="BH149" i="2"/>
  <c r="BG149" i="2"/>
  <c r="BF149" i="2"/>
  <c r="T149" i="2"/>
  <c r="R149" i="2"/>
  <c r="P149" i="2"/>
  <c r="BK149" i="2"/>
  <c r="J149" i="2"/>
  <c r="BE149" i="2"/>
  <c r="BI148" i="2"/>
  <c r="BH148" i="2"/>
  <c r="BG148" i="2"/>
  <c r="BF148" i="2"/>
  <c r="T148" i="2"/>
  <c r="R148" i="2"/>
  <c r="P148" i="2"/>
  <c r="BK148" i="2"/>
  <c r="J148" i="2"/>
  <c r="BE148" i="2"/>
  <c r="BI147" i="2"/>
  <c r="BH147" i="2"/>
  <c r="BG147" i="2"/>
  <c r="BF147" i="2"/>
  <c r="T147" i="2"/>
  <c r="R147" i="2"/>
  <c r="P147" i="2"/>
  <c r="BK147" i="2"/>
  <c r="J147" i="2"/>
  <c r="BE147" i="2"/>
  <c r="BI146" i="2"/>
  <c r="BH146" i="2"/>
  <c r="BG146" i="2"/>
  <c r="BF146" i="2"/>
  <c r="T146" i="2"/>
  <c r="R146" i="2"/>
  <c r="P146" i="2"/>
  <c r="BK146" i="2"/>
  <c r="J146" i="2"/>
  <c r="BE146" i="2"/>
  <c r="BI145" i="2"/>
  <c r="BH145" i="2"/>
  <c r="BG145" i="2"/>
  <c r="BF145" i="2"/>
  <c r="T145" i="2"/>
  <c r="R145" i="2"/>
  <c r="P145" i="2"/>
  <c r="BK145" i="2"/>
  <c r="J145" i="2"/>
  <c r="BE145" i="2"/>
  <c r="BI144" i="2"/>
  <c r="BH144" i="2"/>
  <c r="BG144" i="2"/>
  <c r="BF144" i="2"/>
  <c r="T144" i="2"/>
  <c r="R144" i="2"/>
  <c r="P144" i="2"/>
  <c r="BK144" i="2"/>
  <c r="J144" i="2"/>
  <c r="BE144" i="2"/>
  <c r="BI143" i="2"/>
  <c r="BH143" i="2"/>
  <c r="BG143" i="2"/>
  <c r="BF143" i="2"/>
  <c r="T143" i="2"/>
  <c r="R143" i="2"/>
  <c r="P143" i="2"/>
  <c r="BK143" i="2"/>
  <c r="J143" i="2"/>
  <c r="BE143" i="2"/>
  <c r="BI142" i="2"/>
  <c r="BH142" i="2"/>
  <c r="BG142" i="2"/>
  <c r="BF142" i="2"/>
  <c r="T142" i="2"/>
  <c r="R142" i="2"/>
  <c r="P142" i="2"/>
  <c r="BK142" i="2"/>
  <c r="J142" i="2"/>
  <c r="BE142" i="2"/>
  <c r="BI141" i="2"/>
  <c r="BH141" i="2"/>
  <c r="BG141" i="2"/>
  <c r="BF141" i="2"/>
  <c r="T141" i="2"/>
  <c r="R141" i="2"/>
  <c r="P141" i="2"/>
  <c r="BK141" i="2"/>
  <c r="J141" i="2"/>
  <c r="BE141" i="2"/>
  <c r="BI140" i="2"/>
  <c r="BH140" i="2"/>
  <c r="BG140" i="2"/>
  <c r="BF140" i="2"/>
  <c r="T140" i="2"/>
  <c r="R140" i="2"/>
  <c r="P140" i="2"/>
  <c r="BK140" i="2"/>
  <c r="J140" i="2"/>
  <c r="BE140" i="2"/>
  <c r="BI139" i="2"/>
  <c r="BH139" i="2"/>
  <c r="BG139" i="2"/>
  <c r="BF139" i="2"/>
  <c r="T139" i="2"/>
  <c r="R139" i="2"/>
  <c r="P139" i="2"/>
  <c r="BK139" i="2"/>
  <c r="J139" i="2"/>
  <c r="BE139" i="2"/>
  <c r="BI138" i="2"/>
  <c r="BH138" i="2"/>
  <c r="BG138" i="2"/>
  <c r="BF138" i="2"/>
  <c r="T138" i="2"/>
  <c r="R138" i="2"/>
  <c r="P138" i="2"/>
  <c r="BK138" i="2"/>
  <c r="J138" i="2"/>
  <c r="BE138" i="2"/>
  <c r="BI137" i="2"/>
  <c r="BH137" i="2"/>
  <c r="BG137" i="2"/>
  <c r="BF137" i="2"/>
  <c r="T137" i="2"/>
  <c r="R137" i="2"/>
  <c r="P137" i="2"/>
  <c r="BK137" i="2"/>
  <c r="J137" i="2"/>
  <c r="BE137" i="2"/>
  <c r="BI136" i="2"/>
  <c r="BH136" i="2"/>
  <c r="BG136" i="2"/>
  <c r="BF136" i="2"/>
  <c r="T136" i="2"/>
  <c r="R136" i="2"/>
  <c r="P136" i="2"/>
  <c r="BK136" i="2"/>
  <c r="J136" i="2"/>
  <c r="BE136" i="2"/>
  <c r="BI135" i="2"/>
  <c r="BH135" i="2"/>
  <c r="BG135" i="2"/>
  <c r="BF135" i="2"/>
  <c r="T135" i="2"/>
  <c r="R135" i="2"/>
  <c r="P135" i="2"/>
  <c r="BK135" i="2"/>
  <c r="J135" i="2"/>
  <c r="BE135" i="2"/>
  <c r="BI134" i="2"/>
  <c r="BH134" i="2"/>
  <c r="BG134" i="2"/>
  <c r="BF134" i="2"/>
  <c r="T134" i="2"/>
  <c r="R134" i="2"/>
  <c r="P134" i="2"/>
  <c r="BK134" i="2"/>
  <c r="J134" i="2"/>
  <c r="BE134" i="2"/>
  <c r="BI133" i="2"/>
  <c r="BH133" i="2"/>
  <c r="BG133" i="2"/>
  <c r="BF133" i="2"/>
  <c r="T133" i="2"/>
  <c r="R133" i="2"/>
  <c r="P133" i="2"/>
  <c r="BK133" i="2"/>
  <c r="J133" i="2"/>
  <c r="BE133" i="2"/>
  <c r="BI132" i="2"/>
  <c r="BH132" i="2"/>
  <c r="BG132" i="2"/>
  <c r="BF132" i="2"/>
  <c r="T132" i="2"/>
  <c r="R132" i="2"/>
  <c r="P132" i="2"/>
  <c r="BK132" i="2"/>
  <c r="J132" i="2"/>
  <c r="BE132" i="2"/>
  <c r="BI131" i="2"/>
  <c r="BH131" i="2"/>
  <c r="BG131" i="2"/>
  <c r="BF131" i="2"/>
  <c r="T131" i="2"/>
  <c r="R131" i="2"/>
  <c r="P131" i="2"/>
  <c r="BK131" i="2"/>
  <c r="J131" i="2"/>
  <c r="BE131" i="2"/>
  <c r="BI130" i="2"/>
  <c r="BH130" i="2"/>
  <c r="BG130" i="2"/>
  <c r="BF130" i="2"/>
  <c r="T130" i="2"/>
  <c r="R130" i="2"/>
  <c r="P130" i="2"/>
  <c r="BK130" i="2"/>
  <c r="J130" i="2"/>
  <c r="BE130" i="2"/>
  <c r="BI129" i="2"/>
  <c r="BH129" i="2"/>
  <c r="BG129" i="2"/>
  <c r="BF129" i="2"/>
  <c r="T129" i="2"/>
  <c r="R129" i="2"/>
  <c r="P129" i="2"/>
  <c r="BK129" i="2"/>
  <c r="J129" i="2"/>
  <c r="BE129" i="2"/>
  <c r="BI128" i="2"/>
  <c r="BH128" i="2"/>
  <c r="BG128" i="2"/>
  <c r="BF128" i="2"/>
  <c r="T128" i="2"/>
  <c r="R128" i="2"/>
  <c r="P128" i="2"/>
  <c r="BK128" i="2"/>
  <c r="J128" i="2"/>
  <c r="BE128" i="2"/>
  <c r="BI127" i="2"/>
  <c r="BH127" i="2"/>
  <c r="BG127" i="2"/>
  <c r="BF127" i="2"/>
  <c r="T127" i="2"/>
  <c r="R127" i="2"/>
  <c r="P127" i="2"/>
  <c r="BK127" i="2"/>
  <c r="J127" i="2"/>
  <c r="BE127" i="2"/>
  <c r="BI126" i="2"/>
  <c r="BH126" i="2"/>
  <c r="BG126" i="2"/>
  <c r="BF126" i="2"/>
  <c r="T126" i="2"/>
  <c r="R126" i="2"/>
  <c r="P126" i="2"/>
  <c r="BK126" i="2"/>
  <c r="J126" i="2"/>
  <c r="BE126" i="2"/>
  <c r="BI125" i="2"/>
  <c r="BH125" i="2"/>
  <c r="BG125" i="2"/>
  <c r="BF125" i="2"/>
  <c r="T125" i="2"/>
  <c r="R125" i="2"/>
  <c r="P125" i="2"/>
  <c r="BK125" i="2"/>
  <c r="J125" i="2"/>
  <c r="BE125" i="2"/>
  <c r="BI124" i="2"/>
  <c r="BH124" i="2"/>
  <c r="BG124" i="2"/>
  <c r="BF124" i="2"/>
  <c r="T124" i="2"/>
  <c r="R124" i="2"/>
  <c r="P124" i="2"/>
  <c r="BK124" i="2"/>
  <c r="J124" i="2"/>
  <c r="BE124" i="2"/>
  <c r="BI123" i="2"/>
  <c r="BH123" i="2"/>
  <c r="BG123" i="2"/>
  <c r="BF123" i="2"/>
  <c r="T123" i="2"/>
  <c r="R123" i="2"/>
  <c r="P123" i="2"/>
  <c r="BK123" i="2"/>
  <c r="J123" i="2"/>
  <c r="BE123" i="2"/>
  <c r="BI122" i="2"/>
  <c r="BH122" i="2"/>
  <c r="BG122" i="2"/>
  <c r="BF122" i="2"/>
  <c r="T122" i="2"/>
  <c r="R122" i="2"/>
  <c r="P122" i="2"/>
  <c r="BK122" i="2"/>
  <c r="J122" i="2"/>
  <c r="BE122" i="2"/>
  <c r="BI120" i="2"/>
  <c r="BH120" i="2"/>
  <c r="BG120" i="2"/>
  <c r="BF120" i="2"/>
  <c r="T120" i="2"/>
  <c r="R120" i="2"/>
  <c r="P120" i="2"/>
  <c r="BK120" i="2"/>
  <c r="J120" i="2"/>
  <c r="BE120" i="2"/>
  <c r="BI118" i="2"/>
  <c r="BH118" i="2"/>
  <c r="BG118" i="2"/>
  <c r="BF118" i="2"/>
  <c r="T118" i="2"/>
  <c r="R118" i="2"/>
  <c r="P118" i="2"/>
  <c r="BK118" i="2"/>
  <c r="J118" i="2"/>
  <c r="BE118" i="2"/>
  <c r="BI116" i="2"/>
  <c r="BH116" i="2"/>
  <c r="BG116" i="2"/>
  <c r="BF116" i="2"/>
  <c r="T116" i="2"/>
  <c r="R116" i="2"/>
  <c r="P116" i="2"/>
  <c r="BK116" i="2"/>
  <c r="J116" i="2"/>
  <c r="BE116" i="2"/>
  <c r="BI115" i="2"/>
  <c r="BH115" i="2"/>
  <c r="BG115" i="2"/>
  <c r="BF115" i="2"/>
  <c r="T115" i="2"/>
  <c r="R115" i="2"/>
  <c r="P115" i="2"/>
  <c r="BK115" i="2"/>
  <c r="J115" i="2"/>
  <c r="BE115" i="2"/>
  <c r="BI113" i="2"/>
  <c r="BH113" i="2"/>
  <c r="BG113" i="2"/>
  <c r="BF113" i="2"/>
  <c r="T113" i="2"/>
  <c r="R113" i="2"/>
  <c r="P113" i="2"/>
  <c r="BK113" i="2"/>
  <c r="J113" i="2"/>
  <c r="BE113" i="2"/>
  <c r="BI112" i="2"/>
  <c r="BH112" i="2"/>
  <c r="BG112" i="2"/>
  <c r="BF112" i="2"/>
  <c r="T112" i="2"/>
  <c r="R112" i="2"/>
  <c r="P112" i="2"/>
  <c r="BK112" i="2"/>
  <c r="J112" i="2"/>
  <c r="BE112" i="2"/>
  <c r="BI111" i="2"/>
  <c r="BH111" i="2"/>
  <c r="BG111" i="2"/>
  <c r="BF111" i="2"/>
  <c r="T111" i="2"/>
  <c r="R111" i="2"/>
  <c r="P111" i="2"/>
  <c r="BK111" i="2"/>
  <c r="J111" i="2"/>
  <c r="BE111" i="2"/>
  <c r="BI110" i="2"/>
  <c r="BH110" i="2"/>
  <c r="BG110" i="2"/>
  <c r="BF110" i="2"/>
  <c r="T110" i="2"/>
  <c r="R110" i="2"/>
  <c r="P110" i="2"/>
  <c r="BK110" i="2"/>
  <c r="J110" i="2"/>
  <c r="BE110" i="2"/>
  <c r="BI108" i="2"/>
  <c r="BH108" i="2"/>
  <c r="BG108" i="2"/>
  <c r="BF108" i="2"/>
  <c r="T108" i="2"/>
  <c r="R108" i="2"/>
  <c r="P108" i="2"/>
  <c r="BK108" i="2"/>
  <c r="J108" i="2"/>
  <c r="BE108" i="2"/>
  <c r="BI107" i="2"/>
  <c r="BH107" i="2"/>
  <c r="BG107" i="2"/>
  <c r="BF107" i="2"/>
  <c r="T107" i="2"/>
  <c r="R107" i="2"/>
  <c r="P107" i="2"/>
  <c r="BK107" i="2"/>
  <c r="J107" i="2"/>
  <c r="BE107" i="2"/>
  <c r="BI106" i="2"/>
  <c r="BH106" i="2"/>
  <c r="BG106" i="2"/>
  <c r="BF106" i="2"/>
  <c r="T106" i="2"/>
  <c r="R106" i="2"/>
  <c r="P106" i="2"/>
  <c r="BK106" i="2"/>
  <c r="J106" i="2"/>
  <c r="BE106" i="2"/>
  <c r="BI105" i="2"/>
  <c r="BH105" i="2"/>
  <c r="BG105" i="2"/>
  <c r="BF105" i="2"/>
  <c r="T105" i="2"/>
  <c r="R105" i="2"/>
  <c r="P105" i="2"/>
  <c r="BK105" i="2"/>
  <c r="J105" i="2"/>
  <c r="BE105" i="2"/>
  <c r="BI104" i="2"/>
  <c r="BH104" i="2"/>
  <c r="BG104" i="2"/>
  <c r="BF104" i="2"/>
  <c r="T104" i="2"/>
  <c r="R104" i="2"/>
  <c r="P104" i="2"/>
  <c r="BK104" i="2"/>
  <c r="J104" i="2"/>
  <c r="BE104" i="2"/>
  <c r="BI102" i="2"/>
  <c r="BH102" i="2"/>
  <c r="BG102" i="2"/>
  <c r="BF102" i="2"/>
  <c r="T102" i="2"/>
  <c r="R102" i="2"/>
  <c r="P102" i="2"/>
  <c r="BK102" i="2"/>
  <c r="J102" i="2"/>
  <c r="BE102" i="2"/>
  <c r="BI100" i="2"/>
  <c r="BH100" i="2"/>
  <c r="BG100" i="2"/>
  <c r="BF100" i="2"/>
  <c r="T100" i="2"/>
  <c r="R100" i="2"/>
  <c r="P100" i="2"/>
  <c r="BK100" i="2"/>
  <c r="J100" i="2"/>
  <c r="BE100" i="2"/>
  <c r="BI99" i="2"/>
  <c r="BH99" i="2"/>
  <c r="BG99" i="2"/>
  <c r="BF99" i="2"/>
  <c r="T99" i="2"/>
  <c r="R99" i="2"/>
  <c r="P99" i="2"/>
  <c r="BK99" i="2"/>
  <c r="J99" i="2"/>
  <c r="BE99" i="2"/>
  <c r="BI98" i="2"/>
  <c r="BH98" i="2"/>
  <c r="BG98" i="2"/>
  <c r="BF98" i="2"/>
  <c r="T98" i="2"/>
  <c r="R98" i="2"/>
  <c r="P98" i="2"/>
  <c r="BK98" i="2"/>
  <c r="J98" i="2"/>
  <c r="BE98" i="2"/>
  <c r="BI97" i="2"/>
  <c r="BH97" i="2"/>
  <c r="BG97" i="2"/>
  <c r="BF97" i="2"/>
  <c r="T97" i="2"/>
  <c r="R97" i="2"/>
  <c r="P97" i="2"/>
  <c r="BK97" i="2"/>
  <c r="J97" i="2"/>
  <c r="BE97" i="2"/>
  <c r="BI96" i="2"/>
  <c r="BH96" i="2"/>
  <c r="BG96" i="2"/>
  <c r="BF96" i="2"/>
  <c r="T96" i="2"/>
  <c r="R96" i="2"/>
  <c r="R93" i="2" s="1"/>
  <c r="P96" i="2"/>
  <c r="BK96" i="2"/>
  <c r="J96" i="2"/>
  <c r="BE96" i="2"/>
  <c r="BI95" i="2"/>
  <c r="BH95" i="2"/>
  <c r="BG95" i="2"/>
  <c r="BF95" i="2"/>
  <c r="T95" i="2"/>
  <c r="R95" i="2"/>
  <c r="P95" i="2"/>
  <c r="BK95" i="2"/>
  <c r="BK93" i="2" s="1"/>
  <c r="J93" i="2" s="1"/>
  <c r="J63" i="2" s="1"/>
  <c r="J95" i="2"/>
  <c r="BE95" i="2"/>
  <c r="BI94" i="2"/>
  <c r="BH94" i="2"/>
  <c r="BG94" i="2"/>
  <c r="BF94" i="2"/>
  <c r="T94" i="2"/>
  <c r="T93" i="2"/>
  <c r="R94" i="2"/>
  <c r="P94" i="2"/>
  <c r="P93" i="2"/>
  <c r="BK94" i="2"/>
  <c r="J94" i="2"/>
  <c r="BE94" i="2"/>
  <c r="BI92" i="2"/>
  <c r="BH92" i="2"/>
  <c r="BG92" i="2"/>
  <c r="BF92" i="2"/>
  <c r="T92" i="2"/>
  <c r="R92" i="2"/>
  <c r="P92" i="2"/>
  <c r="BK92" i="2"/>
  <c r="J92" i="2"/>
  <c r="BE92" i="2"/>
  <c r="BI91" i="2"/>
  <c r="BH91" i="2"/>
  <c r="BG91" i="2"/>
  <c r="BF91" i="2"/>
  <c r="T91" i="2"/>
  <c r="R91" i="2"/>
  <c r="P91" i="2"/>
  <c r="BK91" i="2"/>
  <c r="J91" i="2"/>
  <c r="BE91" i="2" s="1"/>
  <c r="BI90" i="2"/>
  <c r="BH90" i="2"/>
  <c r="BG90" i="2"/>
  <c r="BF90" i="2"/>
  <c r="T90" i="2"/>
  <c r="R90" i="2"/>
  <c r="P90" i="2"/>
  <c r="BK90" i="2"/>
  <c r="J90" i="2"/>
  <c r="BE90" i="2"/>
  <c r="BI89" i="2"/>
  <c r="F36" i="2" s="1"/>
  <c r="BD53" i="1" s="1"/>
  <c r="BH89" i="2"/>
  <c r="BG89" i="2"/>
  <c r="BF89" i="2"/>
  <c r="T89" i="2"/>
  <c r="R89" i="2"/>
  <c r="P89" i="2"/>
  <c r="BK89" i="2"/>
  <c r="J89" i="2"/>
  <c r="BE89" i="2" s="1"/>
  <c r="J32" i="2" s="1"/>
  <c r="AV53" i="1" s="1"/>
  <c r="BI88" i="2"/>
  <c r="BH88" i="2"/>
  <c r="BG88" i="2"/>
  <c r="F34" i="2"/>
  <c r="BB53" i="1" s="1"/>
  <c r="BF88" i="2"/>
  <c r="T88" i="2"/>
  <c r="T87" i="2" s="1"/>
  <c r="T86" i="2" s="1"/>
  <c r="T85" i="2" s="1"/>
  <c r="R88" i="2"/>
  <c r="R87" i="2" s="1"/>
  <c r="R86" i="2" s="1"/>
  <c r="R85" i="2" s="1"/>
  <c r="P88" i="2"/>
  <c r="P87" i="2"/>
  <c r="P86" i="2" s="1"/>
  <c r="P85" i="2" s="1"/>
  <c r="AU53" i="1" s="1"/>
  <c r="AU52" i="1" s="1"/>
  <c r="BK88" i="2"/>
  <c r="BK87" i="2" s="1"/>
  <c r="BK86" i="2" s="1"/>
  <c r="J87" i="2"/>
  <c r="J62" i="2" s="1"/>
  <c r="J88" i="2"/>
  <c r="BE88" i="2"/>
  <c r="F79" i="2"/>
  <c r="E77" i="2"/>
  <c r="F53" i="2"/>
  <c r="E51" i="2"/>
  <c r="J23" i="2"/>
  <c r="E23" i="2"/>
  <c r="J81" i="2" s="1"/>
  <c r="J55" i="2"/>
  <c r="J22" i="2"/>
  <c r="J20" i="2"/>
  <c r="E20" i="2"/>
  <c r="F82" i="2"/>
  <c r="F56" i="2"/>
  <c r="J19" i="2"/>
  <c r="J17" i="2"/>
  <c r="E17" i="2"/>
  <c r="F55" i="2" s="1"/>
  <c r="F81" i="2"/>
  <c r="J16" i="2"/>
  <c r="J14" i="2"/>
  <c r="J53" i="2" s="1"/>
  <c r="J79" i="2"/>
  <c r="E7" i="2"/>
  <c r="E73" i="2"/>
  <c r="E47" i="2"/>
  <c r="BD56" i="1"/>
  <c r="BB56" i="1"/>
  <c r="BA56" i="1"/>
  <c r="AW56" i="1" s="1"/>
  <c r="AX56" i="1"/>
  <c r="AS56" i="1"/>
  <c r="AS52" i="1"/>
  <c r="AS51" i="1"/>
  <c r="AT57" i="1"/>
  <c r="L47" i="1"/>
  <c r="AM46" i="1"/>
  <c r="L46" i="1"/>
  <c r="AM44" i="1"/>
  <c r="L44" i="1"/>
  <c r="L42" i="1"/>
  <c r="L41" i="1"/>
  <c r="F35" i="4" l="1"/>
  <c r="BC55" i="1" s="1"/>
  <c r="F34" i="4"/>
  <c r="BB55" i="1" s="1"/>
  <c r="BB52" i="1" s="1"/>
  <c r="BD52" i="1"/>
  <c r="BD51" i="1" s="1"/>
  <c r="W30" i="1" s="1"/>
  <c r="F32" i="2"/>
  <c r="AZ53" i="1" s="1"/>
  <c r="AT53" i="1"/>
  <c r="BK85" i="2"/>
  <c r="J85" i="2" s="1"/>
  <c r="J86" i="2"/>
  <c r="J61" i="2" s="1"/>
  <c r="F33" i="2"/>
  <c r="BA53" i="1" s="1"/>
  <c r="BA52" i="1" s="1"/>
  <c r="F35" i="2"/>
  <c r="BC53" i="1" s="1"/>
  <c r="BC52" i="1" s="1"/>
  <c r="J84" i="4"/>
  <c r="J61" i="4" s="1"/>
  <c r="BK83" i="4"/>
  <c r="J83" i="4" s="1"/>
  <c r="BC56" i="1"/>
  <c r="AY56" i="1" s="1"/>
  <c r="J56" i="5"/>
  <c r="J27" i="5"/>
  <c r="AU56" i="1"/>
  <c r="AU51" i="1" s="1"/>
  <c r="J86" i="7"/>
  <c r="J62" i="7" s="1"/>
  <c r="BK85" i="7"/>
  <c r="J82" i="8"/>
  <c r="J57" i="8" s="1"/>
  <c r="BK81" i="8"/>
  <c r="J81" i="8" s="1"/>
  <c r="T81" i="8"/>
  <c r="P86" i="8"/>
  <c r="P81" i="8" s="1"/>
  <c r="AU60" i="1" s="1"/>
  <c r="J87" i="3"/>
  <c r="J62" i="3" s="1"/>
  <c r="BK86" i="3"/>
  <c r="J32" i="6"/>
  <c r="AV58" i="1" s="1"/>
  <c r="F32" i="6"/>
  <c r="AZ58" i="1" s="1"/>
  <c r="J32" i="3"/>
  <c r="AV54" i="1" s="1"/>
  <c r="AT54" i="1" s="1"/>
  <c r="J98" i="6"/>
  <c r="J62" i="6" s="1"/>
  <c r="BK97" i="6"/>
  <c r="J97" i="6" s="1"/>
  <c r="J61" i="6" s="1"/>
  <c r="F32" i="7"/>
  <c r="AZ59" i="1" s="1"/>
  <c r="J95" i="8"/>
  <c r="J59" i="8" s="1"/>
  <c r="BK86" i="8"/>
  <c r="J86" i="8" s="1"/>
  <c r="J58" i="8" s="1"/>
  <c r="J33" i="2"/>
  <c r="AW53" i="1" s="1"/>
  <c r="F32" i="3"/>
  <c r="AZ54" i="1" s="1"/>
  <c r="F32" i="4"/>
  <c r="AZ55" i="1" s="1"/>
  <c r="J32" i="4"/>
  <c r="AV55" i="1" s="1"/>
  <c r="AT55" i="1" s="1"/>
  <c r="F30" i="8"/>
  <c r="AZ60" i="1" s="1"/>
  <c r="J30" i="8"/>
  <c r="AV60" i="1" s="1"/>
  <c r="AT60" i="1" s="1"/>
  <c r="E47" i="3"/>
  <c r="J55" i="4"/>
  <c r="J80" i="7"/>
  <c r="J51" i="8"/>
  <c r="J55" i="3"/>
  <c r="J33" i="6"/>
  <c r="AW58" i="1" s="1"/>
  <c r="J32" i="7"/>
  <c r="AV59" i="1" s="1"/>
  <c r="AT59" i="1" s="1"/>
  <c r="BB51" i="1" l="1"/>
  <c r="W28" i="1" s="1"/>
  <c r="AX52" i="1"/>
  <c r="J86" i="3"/>
  <c r="J61" i="3" s="1"/>
  <c r="BK85" i="3"/>
  <c r="J85" i="3" s="1"/>
  <c r="J56" i="8"/>
  <c r="J27" i="8"/>
  <c r="J60" i="4"/>
  <c r="J29" i="4"/>
  <c r="AZ56" i="1"/>
  <c r="AV56" i="1" s="1"/>
  <c r="AT56" i="1" s="1"/>
  <c r="J85" i="7"/>
  <c r="J61" i="7" s="1"/>
  <c r="BK84" i="7"/>
  <c r="J84" i="7" s="1"/>
  <c r="AY52" i="1"/>
  <c r="BC51" i="1"/>
  <c r="AZ52" i="1"/>
  <c r="BK85" i="6"/>
  <c r="J85" i="6" s="1"/>
  <c r="AT58" i="1"/>
  <c r="AW52" i="1"/>
  <c r="BA51" i="1"/>
  <c r="AG57" i="1"/>
  <c r="J36" i="5"/>
  <c r="J60" i="2"/>
  <c r="J29" i="2"/>
  <c r="AX51" i="1" l="1"/>
  <c r="AN57" i="1"/>
  <c r="AG53" i="1"/>
  <c r="J38" i="2"/>
  <c r="AG55" i="1"/>
  <c r="AN55" i="1" s="1"/>
  <c r="J38" i="4"/>
  <c r="J29" i="3"/>
  <c r="J60" i="3"/>
  <c r="J60" i="6"/>
  <c r="J29" i="6"/>
  <c r="J60" i="7"/>
  <c r="J29" i="7"/>
  <c r="W27" i="1"/>
  <c r="AW51" i="1"/>
  <c r="AK27" i="1" s="1"/>
  <c r="AV52" i="1"/>
  <c r="AT52" i="1" s="1"/>
  <c r="AZ51" i="1"/>
  <c r="AG60" i="1"/>
  <c r="AN60" i="1" s="1"/>
  <c r="J36" i="8"/>
  <c r="W29" i="1"/>
  <c r="AY51" i="1"/>
  <c r="J38" i="6" l="1"/>
  <c r="AG58" i="1"/>
  <c r="W26" i="1"/>
  <c r="AV51" i="1"/>
  <c r="J38" i="7"/>
  <c r="AG59" i="1"/>
  <c r="AN59" i="1" s="1"/>
  <c r="AG54" i="1"/>
  <c r="AN54" i="1" s="1"/>
  <c r="J38" i="3"/>
  <c r="AN53" i="1"/>
  <c r="AN58" i="1" l="1"/>
  <c r="AG56" i="1"/>
  <c r="AN56" i="1" s="1"/>
  <c r="AG52" i="1"/>
  <c r="AK26" i="1"/>
  <c r="AT51" i="1"/>
  <c r="AG51" i="1" l="1"/>
  <c r="AN52" i="1"/>
  <c r="AK23" i="1" l="1"/>
  <c r="AK32" i="1" s="1"/>
  <c r="AN51" i="1"/>
</calcChain>
</file>

<file path=xl/sharedStrings.xml><?xml version="1.0" encoding="utf-8"?>
<sst xmlns="http://schemas.openxmlformats.org/spreadsheetml/2006/main" count="6059" uniqueCount="1468">
  <si>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</si>
  <si>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</si>
  <si>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</si>
  <si>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</si>
  <si>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</si>
  <si>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</si>
  <si>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</si>
  <si>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{946af274-3cde-4cd0-8efe-0a9715d1399c}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</si>
  <si>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</si>
  <si>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</si>
  <si>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</si>
  <si>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</si>
  <si>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</si>
  <si>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</si>
  <si>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</si>
  <si>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</si>
  <si>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2018_185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</si>
  <si>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</si>
  <si>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</si>
  <si>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Oprava staničního zabezpečovacího zařízení Praha Bubny</t>
  </si>
  <si>
    <t>KSO:</t>
  </si>
  <si>
    <t/>
  </si>
  <si>
    <t>CC-CZ:</t>
  </si>
  <si>
    <t>Místo:</t>
  </si>
  <si>
    <t>žst. Praha Bubny</t>
  </si>
  <si>
    <t>Datum:</t>
  </si>
  <si>
    <t>28. 6. 2018</t>
  </si>
  <si>
    <t>Zadavatel:</t>
  </si>
  <si>
    <t>IČ:</t>
  </si>
  <si>
    <t>70994234</t>
  </si>
  <si>
    <t>Správa železniční dopravní cesty,státní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</si>
  <si>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</si>
  <si>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</si>
  <si>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</si>
  <si>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</si>
  <si>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</si>
  <si>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</si>
  <si>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</si>
  <si>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</si>
  <si>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</si>
  <si>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</si>
  <si>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</si>
  <si>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</si>
  <si>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</si>
  <si>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</si>
  <si>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</si>
  <si>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</si>
  <si>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</si>
  <si>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</si>
  <si>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</si>
  <si>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</si>
  <si>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</si>
  <si>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</si>
  <si>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</si>
  <si>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</si>
  <si>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</si>
  <si>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</si>
  <si>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</si>
  <si>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</si>
  <si>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</si>
  <si>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</si>
  <si>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</si>
  <si>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</si>
  <si>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</si>
  <si>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</si>
  <si>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</si>
  <si>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</si>
  <si>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</si>
  <si>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</si>
  <si>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</si>
  <si>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</si>
  <si>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</si>
  <si>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</si>
  <si>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</si>
  <si>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</si>
  <si>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</si>
  <si>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</si>
  <si>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PS 01</t>
  </si>
  <si>
    <t>Staniční zabezpečovací zařízení</t>
  </si>
  <si>
    <t>PRO</t>
  </si>
  <si>
    <t>1</t>
  </si>
  <si>
    <t>{d37527c3-9556-43f4-bc54-14cd9e2882ce}</t>
  </si>
  <si>
    <t>2</t>
  </si>
  <si>
    <t>/</t>
  </si>
  <si>
    <t>Technologie zabezpečovacího zařízení</t>
  </si>
  <si>
    <t>Soupis</t>
  </si>
  <si>
    <t>{676a473a-a259-4982-a387-594fb1562fb2}</t>
  </si>
  <si>
    <t>Zemní práce</t>
  </si>
  <si>
    <t>{efb947f7-cd83-4541-a525-ecec7dea9353}</t>
  </si>
  <si>
    <t>3</t>
  </si>
  <si>
    <t>Materiál dodávaný SSZT Praha východ - NEOCEŇOVAT!!!</t>
  </si>
  <si>
    <t>{cef9898c-26e7-44da-becb-4c6b934a4402}</t>
  </si>
  <si>
    <t>SO 01</t>
  </si>
  <si>
    <t>Napájení SZZ</t>
  </si>
  <si>
    <t>STA</t>
  </si>
  <si>
    <t>{f623f09c-535f-4808-a115-e6100d8f1115}</t>
  </si>
  <si>
    <t>###NOINSERT###</t>
  </si>
  <si>
    <t>Napájení SZZ - techologická část</t>
  </si>
  <si>
    <t>{8cd2b9e1-081b-4111-b2b2-a051d675a295}</t>
  </si>
  <si>
    <t>Napájení SZZ - stavební část</t>
  </si>
  <si>
    <t>{bd57b8ad-1a3f-4f15-a9ec-e7d0c95f2e46}</t>
  </si>
  <si>
    <t>VRN</t>
  </si>
  <si>
    <t>VON</t>
  </si>
  <si>
    <t>{4f1f9922-16b8-4df8-a89b-0f9475a162b2}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</si>
  <si>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</si>
  <si>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</si>
  <si>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</si>
  <si>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</si>
  <si>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</si>
  <si>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</si>
  <si>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</si>
  <si>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PS 01 - Staniční zabezpečovací zařízení</t>
  </si>
  <si>
    <t>Soupis:</t>
  </si>
  <si>
    <t>1 - Technologie zabezpečovacího zařízení</t>
  </si>
  <si>
    <t>REKAPITULACE ČLENĚNÍ SOUPISU PRACÍ</t>
  </si>
  <si>
    <t>Kód dílu - Popis</t>
  </si>
  <si>
    <t>Cena celkem [CZK]</t>
  </si>
  <si>
    <t>Náklady soupisu celkem</t>
  </si>
  <si>
    <t>-1</t>
  </si>
  <si>
    <t>M - Práce a dodávky M</t>
  </si>
  <si>
    <t xml:space="preserve">    46-M - Zemní práce při extr.mont.pracích</t>
  </si>
  <si>
    <t>OST - Ostatní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</si>
  <si>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</si>
  <si>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</si>
  <si>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</si>
  <si>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</si>
  <si>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</si>
  <si>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</si>
  <si>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</si>
  <si>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</si>
  <si>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</si>
  <si>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</si>
  <si>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</si>
  <si>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</si>
  <si>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</si>
  <si>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</si>
  <si>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M</t>
  </si>
  <si>
    <t>Práce a dodávky M</t>
  </si>
  <si>
    <t>ROZPOCET</t>
  </si>
  <si>
    <t>46-M</t>
  </si>
  <si>
    <t>Zemní práce při extr.mont.pracích</t>
  </si>
  <si>
    <t>206</t>
  </si>
  <si>
    <t>7590110480</t>
  </si>
  <si>
    <t>Domky, přístřešky Střecha sedlová  rel.domku - podle zvl. požadavků a předložené dokumentace 3x6 m</t>
  </si>
  <si>
    <t>kus</t>
  </si>
  <si>
    <t>Sborník UOŽI 01 2018</t>
  </si>
  <si>
    <t>128</t>
  </si>
  <si>
    <t>-1721273260</t>
  </si>
  <si>
    <t>207</t>
  </si>
  <si>
    <t>7590110780</t>
  </si>
  <si>
    <t>Domky, přístřešky Okapy a děšťové svody - pro rel. domek podle zvl. požadavků a  předložené dokumentace 3x6 m</t>
  </si>
  <si>
    <t>703090984</t>
  </si>
  <si>
    <t>221</t>
  </si>
  <si>
    <t>7491100230</t>
  </si>
  <si>
    <t>Trubková vedení Ohebné elektroinstalační trubky KOPOFLEX 160 rudá</t>
  </si>
  <si>
    <t>m</t>
  </si>
  <si>
    <t>569823277</t>
  </si>
  <si>
    <t>223</t>
  </si>
  <si>
    <t>7593400070</t>
  </si>
  <si>
    <t>Drátovodné trasy Žlab ocelový s poklopem 200x200x3000 norma 03233A (HM0404115150000)</t>
  </si>
  <si>
    <t>182213636</t>
  </si>
  <si>
    <t>209</t>
  </si>
  <si>
    <t>K</t>
  </si>
  <si>
    <t>R37</t>
  </si>
  <si>
    <t>Přemístění rozhlasové ústředny včetně kabelizace</t>
  </si>
  <si>
    <t>64</t>
  </si>
  <si>
    <t>-1277877578</t>
  </si>
  <si>
    <t>OST</t>
  </si>
  <si>
    <t>Ostatní</t>
  </si>
  <si>
    <t>4</t>
  </si>
  <si>
    <t>91</t>
  </si>
  <si>
    <t>7491651010</t>
  </si>
  <si>
    <t>Montáž vnitřního uzemnění uzemňovacích vodičů pevně na povrchu z pozinkované oceli (FeZn) do 120 mm2 - včetně upevnění, propojení a připojení pomocí svorek (chráničky, na rošty apod.)</t>
  </si>
  <si>
    <t>512</t>
  </si>
  <si>
    <t>-1861714739</t>
  </si>
  <si>
    <t>92</t>
  </si>
  <si>
    <t>7499700890</t>
  </si>
  <si>
    <t>Kabely trakčního vedení, Různé TV Uzemňovací vedení v zemi, páskem FeZn do 120 mm2</t>
  </si>
  <si>
    <t>778996384</t>
  </si>
  <si>
    <t>219</t>
  </si>
  <si>
    <t>7590720580</t>
  </si>
  <si>
    <t>Součásti světelných návěstidel Transformátor ST4C  (HM0374215010003)</t>
  </si>
  <si>
    <t>-993523560</t>
  </si>
  <si>
    <t>134</t>
  </si>
  <si>
    <t>7593310880</t>
  </si>
  <si>
    <t>Konstrukční díly a prvky Konstrukční díly Stojanova řada pro 1 stoj. - 19POLI INOV. norma 723679018 (HM0404215990311)</t>
  </si>
  <si>
    <t>-469746740</t>
  </si>
  <si>
    <t>135</t>
  </si>
  <si>
    <t>7590540765</t>
  </si>
  <si>
    <t>Kabely Slaboproudé rozvody, kabely pro přívod a vnitřní instalaci Spojky metalických kabelů a příslušenství Teplem smrštitelná zesílená spojka pro netlakované kabely XAGA 500-43/8-150/EY</t>
  </si>
  <si>
    <t>-1611029623</t>
  </si>
  <si>
    <t>136</t>
  </si>
  <si>
    <t>7590540810</t>
  </si>
  <si>
    <t>Kabely Slaboproudé rozvody, kabely pro přívod a vnitřní instalaci Spojky metalických kabelů a příslušenství Teplem smrštitelná zesílená spojka pro netlakované kabely XAGA 500-75/15-400/EY</t>
  </si>
  <si>
    <t>729168735</t>
  </si>
  <si>
    <t>137</t>
  </si>
  <si>
    <t>7593320429</t>
  </si>
  <si>
    <t>Konstrukční díly a prvky Prvky Jednotka časová CJP norma 75513E (CV755139005)</t>
  </si>
  <si>
    <t>343131799</t>
  </si>
  <si>
    <t>P</t>
  </si>
  <si>
    <t>Poznámka k položce:
CV755139008</t>
  </si>
  <si>
    <t>138</t>
  </si>
  <si>
    <t>7593320426</t>
  </si>
  <si>
    <t>Konstrukční díly a prvky Prvky Jednotka časová CJS norma 75513D (CV755139004)</t>
  </si>
  <si>
    <t>-1687844074</t>
  </si>
  <si>
    <t xml:space="preserve">Poznámka k položce:
CV755139007
</t>
  </si>
  <si>
    <t>139</t>
  </si>
  <si>
    <t>7593330040</t>
  </si>
  <si>
    <t>Konstrukční díly a prvky Výměnné díly Relé NMŠ 1-2000 AgNi  (HM0404221990407)</t>
  </si>
  <si>
    <t>1052526185</t>
  </si>
  <si>
    <t>140</t>
  </si>
  <si>
    <t>7593330120</t>
  </si>
  <si>
    <t>Konstrukční díly a prvky Výměnné díly Relé NMŠ 1-1500 AgNi  (HM0404221990415)</t>
  </si>
  <si>
    <t>554901571</t>
  </si>
  <si>
    <t>141</t>
  </si>
  <si>
    <t>7593330160</t>
  </si>
  <si>
    <t>Konstrukční díly a prvky Výměnné díly Relé NMŠ 2-4000 AgNi  (HM0404221990419)</t>
  </si>
  <si>
    <t>486580207</t>
  </si>
  <si>
    <t>142</t>
  </si>
  <si>
    <t>7593330340</t>
  </si>
  <si>
    <t>Konstrukční díly a prvky Výměnné díly Relé NMŠ 1-0,25/0,7 AgNi  (HM0404221990437)</t>
  </si>
  <si>
    <t>1148770456</t>
  </si>
  <si>
    <t>143</t>
  </si>
  <si>
    <t>7494004950</t>
  </si>
  <si>
    <t>Rozvaděče nn Kompaktní jističe Kompaktní jističe do 160A AC/DC 110 V, např. pro BC160 Podpěťové spouště</t>
  </si>
  <si>
    <t>8</t>
  </si>
  <si>
    <t>-501572955</t>
  </si>
  <si>
    <t>Poznámka k položce:
Vypínací spoušť ZP-ASA/24</t>
  </si>
  <si>
    <t>144</t>
  </si>
  <si>
    <t>7494004534</t>
  </si>
  <si>
    <t>Rozvaděče nn Modulární přístroje Ostatní přístroje -modulární přístroje Vypínače In 32 A, Ue AC 250/440 V, 3+N-pól</t>
  </si>
  <si>
    <t>-2122811694</t>
  </si>
  <si>
    <t>146</t>
  </si>
  <si>
    <t>7593330420</t>
  </si>
  <si>
    <t>Konstrukční díly a prvky Výměnné díly Hlídač napětí baterie HNB/24V norma 719729002 (HM0404221990502)</t>
  </si>
  <si>
    <t>-1721000141</t>
  </si>
  <si>
    <t>224</t>
  </si>
  <si>
    <t>7590160010</t>
  </si>
  <si>
    <t>Uzemnění, ukolejnění Sběrnice uzemňovací norma 45211C (CV452119003)</t>
  </si>
  <si>
    <t>789184196</t>
  </si>
  <si>
    <t>147</t>
  </si>
  <si>
    <t>7593310470</t>
  </si>
  <si>
    <t>Konstrukční díly a prvky Konstrukční díly Plech krycí norma 72501D-004 (CV725010004)</t>
  </si>
  <si>
    <t>-1345001383</t>
  </si>
  <si>
    <t>Poznámka k položce:
Krycí záslepka na relé</t>
  </si>
  <si>
    <t>148</t>
  </si>
  <si>
    <t>7593320414</t>
  </si>
  <si>
    <t>Konstrukční díly a prvky Prvky Deska propojovací DPN norma 75513DS004 (CV755135004)</t>
  </si>
  <si>
    <t>-98195467</t>
  </si>
  <si>
    <t>149</t>
  </si>
  <si>
    <t>7593320450</t>
  </si>
  <si>
    <t>Konstrukční díly a prvky Prvky Relé Schrack PT 570024 zákl.s. norma 93002DS028 (CV930025028)</t>
  </si>
  <si>
    <t>-113967986</t>
  </si>
  <si>
    <t>Poznámka k položce:
Relé RT 424024 zákl. sestava</t>
  </si>
  <si>
    <t>150</t>
  </si>
  <si>
    <t>7593100900</t>
  </si>
  <si>
    <t>Měniče Měniče Měnič DC 24V/24V spínaný, s galvanickýmoddělením, stabilizovaný</t>
  </si>
  <si>
    <t>-1085233181</t>
  </si>
  <si>
    <t>Poznámka k položce:
Měnič DC/DC HSD 15 24/24</t>
  </si>
  <si>
    <t>151</t>
  </si>
  <si>
    <t>7494004538</t>
  </si>
  <si>
    <t>Rozvaděče nn Modulární přístroje Ostatní přístroje -modulární přístroje Vypínače In 63 A, Ue AC 250/440 V, 3+N-pól</t>
  </si>
  <si>
    <t>-530681403</t>
  </si>
  <si>
    <t>Poznámka k položce:
Hlavní vypínač 4-póly - SESTAVA</t>
  </si>
  <si>
    <t>154</t>
  </si>
  <si>
    <t>7594300300</t>
  </si>
  <si>
    <t>Počítače náprav Počítače náprav Vnitřní prvky PN ACS 2000 Vyhodnocovací modul IMC003 GS01</t>
  </si>
  <si>
    <t>2054351730</t>
  </si>
  <si>
    <t>158</t>
  </si>
  <si>
    <t>7594300380</t>
  </si>
  <si>
    <t>Počítače náprav Vnitřní prvky PN ACS 2000 Skříň pro bloky šíře 126TE BGT06 126TE</t>
  </si>
  <si>
    <t>-217050089</t>
  </si>
  <si>
    <t>155</t>
  </si>
  <si>
    <t>7594300400</t>
  </si>
  <si>
    <t>Počítače náprav Počítače náprav Vnitřní prvky PN ACS 2000 Pojistkový modul SIC006 GS01</t>
  </si>
  <si>
    <t>-1800798883</t>
  </si>
  <si>
    <t>156</t>
  </si>
  <si>
    <t>7594300250</t>
  </si>
  <si>
    <t>Počítače náprav Počítače náprav Vnitřní prvky PN ACS 2000 Počítací modul ACB001 GS02</t>
  </si>
  <si>
    <t>-588602889</t>
  </si>
  <si>
    <t>157</t>
  </si>
  <si>
    <t>7594300410</t>
  </si>
  <si>
    <t>Počítače náprav Počítače náprav Vnitřní prvky PN ACS 2000 Sběrnicový modul ABP001-2 21TE GS02</t>
  </si>
  <si>
    <t>1323920150</t>
  </si>
  <si>
    <t>93</t>
  </si>
  <si>
    <t>R1</t>
  </si>
  <si>
    <t>Jednotné ovládací pracoviště (JOP), technologie, nezálohované - dodávka</t>
  </si>
  <si>
    <t>-804319246</t>
  </si>
  <si>
    <t>208</t>
  </si>
  <si>
    <t>7590115030</t>
  </si>
  <si>
    <t>Montáž objektu střechy sedlové nebo valbové rel. domku rozměru do 3x3 m</t>
  </si>
  <si>
    <t>-2108809128</t>
  </si>
  <si>
    <t>35</t>
  </si>
  <si>
    <t>7590125030</t>
  </si>
  <si>
    <t>Montáž skříně PSK, SKP, SPP - postavení na betonový základ, montáž rámu do skříně, propojení prvků rámu s panelem svorkovnic drátovou formou, zatažení kabelů bez zhotovení a zapojení kabelových forem. Bez kabelových příchytek</t>
  </si>
  <si>
    <t>1393848750</t>
  </si>
  <si>
    <t>36</t>
  </si>
  <si>
    <t>7594300050</t>
  </si>
  <si>
    <t>Počítače náprav Vnitřní prvky PN AZF Bleskojistková svorkovnice BSI 004 GS01</t>
  </si>
  <si>
    <t>1838453309</t>
  </si>
  <si>
    <t>191</t>
  </si>
  <si>
    <t>7590127025</t>
  </si>
  <si>
    <t>Demontáž skříně ŠM, PSK, SKP, SPP, KS - včetně odpojení zařízení od kabelových rozvodů</t>
  </si>
  <si>
    <t>115526932</t>
  </si>
  <si>
    <t>198</t>
  </si>
  <si>
    <t>7590195070</t>
  </si>
  <si>
    <t>Montáž klimatizační jednotky včetně rozvodů nad 5 kW - venkovních a vnitřních částí</t>
  </si>
  <si>
    <t>-2146340202</t>
  </si>
  <si>
    <t>193</t>
  </si>
  <si>
    <t>7590427040</t>
  </si>
  <si>
    <t>Demontáž kozlíku venkovního se stavěcími pákami - včetně drátovodu, kladek, stavěcích pák. Bez odstranění základnové desky</t>
  </si>
  <si>
    <t>1945420000</t>
  </si>
  <si>
    <t>194</t>
  </si>
  <si>
    <t>R27</t>
  </si>
  <si>
    <t>Stavební úpravy v technol. místnosti a v dop. kanceláři</t>
  </si>
  <si>
    <t>-80501000</t>
  </si>
  <si>
    <t>195</t>
  </si>
  <si>
    <t>R28</t>
  </si>
  <si>
    <t>Dodávka návěstní lávky pro 3 návěstidla</t>
  </si>
  <si>
    <t>1006053707</t>
  </si>
  <si>
    <t>7590525230</t>
  </si>
  <si>
    <t>Montáž kabelu návěstního volně uloženého s jádrem 1 mm Cu TCEKEZE, TCEKFE, TCEKPFLEY, TCEKPFLEZE do 7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</si>
  <si>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1802849198</t>
  </si>
  <si>
    <t>16</t>
  </si>
  <si>
    <t>7590525231</t>
  </si>
  <si>
    <t>Montáž kabelu návěstního volně uloženého s jádrem 1 mm Cu TCEKEZE, TCEKFE, TCEKPFLEY, TCEKPFLEZE do 16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</si>
  <si>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-760316223</t>
  </si>
  <si>
    <t>17</t>
  </si>
  <si>
    <t>7590525232</t>
  </si>
  <si>
    <t>Montáž kabelu návěstního volně uloženého s jádrem 1 mm Cu TCEKEZE, TCEKFE, TCEKPFLEY, TCEKPFLEZE do 30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</si>
  <si>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830868003</t>
  </si>
  <si>
    <t>18</t>
  </si>
  <si>
    <t>7590525233</t>
  </si>
  <si>
    <t>Montáž kabelu návěstního volně uloženého s jádrem 1 mm Cu TCEKEZE, TCEKFE, TCEKPFLEY, TCEKPFLEZE do 61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</si>
  <si>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1174625310</t>
  </si>
  <si>
    <t>7590525410</t>
  </si>
  <si>
    <t>Montáž spojky rovné pro plastové kabely párové rovné o průměru 1,0 mm PE plášť bez pancíře S 1 do 6 žil - přistavení elektrického agregátu, změření izolačního odporu, vlastní montáž spojky, sestavení montážního stojanu, upnutí kabelu do stojanu, spojení žil, svaření spojky, uvolnění kabelu, uložení spojky v jámě</t>
  </si>
  <si>
    <t>1854452907</t>
  </si>
  <si>
    <t>27</t>
  </si>
  <si>
    <t>7590525411</t>
  </si>
  <si>
    <t>Montáž spojky rovné pro plastové kabely párové rovné o průměru 1,0 mm PE plášť bez pancíře S 1 do 8 žil - přistavení elektrického agregátu, změření izolačního odporu, vlastní montáž spojky, sestavení montážního stojanu, upnutí kabelu do stojanu, spojení žil, svaření spojky, uvolnění kabelu, uložení spojky v jámě</t>
  </si>
  <si>
    <t>2003789033</t>
  </si>
  <si>
    <t>28</t>
  </si>
  <si>
    <t>7590525412</t>
  </si>
  <si>
    <t>Montáž spojky rovné pro plastové kabely párové rovné o průměru 1,0 mm PE plášť bez pancíře S 1 do 14 žil - přistavení elektrického agregátu, změření izolačního odporu, vlastní montáž spojky, sestavení montážního stojanu, upnutí kabelu do stojanu, spojení žil, svaření spojky, uvolnění kabelu, uložení spojky v jámě</t>
  </si>
  <si>
    <t>1842695076</t>
  </si>
  <si>
    <t>29</t>
  </si>
  <si>
    <t>7590525413</t>
  </si>
  <si>
    <t>Montáž spojky rovné pro plastové kabely párové rovné o průměru 1,0 mm PE plášť bez pancíře S 1 do 24 žil - přistavení elektrického agregátu, změření izolačního odporu, vlastní montáž spojky, sestavení montážního stojanu, upnutí kabelu do stojanu, spojení žil, svaření spojky, uvolnění kabelu, uložení spojky v jámě</t>
  </si>
  <si>
    <t>-1791652273</t>
  </si>
  <si>
    <t>30</t>
  </si>
  <si>
    <t>7590525414</t>
  </si>
  <si>
    <t>Montáž spojky rovné pro plastové kabely párové rovné o průměru 1,0 mm PE plášť bez pancíře S 1 do 32 žil - přistavení elektrického agregátu, změření izolačního odporu, vlastní montáž spojky, sestavení montážního stojanu, upnutí kabelu do stojanu, spojení žil, svaření spojky, uvolnění kabelu, uložení spojky v jámě</t>
  </si>
  <si>
    <t>-876417782</t>
  </si>
  <si>
    <t>31</t>
  </si>
  <si>
    <t>7590525417</t>
  </si>
  <si>
    <t>Montáž spojky rovné pro plastové kabely párové rovné o průměru 1,0 mm PE plášť bez pancíře S 2 do 60 žil - přistavení elektrického agregátu, změření izolačního odporu, vlastní montáž spojky, sestavení montážního stojanu, upnutí kabelu do stojanu, spojení žil, svaření spojky, uvolnění kabelu, uložení spojky v jámě</t>
  </si>
  <si>
    <t>-626672660</t>
  </si>
  <si>
    <t>32</t>
  </si>
  <si>
    <t>7590525418</t>
  </si>
  <si>
    <t>Montáž spojky rovné pro plastové kabely párové rovné o průměru 1,0 mm PE plášť bez pancíře S 2 do 96 žil - přistavení elektrického agregátu, změření izolačního odporu, vlastní montáž spojky, sestavení montážního stojanu, upnutí kabelu do stojanu, spojení žil, svaření spojky, uvolnění kabelu, uložení spojky v jámě</t>
  </si>
  <si>
    <t>1179499727</t>
  </si>
  <si>
    <t>33</t>
  </si>
  <si>
    <t>7590527042</t>
  </si>
  <si>
    <t>Demontáž kabelu volně uloženého</t>
  </si>
  <si>
    <t>423481604</t>
  </si>
  <si>
    <t>7590555102</t>
  </si>
  <si>
    <t>Montáž formy pro kabely TCEKE, TCEKFY, TCEKY, TCEKEZE, TCEKEY do 3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</si>
  <si>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-1814399020</t>
  </si>
  <si>
    <t>5</t>
  </si>
  <si>
    <t>7590520995</t>
  </si>
  <si>
    <t>Venkovní vedení kabelová - metalické sítě Plněné, párované s ochr. Vodičem TCEKPFLEY 3 P 1,0 D</t>
  </si>
  <si>
    <t>-1769484293</t>
  </si>
  <si>
    <t>6</t>
  </si>
  <si>
    <t>7590521000</t>
  </si>
  <si>
    <t>Venkovní vedení kabelová - metalické sítě Plněné, párované s ochr. Vodičem TCEKPFLEY 4 P 1,0 D</t>
  </si>
  <si>
    <t>1009343650</t>
  </si>
  <si>
    <t>7</t>
  </si>
  <si>
    <t>7590521010</t>
  </si>
  <si>
    <t>Venkovní vedení kabelová - metalické sítě Plněné, párované s ochr. Vodičem TCEKPFLEY 7 P 1,0 D</t>
  </si>
  <si>
    <t>1678365453</t>
  </si>
  <si>
    <t>7590521015</t>
  </si>
  <si>
    <t>Venkovní vedení kabelová - metalické sítě Plněné, párované s ochr. Vodičem TCEKPFLEY 12 P 1,0 D</t>
  </si>
  <si>
    <t>670521103</t>
  </si>
  <si>
    <t>9</t>
  </si>
  <si>
    <t>7590521020</t>
  </si>
  <si>
    <t>Venkovní vedení kabelová - metalické sítě Plněné, párované s ochr. Vodičem TCEKPFLEY 16 P 1,0 D</t>
  </si>
  <si>
    <t>399564583</t>
  </si>
  <si>
    <t>10</t>
  </si>
  <si>
    <t>7590521025</t>
  </si>
  <si>
    <t>Venkovní vedení kabelová - metalické sítě Plněné, párované s ochr. Vodičem TCEKPFLEY 24 P 1,0 D</t>
  </si>
  <si>
    <t>-1254840141</t>
  </si>
  <si>
    <t>11</t>
  </si>
  <si>
    <t>7590521030</t>
  </si>
  <si>
    <t>Venkovní vedení kabelová - metalické sítě Plněné, párované s ochr. Vodičem TCEKPFLEY 30 P 1,0 D</t>
  </si>
  <si>
    <t>206334815</t>
  </si>
  <si>
    <t>12</t>
  </si>
  <si>
    <t>7590521035</t>
  </si>
  <si>
    <t>Venkovní vedení kabelová - metalické sítě Plněné, párované s ochr. Vodičem TCEKPFLEY 48 P 1,0 D</t>
  </si>
  <si>
    <t>-1247874527</t>
  </si>
  <si>
    <t>13</t>
  </si>
  <si>
    <t>7590521040</t>
  </si>
  <si>
    <t>Venkovní vedení kabelová - metalické sítě Plněné, párované s ochr. Vodičem TCEKPFLEY 61 P 1,0 D</t>
  </si>
  <si>
    <t>-1610436332</t>
  </si>
  <si>
    <t>14</t>
  </si>
  <si>
    <t>7590520397</t>
  </si>
  <si>
    <t>Venkovní vedení kabelová - metalické sítě Plněné 4x0,8 TCEPKPFLEY 3 x 4 x 0,8</t>
  </si>
  <si>
    <t>-1992147202</t>
  </si>
  <si>
    <t>7590520407</t>
  </si>
  <si>
    <t>Venkovní vedení kabelová - metalické sítě Plněné 4x0,8 TCEPKPFLEY 10 x 4 x 0,8</t>
  </si>
  <si>
    <t>663529426</t>
  </si>
  <si>
    <t>19</t>
  </si>
  <si>
    <t>7590555104</t>
  </si>
  <si>
    <t>Montáž formy pro kabely TCEKE, TCEKFY, TCEKY, TCEKEZE, TCEKEY do 4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</si>
  <si>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1668901174</t>
  </si>
  <si>
    <t>20</t>
  </si>
  <si>
    <t>7590555106</t>
  </si>
  <si>
    <t>Montáž formy pro kabely TCEKE, TCEKFY, TCEKY, TCEKEZE, TCEKEY do 7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</si>
  <si>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-1976616722</t>
  </si>
  <si>
    <t>7590555108</t>
  </si>
  <si>
    <t>Montáž formy pro kabely TCEKE, TCEKFY, TCEKY, TCEKEZE, TCEKEY do 12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</si>
  <si>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345178248</t>
  </si>
  <si>
    <t>22</t>
  </si>
  <si>
    <t>7590555110</t>
  </si>
  <si>
    <t>Montáž formy pro kabely TCEKE, TCEKFY, TCEKY, TCEKEZE, TCEKEY do 16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</si>
  <si>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-2006698075</t>
  </si>
  <si>
    <t>23</t>
  </si>
  <si>
    <t>7590555112</t>
  </si>
  <si>
    <t>Montáž formy pro kabely TCEKE, TCEKFY, TCEKY, TCEKEZE, TCEKEY do 24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</si>
  <si>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-2015266948</t>
  </si>
  <si>
    <t>24</t>
  </si>
  <si>
    <t>7590555114</t>
  </si>
  <si>
    <t>Montáž formy pro kabely TCEKE, TCEKFY, TCEKY, TCEKEZE, TCEKEY do 30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</si>
  <si>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-489186650</t>
  </si>
  <si>
    <t>25</t>
  </si>
  <si>
    <t>7590555116</t>
  </si>
  <si>
    <t>Montáž formy pro kabely TCEKE, TCEKFY, TCEKY, TCEKEZE, TCEKEY do 48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</si>
  <si>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1389407741</t>
  </si>
  <si>
    <t>26</t>
  </si>
  <si>
    <t>7590555118</t>
  </si>
  <si>
    <t>Montáž formy pro kabely TCEKE, TCEKFY, TCEKY, TCEKEZE, TCEKEY do 61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</si>
  <si>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-142107192</t>
  </si>
  <si>
    <t>50</t>
  </si>
  <si>
    <t>7590565016</t>
  </si>
  <si>
    <t>Spojování a ukončení kabelů optických v optickém rozvaděči pro 36 vláken - práce spojené s montáží specifikované kabelizace specifikovaným způsobem</t>
  </si>
  <si>
    <t>-1215128866</t>
  </si>
  <si>
    <t>74</t>
  </si>
  <si>
    <t>7590715032</t>
  </si>
  <si>
    <t>Montáž světelného návěstidla jednostranného stožárového se 2 svítilnami - sestavení kompletního návěstidla bez označení štítky, postavení návěstidla včetně transformátorové skříně na základ, montáž transformátoru do skříně nebo návěstní svítilny, propojení se svorkovnicemi a svítilnami včetně dodání vodičů, montáž obdélníkové tabulky, nasměrování návěstidla, nátěr. Bez ukončení a zapojení zemního kabelu</t>
  </si>
  <si>
    <t>-1811782419</t>
  </si>
  <si>
    <t>75</t>
  </si>
  <si>
    <t>7590715036</t>
  </si>
  <si>
    <t>Montáž světelného návěstidla jednostranného stožárového se 4 svítilnami - sestavení kompletního návěstidla bez označení štítky, postavení návěstidla včetně transformátorové skříně na základ, montáž transformátoru do skříně nebo návěstní svítilny, propojení se svorkovnicemi a svítilnami včetně dodání vodičů, montáž obdélníkové tabulky, nasměrování návěstidla, nátěr. Bez ukončení a zapojení zemního kabelu</t>
  </si>
  <si>
    <t>976585669</t>
  </si>
  <si>
    <t>203</t>
  </si>
  <si>
    <t>7590715042</t>
  </si>
  <si>
    <t>Montáž světelného návěstidla jednostranného stožárového s 5 svítilnami - sestavení kompletního návěstidla bez označení štítky, postavení návěstidla včetně transformátorové skříně na základ, montáž transformátoru do skříně nebo návěstní svítilny, propojení se svorkovnicemi a svítilnami včetně dodání vodičů, montáž obdélníkové tabulky, nasměrování návěstidla, nátěr. Bez ukončení a zapojení zemního kabelu</t>
  </si>
  <si>
    <t>-383782817</t>
  </si>
  <si>
    <t>76</t>
  </si>
  <si>
    <t>7590715122</t>
  </si>
  <si>
    <t>Montáž světelného návěstidla trpasličího na betonový základ se 2 svítilnami - sestavení kompletního návěstidla bez označení štítky, postavení návěstidla na základ, montáž transformátoru do skříně nebo návěstní svítilny, propojení se svorkovnicemi a svítilnami včetně dodání vodičů, montáž obdélníkové tabulky, nasměrování návěstidla, nátěr. Bez ukončení a zapojení zemního kabelu</t>
  </si>
  <si>
    <t>-284060223</t>
  </si>
  <si>
    <t>77</t>
  </si>
  <si>
    <t>7590715124</t>
  </si>
  <si>
    <t>Montáž světelného návěstidla trpasličího na betonový základ se 3 svítilnami - sestavení kompletního návěstidla bez označení štítky, postavení návěstidla na základ, montáž transformátoru do skříně nebo návěstní svítilny, propojení se svorkovnicemi a svítilnami včetně dodání vodičů, montáž obdélníkové tabulky, nasměrování návěstidla, nátěr. Bez ukončení a zapojení zemního kabelu</t>
  </si>
  <si>
    <t>236158848</t>
  </si>
  <si>
    <t>186</t>
  </si>
  <si>
    <t>7590717032</t>
  </si>
  <si>
    <t>Demontáž světelného návěstidla jednostranného stožárového se 2 svítilnami - bez bourání (demontáže) základu</t>
  </si>
  <si>
    <t>492049077</t>
  </si>
  <si>
    <t>187</t>
  </si>
  <si>
    <t>7590717036</t>
  </si>
  <si>
    <t>Demontáž světelného návěstidla jednostranného stožárového se 4 svítilnami - bez bourání (demontáže) základu</t>
  </si>
  <si>
    <t>1677429760</t>
  </si>
  <si>
    <t>68</t>
  </si>
  <si>
    <t>7590915032</t>
  </si>
  <si>
    <t>Montáž výkolejky ústřední stavěné s návěstním tělesem s přestavníkem elektromotorickým - připevnění upevňovací soupravy přestavníku, výkolejky a její montáž včetně návěstního tělesa, připevnění přestavníku na upevňovací soupravu, namontování spojovací tyče, zatažení kabelu s kabelovou formou do kabelového závěru, mechanické přezkoušení chodu, nátěr. Bez zemních prací</t>
  </si>
  <si>
    <t>874973165</t>
  </si>
  <si>
    <t>69</t>
  </si>
  <si>
    <t>7591300208</t>
  </si>
  <si>
    <t>Zámky Zámek výměnový kontrolní 04503f</t>
  </si>
  <si>
    <t>1509212986</t>
  </si>
  <si>
    <t>190</t>
  </si>
  <si>
    <t>7590917012</t>
  </si>
  <si>
    <t>Demontáž výkolejky bez návěstního tělesa se zámkem kontrolním</t>
  </si>
  <si>
    <t>-1283465123</t>
  </si>
  <si>
    <t>66</t>
  </si>
  <si>
    <t>7591015012</t>
  </si>
  <si>
    <t>Montáž elektromotorického přestavníku na výkolejce s upevněním na koleji - připevnění přestavníku pomocí připevňovací soupravy a zatažení kabelu s kabelovou formou do kabelového závěru, mechanické přezkoušení chodu, opravný nátěr. Bez zemních prací</t>
  </si>
  <si>
    <t>-1085529817</t>
  </si>
  <si>
    <t>189</t>
  </si>
  <si>
    <t>7591017030</t>
  </si>
  <si>
    <t>Demontáž elektromotorického přestavníku z výhybky s kontrolou jazyků</t>
  </si>
  <si>
    <t>112941039</t>
  </si>
  <si>
    <t>188</t>
  </si>
  <si>
    <t>7591117010</t>
  </si>
  <si>
    <t>Demontáž mechanického přestavníku na straně stojanu</t>
  </si>
  <si>
    <t>1762217686</t>
  </si>
  <si>
    <t>63</t>
  </si>
  <si>
    <t>7591305132</t>
  </si>
  <si>
    <t>Montáž zámku elektromagnetického vnitřního 3 fázového - osazení hmoždinek nebo úprava řídicího pultu, montáž a natypování zámku, oštítkování klíčů, montáž a zapojení napájecí soupravy, zapojení zámku, eventuálně propojení s napájecí soupravou, nátěr, přezkoušení funkce</t>
  </si>
  <si>
    <t>1708526970</t>
  </si>
  <si>
    <t>61</t>
  </si>
  <si>
    <t>7592005050</t>
  </si>
  <si>
    <t>Montáž počítacího bodu (senzoru) RSR 180 - uložení a připevnění na určené místo, seřízení polohy, přezkoušení</t>
  </si>
  <si>
    <t>-1492790956</t>
  </si>
  <si>
    <t>62</t>
  </si>
  <si>
    <t>7591300090</t>
  </si>
  <si>
    <t>Zámky Zámek venkovní stejnosměrný elmag.(UPM 24) norma 73136D (CV731369004)</t>
  </si>
  <si>
    <t>-404774988</t>
  </si>
  <si>
    <t>227</t>
  </si>
  <si>
    <t>7592503010</t>
  </si>
  <si>
    <t>Úprava adresného SW stanice TEDIS, ústředny MEDIS</t>
  </si>
  <si>
    <t>hod</t>
  </si>
  <si>
    <t>-738782725</t>
  </si>
  <si>
    <t>225</t>
  </si>
  <si>
    <t>7592505010</t>
  </si>
  <si>
    <t>Montáž vybavení servisního a diagnostického pracoviště</t>
  </si>
  <si>
    <t>1158053005</t>
  </si>
  <si>
    <t>226</t>
  </si>
  <si>
    <t>7592505020</t>
  </si>
  <si>
    <t>Montáž centrály diagnostiky PZS</t>
  </si>
  <si>
    <t>1405786589</t>
  </si>
  <si>
    <t>112</t>
  </si>
  <si>
    <t>7496700890</t>
  </si>
  <si>
    <t>R110 kV, měnírny, TNS, spínací stanice DŘT, SKŘ, Elektrodispečink, DDTS DŘT a SKŘ skříně pro automatizaci Periférie IPC - průmyslový počítač PC kompatibilní kompletní s monitorem do 17", klávesnicí a myší (popř.touchpad nebo touchscren), včetně operačního systému a vizualizačního software pro zobrazní a archivaci stavů do 1024 IO proměnných</t>
  </si>
  <si>
    <t>1911640609</t>
  </si>
  <si>
    <t>Poznámka k položce:
kompatibilní kompletní s monitorem do 17", klávesnicí a myší (popř.touchpad nebo touchscren)
DODÁVKA GTN</t>
  </si>
  <si>
    <t>113</t>
  </si>
  <si>
    <t>7593320666</t>
  </si>
  <si>
    <t>Konstrukční díly a prvky Prvky Panel 2 PENETŮ do skříně RACK</t>
  </si>
  <si>
    <t>1471829111</t>
  </si>
  <si>
    <t>114</t>
  </si>
  <si>
    <t>7596810520</t>
  </si>
  <si>
    <t>Telefonní zapojovače Telefonní zapojovače Malá sdělovací technika pro ČD Zálohovaný zdroj, 19" RACK 24V/17AH</t>
  </si>
  <si>
    <t>859691435</t>
  </si>
  <si>
    <t>115</t>
  </si>
  <si>
    <t>7596810540</t>
  </si>
  <si>
    <t>Telefonní zapojovače Telefonní zapojovače Malá sdělovací technika pro ČD Baterie 12V, 17Ah - 2ks</t>
  </si>
  <si>
    <t>2012631216</t>
  </si>
  <si>
    <t>116</t>
  </si>
  <si>
    <t>7496700560</t>
  </si>
  <si>
    <t>R110 kV, měnírny, TNS, spínací stanice DŘT, SKŘ, Elektrodispečink, DDTS DŘT a SKŘ skříně pro automatizaci Periférie Průmyslové řídící PC - Řídící průmyslové PC umístěné v kompaktní odolné plechové šasí vybavené prachovým filtrem a kvalitními ventilátory. Osazen napájecím zdroje o výkonu 200W a PFC filtrem.</t>
  </si>
  <si>
    <t>1022209151</t>
  </si>
  <si>
    <t>Poznámka k položce:
2x zadávací PC (zálohovatelné)</t>
  </si>
  <si>
    <t>117</t>
  </si>
  <si>
    <t>7496700510</t>
  </si>
  <si>
    <t>R110 kV, měnírny, TNS, spínací stanice DŘT, SKŘ, Elektrodispečink, DDTS DŘT a SKŘ skříně pro automatizaci Periférie LCD monitor s rozlišením 1280x1024(16"), vstupem HDMI, DVI, IPS panel s LED podsvícením.</t>
  </si>
  <si>
    <t>574346625</t>
  </si>
  <si>
    <t xml:space="preserve">Poznámka k položce:
Monitor ve skříni RACK
</t>
  </si>
  <si>
    <t>118</t>
  </si>
  <si>
    <t>7496700520</t>
  </si>
  <si>
    <t>R110 kV, měnírny, TNS, spínací stanice DŘT, SKŘ, Elektrodispečink, DDTS DŘT a SKŘ skříně pro automatizaci Periférie LCD monitor s full HD rozlišením 1920x1080, vstupem HDMI, DVI, IPS panel s LED podsvícením, 24"</t>
  </si>
  <si>
    <t>-709882144</t>
  </si>
  <si>
    <t xml:space="preserve">Poznámka k položce:
Monitory zadávacího PC
</t>
  </si>
  <si>
    <t>119</t>
  </si>
  <si>
    <t>7592600080</t>
  </si>
  <si>
    <t>Počítače, SW Počítače, SW Systémový software aplikace, spojující funkci jednotného obslužného pracoviště (s bezpečným snímáním informací a povelováním) a diagnostického zařízení</t>
  </si>
  <si>
    <t>66329278</t>
  </si>
  <si>
    <t>Poznámka k položce:
Srovnatelný příklad : Remote 98</t>
  </si>
  <si>
    <t>120</t>
  </si>
  <si>
    <t>7496700310</t>
  </si>
  <si>
    <t>R110 kV, měnírny, TNS, spínací stanice DŘT, SKŘ, Elektrodispečink, DDTS DŘT a SKŘ skříně pro automatizaci Základní switche, switche s podporou POE, konfigurovatelné switche, průmyslové switche do RACKu, vysokorychlostní modemy Optický swirch řady SCALANCE , 4x 10/100Mbit/s, 2x 100Mbit/s multimode BFOC, managed, redundant, X204-2</t>
  </si>
  <si>
    <t>541983807</t>
  </si>
  <si>
    <t>Poznámka k položce:
multimode BFOC, managed, redundant, X204-2</t>
  </si>
  <si>
    <t>121</t>
  </si>
  <si>
    <t>7496700910</t>
  </si>
  <si>
    <t>R110 kV, měnírny, TNS, spínací stanice DŘT, SKŘ, Elektrodispečink, DDTS DŘT a SKŘ skříně pro automatizaci Periférie Klávesnice Advantech 6312kB, provedení pro montážo do 19" Rack skříně</t>
  </si>
  <si>
    <t>-1588182771</t>
  </si>
  <si>
    <t>Poznámka k položce:
Klávesnice ve skříni RACK</t>
  </si>
  <si>
    <t>122</t>
  </si>
  <si>
    <t>7496701610</t>
  </si>
  <si>
    <t>R110 kV, měnírny, TNS, spínací stanice DŘT, SKŘ, Elektrodispečink, DDTS DŘT a SKŘ skříně pro automatizaci PLC typ_6 (SIEMENS) RACK PC 19" řady SIMATIC, Core I7, 16 GB DDR3, Win 7 Ult 64,Gbit La, USB, COM, audio, DVI, display port, redundant nap. 230V, IPC547D</t>
  </si>
  <si>
    <t>-2004439883</t>
  </si>
  <si>
    <t xml:space="preserve">Poznámka k položce:
PC ve skříni RACK - 4x technologické PC (se zálohou), 1x diagnostické PC
</t>
  </si>
  <si>
    <t>123</t>
  </si>
  <si>
    <t>7593320438</t>
  </si>
  <si>
    <t>Konstrukční díly a prvky Prvky Klávesnice CZ - PS/2 norma 80191DS031 (CV801915031)</t>
  </si>
  <si>
    <t>-1012971078</t>
  </si>
  <si>
    <t xml:space="preserve">Poznámka k položce:
Klávesnice ZPC
</t>
  </si>
  <si>
    <t>166</t>
  </si>
  <si>
    <t>R20</t>
  </si>
  <si>
    <t>Skříň (stojan) úvazky automatického hradla vystrojené-dodávka</t>
  </si>
  <si>
    <t>1876805224</t>
  </si>
  <si>
    <t>87</t>
  </si>
  <si>
    <t>7592705014</t>
  </si>
  <si>
    <t>Montáž upozorňovadla vysokého na sloupek</t>
  </si>
  <si>
    <t>1079413166</t>
  </si>
  <si>
    <t>88</t>
  </si>
  <si>
    <t>7594180020</t>
  </si>
  <si>
    <t>Soupravy stykového bodu Souprava stykového bodu na trati bez vystř SS20/B91S jedn. norma 709659023 (HM0404223991537)</t>
  </si>
  <si>
    <t>1904965400</t>
  </si>
  <si>
    <t>89</t>
  </si>
  <si>
    <t>7596910010</t>
  </si>
  <si>
    <t>Venkovní telefonní objekty venk.telef.VTO 3 (plast)v sloup norma 54032C (CV540329003)</t>
  </si>
  <si>
    <t>-1307905890</t>
  </si>
  <si>
    <t>152</t>
  </si>
  <si>
    <t>7593315425</t>
  </si>
  <si>
    <t>Zhotovení jednoho zapojení při volné vazbě - naměření vodiče, zatažení a připojení</t>
  </si>
  <si>
    <t>-1932255993</t>
  </si>
  <si>
    <t>153</t>
  </si>
  <si>
    <t>7593330410</t>
  </si>
  <si>
    <t>Konstrukční díly a prvky Výměnné díly Relé dohlížecí napětí baterie DRB 19V norma 719729001 (HM0404221990501)</t>
  </si>
  <si>
    <t>-669712265</t>
  </si>
  <si>
    <t>192</t>
  </si>
  <si>
    <t>7593407130</t>
  </si>
  <si>
    <t>Demontáž drátovodu dvojitého ze žlabu</t>
  </si>
  <si>
    <t>888621996</t>
  </si>
  <si>
    <t>41</t>
  </si>
  <si>
    <t>7593505202</t>
  </si>
  <si>
    <t>Uložení HDPE trubky pro optický kabel do výkopu bez zřízení lože a bez krytí</t>
  </si>
  <si>
    <t>2058775385</t>
  </si>
  <si>
    <t>42</t>
  </si>
  <si>
    <t>7593505220</t>
  </si>
  <si>
    <t>Montáž spojky Plasson na HDPE trubce rovné nebo redukční</t>
  </si>
  <si>
    <t>2005923278</t>
  </si>
  <si>
    <t>43</t>
  </si>
  <si>
    <t>7593505240</t>
  </si>
  <si>
    <t>Montáž koncovky nebo záslepky Plasson na HDPE trubku</t>
  </si>
  <si>
    <t>-967584756</t>
  </si>
  <si>
    <t>34</t>
  </si>
  <si>
    <t>7593505270</t>
  </si>
  <si>
    <t>Montáž kabelového označníku Ball Marker</t>
  </si>
  <si>
    <t>1921443349</t>
  </si>
  <si>
    <t>49</t>
  </si>
  <si>
    <t>7590560070</t>
  </si>
  <si>
    <t>Optické kabely Optické kabely střední konstrukce pro záfuk, přifuk do HDPE chráničky 36 vl. 6x6 vl./trubička, HDPE plášť 8,1 mm (6 el.)</t>
  </si>
  <si>
    <t>1429710818</t>
  </si>
  <si>
    <t>67</t>
  </si>
  <si>
    <t>7590910430</t>
  </si>
  <si>
    <t>Výkolejky kompletní S49 pravá přestavník a návěst vlevo norma 04070G (CV040709007)</t>
  </si>
  <si>
    <t>-723326478</t>
  </si>
  <si>
    <t>216</t>
  </si>
  <si>
    <t>7593505292</t>
  </si>
  <si>
    <t>Zafukování optického kabelu HDPE</t>
  </si>
  <si>
    <t>378118717</t>
  </si>
  <si>
    <t>159</t>
  </si>
  <si>
    <t>7594305010</t>
  </si>
  <si>
    <t>Montáž součástí počítače náprav vyhodnocovací části</t>
  </si>
  <si>
    <t>2060447266</t>
  </si>
  <si>
    <t>160</t>
  </si>
  <si>
    <t>7594305015</t>
  </si>
  <si>
    <t>Montáž součástí počítače náprav neoprénové ochranné hadice se soupravou pro upevnění k pražci</t>
  </si>
  <si>
    <t>332909045</t>
  </si>
  <si>
    <t>37</t>
  </si>
  <si>
    <t>7594305020</t>
  </si>
  <si>
    <t>Montáž součástí počítače náprav bleskojistkové svorkovnice</t>
  </si>
  <si>
    <t>1730545692</t>
  </si>
  <si>
    <t>38</t>
  </si>
  <si>
    <t>7590500070R</t>
  </si>
  <si>
    <t>Ball Marker - kabelový označník - upevňovací sada</t>
  </si>
  <si>
    <t>ks</t>
  </si>
  <si>
    <t>256</t>
  </si>
  <si>
    <t>1104639587</t>
  </si>
  <si>
    <t>39</t>
  </si>
  <si>
    <t>7590120080</t>
  </si>
  <si>
    <t>Objekty zabezpečovacích zařízení Skříně Skříň kabelová pomocná SKP 76 norma 49044K (CV490449011)</t>
  </si>
  <si>
    <t>2043243535</t>
  </si>
  <si>
    <t>40</t>
  </si>
  <si>
    <t>7593501125</t>
  </si>
  <si>
    <t>Trasy kabelového vedení Trasy kabelového vedení Chráničky optického kabelu HDPE 6040 průměr 40/33 mm</t>
  </si>
  <si>
    <t>-579842841</t>
  </si>
  <si>
    <t>161</t>
  </si>
  <si>
    <t>7594305035</t>
  </si>
  <si>
    <t>Montáž součástí počítače náprav kabelového závěru KSL-FP pro RSR</t>
  </si>
  <si>
    <t>266134854</t>
  </si>
  <si>
    <t>162</t>
  </si>
  <si>
    <t>7594305040</t>
  </si>
  <si>
    <t>Montáž součástí počítače náprav upevňovací kolejnicové čelisti SK 140</t>
  </si>
  <si>
    <t>-565564967</t>
  </si>
  <si>
    <t>165</t>
  </si>
  <si>
    <t>7594305050</t>
  </si>
  <si>
    <t>Montáž součástí počítače náprav AZF bloku čítače ZBG</t>
  </si>
  <si>
    <t>-1984281197</t>
  </si>
  <si>
    <t>204</t>
  </si>
  <si>
    <t>R35</t>
  </si>
  <si>
    <t>-259980803</t>
  </si>
  <si>
    <t>163</t>
  </si>
  <si>
    <t>7594305055</t>
  </si>
  <si>
    <t>Montáž součástí počítače náprav bloku pro počítače náprav</t>
  </si>
  <si>
    <t>-82137293</t>
  </si>
  <si>
    <t>164</t>
  </si>
  <si>
    <t>7594305075</t>
  </si>
  <si>
    <t>Montáž součástí počítače náprav skříně pro bloky šíře 126TE BGT 03</t>
  </si>
  <si>
    <t>-1123624335</t>
  </si>
  <si>
    <t>90</t>
  </si>
  <si>
    <t>7596915030</t>
  </si>
  <si>
    <t>Montáž telefonního objektu VTO 3 - 11 plastového ve sloupu - připevnění telefonního objektu na konstrukci, propojení kabelového závěru s přístrojem, dodání, osazení a zapojení suchého článku, nebo připojení na bateriový rozvod, oprava nátěru, vyzkoušení funkce. Bez provedení ochran proti vlivu trakce a před nebezpečným dotykovým napětím</t>
  </si>
  <si>
    <t>1661276433</t>
  </si>
  <si>
    <t>217</t>
  </si>
  <si>
    <t>7596955450</t>
  </si>
  <si>
    <t>Montáž stožáru s venkovní akustickou sirénou</t>
  </si>
  <si>
    <t>558048162</t>
  </si>
  <si>
    <t>218</t>
  </si>
  <si>
    <t>R4</t>
  </si>
  <si>
    <t xml:space="preserve">Stožár s akustickou výstrahou </t>
  </si>
  <si>
    <t>1105807773</t>
  </si>
  <si>
    <t>51</t>
  </si>
  <si>
    <t>7598035020</t>
  </si>
  <si>
    <t>Měření útlumu optického kabelu na skládce, kabelu se 36 vlákny</t>
  </si>
  <si>
    <t>888922398</t>
  </si>
  <si>
    <t>52</t>
  </si>
  <si>
    <t>7598035065</t>
  </si>
  <si>
    <t>Měření útlumu optického kabelu po položení nebo zavěšení, kabelu se 36 vlákny</t>
  </si>
  <si>
    <t>-1059434322</t>
  </si>
  <si>
    <t>45</t>
  </si>
  <si>
    <t>7598035170</t>
  </si>
  <si>
    <t>Kontrola tlakutěsnosti HDPE trubky v úseku do 2 000 m</t>
  </si>
  <si>
    <t>1083537902</t>
  </si>
  <si>
    <t>47</t>
  </si>
  <si>
    <t>7598035190</t>
  </si>
  <si>
    <t>Kontrola průchodnosti trubky pro optický kabel</t>
  </si>
  <si>
    <t>km</t>
  </si>
  <si>
    <t>864033912</t>
  </si>
  <si>
    <t>48</t>
  </si>
  <si>
    <t>7492104620</t>
  </si>
  <si>
    <t>Silnoproudé rozvody Spojovací vedení, podpěrné izolátory Spojky, ukončení pasu, ostatní Spojka HDPE 05040 pr.40</t>
  </si>
  <si>
    <t>-390649009</t>
  </si>
  <si>
    <t>53</t>
  </si>
  <si>
    <t>7592000030</t>
  </si>
  <si>
    <t>Bodové prvky v kolejišti Snímač průjezdu kola RSR 180 (4,8m kabel)</t>
  </si>
  <si>
    <t>29603451</t>
  </si>
  <si>
    <t>54</t>
  </si>
  <si>
    <t>7592000210</t>
  </si>
  <si>
    <t>Bodové prvky v kolejišti Kabelový závěr KSL pro RSR (s EPO)</t>
  </si>
  <si>
    <t>-1333271733</t>
  </si>
  <si>
    <t>55</t>
  </si>
  <si>
    <t>7592000090</t>
  </si>
  <si>
    <t>Bodové prvky v kolejišti Neoprénová ochr.hadice 5m</t>
  </si>
  <si>
    <t>-2097198743</t>
  </si>
  <si>
    <t>56</t>
  </si>
  <si>
    <t>7592000120</t>
  </si>
  <si>
    <t>Bodové prvky v kolejišti Montážní sada neoprénové ochr.hadice</t>
  </si>
  <si>
    <t>-1825557590</t>
  </si>
  <si>
    <t>57</t>
  </si>
  <si>
    <t>7592000130</t>
  </si>
  <si>
    <t>Bodové prvky v kolejišti Upevňovací svorka hadice RSR</t>
  </si>
  <si>
    <t>-1689516392</t>
  </si>
  <si>
    <t>58</t>
  </si>
  <si>
    <t>7592000140</t>
  </si>
  <si>
    <t>Bodové prvky v kolejišti Upevňovací kolejnicové čelisti SK150</t>
  </si>
  <si>
    <t>1404042543</t>
  </si>
  <si>
    <t>59</t>
  </si>
  <si>
    <t>7592000150</t>
  </si>
  <si>
    <t>Bodové prvky v kolejišti Upevňovací šroub BBK</t>
  </si>
  <si>
    <t>pár</t>
  </si>
  <si>
    <t>-1954186394</t>
  </si>
  <si>
    <t>104</t>
  </si>
  <si>
    <t>R12</t>
  </si>
  <si>
    <t>Kompletní napájecí zdroj (50Hz) do 50kVA - dodávka</t>
  </si>
  <si>
    <t>-1385766507</t>
  </si>
  <si>
    <t>174</t>
  </si>
  <si>
    <t>7598095075</t>
  </si>
  <si>
    <t>Přezkoušení a regulace proudokruhu světelných návěstidel - nastavení hlavice, přezkoušení správné činností relé a přezkoušení všech správných návěstních znaků, přeměření a vyregulovánl napětí na žárovkách, provizorní zaclonění žárovek a jeho odstranění</t>
  </si>
  <si>
    <t>389660918</t>
  </si>
  <si>
    <t>175</t>
  </si>
  <si>
    <t>7598095085</t>
  </si>
  <si>
    <t>Přezkoušení a regulace senzoru počítacího bodu - kontrola (nastavení) mechanických parametrů polohy, regulace napájení, kalibrace, kontrola funkce a započítávání, kontrola indikace</t>
  </si>
  <si>
    <t>392851651</t>
  </si>
  <si>
    <t>176</t>
  </si>
  <si>
    <t>7598095090</t>
  </si>
  <si>
    <t>Přezkoušení a regulace počítače náprav včetně vyhotovení protokolu za 1 úsek - provedení příslušných měření, nastavení zařízení, přezkoušení funkce a vyhotovení protokolu</t>
  </si>
  <si>
    <t>423456962</t>
  </si>
  <si>
    <t>177</t>
  </si>
  <si>
    <t>7598095185</t>
  </si>
  <si>
    <t>Přezkoušení vlakových cest (vlakových i posunových) za 1 vlakovou cestu - postavení vlakových cest a přezkoušení návěstních znaků návěstidel po přeložení řadiče, přezkoušení změny návěstního pojmu z povolovacího na zakazující po odpadnutí kotvy kolejového relé, přezkoušení nouzového vybavení vlakové cesty, přezkoušení návěstních znaků při zapojení automatického traťového zabezpečovacího zařízení, přezkoušení odjezdových vlakových cest s použitím výlukového klíče pri současné činnosti odjezdových návěstidel</t>
  </si>
  <si>
    <t>1531287316</t>
  </si>
  <si>
    <t>178</t>
  </si>
  <si>
    <t>7598095210</t>
  </si>
  <si>
    <t>Měření zabezpečovacího relé před uvedením do provozu - kontrola zapojení, provedení příslušných měření, přezkoušení funkce</t>
  </si>
  <si>
    <t>-1065272532</t>
  </si>
  <si>
    <t>124</t>
  </si>
  <si>
    <t>7598095385</t>
  </si>
  <si>
    <t>Oživení a funkční zkoušení centrály DOZZ s JOP - aktivace a konfigurace systému podle příslušné dokumentace</t>
  </si>
  <si>
    <t>1134474260</t>
  </si>
  <si>
    <t>179</t>
  </si>
  <si>
    <t>7598095390</t>
  </si>
  <si>
    <t>Příprava ke komplexním zkouškám za 1 jízdní cestu do 30 výhybek - oživení, seřízení a nastavení zařízení s ohledem na postup jeho uvádění do provozu</t>
  </si>
  <si>
    <t>-296579613</t>
  </si>
  <si>
    <t>180</t>
  </si>
  <si>
    <t>7598095460</t>
  </si>
  <si>
    <t>Komplexní zkouška za 1 jízdní cestu do 30 výhybek - vyzkoušení zařízení podle projektové dokumentace, provedení funkčních zkoušek zařízení dle předpisu SŽDC T200, včetně zkoušek vzájemných vazeb jednotlivých zařízení, provedení dalších specifických zkoušek stanovených např. Drážním úřadem, uvedených v souhlasu s provozem nezavedeného zařízení, v souhlasu s ověřovacím provozem či vyplývajících ze smluvních ustanovení mezi odběratelem a zhotovitelem</t>
  </si>
  <si>
    <t>-116401868</t>
  </si>
  <si>
    <t>181</t>
  </si>
  <si>
    <t>7598095543</t>
  </si>
  <si>
    <t>Vyhotovení protokolu UTZ pro SZZ elektromechanické do 10 výhybkových jednotek - vykonání prohlídky a zkoušky včetně vyhotovení protokolu podle vyhl. 100/1995 Sb. , Výhybkovou jednotkou (VJ) je jednoduchá výhybka bez rozlišení počtu přestavníků, spojka jsou 2 VJ, křižovatková výhybka 2 VJ, křižovatková s PHS 4 VJ, výkolejka s motorem 1 VJ.</t>
  </si>
  <si>
    <t>-1447399083</t>
  </si>
  <si>
    <t>183</t>
  </si>
  <si>
    <t>7598095544</t>
  </si>
  <si>
    <t>Vyhotovení protokolu UTZ pro SZZ elektromechanické za každých dalších 5 výhybkových jednotek - vykonání prohlídky a zkoušky včetně vyhotovení protokolu podle vyhl. 100/1995 Sb. , Výhybkovou jednotkou (VJ) je jednoduchá výhybka bez rozlišení počtu přestavníků, spojka jsou 2 VJ, křižovatková výhybka 2 VJ, křižovatková s PHS 4 VJ, výkolejka s motorem 1 VJ.</t>
  </si>
  <si>
    <t>725228326</t>
  </si>
  <si>
    <t>184</t>
  </si>
  <si>
    <t>7598095618</t>
  </si>
  <si>
    <t>Vyhotovení revizní správy SZZ elektromechanické přes 30 přestavníků - vykonání prohlídky a  zkoušky pro napájení elektrického zařízení včetně vyhotovení revizní zprávy podle vyhl. 100/1995 Sb. a norem ČSN</t>
  </si>
  <si>
    <t>1085430887</t>
  </si>
  <si>
    <t>185</t>
  </si>
  <si>
    <t>7598095700</t>
  </si>
  <si>
    <t>Dozor pracovníků provozovatele při práci na živém zařízení</t>
  </si>
  <si>
    <t>104702833</t>
  </si>
  <si>
    <t>103</t>
  </si>
  <si>
    <t>R11</t>
  </si>
  <si>
    <t>Servisní a diagnostické pracoviště, technologie - montáž</t>
  </si>
  <si>
    <t>860838131</t>
  </si>
  <si>
    <t>105</t>
  </si>
  <si>
    <t>R13</t>
  </si>
  <si>
    <t>Kompletní napájecí zdroj (50Hz) do 50kVA - montáž</t>
  </si>
  <si>
    <t>916971195</t>
  </si>
  <si>
    <t>106</t>
  </si>
  <si>
    <t>R14</t>
  </si>
  <si>
    <t>Skříň napájecí -dodávka</t>
  </si>
  <si>
    <t>1600663096</t>
  </si>
  <si>
    <t>107</t>
  </si>
  <si>
    <t>R15</t>
  </si>
  <si>
    <t>Skříň napájecí - montáž</t>
  </si>
  <si>
    <t>-1402534754</t>
  </si>
  <si>
    <t>108</t>
  </si>
  <si>
    <t>R16</t>
  </si>
  <si>
    <t>Skříň kabelová - dodávka</t>
  </si>
  <si>
    <t>1038550469</t>
  </si>
  <si>
    <t>109</t>
  </si>
  <si>
    <t>R17</t>
  </si>
  <si>
    <t>Skříň kabelová - montáž</t>
  </si>
  <si>
    <t>2016616109</t>
  </si>
  <si>
    <t>127</t>
  </si>
  <si>
    <t>7593310420</t>
  </si>
  <si>
    <t>Konstrukční díly a prvky Konstrukční díly Panel sestavený (RAL 7032) norma 72726DS003 (CV727265003)</t>
  </si>
  <si>
    <t>586968274</t>
  </si>
  <si>
    <t>Poznámka k položce:
Panel pro upevnění kabelů, uzemňovací svorkovnice</t>
  </si>
  <si>
    <t>7593310430</t>
  </si>
  <si>
    <t>Konstrukční díly a prvky Konstrukční díly Panel svorkovnicový norma 72595A (CV725959001)</t>
  </si>
  <si>
    <t>841393941</t>
  </si>
  <si>
    <t>Poznámka k položce:
Svorkovnicový panel WAGO pro KS</t>
  </si>
  <si>
    <t>129</t>
  </si>
  <si>
    <t>7593311050</t>
  </si>
  <si>
    <t>Konstrukční díly a prvky Konstrukční díly Svorkovnice WAGO 12-ti dílná norma 72122DS082 (CV721225082)</t>
  </si>
  <si>
    <t>1740630596</t>
  </si>
  <si>
    <t>130</t>
  </si>
  <si>
    <t>7593310400</t>
  </si>
  <si>
    <t>Konstrukční díly a prvky Konstrukční díly Panel odporů a pojistek norma 72643B (CV726439002M)</t>
  </si>
  <si>
    <t>1052622658</t>
  </si>
  <si>
    <t xml:space="preserve">Poznámka k položce:
Panel jističů v panelu 160, kryt panelu jističů </t>
  </si>
  <si>
    <t>131</t>
  </si>
  <si>
    <t>7593310100</t>
  </si>
  <si>
    <t>Konstrukční díly a prvky Konstrukční díly Izolace stojanu úplná norma 72368DS005 (CV723685005M)</t>
  </si>
  <si>
    <t>-809702131</t>
  </si>
  <si>
    <t>132</t>
  </si>
  <si>
    <t>7593310450</t>
  </si>
  <si>
    <t>Konstrukční díly a prvky Konstrukční díly Panel volné vazby úplný norma 72571C (CV725719003M)</t>
  </si>
  <si>
    <t>109789919</t>
  </si>
  <si>
    <t>Poznámka k položce:
Vybavený zásuvkami DS 23</t>
  </si>
  <si>
    <t>133</t>
  </si>
  <si>
    <t>7593310380</t>
  </si>
  <si>
    <t>Konstrukční díly a prvky Konstrukční díly Panel krycí norma 72479A (CV724799001M)</t>
  </si>
  <si>
    <t>1088235881</t>
  </si>
  <si>
    <t>Poznámka k položce:
Panel volné vazby 160</t>
  </si>
  <si>
    <t>125</t>
  </si>
  <si>
    <t>R18</t>
  </si>
  <si>
    <t>Elektronická vazba s prováděcími počítači pro zabezpečení výhybkové jednotky - dodávka</t>
  </si>
  <si>
    <t>v.j.</t>
  </si>
  <si>
    <t>-1944362576</t>
  </si>
  <si>
    <t>197</t>
  </si>
  <si>
    <t>7590190218</t>
  </si>
  <si>
    <t>Ostatní Klimatizace - Podstropní klimatizační jednotka (venkovní i vnitřní jednotka)  nad 5kW do 6,9 kW chlazení.</t>
  </si>
  <si>
    <t>-581949978</t>
  </si>
  <si>
    <t>126</t>
  </si>
  <si>
    <t>R19</t>
  </si>
  <si>
    <t>Elektronická vazba s prováděcími počítači pro zabezpečení výhybkové jednotky - montáž</t>
  </si>
  <si>
    <t>1533051995</t>
  </si>
  <si>
    <t>210</t>
  </si>
  <si>
    <t>R2</t>
  </si>
  <si>
    <t>Jednotné ovládací pracoviště (JOP), technologie, nezálohované - montáž</t>
  </si>
  <si>
    <t>-1998481465</t>
  </si>
  <si>
    <t>211</t>
  </si>
  <si>
    <t>R22</t>
  </si>
  <si>
    <t>Úprava reléových, napájecích nebo kabelových stojanů nebo skříní</t>
  </si>
  <si>
    <t>-867267265</t>
  </si>
  <si>
    <t>212</t>
  </si>
  <si>
    <t>R23</t>
  </si>
  <si>
    <t>Základní Sw el. stavědla s ele. rozhraním - dodávka</t>
  </si>
  <si>
    <t>-1869259877</t>
  </si>
  <si>
    <t>213</t>
  </si>
  <si>
    <t>R10</t>
  </si>
  <si>
    <t>Servisní a diagnostické pracoviště, technologie - dodávka</t>
  </si>
  <si>
    <t>2112233422</t>
  </si>
  <si>
    <t>214</t>
  </si>
  <si>
    <t>R5</t>
  </si>
  <si>
    <t>Nábytek pro JOP a servisní a diagnostické pracoviště - stoly výškově stavitelné pro jedno pracoviště - dodávka</t>
  </si>
  <si>
    <t>-386230841</t>
  </si>
  <si>
    <t>167</t>
  </si>
  <si>
    <t>R21</t>
  </si>
  <si>
    <t>Skříň (stojan) úvazky automatického hradla vystrojené-montáž</t>
  </si>
  <si>
    <t>-1562547815</t>
  </si>
  <si>
    <t>170</t>
  </si>
  <si>
    <t>R24</t>
  </si>
  <si>
    <t>Individuální Sw el. stavědla s ele. rozhraním - montáž</t>
  </si>
  <si>
    <t>565172274</t>
  </si>
  <si>
    <t>171</t>
  </si>
  <si>
    <t>R25</t>
  </si>
  <si>
    <t>Úpravy Sw ESA Dejvice včetně přezkoušení</t>
  </si>
  <si>
    <t>1230824943</t>
  </si>
  <si>
    <t>215</t>
  </si>
  <si>
    <t>R36</t>
  </si>
  <si>
    <t>Úprava vazeb v žst. Dejvice</t>
  </si>
  <si>
    <t>-784739227</t>
  </si>
  <si>
    <t>172</t>
  </si>
  <si>
    <t>R26</t>
  </si>
  <si>
    <t>SW pro graficko-technologickou nástavbu - dodávka a montáž</t>
  </si>
  <si>
    <t>1878911271</t>
  </si>
  <si>
    <t>173</t>
  </si>
  <si>
    <t>Úprava TZZ a PZS</t>
  </si>
  <si>
    <t>-2102500627</t>
  </si>
  <si>
    <t>196</t>
  </si>
  <si>
    <t>Montáž návěsní lávky</t>
  </si>
  <si>
    <t>965311085</t>
  </si>
  <si>
    <t>201</t>
  </si>
  <si>
    <t>R29</t>
  </si>
  <si>
    <t>Příprava na celkové zkoušky elek. stavědla pro jednu vl. cestu</t>
  </si>
  <si>
    <t>-458602617</t>
  </si>
  <si>
    <t>205</t>
  </si>
  <si>
    <t>Montáž relévých domků 3ks včetně spojení k sobě</t>
  </si>
  <si>
    <t>414777764</t>
  </si>
  <si>
    <t>98</t>
  </si>
  <si>
    <t>R6</t>
  </si>
  <si>
    <t>Nábytek pro JOP a servisní a diagnostické pracoviště - stoly výškově stavitelné pro jedno pracoviště - montáž</t>
  </si>
  <si>
    <t>1752052281</t>
  </si>
  <si>
    <t>99</t>
  </si>
  <si>
    <t>R7</t>
  </si>
  <si>
    <t>Pult nouzové obsluhy - dodávka</t>
  </si>
  <si>
    <t>142471645</t>
  </si>
  <si>
    <t>100</t>
  </si>
  <si>
    <t>R8</t>
  </si>
  <si>
    <t>Pult nouzové obsluhy - motáž</t>
  </si>
  <si>
    <t>1422292856</t>
  </si>
  <si>
    <t>101</t>
  </si>
  <si>
    <t>R9</t>
  </si>
  <si>
    <t>Vnitřní kabelové rozvody dodávka a montáž</t>
  </si>
  <si>
    <t>-1521148934</t>
  </si>
  <si>
    <t>2 - Zemní práce</t>
  </si>
  <si>
    <t>460010021</t>
  </si>
  <si>
    <t>Vytyčení trasy vedení kabelového (podzemního) v obvodu železniční stanice</t>
  </si>
  <si>
    <t>CS ÚRS 2018 01</t>
  </si>
  <si>
    <t>-746985363</t>
  </si>
  <si>
    <t>460050804</t>
  </si>
  <si>
    <t>Hloubení nezapažených jam ručně pro stožáry s přemístěním výkopku do vzdálenosti 3 m od okraje jámy nebo naložením na dopravní prostředek, včetně zásypu, zhutnění a urovnání povrchu ostatních typů v hornině třídy 4</t>
  </si>
  <si>
    <t>m3</t>
  </si>
  <si>
    <t>260996404</t>
  </si>
  <si>
    <t>460150174</t>
  </si>
  <si>
    <t>Hloubení zapažených i nezapažených kabelových rýh ručně včetně urovnání dna s přemístěním výkopku do vzdálenosti 3 m od okraje jámy nebo naložením na dopravní prostředek šířky 35 cm, hloubky 90 cm, v hornině třídy 4</t>
  </si>
  <si>
    <t>-2131756595</t>
  </si>
  <si>
    <t>460310105</t>
  </si>
  <si>
    <t>Zemní protlaky strojně neřízený zemní protlak ( krtek) řízené horizontální vrtání v hornině tř. 1 až 4 pro protlačení PE trub, v hloubce do 6 m vnějšího průměru vrtu přes 125 do 160 mm</t>
  </si>
  <si>
    <t>-220430101</t>
  </si>
  <si>
    <t>460490013</t>
  </si>
  <si>
    <t>Krytí kabelů, spojek, koncovek a odbočnic kabelů výstražnou fólií z PVC včetně vyrovnání povrchu rýhy, rozvinutí a uložení fólie do rýhy, fólie šířky do 34cm</t>
  </si>
  <si>
    <t>-1362562735</t>
  </si>
  <si>
    <t>460620014</t>
  </si>
  <si>
    <t>Úprava terénu provizorní úprava terénu včetně odkopání drobných nerovností a zásypu prohlubní se zhutněním, v hornině třídy 4</t>
  </si>
  <si>
    <t>m2</t>
  </si>
  <si>
    <t>-710175513</t>
  </si>
  <si>
    <t>345751310</t>
  </si>
  <si>
    <t>Kabelové nosné systémy žlaby kabelové ZEKAN materiál recyklovaný PVC materiál recyklovaný PVC kabelový žlab ZEKAN1 ZEKAN1 (100x100) žlab s víkem</t>
  </si>
  <si>
    <t>898285143</t>
  </si>
  <si>
    <t>3 - Materiál dodávaný SSZT Praha východ - NEOCEŇOVAT!!!</t>
  </si>
  <si>
    <t>7590710790</t>
  </si>
  <si>
    <t>Souprava držáku náv.štítků (1-2)plastová (CV012589008)</t>
  </si>
  <si>
    <t>1919686711</t>
  </si>
  <si>
    <t>7590720025</t>
  </si>
  <si>
    <t>Klika upravená  (CV012289002)</t>
  </si>
  <si>
    <t>1769791306</t>
  </si>
  <si>
    <t>7590720045</t>
  </si>
  <si>
    <t>Deska transformátoru ST4 - pro plast.dveře (CV012299004)</t>
  </si>
  <si>
    <t>73405826</t>
  </si>
  <si>
    <t>7590720080</t>
  </si>
  <si>
    <t>Deska svítilnová plastová boční úplná (CV012369003)</t>
  </si>
  <si>
    <t>-2119336363</t>
  </si>
  <si>
    <t>7590720085</t>
  </si>
  <si>
    <t>Deska svítilnová plastová horní-dolní úplná (CV012369004)</t>
  </si>
  <si>
    <t>437110912</t>
  </si>
  <si>
    <t>7590720090</t>
  </si>
  <si>
    <t>Folie samolepící pro stín. návěst.svítil. (CV012370008)</t>
  </si>
  <si>
    <t>1419602457</t>
  </si>
  <si>
    <t>7590720100</t>
  </si>
  <si>
    <t>Folie samolepící pro dveře návěstní svít. (CV012370010)</t>
  </si>
  <si>
    <t>542616743</t>
  </si>
  <si>
    <t>7590720105</t>
  </si>
  <si>
    <t>Stínítko návěst.svítilny úplné (plast) (CV012379005)</t>
  </si>
  <si>
    <t>-321151861</t>
  </si>
  <si>
    <t>7590720125</t>
  </si>
  <si>
    <t>Stupačka montážní úplná  (CV012399003M)</t>
  </si>
  <si>
    <t>1094287160</t>
  </si>
  <si>
    <t>7590720130</t>
  </si>
  <si>
    <t>Konzola horní  (CV012409001M)</t>
  </si>
  <si>
    <t>-62968540</t>
  </si>
  <si>
    <t>7590720140</t>
  </si>
  <si>
    <t>Konzola dolní úplná pro stož.náv.INOX (CV012419004M)</t>
  </si>
  <si>
    <t>-1938768400</t>
  </si>
  <si>
    <t>7590720150</t>
  </si>
  <si>
    <t>Deska zámková úplná pro stož.náv. (CV012429001M)</t>
  </si>
  <si>
    <t>20988075</t>
  </si>
  <si>
    <t>7590720195</t>
  </si>
  <si>
    <t>Skříň návěst. transformátorů (TOROID) (CV012439007M)</t>
  </si>
  <si>
    <t>-1808819709</t>
  </si>
  <si>
    <t>7590720200</t>
  </si>
  <si>
    <t>Pás označovací velký - plast bílá - červená (CV012449006)</t>
  </si>
  <si>
    <t>-1743839203</t>
  </si>
  <si>
    <t>7590720205</t>
  </si>
  <si>
    <t>Pás označovací velký - plast bílá - modrá (CV012449007)</t>
  </si>
  <si>
    <t>-648131145</t>
  </si>
  <si>
    <t>7590720210</t>
  </si>
  <si>
    <t>Pás označovací velký - plast červená - bílá - červená (CV012449008)</t>
  </si>
  <si>
    <t>1273317246</t>
  </si>
  <si>
    <t>7590720230</t>
  </si>
  <si>
    <t>Pás označovací střední  c-b-c B2 /1000 mm plastový/ (CV012449014)</t>
  </si>
  <si>
    <t>1814625066</t>
  </si>
  <si>
    <t>7590720245</t>
  </si>
  <si>
    <t>Kryt horní trpasl.návěst.  (CV012499001)</t>
  </si>
  <si>
    <t>47106048</t>
  </si>
  <si>
    <t>7590720250</t>
  </si>
  <si>
    <t>Držadlo úplné pro zink.stožár (CV012509002M)</t>
  </si>
  <si>
    <t>1492874968</t>
  </si>
  <si>
    <t>7590720255</t>
  </si>
  <si>
    <t>Souprava držáku náv.štítků (3-4)plastová (CV012589009)</t>
  </si>
  <si>
    <t>-777407986</t>
  </si>
  <si>
    <t>7590720270</t>
  </si>
  <si>
    <t>Souprava držáku náv.štítků trp. náv.(1-2) plast. (CV012589012)</t>
  </si>
  <si>
    <t>1938435008</t>
  </si>
  <si>
    <t>7590720275</t>
  </si>
  <si>
    <t>Souprava držáku náv.štítků trp. náv.(3-4) plast. (CV012589013)</t>
  </si>
  <si>
    <t>-1500827092</t>
  </si>
  <si>
    <t>7590720305</t>
  </si>
  <si>
    <t>Stožár úplný stož. náv pro stan. a trať. n.(zink.) (CV012609009M)</t>
  </si>
  <si>
    <t>-186765963</t>
  </si>
  <si>
    <t>7590720315</t>
  </si>
  <si>
    <t>Stožár úplný pro krakorce do 5sv. (zink.) (CV012609013M)</t>
  </si>
  <si>
    <t>10177391</t>
  </si>
  <si>
    <t>7590720325</t>
  </si>
  <si>
    <t>Deska zámková pro trpasličí náv. (CV012759001M)</t>
  </si>
  <si>
    <t>504720109</t>
  </si>
  <si>
    <t>44</t>
  </si>
  <si>
    <t>7590720330</t>
  </si>
  <si>
    <t>Deska redukční  (CV012789001M)</t>
  </si>
  <si>
    <t>-1623117304</t>
  </si>
  <si>
    <t>7590720340</t>
  </si>
  <si>
    <t>Skříň kabelová pro krakorc. a lávky (CV012879001)</t>
  </si>
  <si>
    <t>-1096614088</t>
  </si>
  <si>
    <t>46</t>
  </si>
  <si>
    <t>7590720345</t>
  </si>
  <si>
    <t>Skříň kabelová protahovací (CV012889001)</t>
  </si>
  <si>
    <t>297814655</t>
  </si>
  <si>
    <t>7590720395</t>
  </si>
  <si>
    <t>Svítilna návěstní červená (plast) (CV013309001)</t>
  </si>
  <si>
    <t>-15681521</t>
  </si>
  <si>
    <t>7590720400</t>
  </si>
  <si>
    <t>Svítilna návěstní zelená (plast) (CV013309002)</t>
  </si>
  <si>
    <t>-74275034</t>
  </si>
  <si>
    <t>7590720405</t>
  </si>
  <si>
    <t>Svítilna návěstní žlutá (plast) (CV013309003)</t>
  </si>
  <si>
    <t>600839683</t>
  </si>
  <si>
    <t>7590720410</t>
  </si>
  <si>
    <t>Svítilna návěstní modrá (plast) (CV013309004)</t>
  </si>
  <si>
    <t>-829091596</t>
  </si>
  <si>
    <t>7590720415</t>
  </si>
  <si>
    <t>Svítilna návěstní lunobílá (plast) (CV013309005)</t>
  </si>
  <si>
    <t>571893352</t>
  </si>
  <si>
    <t>7590720425</t>
  </si>
  <si>
    <t>Základ svět.náv. T I Z 51x71x135cm (HM0592110090000)</t>
  </si>
  <si>
    <t>895523932</t>
  </si>
  <si>
    <t>7590720435</t>
  </si>
  <si>
    <t>Základ svět.náv. TIIIZ 53x73x170cm (HM0592110140000)</t>
  </si>
  <si>
    <t>-1550492224</t>
  </si>
  <si>
    <t>7590720480</t>
  </si>
  <si>
    <t>Základ trpasl.návěstidla ZTN (HM0321859999904)</t>
  </si>
  <si>
    <t>-164040611</t>
  </si>
  <si>
    <t>7590720535</t>
  </si>
  <si>
    <t>Žárovka SIG 1220UE 12V 20W BA 20D (HM0347260100000)</t>
  </si>
  <si>
    <t>-1819356930</t>
  </si>
  <si>
    <t>7592701100</t>
  </si>
  <si>
    <t>Návěst Vlak se blíží sam.p 1šikmý pruh (HM0404129990570)</t>
  </si>
  <si>
    <t>-826401350</t>
  </si>
  <si>
    <t>Poznámka k položce:
A78 503.01</t>
  </si>
  <si>
    <t>7592701105</t>
  </si>
  <si>
    <t>Návěst Vlak se blíží sam.p 2šikmé pruhy (HM0404129990571)</t>
  </si>
  <si>
    <t>-232861060</t>
  </si>
  <si>
    <t>Poznámka k položce:
A78 503.02</t>
  </si>
  <si>
    <t>7592701110</t>
  </si>
  <si>
    <t>Návěst Vlak se blíží sam.p 3šikmé pruhy (HM0404129990572)</t>
  </si>
  <si>
    <t>-640365083</t>
  </si>
  <si>
    <t>Poznámka k položce:
A78 503.03</t>
  </si>
  <si>
    <t>7592701115</t>
  </si>
  <si>
    <t>Návěst Vlak se blíží sam.p 4šikmé pruhy (HM0404129990573)</t>
  </si>
  <si>
    <t>1438729382</t>
  </si>
  <si>
    <t>Poznámka k položce:
A78 503.04</t>
  </si>
  <si>
    <t>7592701260</t>
  </si>
  <si>
    <t>Upozorňovadla, značky Ostatní Návěst Vlak se blíží k hl.náv. 1 trojúhelník 1600x400 - štít (HM0404129990602)</t>
  </si>
  <si>
    <t>1143629790</t>
  </si>
  <si>
    <t>7592701265</t>
  </si>
  <si>
    <t>Upozorňovadla, značky Ostatní Návěst Vlak se blíží k hl.náv. 2 trojúhelníky 1600x400 - štít (HM0404129990603)</t>
  </si>
  <si>
    <t>-1702133979</t>
  </si>
  <si>
    <t>7592701270</t>
  </si>
  <si>
    <t>Upozorňovadla, značky Ostatní Návěst Vlak se blíží k hl.náv. 3 trojúhelníky 1600x400 - štít (HM0404129990604)</t>
  </si>
  <si>
    <t>1769608543</t>
  </si>
  <si>
    <t>7592701330</t>
  </si>
  <si>
    <t>Upozorňovadla, značky Ostatní Sloupek žár.zink pr.51mm 3,5m (HM0404129990619)</t>
  </si>
  <si>
    <t>818703268</t>
  </si>
  <si>
    <t>7592701275</t>
  </si>
  <si>
    <t>Upozorňovadla, značky Ostatní Návěst Hl. náv.na opač.straně provedení vysoké bez stož. (HM0404129990608)</t>
  </si>
  <si>
    <t>-124934499</t>
  </si>
  <si>
    <t>7591010010</t>
  </si>
  <si>
    <t>Přestavníky elekromotorické Přestavník elektromotorický EP 621.1/P (CV200219001)</t>
  </si>
  <si>
    <t>-859761799</t>
  </si>
  <si>
    <t>7591010020</t>
  </si>
  <si>
    <t>Přestavníky elekromotorické Přestavník elektromotorický EP 621.2/L (CV200219002)</t>
  </si>
  <si>
    <t>-1280927306</t>
  </si>
  <si>
    <t>SO 01 - Napájení SZZ</t>
  </si>
  <si>
    <t>1 - Napájení SZZ - techologická část</t>
  </si>
  <si>
    <t>7492600240</t>
  </si>
  <si>
    <t>Kabely, vodiče, šňůry Al - nn Kabel silový 4 a 5-žílový, plastová izolace 1-AYKY 4x95</t>
  </si>
  <si>
    <t>-2129841960</t>
  </si>
  <si>
    <t>7492502000</t>
  </si>
  <si>
    <t>Kabely, vodiče, šňůry Cu - nn Kabel silový 4 a 5-žílový Cu, plastová izolace CYKY 5J25 (5Cx25)</t>
  </si>
  <si>
    <t>1445933571</t>
  </si>
  <si>
    <t>7492501740</t>
  </si>
  <si>
    <t>Kabely, vodiče, šňůry Cu - nn Kabel silový 2 a 3-žílový Cu, plastová izolace CYKY 3O1,5 (3Ax1,5)</t>
  </si>
  <si>
    <t>1127425606</t>
  </si>
  <si>
    <t>7492700190</t>
  </si>
  <si>
    <t>Ukončení vodičů a kabelů Nn Lisovací dutinky izolované 16-12mm, sada 100 ks</t>
  </si>
  <si>
    <t>1891455501</t>
  </si>
  <si>
    <t>7492101110</t>
  </si>
  <si>
    <t>Spojovací vedení, podpěrné izolátory Spojky, ukončení pasu, ostatní Spojka 125A 3P+PE 400V IP67</t>
  </si>
  <si>
    <t>-1090776892</t>
  </si>
  <si>
    <t>7494008422</t>
  </si>
  <si>
    <t>Pojistkové systémy Výkonové pojistkové vložky Pojistkové vložky Nožové pojistkové vložky, velikost 1 In 100A, Un AC 500 V / DC 440 V, velikost 1, gG - charakteristika pro všeobecné použití, Cd/Pb free</t>
  </si>
  <si>
    <t>2044591364</t>
  </si>
  <si>
    <t>7494008184</t>
  </si>
  <si>
    <t>Pojistkové systémy Pojistkové lišty Pojistkové lišty velikosti 3 do 630 A In 630 A (1000 A/ZP3), Un 690 V, šířka 100 mm, rozteč přípojnic 185 mm, velikost 3, M12, náhrada za např. FR3-3K/LM</t>
  </si>
  <si>
    <t>-74561610</t>
  </si>
  <si>
    <t>7494009124</t>
  </si>
  <si>
    <t>Pojistkové systémy Pojistkové spodky a držáky Pojistkové spodky s plastovou základnou 1pól. provedení, kombinace: M10 - svorkový šroub a V-praporec</t>
  </si>
  <si>
    <t>-566613088</t>
  </si>
  <si>
    <t>7493600270</t>
  </si>
  <si>
    <t>Kabelové a zásuvkové skříně, elektroměrové rozvaděče Smyčkové přípojkové skříně pro vodiče do průřezu 240 mm2 (SS) se 2 sadami pojistkových spodků velikosti 1 kompaktní pilíř včetně základu</t>
  </si>
  <si>
    <t>205942768</t>
  </si>
  <si>
    <t>7493600911</t>
  </si>
  <si>
    <t>Kabelové a zásuvkové skříně, elektroměrové rozvaděče Skříně elektroměrové pro přímé měření Elektroměrový rozváděč pro nepřímé měření</t>
  </si>
  <si>
    <t>1848682912</t>
  </si>
  <si>
    <t>7493600980</t>
  </si>
  <si>
    <t>Kabelové a zásuvkové skříně, elektroměrové rozvaděče Prázdné skříně a pilíře v provedení kompaktní pilíř plastová, venkovní min. IP44, šíře 660 - 1060 mm, výška do 800mm, hloubka do 320mm</t>
  </si>
  <si>
    <t>-1004530444</t>
  </si>
  <si>
    <t>-1683804412</t>
  </si>
  <si>
    <t>7592700655</t>
  </si>
  <si>
    <t>Upozorňovadla, značky Ostatní Fólie výstražná červená š34cm  (HM0673909992034)</t>
  </si>
  <si>
    <t>-1091382280</t>
  </si>
  <si>
    <t>7492501840</t>
  </si>
  <si>
    <t>Kabely, vodiče, šňůry Cu - nn Kabel silový 4 a 5-žílový Cu, plastová izolace CYKY 3J50+35 (3Bx50+35)</t>
  </si>
  <si>
    <t>-434725442</t>
  </si>
  <si>
    <t>7491652010</t>
  </si>
  <si>
    <t>Montáž vnějšího uzemnění uzemňovacích vodičů v zemi z pozinkované oceli (FeZn) do 120 mm2 - uzemňovacího vedení v zemní kynetě, případně v chráničce odvinutí vodiče ze svitku a oddělení příslušné délky, tvarování pásku, spojování. Neobsahuje výkop a zához kabelové kynety a chráničku</t>
  </si>
  <si>
    <t>1317735555</t>
  </si>
  <si>
    <t>7491652042</t>
  </si>
  <si>
    <t>Montáž vnějšího uzemnění zemnící tyče z pozinkované oceli (FeZn), délky přes 2,1 do 4,5 m - zemnící tyče (horní konec tyče min. 80 cm pod povrchem) včetně připojení tyče k pásku</t>
  </si>
  <si>
    <t>1911576456</t>
  </si>
  <si>
    <t>7491600180</t>
  </si>
  <si>
    <t>Uzemnění Vnější Uzemňovací vedení v zemi, páskem FeZn do 120 mm2</t>
  </si>
  <si>
    <t>899587496</t>
  </si>
  <si>
    <t>7491600250</t>
  </si>
  <si>
    <t>Uzemnění Vnější Tyč ZT 1.5k K- kříž zemnící</t>
  </si>
  <si>
    <t>911952714</t>
  </si>
  <si>
    <t>7492554014</t>
  </si>
  <si>
    <t>Montáž kabelů 4- a 5-žílových Cu do 50 mm2 - uložení do země, chráničky, na rošty, pod omítku apod.</t>
  </si>
  <si>
    <t>-768693670</t>
  </si>
  <si>
    <t>7492652014</t>
  </si>
  <si>
    <t>Montáž kabelů 4- a 5-žílových Al do 150 mm2 - uložení do země, chráničky, na rošty, pod omítku apod.</t>
  </si>
  <si>
    <t>991096154</t>
  </si>
  <si>
    <t>7492751024</t>
  </si>
  <si>
    <t>Montáž ukončení kabelů nn v rozvaděči nebo na přístroji izolovaných s označením 2 - 5-ti žílových do 70 mm2 - montáž kabelové koncovky nebo záklopky včetně odizolování pláště a izolace žil kabelu, ukončení žil v rozvaděči, upevnění kabelových ok, roz. trubice, zakončení stínění apod.</t>
  </si>
  <si>
    <t>687443586</t>
  </si>
  <si>
    <t>7492751026</t>
  </si>
  <si>
    <t>Montáž ukončení kabelů nn v rozvaděči nebo na přístroji izolovaných s označením 2 - 5-ti žílových do 150 mm2 - montáž kabelové koncovky nebo záklopky včetně odizolování pláště a izolace žil kabelu, ukončení žil v rozvaděči, upevnění kabelových ok, roz. trubice, zakončení stínění apod.</t>
  </si>
  <si>
    <t>635713963</t>
  </si>
  <si>
    <t>7492752016</t>
  </si>
  <si>
    <t>Montáž ukončení kabelů nn kabelovou spojkou 3/4/5 - žílové kabely s plastovou izolací do 120 mm2 - včetně odizolování pláště a izolace žil kabelu, včetně ukončení žil a stínění (oko)</t>
  </si>
  <si>
    <t>112514568</t>
  </si>
  <si>
    <t>7494456010</t>
  </si>
  <si>
    <t>Montáž pojistkových spodků pro nožové pojistky jednopólových - včetně 2 ks připojovacích sad do rozvaděče nebo skříně</t>
  </si>
  <si>
    <t>1162033240</t>
  </si>
  <si>
    <t>7494458010</t>
  </si>
  <si>
    <t>Montáž nožových pojistkových vložek velikosti 000, 1, 2, 3, 4a</t>
  </si>
  <si>
    <t>-1693986660</t>
  </si>
  <si>
    <t>7498150520</t>
  </si>
  <si>
    <t>Vyhotovení výchozí revizní zprávy pro opravné práce pro objem investičních nákladů přes 500 000 do 1 000 000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</si>
  <si>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-1310529622</t>
  </si>
  <si>
    <t>7498351010</t>
  </si>
  <si>
    <t>Vydání průkazu způsobilosti pro funkční celek, provizorní stav - vyhotovení dokladu o silnoproudých zařízeních a vydání průkazu způsobilosti</t>
  </si>
  <si>
    <t>475599950</t>
  </si>
  <si>
    <t>7499151010</t>
  </si>
  <si>
    <t>Dokončovací práce na elektrickém zařízení - uvádění zařízení do provozu, drobné montážní práce v rozvaděčích, koordinaci se zhotoviteli souvisejících zařízení apod.</t>
  </si>
  <si>
    <t>-1633845186</t>
  </si>
  <si>
    <t>7499151020</t>
  </si>
  <si>
    <t>Dokončovací práce úprava zapojení stávajících kabelových skříní/rozvaděčů - provedení provizorních úprav zapojení stávajících kabelových skříní nebo rozvaděčů v průběhu výstavby (pro montáž nových i provizorních kabelů, drobné úpravy výstroje apod.) mechanizmy</t>
  </si>
  <si>
    <t>-1795862939</t>
  </si>
  <si>
    <t>7499151050</t>
  </si>
  <si>
    <t>Dokončovací práce manipulace na zařízeních prováděné provozovatelem - manipulace nutné pro další práce zhotovitele na technologickém souboru</t>
  </si>
  <si>
    <t>173921485</t>
  </si>
  <si>
    <t>2 - Napájení SZZ - stavební část</t>
  </si>
  <si>
    <t>460150164</t>
  </si>
  <si>
    <t>Hloubení zapažených i nezapažených kabelových rýh ručně včetně urovnání dna s přemístěním výkopku do vzdálenosti 3 m od okraje jámy nebo naložením na dopravní prostředek šířky 35 cm, hloubky 80 cm, v hornině třídy 4</t>
  </si>
  <si>
    <t>1500041388</t>
  </si>
  <si>
    <t>PSC</t>
  </si>
  <si>
    <t xml:space="preserve">Poznámka k souboru cen:_x000D_
1. Ceny hloubení rýh v hornině třídy 6 a 7 se oceňují cenami souboru cen 460 20- . Hloubení nezapažených kabelových rýh strojně. </t>
  </si>
  <si>
    <t>Zemní protlaky strojně  neřízený zemní protlak ( krtek) řízené horizontální vrtání v hornině tř. 1 až 4 pro protlačení PE trub, v hloubce do 6 m vnějšího průměru vrtu přes 125 do 160 mm</t>
  </si>
  <si>
    <t>-640515999</t>
  </si>
  <si>
    <t xml:space="preserve">Poznámka k souboru cen:_x000D_
1. V cenách -0001 až 0017 nejsou započteny náklady na: a) zemní práce nutné k provedení protlaku (startovací a cílové jámy), b) dodání chráničky a potrubí. Tyto materiály se oceňují ve specifikaci. 2. V cenách -0101 až 0109 jsou započteny i náklady na: a) případné vodorovné přemístění výkopku z protlačovaného potrubí a svislé přemístění výkopku z montážní jámy na povrch a jeho přehození na povrchu, b) úpravu čela potrubí pro protlačení. 3. V cenách -0101 až 0109 nejsou započteny náklady na: a) případné zemní práce nutné k provedení protlaku (startovací a cílové jámy), b) případné čerpání vody, c) montáž vedení a jeho příslušenství, slouží-li protlačená trouba jako ochranné potrubí, d) dodávku potrubí učeného k protlačení. Toto potrubí se oceňuje ve specifikaci. Ztratné lze stanovit ve výši 3%, e) překládání a zajišťování inženýrských sítí, f) vytýčení směru protlaku a stávajících inženýrských sítí. </t>
  </si>
  <si>
    <t>Krytí kabelů, spojek, koncovek a odbočnic  kabelů výstražnou fólií z PVC včetně vyrovnání povrchu rýhy, rozvinutí a uložení fólie do rýhy, fólie šířky do 34cm</t>
  </si>
  <si>
    <t>-1532662393</t>
  </si>
  <si>
    <t>460510274</t>
  </si>
  <si>
    <t>Kabelové prostupy, kanály a multikanály  kanály ze žlabů plastových včetně utěsnění, vyspárování a zakrytí víkem do rýhy, bez výkopových prací, vnější šířky přes 10 do 20 cm</t>
  </si>
  <si>
    <t>-1690839485</t>
  </si>
  <si>
    <t xml:space="preserve">Poznámka k souboru cen:_x000D_
1. V cenách -0004 až -0156 nejsou obsaženy náklady na dodávku trub. Tato dodávka se oceňuje ve specifikaci. 2. V cenách -0258 až -0274 nejsou obsaženy náklady na dodávku žlabů. Tato dodávka se oceňuje ve specifikaci. 3. V cenách -0301 až -0353 nejsou obsaženy náklady na dodávku multikanálů. Tato dodávka se oceňuje ve specifikaci. </t>
  </si>
  <si>
    <t>460560164</t>
  </si>
  <si>
    <t>Zásyp kabelových rýh ručně s uložením výkopku ve vrstvách včetně zhutnění a urovnání povrchu šířky 35 cm hloubky 80 cm, v hornině třídy 4</t>
  </si>
  <si>
    <t>1870793965</t>
  </si>
  <si>
    <t>Úprava terénu  provizorní úprava terénu včetně odkopání drobných nerovností a zásypu prohlubní se zhutněním, v hornině třídy 4</t>
  </si>
  <si>
    <t>-1391966457</t>
  </si>
  <si>
    <t xml:space="preserve">Poznámka k souboru cen:_x000D_
1. V cenách -0002 až -0003 nejsou zahrnuty dodávku drnů. Tato se oceňuje ve specifikaci. 2. V cenách -0022 až -0028 nejsou zahrnuty náklady na dodávku obrubníků. Tato dodávka se oceňuje ve specifikaci. </t>
  </si>
  <si>
    <t>34575138</t>
  </si>
  <si>
    <t>žlab kabelový s víkem PVC (120x100)</t>
  </si>
  <si>
    <t>-1896548413</t>
  </si>
  <si>
    <t>VRN - VRN</t>
  </si>
  <si>
    <t>9 - Ostatní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</si>
  <si>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</si>
  <si>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</si>
  <si>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</si>
  <si>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</si>
  <si>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9902100400</t>
  </si>
  <si>
    <t>Doprava dodávek zhotovitele, dodávek objednatele nebo výzisku mechanizací přes 3,5 t sypanin  do 40 km</t>
  </si>
  <si>
    <t>t</t>
  </si>
  <si>
    <t>-1054456211</t>
  </si>
  <si>
    <t>9902100500</t>
  </si>
  <si>
    <t>Doprava dodávek zhotovitele, dodávek objednatele nebo výzisku mechanizací přes 3,5 t sypanin  do 60 km</t>
  </si>
  <si>
    <t>2108332718</t>
  </si>
  <si>
    <t>9909000200</t>
  </si>
  <si>
    <t xml:space="preserve">Poplatek za uložení nebezpečného odpadu na oficiální skládku  </t>
  </si>
  <si>
    <t>2062131889</t>
  </si>
  <si>
    <t>Vedlejší rozpočtové náklady</t>
  </si>
  <si>
    <t>012303000</t>
  </si>
  <si>
    <t>Geodetické práce po ukončení opravy</t>
  </si>
  <si>
    <t>%</t>
  </si>
  <si>
    <t>1024</t>
  </si>
  <si>
    <t>1331783348</t>
  </si>
  <si>
    <t>030003003</t>
  </si>
  <si>
    <t>Podrobné členěnění VRN 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</si>
  <si>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Sborník UOŽI 01 2017</t>
  </si>
  <si>
    <t>304787299</t>
  </si>
  <si>
    <t>045002000</t>
  </si>
  <si>
    <t>Podrobné členěnění VRN Inženýrská činnost koordinační a kompletační činnost</t>
  </si>
  <si>
    <t>-708725820</t>
  </si>
  <si>
    <t>9902200900</t>
  </si>
  <si>
    <t>Doprava dodávek zhotovitele, dodávek objednatele nebo výzisku mechanizací přes 3,5 t objemnějšího kusového materiálu do 200 km</t>
  </si>
  <si>
    <t>-1042507974</t>
  </si>
  <si>
    <t>9902900100</t>
  </si>
  <si>
    <t xml:space="preserve">Naložení  sypanin, drobného kusového materiálu, suti  </t>
  </si>
  <si>
    <t>-306141472</t>
  </si>
  <si>
    <t>9902900200</t>
  </si>
  <si>
    <t xml:space="preserve">Naložení  objemnějšího kusového materiálu, vybouraných hmot  </t>
  </si>
  <si>
    <t>-382036387</t>
  </si>
  <si>
    <t>9909000100</t>
  </si>
  <si>
    <t xml:space="preserve">Poplatek za uložení suti nebo hmot na oficiální skládku  </t>
  </si>
  <si>
    <t>1428302677</t>
  </si>
  <si>
    <t>9909000500</t>
  </si>
  <si>
    <t xml:space="preserve">Poplatek uložení odpadu betonových prefabrikátů  </t>
  </si>
  <si>
    <t>892918771</t>
  </si>
  <si>
    <t>VRN1</t>
  </si>
  <si>
    <t>Průzkumné, geodetické a projektové práce</t>
  </si>
  <si>
    <t>013244000</t>
  </si>
  <si>
    <t>Průzkumné, geodetické a projektové práce projektové práce dokumentace stavby (výkresová a textová) pro provádění stavby</t>
  </si>
  <si>
    <t>soubor</t>
  </si>
  <si>
    <t>CS ÚRS 2017 01</t>
  </si>
  <si>
    <t>1623180534</t>
  </si>
  <si>
    <t>VRN3</t>
  </si>
  <si>
    <t>Zařízení staveniště</t>
  </si>
  <si>
    <t>VRN4</t>
  </si>
  <si>
    <t>Inženýrská činnost</t>
  </si>
  <si>
    <t>041103000</t>
  </si>
  <si>
    <t>Inženýrská činnost dozory autorský dozor projektanta</t>
  </si>
  <si>
    <t>-1616685105</t>
  </si>
  <si>
    <t>049103000</t>
  </si>
  <si>
    <t>Inženýrská činnost zkoušky a ostatní měření inženýrská činnost ostatní náklady vzniklé v souvislosti s realizací stavby</t>
  </si>
  <si>
    <t>kpl</t>
  </si>
  <si>
    <t>CS ÚRS 2015 01</t>
  </si>
  <si>
    <t>1838073221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</si>
  <si>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</si>
  <si>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</si>
  <si>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</si>
  <si>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</si>
  <si>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</si>
  <si>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</si>
  <si>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</si>
  <si>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</si>
  <si>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</si>
  <si>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</si>
  <si>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</si>
  <si>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</si>
  <si>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</si>
  <si>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Provozní soubor</t>
  </si>
  <si>
    <t>Vedlejší a ostatní náklady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</si>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</sst>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8"/>
      <color theme="10"/>
      <name val="Wingdings 2"/>
    </font>
    <font>
      <b/>
      <sz val="10"/>
      <color rgb="FF003366"/>
      <name val="Trebuchet MS"/>
    </font>
    <font>
      <sz val="10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7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 applyProtection="1">
      <alignment horizontal="center" vertical="center"/>
      <protection locked="0"/>
    </xf>
    <xf numFmtId="0" fontId="9" fillId="2" borderId="0" xfId="0" applyFont="1" applyFill="1" applyAlignment="1" applyProtection="1">
      <alignment horizontal="left" vertical="center"/>
    </xf>
    <xf numFmtId="0" fontId="5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43" fillId="2" borderId="0" xfId="1" applyFill="1"/>
    <xf numFmtId="0" fontId="0" fillId="2" borderId="0" xfId="0" applyFill="1"/>
    <xf numFmtId="0" fontId="9" fillId="2" borderId="0" xfId="0" applyFont="1" applyFill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2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5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7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2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1" xfId="0" applyFont="1" applyFill="1" applyBorder="1" applyAlignment="1" applyProtection="1">
      <alignment horizontal="center" vertical="center"/>
    </xf>
    <xf numFmtId="0" fontId="15" fillId="0" borderId="20" xfId="0" applyFont="1" applyBorder="1" applyAlignment="1" applyProtection="1">
      <alignment horizontal="center" vertical="center" wrapText="1"/>
    </xf>
    <xf numFmtId="0" fontId="15" fillId="0" borderId="21" xfId="0" applyFont="1" applyBorder="1" applyAlignment="1" applyProtection="1">
      <alignment horizontal="center" vertical="center" wrapText="1"/>
    </xf>
    <xf numFmtId="0" fontId="15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19" fillId="0" borderId="18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4" fillId="0" borderId="5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5" fillId="0" borderId="18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5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5" xfId="0" applyFont="1" applyBorder="1" applyAlignment="1">
      <alignment vertical="center"/>
    </xf>
    <xf numFmtId="4" fontId="28" fillId="0" borderId="18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9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5" fillId="0" borderId="23" xfId="0" applyNumberFormat="1" applyFont="1" applyBorder="1" applyAlignment="1" applyProtection="1">
      <alignment vertical="center"/>
    </xf>
    <xf numFmtId="4" fontId="25" fillId="0" borderId="24" xfId="0" applyNumberFormat="1" applyFont="1" applyBorder="1" applyAlignment="1" applyProtection="1">
      <alignment vertical="center"/>
    </xf>
    <xf numFmtId="166" fontId="25" fillId="0" borderId="24" xfId="0" applyNumberFormat="1" applyFont="1" applyBorder="1" applyAlignment="1" applyProtection="1">
      <alignment vertical="center"/>
    </xf>
    <xf numFmtId="4" fontId="25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5" fillId="2" borderId="0" xfId="0" applyFont="1" applyFill="1" applyAlignment="1">
      <alignment vertical="center"/>
    </xf>
    <xf numFmtId="0" fontId="10" fillId="2" borderId="0" xfId="0" applyFont="1" applyFill="1" applyAlignment="1">
      <alignment horizontal="left" vertical="center"/>
    </xf>
    <xf numFmtId="0" fontId="29" fillId="2" borderId="0" xfId="1" applyFont="1" applyFill="1" applyAlignment="1">
      <alignment vertical="center"/>
    </xf>
    <xf numFmtId="0" fontId="5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5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17" fillId="0" borderId="0" xfId="0" applyFont="1" applyBorder="1" applyAlignment="1" applyProtection="1">
      <alignment horizontal="left" vertical="center"/>
    </xf>
    <xf numFmtId="4" fontId="20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0" fillId="0" borderId="0" xfId="0" applyFont="1" applyBorder="1" applyAlignment="1" applyProtection="1">
      <alignment horizontal="left"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7" fillId="0" borderId="5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24" xfId="0" applyFont="1" applyBorder="1" applyAlignment="1" applyProtection="1">
      <alignment horizontal="left" vertical="center"/>
    </xf>
    <xf numFmtId="0" fontId="7" fillId="0" borderId="24" xfId="0" applyFont="1" applyBorder="1" applyAlignment="1" applyProtection="1">
      <alignment vertical="center"/>
    </xf>
    <xf numFmtId="0" fontId="7" fillId="0" borderId="24" xfId="0" applyFont="1" applyBorder="1" applyAlignment="1" applyProtection="1">
      <alignment vertical="center"/>
      <protection locked="0"/>
    </xf>
    <xf numFmtId="4" fontId="7" fillId="0" borderId="24" xfId="0" applyNumberFormat="1" applyFont="1" applyBorder="1" applyAlignment="1" applyProtection="1">
      <alignment vertical="center"/>
    </xf>
    <xf numFmtId="0" fontId="7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Protection="1"/>
    <xf numFmtId="0" fontId="0" fillId="0" borderId="5" xfId="0" applyBorder="1"/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0" fillId="0" borderId="0" xfId="0" applyNumberFormat="1" applyFont="1" applyAlignment="1" applyProtection="1"/>
    <xf numFmtId="166" fontId="31" fillId="0" borderId="16" xfId="0" applyNumberFormat="1" applyFont="1" applyBorder="1" applyAlignment="1" applyProtection="1"/>
    <xf numFmtId="166" fontId="31" fillId="0" borderId="17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5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5" xfId="0" applyFont="1" applyBorder="1" applyAlignment="1"/>
    <xf numFmtId="0" fontId="8" fillId="0" borderId="18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9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33" fillId="0" borderId="28" xfId="0" applyFont="1" applyBorder="1" applyAlignment="1" applyProtection="1">
      <alignment horizontal="center" vertical="center"/>
    </xf>
    <xf numFmtId="49" fontId="33" fillId="0" borderId="28" xfId="0" applyNumberFormat="1" applyFont="1" applyBorder="1" applyAlignment="1" applyProtection="1">
      <alignment horizontal="left" vertical="center" wrapText="1"/>
    </xf>
    <xf numFmtId="0" fontId="33" fillId="0" borderId="28" xfId="0" applyFont="1" applyBorder="1" applyAlignment="1" applyProtection="1">
      <alignment horizontal="left" vertical="center" wrapText="1"/>
    </xf>
    <xf numFmtId="0" fontId="33" fillId="0" borderId="28" xfId="0" applyFont="1" applyBorder="1" applyAlignment="1" applyProtection="1">
      <alignment horizontal="center" vertical="center" wrapText="1"/>
    </xf>
    <xf numFmtId="167" fontId="33" fillId="0" borderId="28" xfId="0" applyNumberFormat="1" applyFont="1" applyBorder="1" applyAlignment="1" applyProtection="1">
      <alignment vertical="center"/>
    </xf>
    <xf numFmtId="4" fontId="33" fillId="3" borderId="28" xfId="0" applyNumberFormat="1" applyFont="1" applyFill="1" applyBorder="1" applyAlignment="1" applyProtection="1">
      <alignment vertical="center"/>
      <protection locked="0"/>
    </xf>
    <xf numFmtId="4" fontId="33" fillId="0" borderId="28" xfId="0" applyNumberFormat="1" applyFont="1" applyBorder="1" applyAlignment="1" applyProtection="1">
      <alignment vertical="center"/>
    </xf>
    <xf numFmtId="0" fontId="33" fillId="0" borderId="5" xfId="0" applyFont="1" applyBorder="1" applyAlignment="1">
      <alignment vertical="center"/>
    </xf>
    <xf numFmtId="0" fontId="33" fillId="3" borderId="28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18" xfId="0" applyFont="1" applyBorder="1" applyAlignment="1" applyProtection="1">
      <alignment vertical="center"/>
    </xf>
    <xf numFmtId="0" fontId="33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8" fillId="0" borderId="23" xfId="0" applyFont="1" applyBorder="1" applyAlignment="1" applyProtection="1"/>
    <xf numFmtId="0" fontId="8" fillId="0" borderId="24" xfId="0" applyFont="1" applyBorder="1" applyAlignment="1" applyProtection="1"/>
    <xf numFmtId="166" fontId="8" fillId="0" borderId="24" xfId="0" applyNumberFormat="1" applyFont="1" applyBorder="1" applyAlignment="1" applyProtection="1"/>
    <xf numFmtId="166" fontId="8" fillId="0" borderId="25" xfId="0" applyNumberFormat="1" applyFont="1" applyBorder="1" applyAlignment="1" applyProtection="1"/>
    <xf numFmtId="0" fontId="1" fillId="0" borderId="24" xfId="0" applyFont="1" applyBorder="1" applyAlignment="1" applyProtection="1">
      <alignment horizontal="center" vertical="center"/>
    </xf>
    <xf numFmtId="167" fontId="0" fillId="3" borderId="28" xfId="0" applyNumberFormat="1" applyFont="1" applyFill="1" applyBorder="1" applyAlignment="1" applyProtection="1">
      <alignment vertical="center"/>
      <protection locked="0"/>
    </xf>
    <xf numFmtId="0" fontId="0" fillId="0" borderId="0" xfId="0" applyAlignment="1" applyProtection="1">
      <alignment vertical="top"/>
      <protection locked="0"/>
    </xf>
    <xf numFmtId="0" fontId="36" fillId="0" borderId="29" xfId="0" applyFont="1" applyBorder="1" applyAlignment="1" applyProtection="1">
      <alignment vertical="center" wrapText="1"/>
      <protection locked="0"/>
    </xf>
    <xf numFmtId="0" fontId="36" fillId="0" borderId="30" xfId="0" applyFont="1" applyBorder="1" applyAlignment="1" applyProtection="1">
      <alignment vertical="center" wrapText="1"/>
      <protection locked="0"/>
    </xf>
    <xf numFmtId="0" fontId="36" fillId="0" borderId="31" xfId="0" applyFont="1" applyBorder="1" applyAlignment="1" applyProtection="1">
      <alignment vertical="center" wrapText="1"/>
      <protection locked="0"/>
    </xf>
    <xf numFmtId="0" fontId="36" fillId="0" borderId="32" xfId="0" applyFont="1" applyBorder="1" applyAlignment="1" applyProtection="1">
      <alignment horizontal="center" vertical="center" wrapText="1"/>
      <protection locked="0"/>
    </xf>
    <xf numFmtId="0" fontId="36" fillId="0" borderId="33" xfId="0" applyFont="1" applyBorder="1" applyAlignment="1" applyProtection="1">
      <alignment horizontal="center" vertical="center" wrapText="1"/>
      <protection locked="0"/>
    </xf>
    <xf numFmtId="0" fontId="36" fillId="0" borderId="32" xfId="0" applyFont="1" applyBorder="1" applyAlignment="1" applyProtection="1">
      <alignment vertical="center" wrapText="1"/>
      <protection locked="0"/>
    </xf>
    <xf numFmtId="0" fontId="36" fillId="0" borderId="33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49" fontId="39" fillId="0" borderId="1" xfId="0" applyNumberFormat="1" applyFont="1" applyBorder="1" applyAlignment="1" applyProtection="1">
      <alignment vertical="center" wrapText="1"/>
      <protection locked="0"/>
    </xf>
    <xf numFmtId="0" fontId="36" fillId="0" borderId="35" xfId="0" applyFont="1" applyBorder="1" applyAlignment="1" applyProtection="1">
      <alignment vertical="center" wrapText="1"/>
      <protection locked="0"/>
    </xf>
    <xf numFmtId="0" fontId="40" fillId="0" borderId="34" xfId="0" applyFont="1" applyBorder="1" applyAlignment="1" applyProtection="1">
      <alignment vertical="center" wrapText="1"/>
      <protection locked="0"/>
    </xf>
    <xf numFmtId="0" fontId="36" fillId="0" borderId="36" xfId="0" applyFont="1" applyBorder="1" applyAlignment="1" applyProtection="1">
      <alignment vertical="center" wrapText="1"/>
      <protection locked="0"/>
    </xf>
    <xf numFmtId="0" fontId="36" fillId="0" borderId="1" xfId="0" applyFont="1" applyBorder="1" applyAlignment="1" applyProtection="1">
      <alignment vertical="top"/>
      <protection locked="0"/>
    </xf>
    <xf numFmtId="0" fontId="36" fillId="0" borderId="0" xfId="0" applyFont="1" applyAlignment="1" applyProtection="1">
      <alignment vertical="top"/>
      <protection locked="0"/>
    </xf>
    <xf numFmtId="0" fontId="36" fillId="0" borderId="29" xfId="0" applyFont="1" applyBorder="1" applyAlignment="1" applyProtection="1">
      <alignment horizontal="left" vertical="center"/>
      <protection locked="0"/>
    </xf>
    <xf numFmtId="0" fontId="36" fillId="0" borderId="30" xfId="0" applyFont="1" applyBorder="1" applyAlignment="1" applyProtection="1">
      <alignment horizontal="left" vertical="center"/>
      <protection locked="0"/>
    </xf>
    <xf numFmtId="0" fontId="36" fillId="0" borderId="31" xfId="0" applyFont="1" applyBorder="1" applyAlignment="1" applyProtection="1">
      <alignment horizontal="left" vertical="center"/>
      <protection locked="0"/>
    </xf>
    <xf numFmtId="0" fontId="36" fillId="0" borderId="32" xfId="0" applyFont="1" applyBorder="1" applyAlignment="1" applyProtection="1">
      <alignment horizontal="left" vertical="center"/>
      <protection locked="0"/>
    </xf>
    <xf numFmtId="0" fontId="36" fillId="0" borderId="33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center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39" fillId="0" borderId="0" xfId="0" applyFont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39" fillId="0" borderId="32" xfId="0" applyFont="1" applyBorder="1" applyAlignment="1" applyProtection="1">
      <alignment horizontal="left" vertical="center"/>
      <protection locked="0"/>
    </xf>
    <xf numFmtId="0" fontId="39" fillId="0" borderId="1" xfId="0" applyFont="1" applyFill="1" applyBorder="1" applyAlignment="1" applyProtection="1">
      <alignment horizontal="left" vertical="center"/>
      <protection locked="0"/>
    </xf>
    <xf numFmtId="0" fontId="39" fillId="0" borderId="1" xfId="0" applyFont="1" applyFill="1" applyBorder="1" applyAlignment="1" applyProtection="1">
      <alignment horizontal="center" vertical="center"/>
      <protection locked="0"/>
    </xf>
    <xf numFmtId="0" fontId="36" fillId="0" borderId="35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36" fillId="0" borderId="36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center" vertical="center" wrapText="1"/>
      <protection locked="0"/>
    </xf>
    <xf numFmtId="0" fontId="36" fillId="0" borderId="29" xfId="0" applyFont="1" applyBorder="1" applyAlignment="1" applyProtection="1">
      <alignment horizontal="left" vertical="center" wrapText="1"/>
      <protection locked="0"/>
    </xf>
    <xf numFmtId="0" fontId="36" fillId="0" borderId="30" xfId="0" applyFont="1" applyBorder="1" applyAlignment="1" applyProtection="1">
      <alignment horizontal="left" vertical="center" wrapText="1"/>
      <protection locked="0"/>
    </xf>
    <xf numFmtId="0" fontId="36" fillId="0" borderId="31" xfId="0" applyFont="1" applyBorder="1" applyAlignment="1" applyProtection="1">
      <alignment horizontal="left" vertical="center" wrapText="1"/>
      <protection locked="0"/>
    </xf>
    <xf numFmtId="0" fontId="36" fillId="0" borderId="32" xfId="0" applyFont="1" applyBorder="1" applyAlignment="1" applyProtection="1">
      <alignment horizontal="left" vertical="center" wrapText="1"/>
      <protection locked="0"/>
    </xf>
    <xf numFmtId="0" fontId="36" fillId="0" borderId="33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/>
      <protection locked="0"/>
    </xf>
    <xf numFmtId="0" fontId="39" fillId="0" borderId="35" xfId="0" applyFont="1" applyBorder="1" applyAlignment="1" applyProtection="1">
      <alignment horizontal="left" vertical="center" wrapText="1"/>
      <protection locked="0"/>
    </xf>
    <xf numFmtId="0" fontId="39" fillId="0" borderId="34" xfId="0" applyFont="1" applyBorder="1" applyAlignment="1" applyProtection="1">
      <alignment horizontal="left" vertical="center" wrapText="1"/>
      <protection locked="0"/>
    </xf>
    <xf numFmtId="0" fontId="39" fillId="0" borderId="36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1" xfId="0" applyFont="1" applyBorder="1" applyAlignment="1" applyProtection="1">
      <alignment horizontal="center" vertical="top"/>
      <protection locked="0"/>
    </xf>
    <xf numFmtId="0" fontId="39" fillId="0" borderId="35" xfId="0" applyFont="1" applyBorder="1" applyAlignment="1" applyProtection="1">
      <alignment horizontal="left" vertical="center"/>
      <protection locked="0"/>
    </xf>
    <xf numFmtId="0" fontId="39" fillId="0" borderId="36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vertical="center"/>
      <protection locked="0"/>
    </xf>
    <xf numFmtId="0" fontId="38" fillId="0" borderId="1" xfId="0" applyFont="1" applyBorder="1" applyAlignment="1" applyProtection="1">
      <alignment vertical="center"/>
      <protection locked="0"/>
    </xf>
    <xf numFmtId="0" fontId="41" fillId="0" borderId="34" xfId="0" applyFont="1" applyBorder="1" applyAlignment="1" applyProtection="1">
      <alignment vertical="center"/>
      <protection locked="0"/>
    </xf>
    <xf numFmtId="0" fontId="38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9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41" fillId="0" borderId="34" xfId="0" applyFont="1" applyBorder="1" applyAlignment="1" applyProtection="1">
      <protection locked="0"/>
    </xf>
    <xf numFmtId="0" fontId="36" fillId="0" borderId="32" xfId="0" applyFont="1" applyBorder="1" applyAlignment="1" applyProtection="1">
      <alignment vertical="top"/>
      <protection locked="0"/>
    </xf>
    <xf numFmtId="0" fontId="36" fillId="0" borderId="33" xfId="0" applyFont="1" applyBorder="1" applyAlignment="1" applyProtection="1">
      <alignment vertical="top"/>
      <protection locked="0"/>
    </xf>
    <xf numFmtId="0" fontId="36" fillId="0" borderId="1" xfId="0" applyFont="1" applyBorder="1" applyAlignment="1" applyProtection="1">
      <alignment horizontal="center" vertical="center"/>
      <protection locked="0"/>
    </xf>
    <xf numFmtId="0" fontId="36" fillId="0" borderId="1" xfId="0" applyFont="1" applyBorder="1" applyAlignment="1" applyProtection="1">
      <alignment horizontal="left" vertical="top"/>
      <protection locked="0"/>
    </xf>
    <xf numFmtId="0" fontId="36" fillId="0" borderId="35" xfId="0" applyFont="1" applyBorder="1" applyAlignment="1" applyProtection="1">
      <alignment vertical="top"/>
      <protection locked="0"/>
    </xf>
    <xf numFmtId="0" fontId="36" fillId="0" borderId="34" xfId="0" applyFont="1" applyBorder="1" applyAlignment="1" applyProtection="1">
      <alignment vertical="top"/>
      <protection locked="0"/>
    </xf>
    <xf numFmtId="0" fontId="36" fillId="0" borderId="36" xfId="0" applyFont="1" applyBorder="1" applyAlignment="1" applyProtection="1">
      <alignment vertical="top"/>
      <protection locked="0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17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19" fillId="0" borderId="15" xfId="0" applyFont="1" applyBorder="1" applyAlignment="1">
      <alignment horizontal="center" vertical="center"/>
    </xf>
    <xf numFmtId="0" fontId="19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0" fontId="22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0" fillId="0" borderId="0" xfId="0"/>
    <xf numFmtId="0" fontId="15" fillId="0" borderId="0" xfId="0" applyFont="1" applyBorder="1" applyAlignment="1" applyProtection="1">
      <alignment horizontal="left" vertical="center" wrapText="1"/>
    </xf>
    <xf numFmtId="0" fontId="15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horizontal="left" vertical="center"/>
    </xf>
    <xf numFmtId="0" fontId="15" fillId="0" borderId="0" xfId="0" applyFont="1" applyAlignment="1" applyProtection="1">
      <alignment horizontal="left" vertical="center" wrapText="1"/>
    </xf>
    <xf numFmtId="0" fontId="15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9" fillId="2" borderId="0" xfId="1" applyFont="1" applyFill="1" applyAlignment="1">
      <alignment vertical="center"/>
    </xf>
    <xf numFmtId="0" fontId="39" fillId="0" borderId="1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37" fillId="0" borderId="1" xfId="0" applyFont="1" applyBorder="1" applyAlignment="1" applyProtection="1">
      <alignment horizontal="center" vertical="center" wrapText="1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49" fontId="39" fillId="0" borderId="1" xfId="0" applyNumberFormat="1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38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2"/>
  <sheetViews>
    <sheetView showGridLines="0" workbookViewId="0">
      <pane ySplit="1" topLeftCell="A161" activePane="bottomLeft" state="frozen"/>
      <selection pane="bottomLeft" activeCell="A161" sqref="A161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3" t="s">
        <v>0</v>
      </c>
      <c r="B1" s="14"/>
      <c r="C1" s="14"/>
      <c r="D1" s="15" t="s">
        <v>1</v>
      </c>
      <c r="E1" s="14"/>
      <c r="F1" s="14"/>
      <c r="G1" s="14"/>
      <c r="H1" s="14"/>
      <c r="I1" s="14"/>
      <c r="J1" s="14"/>
      <c r="K1" s="16" t="s">
        <v>2</v>
      </c>
      <c r="L1" s="16"/>
      <c r="M1" s="16"/>
      <c r="N1" s="16"/>
      <c r="O1" s="16"/>
      <c r="P1" s="16"/>
      <c r="Q1" s="16"/>
      <c r="R1" s="16"/>
      <c r="S1" s="16"/>
      <c r="T1" s="14"/>
      <c r="U1" s="14"/>
      <c r="V1" s="14"/>
      <c r="W1" s="16" t="s">
        <v>3</v>
      </c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7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9" t="s">
        <v>4</v>
      </c>
      <c r="BB1" s="19" t="s">
        <v>5</v>
      </c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T1" s="20" t="s">
        <v>6</v>
      </c>
      <c r="BU1" s="20" t="s">
        <v>6</v>
      </c>
      <c r="BV1" s="20" t="s">
        <v>7</v>
      </c>
    </row>
    <row r="2" spans="1:74" ht="36.950000000000003" customHeight="1">
      <c r="AR2" s="354"/>
      <c r="AS2" s="354"/>
      <c r="AT2" s="354"/>
      <c r="AU2" s="354"/>
      <c r="AV2" s="354"/>
      <c r="AW2" s="354"/>
      <c r="AX2" s="354"/>
      <c r="AY2" s="354"/>
      <c r="AZ2" s="354"/>
      <c r="BA2" s="354"/>
      <c r="BB2" s="354"/>
      <c r="BC2" s="354"/>
      <c r="BD2" s="354"/>
      <c r="BE2" s="354"/>
      <c r="BS2" s="21" t="s">
        <v>8</v>
      </c>
      <c r="BT2" s="21" t="s">
        <v>9</v>
      </c>
    </row>
    <row r="3" spans="1:74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4"/>
      <c r="BS3" s="21" t="s">
        <v>8</v>
      </c>
      <c r="BT3" s="21" t="s">
        <v>10</v>
      </c>
    </row>
    <row r="4" spans="1:74" ht="36.950000000000003" customHeight="1">
      <c r="B4" s="25"/>
      <c r="C4" s="26"/>
      <c r="D4" s="27" t="s">
        <v>11</v>
      </c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8"/>
      <c r="AS4" s="29" t="s">
        <v>12</v>
      </c>
      <c r="BE4" s="30" t="s">
        <v>13</v>
      </c>
      <c r="BS4" s="21" t="s">
        <v>14</v>
      </c>
    </row>
    <row r="5" spans="1:74" ht="14.45" customHeight="1">
      <c r="B5" s="25"/>
      <c r="C5" s="26"/>
      <c r="D5" s="31" t="s">
        <v>15</v>
      </c>
      <c r="E5" s="26"/>
      <c r="F5" s="26"/>
      <c r="G5" s="26"/>
      <c r="H5" s="26"/>
      <c r="I5" s="26"/>
      <c r="J5" s="26"/>
      <c r="K5" s="315" t="s">
        <v>16</v>
      </c>
      <c r="L5" s="316"/>
      <c r="M5" s="316"/>
      <c r="N5" s="316"/>
      <c r="O5" s="316"/>
      <c r="P5" s="316"/>
      <c r="Q5" s="316"/>
      <c r="R5" s="316"/>
      <c r="S5" s="316"/>
      <c r="T5" s="316"/>
      <c r="U5" s="316"/>
      <c r="V5" s="316"/>
      <c r="W5" s="316"/>
      <c r="X5" s="316"/>
      <c r="Y5" s="316"/>
      <c r="Z5" s="316"/>
      <c r="AA5" s="316"/>
      <c r="AB5" s="316"/>
      <c r="AC5" s="316"/>
      <c r="AD5" s="316"/>
      <c r="AE5" s="316"/>
      <c r="AF5" s="316"/>
      <c r="AG5" s="316"/>
      <c r="AH5" s="316"/>
      <c r="AI5" s="316"/>
      <c r="AJ5" s="316"/>
      <c r="AK5" s="316"/>
      <c r="AL5" s="316"/>
      <c r="AM5" s="316"/>
      <c r="AN5" s="316"/>
      <c r="AO5" s="316"/>
      <c r="AP5" s="26"/>
      <c r="AQ5" s="28"/>
      <c r="BE5" s="313" t="s">
        <v>17</v>
      </c>
      <c r="BS5" s="21" t="s">
        <v>8</v>
      </c>
    </row>
    <row r="6" spans="1:74" ht="36.950000000000003" customHeight="1">
      <c r="B6" s="25"/>
      <c r="C6" s="26"/>
      <c r="D6" s="33" t="s">
        <v>18</v>
      </c>
      <c r="E6" s="26"/>
      <c r="F6" s="26"/>
      <c r="G6" s="26"/>
      <c r="H6" s="26"/>
      <c r="I6" s="26"/>
      <c r="J6" s="26"/>
      <c r="K6" s="317" t="s">
        <v>19</v>
      </c>
      <c r="L6" s="316"/>
      <c r="M6" s="316"/>
      <c r="N6" s="316"/>
      <c r="O6" s="316"/>
      <c r="P6" s="316"/>
      <c r="Q6" s="316"/>
      <c r="R6" s="316"/>
      <c r="S6" s="316"/>
      <c r="T6" s="316"/>
      <c r="U6" s="316"/>
      <c r="V6" s="316"/>
      <c r="W6" s="316"/>
      <c r="X6" s="316"/>
      <c r="Y6" s="316"/>
      <c r="Z6" s="316"/>
      <c r="AA6" s="316"/>
      <c r="AB6" s="316"/>
      <c r="AC6" s="316"/>
      <c r="AD6" s="316"/>
      <c r="AE6" s="316"/>
      <c r="AF6" s="316"/>
      <c r="AG6" s="316"/>
      <c r="AH6" s="316"/>
      <c r="AI6" s="316"/>
      <c r="AJ6" s="316"/>
      <c r="AK6" s="316"/>
      <c r="AL6" s="316"/>
      <c r="AM6" s="316"/>
      <c r="AN6" s="316"/>
      <c r="AO6" s="316"/>
      <c r="AP6" s="26"/>
      <c r="AQ6" s="28"/>
      <c r="BE6" s="314"/>
      <c r="BS6" s="21" t="s">
        <v>8</v>
      </c>
    </row>
    <row r="7" spans="1:74" ht="14.45" customHeight="1">
      <c r="B7" s="25"/>
      <c r="C7" s="26"/>
      <c r="D7" s="34" t="s">
        <v>20</v>
      </c>
      <c r="E7" s="26"/>
      <c r="F7" s="26"/>
      <c r="G7" s="26"/>
      <c r="H7" s="26"/>
      <c r="I7" s="26"/>
      <c r="J7" s="26"/>
      <c r="K7" s="32" t="s">
        <v>21</v>
      </c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34" t="s">
        <v>22</v>
      </c>
      <c r="AL7" s="26"/>
      <c r="AM7" s="26"/>
      <c r="AN7" s="32" t="s">
        <v>21</v>
      </c>
      <c r="AO7" s="26"/>
      <c r="AP7" s="26"/>
      <c r="AQ7" s="28"/>
      <c r="BE7" s="314"/>
      <c r="BS7" s="21" t="s">
        <v>8</v>
      </c>
    </row>
    <row r="8" spans="1:74" ht="14.45" customHeight="1">
      <c r="B8" s="25"/>
      <c r="C8" s="26"/>
      <c r="D8" s="34" t="s">
        <v>23</v>
      </c>
      <c r="E8" s="26"/>
      <c r="F8" s="26"/>
      <c r="G8" s="26"/>
      <c r="H8" s="26"/>
      <c r="I8" s="26"/>
      <c r="J8" s="26"/>
      <c r="K8" s="32" t="s">
        <v>24</v>
      </c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34" t="s">
        <v>25</v>
      </c>
      <c r="AL8" s="26"/>
      <c r="AM8" s="26"/>
      <c r="AN8" s="35" t="s">
        <v>26</v>
      </c>
      <c r="AO8" s="26"/>
      <c r="AP8" s="26"/>
      <c r="AQ8" s="28"/>
      <c r="BE8" s="314"/>
      <c r="BS8" s="21" t="s">
        <v>8</v>
      </c>
    </row>
    <row r="9" spans="1:74" ht="14.45" customHeight="1">
      <c r="B9" s="25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8"/>
      <c r="BE9" s="314"/>
      <c r="BS9" s="21" t="s">
        <v>8</v>
      </c>
    </row>
    <row r="10" spans="1:74" ht="14.45" customHeight="1">
      <c r="B10" s="25"/>
      <c r="C10" s="26"/>
      <c r="D10" s="34" t="s">
        <v>27</v>
      </c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34" t="s">
        <v>28</v>
      </c>
      <c r="AL10" s="26"/>
      <c r="AM10" s="26"/>
      <c r="AN10" s="32" t="s">
        <v>29</v>
      </c>
      <c r="AO10" s="26"/>
      <c r="AP10" s="26"/>
      <c r="AQ10" s="28"/>
      <c r="BE10" s="314"/>
      <c r="BS10" s="21" t="s">
        <v>8</v>
      </c>
    </row>
    <row r="11" spans="1:74" ht="18.399999999999999" customHeight="1">
      <c r="B11" s="25"/>
      <c r="C11" s="26"/>
      <c r="D11" s="26"/>
      <c r="E11" s="32" t="s">
        <v>30</v>
      </c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34" t="s">
        <v>31</v>
      </c>
      <c r="AL11" s="26"/>
      <c r="AM11" s="26"/>
      <c r="AN11" s="32" t="s">
        <v>32</v>
      </c>
      <c r="AO11" s="26"/>
      <c r="AP11" s="26"/>
      <c r="AQ11" s="28"/>
      <c r="BE11" s="314"/>
      <c r="BS11" s="21" t="s">
        <v>8</v>
      </c>
    </row>
    <row r="12" spans="1:74" ht="6.95" customHeight="1">
      <c r="B12" s="25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8"/>
      <c r="BE12" s="314"/>
      <c r="BS12" s="21" t="s">
        <v>8</v>
      </c>
    </row>
    <row r="13" spans="1:74" ht="14.45" customHeight="1">
      <c r="B13" s="25"/>
      <c r="C13" s="26"/>
      <c r="D13" s="34" t="s">
        <v>33</v>
      </c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34" t="s">
        <v>28</v>
      </c>
      <c r="AL13" s="26"/>
      <c r="AM13" s="26"/>
      <c r="AN13" s="36" t="s">
        <v>34</v>
      </c>
      <c r="AO13" s="26"/>
      <c r="AP13" s="26"/>
      <c r="AQ13" s="28"/>
      <c r="BE13" s="314"/>
      <c r="BS13" s="21" t="s">
        <v>8</v>
      </c>
    </row>
    <row r="14" spans="1:74">
      <c r="B14" s="25"/>
      <c r="C14" s="26"/>
      <c r="D14" s="26"/>
      <c r="E14" s="318" t="s">
        <v>34</v>
      </c>
      <c r="F14" s="319"/>
      <c r="G14" s="319"/>
      <c r="H14" s="319"/>
      <c r="I14" s="319"/>
      <c r="J14" s="319"/>
      <c r="K14" s="319"/>
      <c r="L14" s="319"/>
      <c r="M14" s="319"/>
      <c r="N14" s="319"/>
      <c r="O14" s="319"/>
      <c r="P14" s="319"/>
      <c r="Q14" s="319"/>
      <c r="R14" s="319"/>
      <c r="S14" s="319"/>
      <c r="T14" s="319"/>
      <c r="U14" s="319"/>
      <c r="V14" s="319"/>
      <c r="W14" s="319"/>
      <c r="X14" s="319"/>
      <c r="Y14" s="319"/>
      <c r="Z14" s="319"/>
      <c r="AA14" s="319"/>
      <c r="AB14" s="319"/>
      <c r="AC14" s="319"/>
      <c r="AD14" s="319"/>
      <c r="AE14" s="319"/>
      <c r="AF14" s="319"/>
      <c r="AG14" s="319"/>
      <c r="AH14" s="319"/>
      <c r="AI14" s="319"/>
      <c r="AJ14" s="319"/>
      <c r="AK14" s="34" t="s">
        <v>31</v>
      </c>
      <c r="AL14" s="26"/>
      <c r="AM14" s="26"/>
      <c r="AN14" s="36" t="s">
        <v>34</v>
      </c>
      <c r="AO14" s="26"/>
      <c r="AP14" s="26"/>
      <c r="AQ14" s="28"/>
      <c r="BE14" s="314"/>
      <c r="BS14" s="21" t="s">
        <v>8</v>
      </c>
    </row>
    <row r="15" spans="1:74" ht="6.95" customHeight="1">
      <c r="B15" s="25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8"/>
      <c r="BE15" s="314"/>
      <c r="BS15" s="21" t="s">
        <v>6</v>
      </c>
    </row>
    <row r="16" spans="1:74" ht="14.45" customHeight="1">
      <c r="B16" s="25"/>
      <c r="C16" s="26"/>
      <c r="D16" s="34" t="s">
        <v>35</v>
      </c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34" t="s">
        <v>28</v>
      </c>
      <c r="AL16" s="26"/>
      <c r="AM16" s="26"/>
      <c r="AN16" s="32" t="s">
        <v>21</v>
      </c>
      <c r="AO16" s="26"/>
      <c r="AP16" s="26"/>
      <c r="AQ16" s="28"/>
      <c r="BE16" s="314"/>
      <c r="BS16" s="21" t="s">
        <v>6</v>
      </c>
    </row>
    <row r="17" spans="2:71" ht="18.399999999999999" customHeight="1">
      <c r="B17" s="25"/>
      <c r="C17" s="26"/>
      <c r="D17" s="26"/>
      <c r="E17" s="32" t="s">
        <v>36</v>
      </c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34" t="s">
        <v>31</v>
      </c>
      <c r="AL17" s="26"/>
      <c r="AM17" s="26"/>
      <c r="AN17" s="32" t="s">
        <v>21</v>
      </c>
      <c r="AO17" s="26"/>
      <c r="AP17" s="26"/>
      <c r="AQ17" s="28"/>
      <c r="BE17" s="314"/>
      <c r="BS17" s="21" t="s">
        <v>37</v>
      </c>
    </row>
    <row r="18" spans="2:71" ht="6.95" customHeight="1">
      <c r="B18" s="25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8"/>
      <c r="BE18" s="314"/>
      <c r="BS18" s="21" t="s">
        <v>8</v>
      </c>
    </row>
    <row r="19" spans="2:71" ht="14.45" customHeight="1">
      <c r="B19" s="25"/>
      <c r="C19" s="26"/>
      <c r="D19" s="34" t="s">
        <v>38</v>
      </c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8"/>
      <c r="BE19" s="314"/>
      <c r="BS19" s="21" t="s">
        <v>8</v>
      </c>
    </row>
    <row r="20" spans="2:71" ht="16.5" customHeight="1">
      <c r="B20" s="25"/>
      <c r="C20" s="26"/>
      <c r="D20" s="26"/>
      <c r="E20" s="320" t="s">
        <v>21</v>
      </c>
      <c r="F20" s="320"/>
      <c r="G20" s="320"/>
      <c r="H20" s="320"/>
      <c r="I20" s="320"/>
      <c r="J20" s="320"/>
      <c r="K20" s="320"/>
      <c r="L20" s="320"/>
      <c r="M20" s="320"/>
      <c r="N20" s="320"/>
      <c r="O20" s="320"/>
      <c r="P20" s="320"/>
      <c r="Q20" s="320"/>
      <c r="R20" s="320"/>
      <c r="S20" s="320"/>
      <c r="T20" s="320"/>
      <c r="U20" s="320"/>
      <c r="V20" s="320"/>
      <c r="W20" s="320"/>
      <c r="X20" s="320"/>
      <c r="Y20" s="320"/>
      <c r="Z20" s="320"/>
      <c r="AA20" s="320"/>
      <c r="AB20" s="320"/>
      <c r="AC20" s="320"/>
      <c r="AD20" s="320"/>
      <c r="AE20" s="320"/>
      <c r="AF20" s="320"/>
      <c r="AG20" s="320"/>
      <c r="AH20" s="320"/>
      <c r="AI20" s="320"/>
      <c r="AJ20" s="320"/>
      <c r="AK20" s="320"/>
      <c r="AL20" s="320"/>
      <c r="AM20" s="320"/>
      <c r="AN20" s="320"/>
      <c r="AO20" s="26"/>
      <c r="AP20" s="26"/>
      <c r="AQ20" s="28"/>
      <c r="BE20" s="314"/>
      <c r="BS20" s="21" t="s">
        <v>6</v>
      </c>
    </row>
    <row r="21" spans="2:71" ht="6.95" customHeight="1">
      <c r="B21" s="25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8"/>
      <c r="BE21" s="314"/>
    </row>
    <row r="22" spans="2:71" ht="6.95" customHeight="1">
      <c r="B22" s="25"/>
      <c r="C22" s="26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7"/>
      <c r="AJ22" s="37"/>
      <c r="AK22" s="37"/>
      <c r="AL22" s="37"/>
      <c r="AM22" s="37"/>
      <c r="AN22" s="37"/>
      <c r="AO22" s="37"/>
      <c r="AP22" s="26"/>
      <c r="AQ22" s="28"/>
      <c r="BE22" s="314"/>
    </row>
    <row r="23" spans="2:71" s="1" customFormat="1" ht="25.9" customHeight="1">
      <c r="B23" s="38"/>
      <c r="C23" s="39"/>
      <c r="D23" s="40" t="s">
        <v>39</v>
      </c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321">
        <f>ROUND(AG51,2)</f>
        <v>0</v>
      </c>
      <c r="AL23" s="322"/>
      <c r="AM23" s="322"/>
      <c r="AN23" s="322"/>
      <c r="AO23" s="322"/>
      <c r="AP23" s="39"/>
      <c r="AQ23" s="42"/>
      <c r="BE23" s="314"/>
    </row>
    <row r="24" spans="2:71" s="1" customFormat="1" ht="6.95" customHeight="1">
      <c r="B24" s="38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/>
      <c r="AK24" s="39"/>
      <c r="AL24" s="39"/>
      <c r="AM24" s="39"/>
      <c r="AN24" s="39"/>
      <c r="AO24" s="39"/>
      <c r="AP24" s="39"/>
      <c r="AQ24" s="42"/>
      <c r="BE24" s="314"/>
    </row>
    <row r="25" spans="2:71" s="1" customFormat="1" ht="13.5">
      <c r="B25" s="38"/>
      <c r="C25" s="39"/>
      <c r="D25" s="39"/>
      <c r="E25" s="39"/>
      <c r="F25" s="39"/>
      <c r="G25" s="39"/>
      <c r="H25" s="39"/>
      <c r="I25" s="39"/>
      <c r="J25" s="39"/>
      <c r="K25" s="39"/>
      <c r="L25" s="323" t="s">
        <v>40</v>
      </c>
      <c r="M25" s="323"/>
      <c r="N25" s="323"/>
      <c r="O25" s="323"/>
      <c r="P25" s="39"/>
      <c r="Q25" s="39"/>
      <c r="R25" s="39"/>
      <c r="S25" s="39"/>
      <c r="T25" s="39"/>
      <c r="U25" s="39"/>
      <c r="V25" s="39"/>
      <c r="W25" s="323" t="s">
        <v>41</v>
      </c>
      <c r="X25" s="323"/>
      <c r="Y25" s="323"/>
      <c r="Z25" s="323"/>
      <c r="AA25" s="323"/>
      <c r="AB25" s="323"/>
      <c r="AC25" s="323"/>
      <c r="AD25" s="323"/>
      <c r="AE25" s="323"/>
      <c r="AF25" s="39"/>
      <c r="AG25" s="39"/>
      <c r="AH25" s="39"/>
      <c r="AI25" s="39"/>
      <c r="AJ25" s="39"/>
      <c r="AK25" s="323" t="s">
        <v>42</v>
      </c>
      <c r="AL25" s="323"/>
      <c r="AM25" s="323"/>
      <c r="AN25" s="323"/>
      <c r="AO25" s="323"/>
      <c r="AP25" s="39"/>
      <c r="AQ25" s="42"/>
      <c r="BE25" s="314"/>
    </row>
    <row r="26" spans="2:71" s="2" customFormat="1" ht="14.45" customHeight="1">
      <c r="B26" s="44"/>
      <c r="C26" s="45"/>
      <c r="D26" s="46" t="s">
        <v>43</v>
      </c>
      <c r="E26" s="45"/>
      <c r="F26" s="46" t="s">
        <v>44</v>
      </c>
      <c r="G26" s="45"/>
      <c r="H26" s="45"/>
      <c r="I26" s="45"/>
      <c r="J26" s="45"/>
      <c r="K26" s="45"/>
      <c r="L26" s="324">
        <v>0.21</v>
      </c>
      <c r="M26" s="325"/>
      <c r="N26" s="325"/>
      <c r="O26" s="325"/>
      <c r="P26" s="45"/>
      <c r="Q26" s="45"/>
      <c r="R26" s="45"/>
      <c r="S26" s="45"/>
      <c r="T26" s="45"/>
      <c r="U26" s="45"/>
      <c r="V26" s="45"/>
      <c r="W26" s="326">
        <f>ROUND(AZ51,2)</f>
        <v>0</v>
      </c>
      <c r="X26" s="325"/>
      <c r="Y26" s="325"/>
      <c r="Z26" s="325"/>
      <c r="AA26" s="325"/>
      <c r="AB26" s="325"/>
      <c r="AC26" s="325"/>
      <c r="AD26" s="325"/>
      <c r="AE26" s="325"/>
      <c r="AF26" s="45"/>
      <c r="AG26" s="45"/>
      <c r="AH26" s="45"/>
      <c r="AI26" s="45"/>
      <c r="AJ26" s="45"/>
      <c r="AK26" s="326">
        <f>ROUND(AV51,2)</f>
        <v>0</v>
      </c>
      <c r="AL26" s="325"/>
      <c r="AM26" s="325"/>
      <c r="AN26" s="325"/>
      <c r="AO26" s="325"/>
      <c r="AP26" s="45"/>
      <c r="AQ26" s="47"/>
      <c r="BE26" s="314"/>
    </row>
    <row r="27" spans="2:71" s="2" customFormat="1" ht="14.45" customHeight="1">
      <c r="B27" s="44"/>
      <c r="C27" s="45"/>
      <c r="D27" s="45"/>
      <c r="E27" s="45"/>
      <c r="F27" s="46" t="s">
        <v>45</v>
      </c>
      <c r="G27" s="45"/>
      <c r="H27" s="45"/>
      <c r="I27" s="45"/>
      <c r="J27" s="45"/>
      <c r="K27" s="45"/>
      <c r="L27" s="324">
        <v>0.15</v>
      </c>
      <c r="M27" s="325"/>
      <c r="N27" s="325"/>
      <c r="O27" s="325"/>
      <c r="P27" s="45"/>
      <c r="Q27" s="45"/>
      <c r="R27" s="45"/>
      <c r="S27" s="45"/>
      <c r="T27" s="45"/>
      <c r="U27" s="45"/>
      <c r="V27" s="45"/>
      <c r="W27" s="326">
        <f>ROUND(BA51,2)</f>
        <v>0</v>
      </c>
      <c r="X27" s="325"/>
      <c r="Y27" s="325"/>
      <c r="Z27" s="325"/>
      <c r="AA27" s="325"/>
      <c r="AB27" s="325"/>
      <c r="AC27" s="325"/>
      <c r="AD27" s="325"/>
      <c r="AE27" s="325"/>
      <c r="AF27" s="45"/>
      <c r="AG27" s="45"/>
      <c r="AH27" s="45"/>
      <c r="AI27" s="45"/>
      <c r="AJ27" s="45"/>
      <c r="AK27" s="326">
        <f>ROUND(AW51,2)</f>
        <v>0</v>
      </c>
      <c r="AL27" s="325"/>
      <c r="AM27" s="325"/>
      <c r="AN27" s="325"/>
      <c r="AO27" s="325"/>
      <c r="AP27" s="45"/>
      <c r="AQ27" s="47"/>
      <c r="BE27" s="314"/>
    </row>
    <row r="28" spans="2:71" s="2" customFormat="1" ht="14.45" hidden="1" customHeight="1">
      <c r="B28" s="44"/>
      <c r="C28" s="45"/>
      <c r="D28" s="45"/>
      <c r="E28" s="45"/>
      <c r="F28" s="46" t="s">
        <v>46</v>
      </c>
      <c r="G28" s="45"/>
      <c r="H28" s="45"/>
      <c r="I28" s="45"/>
      <c r="J28" s="45"/>
      <c r="K28" s="45"/>
      <c r="L28" s="324">
        <v>0.21</v>
      </c>
      <c r="M28" s="325"/>
      <c r="N28" s="325"/>
      <c r="O28" s="325"/>
      <c r="P28" s="45"/>
      <c r="Q28" s="45"/>
      <c r="R28" s="45"/>
      <c r="S28" s="45"/>
      <c r="T28" s="45"/>
      <c r="U28" s="45"/>
      <c r="V28" s="45"/>
      <c r="W28" s="326">
        <f>ROUND(BB51,2)</f>
        <v>0</v>
      </c>
      <c r="X28" s="325"/>
      <c r="Y28" s="325"/>
      <c r="Z28" s="325"/>
      <c r="AA28" s="325"/>
      <c r="AB28" s="325"/>
      <c r="AC28" s="325"/>
      <c r="AD28" s="325"/>
      <c r="AE28" s="325"/>
      <c r="AF28" s="45"/>
      <c r="AG28" s="45"/>
      <c r="AH28" s="45"/>
      <c r="AI28" s="45"/>
      <c r="AJ28" s="45"/>
      <c r="AK28" s="326">
        <v>0</v>
      </c>
      <c r="AL28" s="325"/>
      <c r="AM28" s="325"/>
      <c r="AN28" s="325"/>
      <c r="AO28" s="325"/>
      <c r="AP28" s="45"/>
      <c r="AQ28" s="47"/>
      <c r="BE28" s="314"/>
    </row>
    <row r="29" spans="2:71" s="2" customFormat="1" ht="14.45" hidden="1" customHeight="1">
      <c r="B29" s="44"/>
      <c r="C29" s="45"/>
      <c r="D29" s="45"/>
      <c r="E29" s="45"/>
      <c r="F29" s="46" t="s">
        <v>47</v>
      </c>
      <c r="G29" s="45"/>
      <c r="H29" s="45"/>
      <c r="I29" s="45"/>
      <c r="J29" s="45"/>
      <c r="K29" s="45"/>
      <c r="L29" s="324">
        <v>0.15</v>
      </c>
      <c r="M29" s="325"/>
      <c r="N29" s="325"/>
      <c r="O29" s="325"/>
      <c r="P29" s="45"/>
      <c r="Q29" s="45"/>
      <c r="R29" s="45"/>
      <c r="S29" s="45"/>
      <c r="T29" s="45"/>
      <c r="U29" s="45"/>
      <c r="V29" s="45"/>
      <c r="W29" s="326">
        <f>ROUND(BC51,2)</f>
        <v>0</v>
      </c>
      <c r="X29" s="325"/>
      <c r="Y29" s="325"/>
      <c r="Z29" s="325"/>
      <c r="AA29" s="325"/>
      <c r="AB29" s="325"/>
      <c r="AC29" s="325"/>
      <c r="AD29" s="325"/>
      <c r="AE29" s="325"/>
      <c r="AF29" s="45"/>
      <c r="AG29" s="45"/>
      <c r="AH29" s="45"/>
      <c r="AI29" s="45"/>
      <c r="AJ29" s="45"/>
      <c r="AK29" s="326">
        <v>0</v>
      </c>
      <c r="AL29" s="325"/>
      <c r="AM29" s="325"/>
      <c r="AN29" s="325"/>
      <c r="AO29" s="325"/>
      <c r="AP29" s="45"/>
      <c r="AQ29" s="47"/>
      <c r="BE29" s="314"/>
    </row>
    <row r="30" spans="2:71" s="2" customFormat="1" ht="14.45" hidden="1" customHeight="1">
      <c r="B30" s="44"/>
      <c r="C30" s="45"/>
      <c r="D30" s="45"/>
      <c r="E30" s="45"/>
      <c r="F30" s="46" t="s">
        <v>48</v>
      </c>
      <c r="G30" s="45"/>
      <c r="H30" s="45"/>
      <c r="I30" s="45"/>
      <c r="J30" s="45"/>
      <c r="K30" s="45"/>
      <c r="L30" s="324">
        <v>0</v>
      </c>
      <c r="M30" s="325"/>
      <c r="N30" s="325"/>
      <c r="O30" s="325"/>
      <c r="P30" s="45"/>
      <c r="Q30" s="45"/>
      <c r="R30" s="45"/>
      <c r="S30" s="45"/>
      <c r="T30" s="45"/>
      <c r="U30" s="45"/>
      <c r="V30" s="45"/>
      <c r="W30" s="326">
        <f>ROUND(BD51,2)</f>
        <v>0</v>
      </c>
      <c r="X30" s="325"/>
      <c r="Y30" s="325"/>
      <c r="Z30" s="325"/>
      <c r="AA30" s="325"/>
      <c r="AB30" s="325"/>
      <c r="AC30" s="325"/>
      <c r="AD30" s="325"/>
      <c r="AE30" s="325"/>
      <c r="AF30" s="45"/>
      <c r="AG30" s="45"/>
      <c r="AH30" s="45"/>
      <c r="AI30" s="45"/>
      <c r="AJ30" s="45"/>
      <c r="AK30" s="326">
        <v>0</v>
      </c>
      <c r="AL30" s="325"/>
      <c r="AM30" s="325"/>
      <c r="AN30" s="325"/>
      <c r="AO30" s="325"/>
      <c r="AP30" s="45"/>
      <c r="AQ30" s="47"/>
      <c r="BE30" s="314"/>
    </row>
    <row r="31" spans="2:71" s="1" customFormat="1" ht="6.95" customHeight="1">
      <c r="B31" s="38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39"/>
      <c r="AN31" s="39"/>
      <c r="AO31" s="39"/>
      <c r="AP31" s="39"/>
      <c r="AQ31" s="42"/>
      <c r="BE31" s="314"/>
    </row>
    <row r="32" spans="2:71" s="1" customFormat="1" ht="25.9" customHeight="1">
      <c r="B32" s="38"/>
      <c r="C32" s="48"/>
      <c r="D32" s="49" t="s">
        <v>49</v>
      </c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1" t="s">
        <v>50</v>
      </c>
      <c r="U32" s="50"/>
      <c r="V32" s="50"/>
      <c r="W32" s="50"/>
      <c r="X32" s="327" t="s">
        <v>51</v>
      </c>
      <c r="Y32" s="328"/>
      <c r="Z32" s="328"/>
      <c r="AA32" s="328"/>
      <c r="AB32" s="328"/>
      <c r="AC32" s="50"/>
      <c r="AD32" s="50"/>
      <c r="AE32" s="50"/>
      <c r="AF32" s="50"/>
      <c r="AG32" s="50"/>
      <c r="AH32" s="50"/>
      <c r="AI32" s="50"/>
      <c r="AJ32" s="50"/>
      <c r="AK32" s="329">
        <f>SUM(AK23:AK30)</f>
        <v>0</v>
      </c>
      <c r="AL32" s="328"/>
      <c r="AM32" s="328"/>
      <c r="AN32" s="328"/>
      <c r="AO32" s="330"/>
      <c r="AP32" s="48"/>
      <c r="AQ32" s="52"/>
      <c r="BE32" s="314"/>
    </row>
    <row r="33" spans="2:56" s="1" customFormat="1" ht="6.95" customHeight="1">
      <c r="B33" s="38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  <c r="AK33" s="39"/>
      <c r="AL33" s="39"/>
      <c r="AM33" s="39"/>
      <c r="AN33" s="39"/>
      <c r="AO33" s="39"/>
      <c r="AP33" s="39"/>
      <c r="AQ33" s="42"/>
    </row>
    <row r="34" spans="2:56" s="1" customFormat="1" ht="6.95" customHeight="1">
      <c r="B34" s="53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  <c r="U34" s="54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54"/>
      <c r="AP34" s="54"/>
      <c r="AQ34" s="55"/>
    </row>
    <row r="38" spans="2:56" s="1" customFormat="1" ht="6.95" customHeight="1">
      <c r="B38" s="56"/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  <c r="AH38" s="57"/>
      <c r="AI38" s="57"/>
      <c r="AJ38" s="57"/>
      <c r="AK38" s="57"/>
      <c r="AL38" s="57"/>
      <c r="AM38" s="57"/>
      <c r="AN38" s="57"/>
      <c r="AO38" s="57"/>
      <c r="AP38" s="57"/>
      <c r="AQ38" s="57"/>
      <c r="AR38" s="58"/>
    </row>
    <row r="39" spans="2:56" s="1" customFormat="1" ht="36.950000000000003" customHeight="1">
      <c r="B39" s="38"/>
      <c r="C39" s="59" t="s">
        <v>52</v>
      </c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0"/>
      <c r="R39" s="60"/>
      <c r="S39" s="60"/>
      <c r="T39" s="60"/>
      <c r="U39" s="60"/>
      <c r="V39" s="60"/>
      <c r="W39" s="60"/>
      <c r="X39" s="60"/>
      <c r="Y39" s="60"/>
      <c r="Z39" s="60"/>
      <c r="AA39" s="60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  <c r="AM39" s="60"/>
      <c r="AN39" s="60"/>
      <c r="AO39" s="60"/>
      <c r="AP39" s="60"/>
      <c r="AQ39" s="60"/>
      <c r="AR39" s="58"/>
    </row>
    <row r="40" spans="2:56" s="1" customFormat="1" ht="6.95" customHeight="1">
      <c r="B40" s="38"/>
      <c r="C40" s="60"/>
      <c r="D40" s="60"/>
      <c r="E40" s="60"/>
      <c r="F40" s="60"/>
      <c r="G40" s="60"/>
      <c r="H40" s="60"/>
      <c r="I40" s="60"/>
      <c r="J40" s="60"/>
      <c r="K40" s="60"/>
      <c r="L40" s="60"/>
      <c r="M40" s="60"/>
      <c r="N40" s="60"/>
      <c r="O40" s="60"/>
      <c r="P40" s="60"/>
      <c r="Q40" s="60"/>
      <c r="R40" s="60"/>
      <c r="S40" s="60"/>
      <c r="T40" s="60"/>
      <c r="U40" s="60"/>
      <c r="V40" s="60"/>
      <c r="W40" s="60"/>
      <c r="X40" s="60"/>
      <c r="Y40" s="60"/>
      <c r="Z40" s="60"/>
      <c r="AA40" s="60"/>
      <c r="AB40" s="60"/>
      <c r="AC40" s="60"/>
      <c r="AD40" s="60"/>
      <c r="AE40" s="60"/>
      <c r="AF40" s="60"/>
      <c r="AG40" s="60"/>
      <c r="AH40" s="60"/>
      <c r="AI40" s="60"/>
      <c r="AJ40" s="60"/>
      <c r="AK40" s="60"/>
      <c r="AL40" s="60"/>
      <c r="AM40" s="60"/>
      <c r="AN40" s="60"/>
      <c r="AO40" s="60"/>
      <c r="AP40" s="60"/>
      <c r="AQ40" s="60"/>
      <c r="AR40" s="58"/>
    </row>
    <row r="41" spans="2:56" s="3" customFormat="1" ht="14.45" customHeight="1">
      <c r="B41" s="61"/>
      <c r="C41" s="62" t="s">
        <v>15</v>
      </c>
      <c r="D41" s="63"/>
      <c r="E41" s="63"/>
      <c r="F41" s="63"/>
      <c r="G41" s="63"/>
      <c r="H41" s="63"/>
      <c r="I41" s="63"/>
      <c r="J41" s="63"/>
      <c r="K41" s="63"/>
      <c r="L41" s="63" t="str">
        <f>K5</f>
        <v>2018_185</v>
      </c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64"/>
    </row>
    <row r="42" spans="2:56" s="4" customFormat="1" ht="36.950000000000003" customHeight="1">
      <c r="B42" s="65"/>
      <c r="C42" s="66" t="s">
        <v>18</v>
      </c>
      <c r="D42" s="67"/>
      <c r="E42" s="67"/>
      <c r="F42" s="67"/>
      <c r="G42" s="67"/>
      <c r="H42" s="67"/>
      <c r="I42" s="67"/>
      <c r="J42" s="67"/>
      <c r="K42" s="67"/>
      <c r="L42" s="331" t="str">
        <f>K6</f>
        <v>Oprava staničního zabezpečovacího zařízení Praha Bubny</v>
      </c>
      <c r="M42" s="332"/>
      <c r="N42" s="332"/>
      <c r="O42" s="332"/>
      <c r="P42" s="332"/>
      <c r="Q42" s="332"/>
      <c r="R42" s="332"/>
      <c r="S42" s="332"/>
      <c r="T42" s="332"/>
      <c r="U42" s="332"/>
      <c r="V42" s="332"/>
      <c r="W42" s="332"/>
      <c r="X42" s="332"/>
      <c r="Y42" s="332"/>
      <c r="Z42" s="332"/>
      <c r="AA42" s="332"/>
      <c r="AB42" s="332"/>
      <c r="AC42" s="332"/>
      <c r="AD42" s="332"/>
      <c r="AE42" s="332"/>
      <c r="AF42" s="332"/>
      <c r="AG42" s="332"/>
      <c r="AH42" s="332"/>
      <c r="AI42" s="332"/>
      <c r="AJ42" s="332"/>
      <c r="AK42" s="332"/>
      <c r="AL42" s="332"/>
      <c r="AM42" s="332"/>
      <c r="AN42" s="332"/>
      <c r="AO42" s="332"/>
      <c r="AP42" s="67"/>
      <c r="AQ42" s="67"/>
      <c r="AR42" s="68"/>
    </row>
    <row r="43" spans="2:56" s="1" customFormat="1" ht="6.95" customHeight="1">
      <c r="B43" s="38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58"/>
    </row>
    <row r="44" spans="2:56" s="1" customFormat="1">
      <c r="B44" s="38"/>
      <c r="C44" s="62" t="s">
        <v>23</v>
      </c>
      <c r="D44" s="60"/>
      <c r="E44" s="60"/>
      <c r="F44" s="60"/>
      <c r="G44" s="60"/>
      <c r="H44" s="60"/>
      <c r="I44" s="60"/>
      <c r="J44" s="60"/>
      <c r="K44" s="60"/>
      <c r="L44" s="69" t="str">
        <f>IF(K8="","",K8)</f>
        <v>žst. Praha Bubny</v>
      </c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2" t="s">
        <v>25</v>
      </c>
      <c r="AJ44" s="60"/>
      <c r="AK44" s="60"/>
      <c r="AL44" s="60"/>
      <c r="AM44" s="333" t="str">
        <f>IF(AN8= "","",AN8)</f>
        <v>28. 6. 2018</v>
      </c>
      <c r="AN44" s="333"/>
      <c r="AO44" s="60"/>
      <c r="AP44" s="60"/>
      <c r="AQ44" s="60"/>
      <c r="AR44" s="58"/>
    </row>
    <row r="45" spans="2:56" s="1" customFormat="1" ht="6.95" customHeight="1">
      <c r="B45" s="38"/>
      <c r="C45" s="60"/>
      <c r="D45" s="60"/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  <c r="AM45" s="60"/>
      <c r="AN45" s="60"/>
      <c r="AO45" s="60"/>
      <c r="AP45" s="60"/>
      <c r="AQ45" s="60"/>
      <c r="AR45" s="58"/>
    </row>
    <row r="46" spans="2:56" s="1" customFormat="1">
      <c r="B46" s="38"/>
      <c r="C46" s="62" t="s">
        <v>27</v>
      </c>
      <c r="D46" s="60"/>
      <c r="E46" s="60"/>
      <c r="F46" s="60"/>
      <c r="G46" s="60"/>
      <c r="H46" s="60"/>
      <c r="I46" s="60"/>
      <c r="J46" s="60"/>
      <c r="K46" s="60"/>
      <c r="L46" s="63" t="str">
        <f>IF(E11= "","",E11)</f>
        <v>Správa železniční dopravní cesty,státní organizace</v>
      </c>
      <c r="M46" s="60"/>
      <c r="N46" s="60"/>
      <c r="O46" s="60"/>
      <c r="P46" s="60"/>
      <c r="Q46" s="60"/>
      <c r="R46" s="60"/>
      <c r="S46" s="60"/>
      <c r="T46" s="60"/>
      <c r="U46" s="60"/>
      <c r="V46" s="60"/>
      <c r="W46" s="60"/>
      <c r="X46" s="60"/>
      <c r="Y46" s="60"/>
      <c r="Z46" s="60"/>
      <c r="AA46" s="60"/>
      <c r="AB46" s="60"/>
      <c r="AC46" s="60"/>
      <c r="AD46" s="60"/>
      <c r="AE46" s="60"/>
      <c r="AF46" s="60"/>
      <c r="AG46" s="60"/>
      <c r="AH46" s="60"/>
      <c r="AI46" s="62" t="s">
        <v>35</v>
      </c>
      <c r="AJ46" s="60"/>
      <c r="AK46" s="60"/>
      <c r="AL46" s="60"/>
      <c r="AM46" s="334" t="str">
        <f>IF(E17="","",E17)</f>
        <v xml:space="preserve"> </v>
      </c>
      <c r="AN46" s="334"/>
      <c r="AO46" s="334"/>
      <c r="AP46" s="334"/>
      <c r="AQ46" s="60"/>
      <c r="AR46" s="58"/>
      <c r="AS46" s="335" t="s">
        <v>53</v>
      </c>
      <c r="AT46" s="336"/>
      <c r="AU46" s="71"/>
      <c r="AV46" s="71"/>
      <c r="AW46" s="71"/>
      <c r="AX46" s="71"/>
      <c r="AY46" s="71"/>
      <c r="AZ46" s="71"/>
      <c r="BA46" s="71"/>
      <c r="BB46" s="71"/>
      <c r="BC46" s="71"/>
      <c r="BD46" s="72"/>
    </row>
    <row r="47" spans="2:56" s="1" customFormat="1">
      <c r="B47" s="38"/>
      <c r="C47" s="62" t="s">
        <v>33</v>
      </c>
      <c r="D47" s="60"/>
      <c r="E47" s="60"/>
      <c r="F47" s="60"/>
      <c r="G47" s="60"/>
      <c r="H47" s="60"/>
      <c r="I47" s="60"/>
      <c r="J47" s="60"/>
      <c r="K47" s="60"/>
      <c r="L47" s="63" t="str">
        <f>IF(E14= "Vyplň údaj","",E14)</f>
        <v/>
      </c>
      <c r="M47" s="60"/>
      <c r="N47" s="60"/>
      <c r="O47" s="60"/>
      <c r="P47" s="60"/>
      <c r="Q47" s="60"/>
      <c r="R47" s="60"/>
      <c r="S47" s="60"/>
      <c r="T47" s="60"/>
      <c r="U47" s="60"/>
      <c r="V47" s="60"/>
      <c r="W47" s="60"/>
      <c r="X47" s="60"/>
      <c r="Y47" s="60"/>
      <c r="Z47" s="60"/>
      <c r="AA47" s="60"/>
      <c r="AB47" s="60"/>
      <c r="AC47" s="60"/>
      <c r="AD47" s="60"/>
      <c r="AE47" s="60"/>
      <c r="AF47" s="60"/>
      <c r="AG47" s="60"/>
      <c r="AH47" s="60"/>
      <c r="AI47" s="60"/>
      <c r="AJ47" s="60"/>
      <c r="AK47" s="60"/>
      <c r="AL47" s="60"/>
      <c r="AM47" s="60"/>
      <c r="AN47" s="60"/>
      <c r="AO47" s="60"/>
      <c r="AP47" s="60"/>
      <c r="AQ47" s="60"/>
      <c r="AR47" s="58"/>
      <c r="AS47" s="337"/>
      <c r="AT47" s="338"/>
      <c r="AU47" s="73"/>
      <c r="AV47" s="73"/>
      <c r="AW47" s="73"/>
      <c r="AX47" s="73"/>
      <c r="AY47" s="73"/>
      <c r="AZ47" s="73"/>
      <c r="BA47" s="73"/>
      <c r="BB47" s="73"/>
      <c r="BC47" s="73"/>
      <c r="BD47" s="74"/>
    </row>
    <row r="48" spans="2:56" s="1" customFormat="1" ht="10.9" customHeight="1">
      <c r="B48" s="38"/>
      <c r="C48" s="60"/>
      <c r="D48" s="60"/>
      <c r="E48" s="60"/>
      <c r="F48" s="60"/>
      <c r="G48" s="60"/>
      <c r="H48" s="60"/>
      <c r="I48" s="60"/>
      <c r="J48" s="60"/>
      <c r="K48" s="60"/>
      <c r="L48" s="60"/>
      <c r="M48" s="60"/>
      <c r="N48" s="60"/>
      <c r="O48" s="60"/>
      <c r="P48" s="60"/>
      <c r="Q48" s="60"/>
      <c r="R48" s="60"/>
      <c r="S48" s="60"/>
      <c r="T48" s="60"/>
      <c r="U48" s="60"/>
      <c r="V48" s="60"/>
      <c r="W48" s="60"/>
      <c r="X48" s="60"/>
      <c r="Y48" s="60"/>
      <c r="Z48" s="60"/>
      <c r="AA48" s="60"/>
      <c r="AB48" s="60"/>
      <c r="AC48" s="60"/>
      <c r="AD48" s="60"/>
      <c r="AE48" s="60"/>
      <c r="AF48" s="60"/>
      <c r="AG48" s="60"/>
      <c r="AH48" s="60"/>
      <c r="AI48" s="60"/>
      <c r="AJ48" s="60"/>
      <c r="AK48" s="60"/>
      <c r="AL48" s="60"/>
      <c r="AM48" s="60"/>
      <c r="AN48" s="60"/>
      <c r="AO48" s="60"/>
      <c r="AP48" s="60"/>
      <c r="AQ48" s="60"/>
      <c r="AR48" s="58"/>
      <c r="AS48" s="339"/>
      <c r="AT48" s="340"/>
      <c r="AU48" s="39"/>
      <c r="AV48" s="39"/>
      <c r="AW48" s="39"/>
      <c r="AX48" s="39"/>
      <c r="AY48" s="39"/>
      <c r="AZ48" s="39"/>
      <c r="BA48" s="39"/>
      <c r="BB48" s="39"/>
      <c r="BC48" s="39"/>
      <c r="BD48" s="75"/>
    </row>
    <row r="49" spans="1:91" s="1" customFormat="1" ht="29.25" customHeight="1">
      <c r="B49" s="38"/>
      <c r="C49" s="341" t="s">
        <v>54</v>
      </c>
      <c r="D49" s="342"/>
      <c r="E49" s="342"/>
      <c r="F49" s="342"/>
      <c r="G49" s="342"/>
      <c r="H49" s="76"/>
      <c r="I49" s="343" t="s">
        <v>55</v>
      </c>
      <c r="J49" s="342"/>
      <c r="K49" s="342"/>
      <c r="L49" s="342"/>
      <c r="M49" s="342"/>
      <c r="N49" s="342"/>
      <c r="O49" s="342"/>
      <c r="P49" s="342"/>
      <c r="Q49" s="342"/>
      <c r="R49" s="342"/>
      <c r="S49" s="342"/>
      <c r="T49" s="342"/>
      <c r="U49" s="342"/>
      <c r="V49" s="342"/>
      <c r="W49" s="342"/>
      <c r="X49" s="342"/>
      <c r="Y49" s="342"/>
      <c r="Z49" s="342"/>
      <c r="AA49" s="342"/>
      <c r="AB49" s="342"/>
      <c r="AC49" s="342"/>
      <c r="AD49" s="342"/>
      <c r="AE49" s="342"/>
      <c r="AF49" s="342"/>
      <c r="AG49" s="344" t="s">
        <v>56</v>
      </c>
      <c r="AH49" s="342"/>
      <c r="AI49" s="342"/>
      <c r="AJ49" s="342"/>
      <c r="AK49" s="342"/>
      <c r="AL49" s="342"/>
      <c r="AM49" s="342"/>
      <c r="AN49" s="343" t="s">
        <v>57</v>
      </c>
      <c r="AO49" s="342"/>
      <c r="AP49" s="342"/>
      <c r="AQ49" s="77" t="s">
        <v>58</v>
      </c>
      <c r="AR49" s="58"/>
      <c r="AS49" s="78" t="s">
        <v>59</v>
      </c>
      <c r="AT49" s="79" t="s">
        <v>60</v>
      </c>
      <c r="AU49" s="79" t="s">
        <v>61</v>
      </c>
      <c r="AV49" s="79" t="s">
        <v>62</v>
      </c>
      <c r="AW49" s="79" t="s">
        <v>63</v>
      </c>
      <c r="AX49" s="79" t="s">
        <v>64</v>
      </c>
      <c r="AY49" s="79" t="s">
        <v>65</v>
      </c>
      <c r="AZ49" s="79" t="s">
        <v>66</v>
      </c>
      <c r="BA49" s="79" t="s">
        <v>67</v>
      </c>
      <c r="BB49" s="79" t="s">
        <v>68</v>
      </c>
      <c r="BC49" s="79" t="s">
        <v>69</v>
      </c>
      <c r="BD49" s="80" t="s">
        <v>70</v>
      </c>
    </row>
    <row r="50" spans="1:91" s="1" customFormat="1" ht="10.9" customHeight="1">
      <c r="B50" s="38"/>
      <c r="C50" s="60"/>
      <c r="D50" s="60"/>
      <c r="E50" s="60"/>
      <c r="F50" s="60"/>
      <c r="G50" s="60"/>
      <c r="H50" s="60"/>
      <c r="I50" s="60"/>
      <c r="J50" s="60"/>
      <c r="K50" s="60"/>
      <c r="L50" s="60"/>
      <c r="M50" s="60"/>
      <c r="N50" s="60"/>
      <c r="O50" s="60"/>
      <c r="P50" s="60"/>
      <c r="Q50" s="60"/>
      <c r="R50" s="60"/>
      <c r="S50" s="60"/>
      <c r="T50" s="60"/>
      <c r="U50" s="60"/>
      <c r="V50" s="60"/>
      <c r="W50" s="60"/>
      <c r="X50" s="60"/>
      <c r="Y50" s="60"/>
      <c r="Z50" s="60"/>
      <c r="AA50" s="60"/>
      <c r="AB50" s="60"/>
      <c r="AC50" s="60"/>
      <c r="AD50" s="60"/>
      <c r="AE50" s="60"/>
      <c r="AF50" s="60"/>
      <c r="AG50" s="60"/>
      <c r="AH50" s="60"/>
      <c r="AI50" s="60"/>
      <c r="AJ50" s="60"/>
      <c r="AK50" s="60"/>
      <c r="AL50" s="60"/>
      <c r="AM50" s="60"/>
      <c r="AN50" s="60"/>
      <c r="AO50" s="60"/>
      <c r="AP50" s="60"/>
      <c r="AQ50" s="60"/>
      <c r="AR50" s="58"/>
      <c r="AS50" s="81"/>
      <c r="AT50" s="82"/>
      <c r="AU50" s="82"/>
      <c r="AV50" s="82"/>
      <c r="AW50" s="82"/>
      <c r="AX50" s="82"/>
      <c r="AY50" s="82"/>
      <c r="AZ50" s="82"/>
      <c r="BA50" s="82"/>
      <c r="BB50" s="82"/>
      <c r="BC50" s="82"/>
      <c r="BD50" s="83"/>
    </row>
    <row r="51" spans="1:91" s="4" customFormat="1" ht="32.450000000000003" customHeight="1">
      <c r="B51" s="65"/>
      <c r="C51" s="84" t="s">
        <v>71</v>
      </c>
      <c r="D51" s="85"/>
      <c r="E51" s="85"/>
      <c r="F51" s="85"/>
      <c r="G51" s="85"/>
      <c r="H51" s="85"/>
      <c r="I51" s="85"/>
      <c r="J51" s="85"/>
      <c r="K51" s="85"/>
      <c r="L51" s="85"/>
      <c r="M51" s="85"/>
      <c r="N51" s="85"/>
      <c r="O51" s="85"/>
      <c r="P51" s="85"/>
      <c r="Q51" s="85"/>
      <c r="R51" s="85"/>
      <c r="S51" s="85"/>
      <c r="T51" s="85"/>
      <c r="U51" s="85"/>
      <c r="V51" s="85"/>
      <c r="W51" s="85"/>
      <c r="X51" s="85"/>
      <c r="Y51" s="85"/>
      <c r="Z51" s="85"/>
      <c r="AA51" s="85"/>
      <c r="AB51" s="85"/>
      <c r="AC51" s="85"/>
      <c r="AD51" s="85"/>
      <c r="AE51" s="85"/>
      <c r="AF51" s="85"/>
      <c r="AG51" s="352">
        <f>ROUND(AG52+AG56+AG60,2)</f>
        <v>0</v>
      </c>
      <c r="AH51" s="352"/>
      <c r="AI51" s="352"/>
      <c r="AJ51" s="352"/>
      <c r="AK51" s="352"/>
      <c r="AL51" s="352"/>
      <c r="AM51" s="352"/>
      <c r="AN51" s="353">
        <f t="shared" ref="AN51:AN60" si="0">SUM(AG51,AT51)</f>
        <v>0</v>
      </c>
      <c r="AO51" s="353"/>
      <c r="AP51" s="353"/>
      <c r="AQ51" s="86" t="s">
        <v>21</v>
      </c>
      <c r="AR51" s="68"/>
      <c r="AS51" s="87">
        <f>ROUND(AS52+AS56+AS60,2)</f>
        <v>0</v>
      </c>
      <c r="AT51" s="88">
        <f t="shared" ref="AT51:AT60" si="1">ROUND(SUM(AV51:AW51),2)</f>
        <v>0</v>
      </c>
      <c r="AU51" s="89">
        <f>ROUND(AU52+AU56+AU60,5)</f>
        <v>0</v>
      </c>
      <c r="AV51" s="88">
        <f>ROUND(AZ51*L26,2)</f>
        <v>0</v>
      </c>
      <c r="AW51" s="88">
        <f>ROUND(BA51*L27,2)</f>
        <v>0</v>
      </c>
      <c r="AX51" s="88">
        <f>ROUND(BB51*L26,2)</f>
        <v>0</v>
      </c>
      <c r="AY51" s="88">
        <f>ROUND(BC51*L27,2)</f>
        <v>0</v>
      </c>
      <c r="AZ51" s="88">
        <f>ROUND(AZ52+AZ56+AZ60,2)</f>
        <v>0</v>
      </c>
      <c r="BA51" s="88">
        <f>ROUND(BA52+BA56+BA60,2)</f>
        <v>0</v>
      </c>
      <c r="BB51" s="88">
        <f>ROUND(BB52+BB56+BB60,2)</f>
        <v>0</v>
      </c>
      <c r="BC51" s="88">
        <f>ROUND(BC52+BC56+BC60,2)</f>
        <v>0</v>
      </c>
      <c r="BD51" s="90">
        <f>ROUND(BD52+BD56+BD60,2)</f>
        <v>0</v>
      </c>
      <c r="BS51" s="91" t="s">
        <v>72</v>
      </c>
      <c r="BT51" s="91" t="s">
        <v>73</v>
      </c>
      <c r="BU51" s="92" t="s">
        <v>74</v>
      </c>
      <c r="BV51" s="91" t="s">
        <v>75</v>
      </c>
      <c r="BW51" s="91" t="s">
        <v>7</v>
      </c>
      <c r="BX51" s="91" t="s">
        <v>76</v>
      </c>
      <c r="CL51" s="91" t="s">
        <v>21</v>
      </c>
    </row>
    <row r="52" spans="1:91" s="5" customFormat="1" ht="16.5" customHeight="1">
      <c r="B52" s="93"/>
      <c r="C52" s="94"/>
      <c r="D52" s="348" t="s">
        <v>77</v>
      </c>
      <c r="E52" s="348"/>
      <c r="F52" s="348"/>
      <c r="G52" s="348"/>
      <c r="H52" s="348"/>
      <c r="I52" s="95"/>
      <c r="J52" s="348" t="s">
        <v>78</v>
      </c>
      <c r="K52" s="348"/>
      <c r="L52" s="348"/>
      <c r="M52" s="348"/>
      <c r="N52" s="348"/>
      <c r="O52" s="348"/>
      <c r="P52" s="348"/>
      <c r="Q52" s="348"/>
      <c r="R52" s="348"/>
      <c r="S52" s="348"/>
      <c r="T52" s="348"/>
      <c r="U52" s="348"/>
      <c r="V52" s="348"/>
      <c r="W52" s="348"/>
      <c r="X52" s="348"/>
      <c r="Y52" s="348"/>
      <c r="Z52" s="348"/>
      <c r="AA52" s="348"/>
      <c r="AB52" s="348"/>
      <c r="AC52" s="348"/>
      <c r="AD52" s="348"/>
      <c r="AE52" s="348"/>
      <c r="AF52" s="348"/>
      <c r="AG52" s="347">
        <f>ROUND(SUM(AG53:AG55),2)</f>
        <v>0</v>
      </c>
      <c r="AH52" s="346"/>
      <c r="AI52" s="346"/>
      <c r="AJ52" s="346"/>
      <c r="AK52" s="346"/>
      <c r="AL52" s="346"/>
      <c r="AM52" s="346"/>
      <c r="AN52" s="345">
        <f t="shared" si="0"/>
        <v>0</v>
      </c>
      <c r="AO52" s="346"/>
      <c r="AP52" s="346"/>
      <c r="AQ52" s="96" t="s">
        <v>79</v>
      </c>
      <c r="AR52" s="97"/>
      <c r="AS52" s="98">
        <f>ROUND(SUM(AS53:AS55),2)</f>
        <v>0</v>
      </c>
      <c r="AT52" s="99">
        <f t="shared" si="1"/>
        <v>0</v>
      </c>
      <c r="AU52" s="100">
        <f>ROUND(SUM(AU53:AU55),5)</f>
        <v>0</v>
      </c>
      <c r="AV52" s="99">
        <f>ROUND(AZ52*L26,2)</f>
        <v>0</v>
      </c>
      <c r="AW52" s="99">
        <f>ROUND(BA52*L27,2)</f>
        <v>0</v>
      </c>
      <c r="AX52" s="99">
        <f>ROUND(BB52*L26,2)</f>
        <v>0</v>
      </c>
      <c r="AY52" s="99">
        <f>ROUND(BC52*L27,2)</f>
        <v>0</v>
      </c>
      <c r="AZ52" s="99">
        <f>ROUND(SUM(AZ53:AZ55),2)</f>
        <v>0</v>
      </c>
      <c r="BA52" s="99">
        <f>ROUND(SUM(BA53:BA55),2)</f>
        <v>0</v>
      </c>
      <c r="BB52" s="99">
        <f>ROUND(SUM(BB53:BB55),2)</f>
        <v>0</v>
      </c>
      <c r="BC52" s="99">
        <f>ROUND(SUM(BC53:BC55),2)</f>
        <v>0</v>
      </c>
      <c r="BD52" s="101">
        <f>ROUND(SUM(BD53:BD55),2)</f>
        <v>0</v>
      </c>
      <c r="BS52" s="102" t="s">
        <v>72</v>
      </c>
      <c r="BT52" s="102" t="s">
        <v>80</v>
      </c>
      <c r="BU52" s="102" t="s">
        <v>74</v>
      </c>
      <c r="BV52" s="102" t="s">
        <v>75</v>
      </c>
      <c r="BW52" s="102" t="s">
        <v>81</v>
      </c>
      <c r="BX52" s="102" t="s">
        <v>7</v>
      </c>
      <c r="CL52" s="102" t="s">
        <v>21</v>
      </c>
      <c r="CM52" s="102" t="s">
        <v>82</v>
      </c>
    </row>
    <row r="53" spans="1:91" s="6" customFormat="1" ht="16.5" customHeight="1">
      <c r="A53" s="103" t="s">
        <v>83</v>
      </c>
      <c r="B53" s="104"/>
      <c r="C53" s="105"/>
      <c r="D53" s="105"/>
      <c r="E53" s="351" t="s">
        <v>80</v>
      </c>
      <c r="F53" s="351"/>
      <c r="G53" s="351"/>
      <c r="H53" s="351"/>
      <c r="I53" s="351"/>
      <c r="J53" s="105"/>
      <c r="K53" s="351" t="s">
        <v>84</v>
      </c>
      <c r="L53" s="351"/>
      <c r="M53" s="351"/>
      <c r="N53" s="351"/>
      <c r="O53" s="351"/>
      <c r="P53" s="351"/>
      <c r="Q53" s="351"/>
      <c r="R53" s="351"/>
      <c r="S53" s="351"/>
      <c r="T53" s="351"/>
      <c r="U53" s="351"/>
      <c r="V53" s="351"/>
      <c r="W53" s="351"/>
      <c r="X53" s="351"/>
      <c r="Y53" s="351"/>
      <c r="Z53" s="351"/>
      <c r="AA53" s="351"/>
      <c r="AB53" s="351"/>
      <c r="AC53" s="351"/>
      <c r="AD53" s="351"/>
      <c r="AE53" s="351"/>
      <c r="AF53" s="351"/>
      <c r="AG53" s="349">
        <f>'1 - Technologie zabezpečo...'!J29</f>
        <v>0</v>
      </c>
      <c r="AH53" s="350"/>
      <c r="AI53" s="350"/>
      <c r="AJ53" s="350"/>
      <c r="AK53" s="350"/>
      <c r="AL53" s="350"/>
      <c r="AM53" s="350"/>
      <c r="AN53" s="349">
        <f t="shared" si="0"/>
        <v>0</v>
      </c>
      <c r="AO53" s="350"/>
      <c r="AP53" s="350"/>
      <c r="AQ53" s="106" t="s">
        <v>85</v>
      </c>
      <c r="AR53" s="107"/>
      <c r="AS53" s="108">
        <v>0</v>
      </c>
      <c r="AT53" s="109">
        <f t="shared" si="1"/>
        <v>0</v>
      </c>
      <c r="AU53" s="110">
        <f>'1 - Technologie zabezpečo...'!P85</f>
        <v>0</v>
      </c>
      <c r="AV53" s="109">
        <f>'1 - Technologie zabezpečo...'!J32</f>
        <v>0</v>
      </c>
      <c r="AW53" s="109">
        <f>'1 - Technologie zabezpečo...'!J33</f>
        <v>0</v>
      </c>
      <c r="AX53" s="109">
        <f>'1 - Technologie zabezpečo...'!J34</f>
        <v>0</v>
      </c>
      <c r="AY53" s="109">
        <f>'1 - Technologie zabezpečo...'!J35</f>
        <v>0</v>
      </c>
      <c r="AZ53" s="109">
        <f>'1 - Technologie zabezpečo...'!F32</f>
        <v>0</v>
      </c>
      <c r="BA53" s="109">
        <f>'1 - Technologie zabezpečo...'!F33</f>
        <v>0</v>
      </c>
      <c r="BB53" s="109">
        <f>'1 - Technologie zabezpečo...'!F34</f>
        <v>0</v>
      </c>
      <c r="BC53" s="109">
        <f>'1 - Technologie zabezpečo...'!F35</f>
        <v>0</v>
      </c>
      <c r="BD53" s="111">
        <f>'1 - Technologie zabezpečo...'!F36</f>
        <v>0</v>
      </c>
      <c r="BT53" s="112" t="s">
        <v>82</v>
      </c>
      <c r="BV53" s="112" t="s">
        <v>75</v>
      </c>
      <c r="BW53" s="112" t="s">
        <v>86</v>
      </c>
      <c r="BX53" s="112" t="s">
        <v>81</v>
      </c>
      <c r="CL53" s="112" t="s">
        <v>21</v>
      </c>
    </row>
    <row r="54" spans="1:91" s="6" customFormat="1" ht="16.5" customHeight="1">
      <c r="A54" s="103" t="s">
        <v>83</v>
      </c>
      <c r="B54" s="104"/>
      <c r="C54" s="105"/>
      <c r="D54" s="105"/>
      <c r="E54" s="351" t="s">
        <v>82</v>
      </c>
      <c r="F54" s="351"/>
      <c r="G54" s="351"/>
      <c r="H54" s="351"/>
      <c r="I54" s="351"/>
      <c r="J54" s="105"/>
      <c r="K54" s="351" t="s">
        <v>87</v>
      </c>
      <c r="L54" s="351"/>
      <c r="M54" s="351"/>
      <c r="N54" s="351"/>
      <c r="O54" s="351"/>
      <c r="P54" s="351"/>
      <c r="Q54" s="351"/>
      <c r="R54" s="351"/>
      <c r="S54" s="351"/>
      <c r="T54" s="351"/>
      <c r="U54" s="351"/>
      <c r="V54" s="351"/>
      <c r="W54" s="351"/>
      <c r="X54" s="351"/>
      <c r="Y54" s="351"/>
      <c r="Z54" s="351"/>
      <c r="AA54" s="351"/>
      <c r="AB54" s="351"/>
      <c r="AC54" s="351"/>
      <c r="AD54" s="351"/>
      <c r="AE54" s="351"/>
      <c r="AF54" s="351"/>
      <c r="AG54" s="349">
        <f>'2 - Zemní práce'!J29</f>
        <v>0</v>
      </c>
      <c r="AH54" s="350"/>
      <c r="AI54" s="350"/>
      <c r="AJ54" s="350"/>
      <c r="AK54" s="350"/>
      <c r="AL54" s="350"/>
      <c r="AM54" s="350"/>
      <c r="AN54" s="349">
        <f t="shared" si="0"/>
        <v>0</v>
      </c>
      <c r="AO54" s="350"/>
      <c r="AP54" s="350"/>
      <c r="AQ54" s="106" t="s">
        <v>85</v>
      </c>
      <c r="AR54" s="107"/>
      <c r="AS54" s="108">
        <v>0</v>
      </c>
      <c r="AT54" s="109">
        <f t="shared" si="1"/>
        <v>0</v>
      </c>
      <c r="AU54" s="110">
        <f>'2 - Zemní práce'!P85</f>
        <v>0</v>
      </c>
      <c r="AV54" s="109">
        <f>'2 - Zemní práce'!J32</f>
        <v>0</v>
      </c>
      <c r="AW54" s="109">
        <f>'2 - Zemní práce'!J33</f>
        <v>0</v>
      </c>
      <c r="AX54" s="109">
        <f>'2 - Zemní práce'!J34</f>
        <v>0</v>
      </c>
      <c r="AY54" s="109">
        <f>'2 - Zemní práce'!J35</f>
        <v>0</v>
      </c>
      <c r="AZ54" s="109">
        <f>'2 - Zemní práce'!F32</f>
        <v>0</v>
      </c>
      <c r="BA54" s="109">
        <f>'2 - Zemní práce'!F33</f>
        <v>0</v>
      </c>
      <c r="BB54" s="109">
        <f>'2 - Zemní práce'!F34</f>
        <v>0</v>
      </c>
      <c r="BC54" s="109">
        <f>'2 - Zemní práce'!F35</f>
        <v>0</v>
      </c>
      <c r="BD54" s="111">
        <f>'2 - Zemní práce'!F36</f>
        <v>0</v>
      </c>
      <c r="BT54" s="112" t="s">
        <v>82</v>
      </c>
      <c r="BV54" s="112" t="s">
        <v>75</v>
      </c>
      <c r="BW54" s="112" t="s">
        <v>88</v>
      </c>
      <c r="BX54" s="112" t="s">
        <v>81</v>
      </c>
      <c r="CL54" s="112" t="s">
        <v>21</v>
      </c>
    </row>
    <row r="55" spans="1:91" s="6" customFormat="1" ht="28.5" customHeight="1">
      <c r="A55" s="103" t="s">
        <v>83</v>
      </c>
      <c r="B55" s="104"/>
      <c r="C55" s="105"/>
      <c r="D55" s="105"/>
      <c r="E55" s="351" t="s">
        <v>89</v>
      </c>
      <c r="F55" s="351"/>
      <c r="G55" s="351"/>
      <c r="H55" s="351"/>
      <c r="I55" s="351"/>
      <c r="J55" s="105"/>
      <c r="K55" s="351" t="s">
        <v>90</v>
      </c>
      <c r="L55" s="351"/>
      <c r="M55" s="351"/>
      <c r="N55" s="351"/>
      <c r="O55" s="351"/>
      <c r="P55" s="351"/>
      <c r="Q55" s="351"/>
      <c r="R55" s="351"/>
      <c r="S55" s="351"/>
      <c r="T55" s="351"/>
      <c r="U55" s="351"/>
      <c r="V55" s="351"/>
      <c r="W55" s="351"/>
      <c r="X55" s="351"/>
      <c r="Y55" s="351"/>
      <c r="Z55" s="351"/>
      <c r="AA55" s="351"/>
      <c r="AB55" s="351"/>
      <c r="AC55" s="351"/>
      <c r="AD55" s="351"/>
      <c r="AE55" s="351"/>
      <c r="AF55" s="351"/>
      <c r="AG55" s="349">
        <f>'3 - Materiál dodávaný SSZ...'!J29</f>
        <v>0</v>
      </c>
      <c r="AH55" s="350"/>
      <c r="AI55" s="350"/>
      <c r="AJ55" s="350"/>
      <c r="AK55" s="350"/>
      <c r="AL55" s="350"/>
      <c r="AM55" s="350"/>
      <c r="AN55" s="349">
        <f t="shared" si="0"/>
        <v>0</v>
      </c>
      <c r="AO55" s="350"/>
      <c r="AP55" s="350"/>
      <c r="AQ55" s="106" t="s">
        <v>85</v>
      </c>
      <c r="AR55" s="107"/>
      <c r="AS55" s="108">
        <v>0</v>
      </c>
      <c r="AT55" s="109">
        <f t="shared" si="1"/>
        <v>0</v>
      </c>
      <c r="AU55" s="110">
        <f>'3 - Materiál dodávaný SSZ...'!P83</f>
        <v>0</v>
      </c>
      <c r="AV55" s="109">
        <f>'3 - Materiál dodávaný SSZ...'!J32</f>
        <v>0</v>
      </c>
      <c r="AW55" s="109">
        <f>'3 - Materiál dodávaný SSZ...'!J33</f>
        <v>0</v>
      </c>
      <c r="AX55" s="109">
        <f>'3 - Materiál dodávaný SSZ...'!J34</f>
        <v>0</v>
      </c>
      <c r="AY55" s="109">
        <f>'3 - Materiál dodávaný SSZ...'!J35</f>
        <v>0</v>
      </c>
      <c r="AZ55" s="109">
        <f>'3 - Materiál dodávaný SSZ...'!F32</f>
        <v>0</v>
      </c>
      <c r="BA55" s="109">
        <f>'3 - Materiál dodávaný SSZ...'!F33</f>
        <v>0</v>
      </c>
      <c r="BB55" s="109">
        <f>'3 - Materiál dodávaný SSZ...'!F34</f>
        <v>0</v>
      </c>
      <c r="BC55" s="109">
        <f>'3 - Materiál dodávaný SSZ...'!F35</f>
        <v>0</v>
      </c>
      <c r="BD55" s="111">
        <f>'3 - Materiál dodávaný SSZ...'!F36</f>
        <v>0</v>
      </c>
      <c r="BT55" s="112" t="s">
        <v>82</v>
      </c>
      <c r="BV55" s="112" t="s">
        <v>75</v>
      </c>
      <c r="BW55" s="112" t="s">
        <v>91</v>
      </c>
      <c r="BX55" s="112" t="s">
        <v>81</v>
      </c>
      <c r="CL55" s="112" t="s">
        <v>21</v>
      </c>
    </row>
    <row r="56" spans="1:91" s="5" customFormat="1" ht="16.5" customHeight="1">
      <c r="B56" s="93"/>
      <c r="C56" s="94"/>
      <c r="D56" s="348" t="s">
        <v>92</v>
      </c>
      <c r="E56" s="348"/>
      <c r="F56" s="348"/>
      <c r="G56" s="348"/>
      <c r="H56" s="348"/>
      <c r="I56" s="95"/>
      <c r="J56" s="348" t="s">
        <v>93</v>
      </c>
      <c r="K56" s="348"/>
      <c r="L56" s="348"/>
      <c r="M56" s="348"/>
      <c r="N56" s="348"/>
      <c r="O56" s="348"/>
      <c r="P56" s="348"/>
      <c r="Q56" s="348"/>
      <c r="R56" s="348"/>
      <c r="S56" s="348"/>
      <c r="T56" s="348"/>
      <c r="U56" s="348"/>
      <c r="V56" s="348"/>
      <c r="W56" s="348"/>
      <c r="X56" s="348"/>
      <c r="Y56" s="348"/>
      <c r="Z56" s="348"/>
      <c r="AA56" s="348"/>
      <c r="AB56" s="348"/>
      <c r="AC56" s="348"/>
      <c r="AD56" s="348"/>
      <c r="AE56" s="348"/>
      <c r="AF56" s="348"/>
      <c r="AG56" s="347">
        <f>ROUND(SUM(AG57:AG59),2)</f>
        <v>0</v>
      </c>
      <c r="AH56" s="346"/>
      <c r="AI56" s="346"/>
      <c r="AJ56" s="346"/>
      <c r="AK56" s="346"/>
      <c r="AL56" s="346"/>
      <c r="AM56" s="346"/>
      <c r="AN56" s="345">
        <f t="shared" si="0"/>
        <v>0</v>
      </c>
      <c r="AO56" s="346"/>
      <c r="AP56" s="346"/>
      <c r="AQ56" s="96" t="s">
        <v>94</v>
      </c>
      <c r="AR56" s="97"/>
      <c r="AS56" s="98">
        <f>ROUND(SUM(AS57:AS59),2)</f>
        <v>0</v>
      </c>
      <c r="AT56" s="99">
        <f t="shared" si="1"/>
        <v>0</v>
      </c>
      <c r="AU56" s="100">
        <f>ROUND(SUM(AU57:AU59),5)</f>
        <v>0</v>
      </c>
      <c r="AV56" s="99">
        <f>ROUND(AZ56*L26,2)</f>
        <v>0</v>
      </c>
      <c r="AW56" s="99">
        <f>ROUND(BA56*L27,2)</f>
        <v>0</v>
      </c>
      <c r="AX56" s="99">
        <f>ROUND(BB56*L26,2)</f>
        <v>0</v>
      </c>
      <c r="AY56" s="99">
        <f>ROUND(BC56*L27,2)</f>
        <v>0</v>
      </c>
      <c r="AZ56" s="99">
        <f>ROUND(SUM(AZ57:AZ59),2)</f>
        <v>0</v>
      </c>
      <c r="BA56" s="99">
        <f>ROUND(SUM(BA57:BA59),2)</f>
        <v>0</v>
      </c>
      <c r="BB56" s="99">
        <f>ROUND(SUM(BB57:BB59),2)</f>
        <v>0</v>
      </c>
      <c r="BC56" s="99">
        <f>ROUND(SUM(BC57:BC59),2)</f>
        <v>0</v>
      </c>
      <c r="BD56" s="101">
        <f>ROUND(SUM(BD57:BD59),2)</f>
        <v>0</v>
      </c>
      <c r="BS56" s="102" t="s">
        <v>72</v>
      </c>
      <c r="BT56" s="102" t="s">
        <v>80</v>
      </c>
      <c r="BV56" s="102" t="s">
        <v>75</v>
      </c>
      <c r="BW56" s="102" t="s">
        <v>95</v>
      </c>
      <c r="BX56" s="102" t="s">
        <v>7</v>
      </c>
      <c r="CL56" s="102" t="s">
        <v>21</v>
      </c>
      <c r="CM56" s="102" t="s">
        <v>82</v>
      </c>
    </row>
    <row r="57" spans="1:91" s="6" customFormat="1" ht="16.5" customHeight="1">
      <c r="A57" s="103" t="s">
        <v>83</v>
      </c>
      <c r="B57" s="104"/>
      <c r="C57" s="105"/>
      <c r="D57" s="105"/>
      <c r="E57" s="351" t="s">
        <v>92</v>
      </c>
      <c r="F57" s="351"/>
      <c r="G57" s="351"/>
      <c r="H57" s="351"/>
      <c r="I57" s="351"/>
      <c r="J57" s="105"/>
      <c r="K57" s="351" t="s">
        <v>93</v>
      </c>
      <c r="L57" s="351"/>
      <c r="M57" s="351"/>
      <c r="N57" s="351"/>
      <c r="O57" s="351"/>
      <c r="P57" s="351"/>
      <c r="Q57" s="351"/>
      <c r="R57" s="351"/>
      <c r="S57" s="351"/>
      <c r="T57" s="351"/>
      <c r="U57" s="351"/>
      <c r="V57" s="351"/>
      <c r="W57" s="351"/>
      <c r="X57" s="351"/>
      <c r="Y57" s="351"/>
      <c r="Z57" s="351"/>
      <c r="AA57" s="351"/>
      <c r="AB57" s="351"/>
      <c r="AC57" s="351"/>
      <c r="AD57" s="351"/>
      <c r="AE57" s="351"/>
      <c r="AF57" s="351"/>
      <c r="AG57" s="349">
        <f>'SO 01 - Napájení SZZ'!J27</f>
        <v>0</v>
      </c>
      <c r="AH57" s="350"/>
      <c r="AI57" s="350"/>
      <c r="AJ57" s="350"/>
      <c r="AK57" s="350"/>
      <c r="AL57" s="350"/>
      <c r="AM57" s="350"/>
      <c r="AN57" s="349">
        <f t="shared" si="0"/>
        <v>0</v>
      </c>
      <c r="AO57" s="350"/>
      <c r="AP57" s="350"/>
      <c r="AQ57" s="106" t="s">
        <v>85</v>
      </c>
      <c r="AR57" s="107"/>
      <c r="AS57" s="108">
        <v>0</v>
      </c>
      <c r="AT57" s="109">
        <f t="shared" si="1"/>
        <v>0</v>
      </c>
      <c r="AU57" s="110">
        <f>'SO 01 - Napájení SZZ'!P79</f>
        <v>0</v>
      </c>
      <c r="AV57" s="109">
        <f>'SO 01 - Napájení SZZ'!J30</f>
        <v>0</v>
      </c>
      <c r="AW57" s="109">
        <f>'SO 01 - Napájení SZZ'!J31</f>
        <v>0</v>
      </c>
      <c r="AX57" s="109">
        <f>'SO 01 - Napájení SZZ'!J32</f>
        <v>0</v>
      </c>
      <c r="AY57" s="109">
        <f>'SO 01 - Napájení SZZ'!J33</f>
        <v>0</v>
      </c>
      <c r="AZ57" s="109">
        <f>'SO 01 - Napájení SZZ'!F30</f>
        <v>0</v>
      </c>
      <c r="BA57" s="109">
        <f>'SO 01 - Napájení SZZ'!F31</f>
        <v>0</v>
      </c>
      <c r="BB57" s="109">
        <f>'SO 01 - Napájení SZZ'!F32</f>
        <v>0</v>
      </c>
      <c r="BC57" s="109">
        <f>'SO 01 - Napájení SZZ'!F33</f>
        <v>0</v>
      </c>
      <c r="BD57" s="111">
        <f>'SO 01 - Napájení SZZ'!F34</f>
        <v>0</v>
      </c>
      <c r="BT57" s="112" t="s">
        <v>82</v>
      </c>
      <c r="BU57" s="112" t="s">
        <v>96</v>
      </c>
      <c r="BV57" s="112" t="s">
        <v>75</v>
      </c>
      <c r="BW57" s="112" t="s">
        <v>95</v>
      </c>
      <c r="BX57" s="112" t="s">
        <v>7</v>
      </c>
      <c r="CL57" s="112" t="s">
        <v>21</v>
      </c>
      <c r="CM57" s="112" t="s">
        <v>82</v>
      </c>
    </row>
    <row r="58" spans="1:91" s="6" customFormat="1" ht="16.5" customHeight="1">
      <c r="A58" s="103" t="s">
        <v>83</v>
      </c>
      <c r="B58" s="104"/>
      <c r="C58" s="105"/>
      <c r="D58" s="105"/>
      <c r="E58" s="351" t="s">
        <v>80</v>
      </c>
      <c r="F58" s="351"/>
      <c r="G58" s="351"/>
      <c r="H58" s="351"/>
      <c r="I58" s="351"/>
      <c r="J58" s="105"/>
      <c r="K58" s="351" t="s">
        <v>97</v>
      </c>
      <c r="L58" s="351"/>
      <c r="M58" s="351"/>
      <c r="N58" s="351"/>
      <c r="O58" s="351"/>
      <c r="P58" s="351"/>
      <c r="Q58" s="351"/>
      <c r="R58" s="351"/>
      <c r="S58" s="351"/>
      <c r="T58" s="351"/>
      <c r="U58" s="351"/>
      <c r="V58" s="351"/>
      <c r="W58" s="351"/>
      <c r="X58" s="351"/>
      <c r="Y58" s="351"/>
      <c r="Z58" s="351"/>
      <c r="AA58" s="351"/>
      <c r="AB58" s="351"/>
      <c r="AC58" s="351"/>
      <c r="AD58" s="351"/>
      <c r="AE58" s="351"/>
      <c r="AF58" s="351"/>
      <c r="AG58" s="349">
        <f>'1 - Napájení SZZ - techol...'!J29</f>
        <v>0</v>
      </c>
      <c r="AH58" s="350"/>
      <c r="AI58" s="350"/>
      <c r="AJ58" s="350"/>
      <c r="AK58" s="350"/>
      <c r="AL58" s="350"/>
      <c r="AM58" s="350"/>
      <c r="AN58" s="349">
        <f t="shared" si="0"/>
        <v>0</v>
      </c>
      <c r="AO58" s="350"/>
      <c r="AP58" s="350"/>
      <c r="AQ58" s="106" t="s">
        <v>85</v>
      </c>
      <c r="AR58" s="107"/>
      <c r="AS58" s="108">
        <v>0</v>
      </c>
      <c r="AT58" s="109">
        <f t="shared" si="1"/>
        <v>0</v>
      </c>
      <c r="AU58" s="110">
        <f>'1 - Napájení SZZ - techol...'!P85</f>
        <v>0</v>
      </c>
      <c r="AV58" s="109">
        <f>'1 - Napájení SZZ - techol...'!J32</f>
        <v>0</v>
      </c>
      <c r="AW58" s="109">
        <f>'1 - Napájení SZZ - techol...'!J33</f>
        <v>0</v>
      </c>
      <c r="AX58" s="109">
        <f>'1 - Napájení SZZ - techol...'!J34</f>
        <v>0</v>
      </c>
      <c r="AY58" s="109">
        <f>'1 - Napájení SZZ - techol...'!J35</f>
        <v>0</v>
      </c>
      <c r="AZ58" s="109">
        <f>'1 - Napájení SZZ - techol...'!F32</f>
        <v>0</v>
      </c>
      <c r="BA58" s="109">
        <f>'1 - Napájení SZZ - techol...'!F33</f>
        <v>0</v>
      </c>
      <c r="BB58" s="109">
        <f>'1 - Napájení SZZ - techol...'!F34</f>
        <v>0</v>
      </c>
      <c r="BC58" s="109">
        <f>'1 - Napájení SZZ - techol...'!F35</f>
        <v>0</v>
      </c>
      <c r="BD58" s="111">
        <f>'1 - Napájení SZZ - techol...'!F36</f>
        <v>0</v>
      </c>
      <c r="BT58" s="112" t="s">
        <v>82</v>
      </c>
      <c r="BV58" s="112" t="s">
        <v>75</v>
      </c>
      <c r="BW58" s="112" t="s">
        <v>98</v>
      </c>
      <c r="BX58" s="112" t="s">
        <v>95</v>
      </c>
      <c r="CL58" s="112" t="s">
        <v>21</v>
      </c>
    </row>
    <row r="59" spans="1:91" s="6" customFormat="1" ht="16.5" customHeight="1">
      <c r="A59" s="103" t="s">
        <v>83</v>
      </c>
      <c r="B59" s="104"/>
      <c r="C59" s="105"/>
      <c r="D59" s="105"/>
      <c r="E59" s="351" t="s">
        <v>82</v>
      </c>
      <c r="F59" s="351"/>
      <c r="G59" s="351"/>
      <c r="H59" s="351"/>
      <c r="I59" s="351"/>
      <c r="J59" s="105"/>
      <c r="K59" s="351" t="s">
        <v>99</v>
      </c>
      <c r="L59" s="351"/>
      <c r="M59" s="351"/>
      <c r="N59" s="351"/>
      <c r="O59" s="351"/>
      <c r="P59" s="351"/>
      <c r="Q59" s="351"/>
      <c r="R59" s="351"/>
      <c r="S59" s="351"/>
      <c r="T59" s="351"/>
      <c r="U59" s="351"/>
      <c r="V59" s="351"/>
      <c r="W59" s="351"/>
      <c r="X59" s="351"/>
      <c r="Y59" s="351"/>
      <c r="Z59" s="351"/>
      <c r="AA59" s="351"/>
      <c r="AB59" s="351"/>
      <c r="AC59" s="351"/>
      <c r="AD59" s="351"/>
      <c r="AE59" s="351"/>
      <c r="AF59" s="351"/>
      <c r="AG59" s="349">
        <f>'2 - Napájení SZZ - staveb...'!J29</f>
        <v>0</v>
      </c>
      <c r="AH59" s="350"/>
      <c r="AI59" s="350"/>
      <c r="AJ59" s="350"/>
      <c r="AK59" s="350"/>
      <c r="AL59" s="350"/>
      <c r="AM59" s="350"/>
      <c r="AN59" s="349">
        <f t="shared" si="0"/>
        <v>0</v>
      </c>
      <c r="AO59" s="350"/>
      <c r="AP59" s="350"/>
      <c r="AQ59" s="106" t="s">
        <v>85</v>
      </c>
      <c r="AR59" s="107"/>
      <c r="AS59" s="108">
        <v>0</v>
      </c>
      <c r="AT59" s="109">
        <f t="shared" si="1"/>
        <v>0</v>
      </c>
      <c r="AU59" s="110">
        <f>'2 - Napájení SZZ - staveb...'!P84</f>
        <v>0</v>
      </c>
      <c r="AV59" s="109">
        <f>'2 - Napájení SZZ - staveb...'!J32</f>
        <v>0</v>
      </c>
      <c r="AW59" s="109">
        <f>'2 - Napájení SZZ - staveb...'!J33</f>
        <v>0</v>
      </c>
      <c r="AX59" s="109">
        <f>'2 - Napájení SZZ - staveb...'!J34</f>
        <v>0</v>
      </c>
      <c r="AY59" s="109">
        <f>'2 - Napájení SZZ - staveb...'!J35</f>
        <v>0</v>
      </c>
      <c r="AZ59" s="109">
        <f>'2 - Napájení SZZ - staveb...'!F32</f>
        <v>0</v>
      </c>
      <c r="BA59" s="109">
        <f>'2 - Napájení SZZ - staveb...'!F33</f>
        <v>0</v>
      </c>
      <c r="BB59" s="109">
        <f>'2 - Napájení SZZ - staveb...'!F34</f>
        <v>0</v>
      </c>
      <c r="BC59" s="109">
        <f>'2 - Napájení SZZ - staveb...'!F35</f>
        <v>0</v>
      </c>
      <c r="BD59" s="111">
        <f>'2 - Napájení SZZ - staveb...'!F36</f>
        <v>0</v>
      </c>
      <c r="BT59" s="112" t="s">
        <v>82</v>
      </c>
      <c r="BV59" s="112" t="s">
        <v>75</v>
      </c>
      <c r="BW59" s="112" t="s">
        <v>100</v>
      </c>
      <c r="BX59" s="112" t="s">
        <v>95</v>
      </c>
      <c r="CL59" s="112" t="s">
        <v>21</v>
      </c>
    </row>
    <row r="60" spans="1:91" s="5" customFormat="1" ht="16.5" customHeight="1">
      <c r="A60" s="103" t="s">
        <v>83</v>
      </c>
      <c r="B60" s="93"/>
      <c r="C60" s="94"/>
      <c r="D60" s="348" t="s">
        <v>101</v>
      </c>
      <c r="E60" s="348"/>
      <c r="F60" s="348"/>
      <c r="G60" s="348"/>
      <c r="H60" s="348"/>
      <c r="I60" s="95"/>
      <c r="J60" s="348" t="s">
        <v>101</v>
      </c>
      <c r="K60" s="348"/>
      <c r="L60" s="348"/>
      <c r="M60" s="348"/>
      <c r="N60" s="348"/>
      <c r="O60" s="348"/>
      <c r="P60" s="348"/>
      <c r="Q60" s="348"/>
      <c r="R60" s="348"/>
      <c r="S60" s="348"/>
      <c r="T60" s="348"/>
      <c r="U60" s="348"/>
      <c r="V60" s="348"/>
      <c r="W60" s="348"/>
      <c r="X60" s="348"/>
      <c r="Y60" s="348"/>
      <c r="Z60" s="348"/>
      <c r="AA60" s="348"/>
      <c r="AB60" s="348"/>
      <c r="AC60" s="348"/>
      <c r="AD60" s="348"/>
      <c r="AE60" s="348"/>
      <c r="AF60" s="348"/>
      <c r="AG60" s="345">
        <f>'VRN - VRN'!J27</f>
        <v>0</v>
      </c>
      <c r="AH60" s="346"/>
      <c r="AI60" s="346"/>
      <c r="AJ60" s="346"/>
      <c r="AK60" s="346"/>
      <c r="AL60" s="346"/>
      <c r="AM60" s="346"/>
      <c r="AN60" s="345">
        <f t="shared" si="0"/>
        <v>0</v>
      </c>
      <c r="AO60" s="346"/>
      <c r="AP60" s="346"/>
      <c r="AQ60" s="96" t="s">
        <v>102</v>
      </c>
      <c r="AR60" s="97"/>
      <c r="AS60" s="113">
        <v>0</v>
      </c>
      <c r="AT60" s="114">
        <f t="shared" si="1"/>
        <v>0</v>
      </c>
      <c r="AU60" s="115">
        <f>'VRN - VRN'!P81</f>
        <v>0</v>
      </c>
      <c r="AV60" s="114">
        <f>'VRN - VRN'!J30</f>
        <v>0</v>
      </c>
      <c r="AW60" s="114">
        <f>'VRN - VRN'!J31</f>
        <v>0</v>
      </c>
      <c r="AX60" s="114">
        <f>'VRN - VRN'!J32</f>
        <v>0</v>
      </c>
      <c r="AY60" s="114">
        <f>'VRN - VRN'!J33</f>
        <v>0</v>
      </c>
      <c r="AZ60" s="114">
        <f>'VRN - VRN'!F30</f>
        <v>0</v>
      </c>
      <c r="BA60" s="114">
        <f>'VRN - VRN'!F31</f>
        <v>0</v>
      </c>
      <c r="BB60" s="114">
        <f>'VRN - VRN'!F32</f>
        <v>0</v>
      </c>
      <c r="BC60" s="114">
        <f>'VRN - VRN'!F33</f>
        <v>0</v>
      </c>
      <c r="BD60" s="116">
        <f>'VRN - VRN'!F34</f>
        <v>0</v>
      </c>
      <c r="BT60" s="102" t="s">
        <v>80</v>
      </c>
      <c r="BV60" s="102" t="s">
        <v>75</v>
      </c>
      <c r="BW60" s="102" t="s">
        <v>103</v>
      </c>
      <c r="BX60" s="102" t="s">
        <v>7</v>
      </c>
      <c r="CL60" s="102" t="s">
        <v>21</v>
      </c>
      <c r="CM60" s="102" t="s">
        <v>82</v>
      </c>
    </row>
    <row r="61" spans="1:91" s="1" customFormat="1" ht="30" customHeight="1">
      <c r="B61" s="38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58"/>
    </row>
    <row r="62" spans="1:91" s="1" customFormat="1" ht="6.95" customHeight="1">
      <c r="B62" s="53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  <c r="P62" s="54"/>
      <c r="Q62" s="54"/>
      <c r="R62" s="54"/>
      <c r="S62" s="54"/>
      <c r="T62" s="54"/>
      <c r="U62" s="54"/>
      <c r="V62" s="54"/>
      <c r="W62" s="54"/>
      <c r="X62" s="54"/>
      <c r="Y62" s="54"/>
      <c r="Z62" s="54"/>
      <c r="AA62" s="54"/>
      <c r="AB62" s="54"/>
      <c r="AC62" s="54"/>
      <c r="AD62" s="54"/>
      <c r="AE62" s="54"/>
      <c r="AF62" s="54"/>
      <c r="AG62" s="54"/>
      <c r="AH62" s="54"/>
      <c r="AI62" s="54"/>
      <c r="AJ62" s="54"/>
      <c r="AK62" s="54"/>
      <c r="AL62" s="54"/>
      <c r="AM62" s="54"/>
      <c r="AN62" s="54"/>
      <c r="AO62" s="54"/>
      <c r="AP62" s="54"/>
      <c r="AQ62" s="54"/>
      <c r="AR62" s="58"/>
    </row>
  </sheetData>
  <sheetProtection algorithmName="SHA-512" hashValue="6tmIAP2eTd4+LyeANsret0y33H35kFRFNlm9HhwQt1SSfK9J/O/RIneawBUsL8DkGaFM3l8MVcUa8BbU5vpbmA==" saltValue="m/4Bmws+hNQhuzu3q4rTE+i6TBOLHhZ6587DCoWQA43/entolyOtmXmbaZ3R3NeoNPMEdGRDDP5dQ0egUHeUDg==" spinCount="100000" sheet="1" objects="1" scenarios="1" formatColumns="0" formatRows="0"/>
  <mergeCells count="73">
    <mergeCell ref="AR2:BE2"/>
    <mergeCell ref="AN60:AP60"/>
    <mergeCell ref="AG60:AM60"/>
    <mergeCell ref="D60:H60"/>
    <mergeCell ref="J60:AF60"/>
    <mergeCell ref="AG51:AM51"/>
    <mergeCell ref="AN51:AP51"/>
    <mergeCell ref="AN58:AP58"/>
    <mergeCell ref="AG58:AM58"/>
    <mergeCell ref="E58:I58"/>
    <mergeCell ref="K58:AF58"/>
    <mergeCell ref="AN59:AP59"/>
    <mergeCell ref="AG59:AM59"/>
    <mergeCell ref="E59:I59"/>
    <mergeCell ref="K59:AF59"/>
    <mergeCell ref="AN56:AP56"/>
    <mergeCell ref="AG56:AM56"/>
    <mergeCell ref="D56:H56"/>
    <mergeCell ref="J56:AF56"/>
    <mergeCell ref="AN57:AP57"/>
    <mergeCell ref="AG57:AM57"/>
    <mergeCell ref="E57:I57"/>
    <mergeCell ref="K57:AF57"/>
    <mergeCell ref="AN54:AP54"/>
    <mergeCell ref="AG54:AM54"/>
    <mergeCell ref="E54:I54"/>
    <mergeCell ref="K54:AF54"/>
    <mergeCell ref="AN55:AP55"/>
    <mergeCell ref="AG55:AM55"/>
    <mergeCell ref="E55:I55"/>
    <mergeCell ref="K55:AF55"/>
    <mergeCell ref="AN52:AP52"/>
    <mergeCell ref="AG52:AM52"/>
    <mergeCell ref="D52:H52"/>
    <mergeCell ref="J52:AF52"/>
    <mergeCell ref="AN53:AP53"/>
    <mergeCell ref="AG53:AM53"/>
    <mergeCell ref="E53:I53"/>
    <mergeCell ref="K53:AF53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3" location="'1 - Technologie zabezpečo...'!C2" display="/"/>
    <hyperlink ref="A54" location="'2 - Zemní práce'!C2" display="/"/>
    <hyperlink ref="A55" location="'3 - Materiál dodávaný SSZ...'!C2" display="/"/>
    <hyperlink ref="A57" location="'SO 01 - Napájení SZZ'!C2" display="/"/>
    <hyperlink ref="A58" location="'1 - Napájení SZZ - techol...'!C2" display="/"/>
    <hyperlink ref="A59" location="'2 - Napájení SZZ - staveb...'!C2" display="/"/>
    <hyperlink ref="A60" location="'VRN - VRN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302"/>
  <sheetViews>
    <sheetView showGridLines="0" workbookViewId="0">
      <pane ySplit="1" topLeftCell="A289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7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8"/>
      <c r="B1" s="118"/>
      <c r="C1" s="118"/>
      <c r="D1" s="119" t="s">
        <v>1</v>
      </c>
      <c r="E1" s="118"/>
      <c r="F1" s="120" t="s">
        <v>104</v>
      </c>
      <c r="G1" s="363" t="s">
        <v>105</v>
      </c>
      <c r="H1" s="363"/>
      <c r="I1" s="121"/>
      <c r="J1" s="120" t="s">
        <v>106</v>
      </c>
      <c r="K1" s="119" t="s">
        <v>107</v>
      </c>
      <c r="L1" s="120" t="s">
        <v>108</v>
      </c>
      <c r="M1" s="120"/>
      <c r="N1" s="120"/>
      <c r="O1" s="120"/>
      <c r="P1" s="120"/>
      <c r="Q1" s="120"/>
      <c r="R1" s="120"/>
      <c r="S1" s="120"/>
      <c r="T1" s="120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spans="1:70" ht="36.950000000000003" customHeight="1">
      <c r="L2" s="354"/>
      <c r="M2" s="354"/>
      <c r="N2" s="354"/>
      <c r="O2" s="354"/>
      <c r="P2" s="354"/>
      <c r="Q2" s="354"/>
      <c r="R2" s="354"/>
      <c r="S2" s="354"/>
      <c r="T2" s="354"/>
      <c r="U2" s="354"/>
      <c r="V2" s="354"/>
      <c r="AT2" s="21" t="s">
        <v>86</v>
      </c>
    </row>
    <row r="3" spans="1:70" ht="6.95" customHeight="1">
      <c r="B3" s="22"/>
      <c r="C3" s="23"/>
      <c r="D3" s="23"/>
      <c r="E3" s="23"/>
      <c r="F3" s="23"/>
      <c r="G3" s="23"/>
      <c r="H3" s="23"/>
      <c r="I3" s="122"/>
      <c r="J3" s="23"/>
      <c r="K3" s="24"/>
      <c r="AT3" s="21" t="s">
        <v>82</v>
      </c>
    </row>
    <row r="4" spans="1:70" ht="36.950000000000003" customHeight="1">
      <c r="B4" s="25"/>
      <c r="C4" s="26"/>
      <c r="D4" s="27" t="s">
        <v>109</v>
      </c>
      <c r="E4" s="26"/>
      <c r="F4" s="26"/>
      <c r="G4" s="26"/>
      <c r="H4" s="26"/>
      <c r="I4" s="123"/>
      <c r="J4" s="26"/>
      <c r="K4" s="28"/>
      <c r="M4" s="29" t="s">
        <v>12</v>
      </c>
      <c r="AT4" s="21" t="s">
        <v>6</v>
      </c>
    </row>
    <row r="5" spans="1:70" ht="6.95" customHeight="1">
      <c r="B5" s="25"/>
      <c r="C5" s="26"/>
      <c r="D5" s="26"/>
      <c r="E5" s="26"/>
      <c r="F5" s="26"/>
      <c r="G5" s="26"/>
      <c r="H5" s="26"/>
      <c r="I5" s="123"/>
      <c r="J5" s="26"/>
      <c r="K5" s="28"/>
    </row>
    <row r="6" spans="1:70">
      <c r="B6" s="25"/>
      <c r="C6" s="26"/>
      <c r="D6" s="34" t="s">
        <v>18</v>
      </c>
      <c r="E6" s="26"/>
      <c r="F6" s="26"/>
      <c r="G6" s="26"/>
      <c r="H6" s="26"/>
      <c r="I6" s="123"/>
      <c r="J6" s="26"/>
      <c r="K6" s="28"/>
    </row>
    <row r="7" spans="1:70" ht="16.5" customHeight="1">
      <c r="B7" s="25"/>
      <c r="C7" s="26"/>
      <c r="D7" s="26"/>
      <c r="E7" s="355" t="str">
        <f>'Rekapitulace stavby'!K6</f>
        <v>Oprava staničního zabezpečovacího zařízení Praha Bubny</v>
      </c>
      <c r="F7" s="356"/>
      <c r="G7" s="356"/>
      <c r="H7" s="356"/>
      <c r="I7" s="123"/>
      <c r="J7" s="26"/>
      <c r="K7" s="28"/>
    </row>
    <row r="8" spans="1:70">
      <c r="B8" s="25"/>
      <c r="C8" s="26"/>
      <c r="D8" s="34" t="s">
        <v>110</v>
      </c>
      <c r="E8" s="26"/>
      <c r="F8" s="26"/>
      <c r="G8" s="26"/>
      <c r="H8" s="26"/>
      <c r="I8" s="123"/>
      <c r="J8" s="26"/>
      <c r="K8" s="28"/>
    </row>
    <row r="9" spans="1:70" s="1" customFormat="1" ht="16.5" customHeight="1">
      <c r="B9" s="38"/>
      <c r="C9" s="39"/>
      <c r="D9" s="39"/>
      <c r="E9" s="355" t="s">
        <v>111</v>
      </c>
      <c r="F9" s="357"/>
      <c r="G9" s="357"/>
      <c r="H9" s="357"/>
      <c r="I9" s="124"/>
      <c r="J9" s="39"/>
      <c r="K9" s="42"/>
    </row>
    <row r="10" spans="1:70" s="1" customFormat="1">
      <c r="B10" s="38"/>
      <c r="C10" s="39"/>
      <c r="D10" s="34" t="s">
        <v>112</v>
      </c>
      <c r="E10" s="39"/>
      <c r="F10" s="39"/>
      <c r="G10" s="39"/>
      <c r="H10" s="39"/>
      <c r="I10" s="124"/>
      <c r="J10" s="39"/>
      <c r="K10" s="42"/>
    </row>
    <row r="11" spans="1:70" s="1" customFormat="1" ht="36.950000000000003" customHeight="1">
      <c r="B11" s="38"/>
      <c r="C11" s="39"/>
      <c r="D11" s="39"/>
      <c r="E11" s="358" t="s">
        <v>113</v>
      </c>
      <c r="F11" s="357"/>
      <c r="G11" s="357"/>
      <c r="H11" s="357"/>
      <c r="I11" s="124"/>
      <c r="J11" s="39"/>
      <c r="K11" s="42"/>
    </row>
    <row r="12" spans="1:70" s="1" customFormat="1" ht="13.5">
      <c r="B12" s="38"/>
      <c r="C12" s="39"/>
      <c r="D12" s="39"/>
      <c r="E12" s="39"/>
      <c r="F12" s="39"/>
      <c r="G12" s="39"/>
      <c r="H12" s="39"/>
      <c r="I12" s="124"/>
      <c r="J12" s="39"/>
      <c r="K12" s="42"/>
    </row>
    <row r="13" spans="1:70" s="1" customFormat="1" ht="14.45" customHeight="1">
      <c r="B13" s="38"/>
      <c r="C13" s="39"/>
      <c r="D13" s="34" t="s">
        <v>20</v>
      </c>
      <c r="E13" s="39"/>
      <c r="F13" s="32" t="s">
        <v>21</v>
      </c>
      <c r="G13" s="39"/>
      <c r="H13" s="39"/>
      <c r="I13" s="125" t="s">
        <v>22</v>
      </c>
      <c r="J13" s="32" t="s">
        <v>21</v>
      </c>
      <c r="K13" s="42"/>
    </row>
    <row r="14" spans="1:70" s="1" customFormat="1" ht="14.45" customHeight="1">
      <c r="B14" s="38"/>
      <c r="C14" s="39"/>
      <c r="D14" s="34" t="s">
        <v>23</v>
      </c>
      <c r="E14" s="39"/>
      <c r="F14" s="32" t="s">
        <v>36</v>
      </c>
      <c r="G14" s="39"/>
      <c r="H14" s="39"/>
      <c r="I14" s="125" t="s">
        <v>25</v>
      </c>
      <c r="J14" s="126" t="str">
        <f>'Rekapitulace stavby'!AN8</f>
        <v>28. 6. 2018</v>
      </c>
      <c r="K14" s="42"/>
    </row>
    <row r="15" spans="1:70" s="1" customFormat="1" ht="10.9" customHeight="1">
      <c r="B15" s="38"/>
      <c r="C15" s="39"/>
      <c r="D15" s="39"/>
      <c r="E15" s="39"/>
      <c r="F15" s="39"/>
      <c r="G15" s="39"/>
      <c r="H15" s="39"/>
      <c r="I15" s="124"/>
      <c r="J15" s="39"/>
      <c r="K15" s="42"/>
    </row>
    <row r="16" spans="1:70" s="1" customFormat="1" ht="14.45" customHeight="1">
      <c r="B16" s="38"/>
      <c r="C16" s="39"/>
      <c r="D16" s="34" t="s">
        <v>27</v>
      </c>
      <c r="E16" s="39"/>
      <c r="F16" s="39"/>
      <c r="G16" s="39"/>
      <c r="H16" s="39"/>
      <c r="I16" s="125" t="s">
        <v>28</v>
      </c>
      <c r="J16" s="32" t="str">
        <f>IF('Rekapitulace stavby'!AN10="","",'Rekapitulace stavby'!AN10)</f>
        <v>70994234</v>
      </c>
      <c r="K16" s="42"/>
    </row>
    <row r="17" spans="2:11" s="1" customFormat="1" ht="18" customHeight="1">
      <c r="B17" s="38"/>
      <c r="C17" s="39"/>
      <c r="D17" s="39"/>
      <c r="E17" s="32" t="str">
        <f>IF('Rekapitulace stavby'!E11="","",'Rekapitulace stavby'!E11)</f>
        <v>Správa železniční dopravní cesty,státní organizace</v>
      </c>
      <c r="F17" s="39"/>
      <c r="G17" s="39"/>
      <c r="H17" s="39"/>
      <c r="I17" s="125" t="s">
        <v>31</v>
      </c>
      <c r="J17" s="32" t="str">
        <f>IF('Rekapitulace stavby'!AN11="","",'Rekapitulace stavby'!AN11)</f>
        <v>CZ70994234</v>
      </c>
      <c r="K17" s="42"/>
    </row>
    <row r="18" spans="2:11" s="1" customFormat="1" ht="6.95" customHeight="1">
      <c r="B18" s="38"/>
      <c r="C18" s="39"/>
      <c r="D18" s="39"/>
      <c r="E18" s="39"/>
      <c r="F18" s="39"/>
      <c r="G18" s="39"/>
      <c r="H18" s="39"/>
      <c r="I18" s="124"/>
      <c r="J18" s="39"/>
      <c r="K18" s="42"/>
    </row>
    <row r="19" spans="2:11" s="1" customFormat="1" ht="14.45" customHeight="1">
      <c r="B19" s="38"/>
      <c r="C19" s="39"/>
      <c r="D19" s="34" t="s">
        <v>33</v>
      </c>
      <c r="E19" s="39"/>
      <c r="F19" s="39"/>
      <c r="G19" s="39"/>
      <c r="H19" s="39"/>
      <c r="I19" s="125" t="s">
        <v>28</v>
      </c>
      <c r="J19" s="32" t="str">
        <f>IF('Rekapitulace stavby'!AN13="Vyplň údaj","",IF('Rekapitulace stavby'!AN13="","",'Rekapitulace stavby'!AN13))</f>
        <v/>
      </c>
      <c r="K19" s="42"/>
    </row>
    <row r="20" spans="2:11" s="1" customFormat="1" ht="18" customHeight="1">
      <c r="B20" s="38"/>
      <c r="C20" s="39"/>
      <c r="D20" s="39"/>
      <c r="E20" s="32" t="str">
        <f>IF('Rekapitulace stavby'!E14="Vyplň údaj","",IF('Rekapitulace stavby'!E14="","",'Rekapitulace stavby'!E14))</f>
        <v/>
      </c>
      <c r="F20" s="39"/>
      <c r="G20" s="39"/>
      <c r="H20" s="39"/>
      <c r="I20" s="125" t="s">
        <v>31</v>
      </c>
      <c r="J20" s="32" t="str">
        <f>IF('Rekapitulace stavby'!AN14="Vyplň údaj","",IF('Rekapitulace stavby'!AN14="","",'Rekapitulace stavby'!AN14))</f>
        <v/>
      </c>
      <c r="K20" s="42"/>
    </row>
    <row r="21" spans="2:11" s="1" customFormat="1" ht="6.95" customHeight="1">
      <c r="B21" s="38"/>
      <c r="C21" s="39"/>
      <c r="D21" s="39"/>
      <c r="E21" s="39"/>
      <c r="F21" s="39"/>
      <c r="G21" s="39"/>
      <c r="H21" s="39"/>
      <c r="I21" s="124"/>
      <c r="J21" s="39"/>
      <c r="K21" s="42"/>
    </row>
    <row r="22" spans="2:11" s="1" customFormat="1" ht="14.45" customHeight="1">
      <c r="B22" s="38"/>
      <c r="C22" s="39"/>
      <c r="D22" s="34" t="s">
        <v>35</v>
      </c>
      <c r="E22" s="39"/>
      <c r="F22" s="39"/>
      <c r="G22" s="39"/>
      <c r="H22" s="39"/>
      <c r="I22" s="125" t="s">
        <v>28</v>
      </c>
      <c r="J22" s="32" t="str">
        <f>IF('Rekapitulace stavby'!AN16="","",'Rekapitulace stavby'!AN16)</f>
        <v/>
      </c>
      <c r="K22" s="42"/>
    </row>
    <row r="23" spans="2:11" s="1" customFormat="1" ht="18" customHeight="1">
      <c r="B23" s="38"/>
      <c r="C23" s="39"/>
      <c r="D23" s="39"/>
      <c r="E23" s="32" t="str">
        <f>IF('Rekapitulace stavby'!E17="","",'Rekapitulace stavby'!E17)</f>
        <v xml:space="preserve"> </v>
      </c>
      <c r="F23" s="39"/>
      <c r="G23" s="39"/>
      <c r="H23" s="39"/>
      <c r="I23" s="125" t="s">
        <v>31</v>
      </c>
      <c r="J23" s="32" t="str">
        <f>IF('Rekapitulace stavby'!AN17="","",'Rekapitulace stavby'!AN17)</f>
        <v/>
      </c>
      <c r="K23" s="42"/>
    </row>
    <row r="24" spans="2:11" s="1" customFormat="1" ht="6.95" customHeight="1">
      <c r="B24" s="38"/>
      <c r="C24" s="39"/>
      <c r="D24" s="39"/>
      <c r="E24" s="39"/>
      <c r="F24" s="39"/>
      <c r="G24" s="39"/>
      <c r="H24" s="39"/>
      <c r="I24" s="124"/>
      <c r="J24" s="39"/>
      <c r="K24" s="42"/>
    </row>
    <row r="25" spans="2:11" s="1" customFormat="1" ht="14.45" customHeight="1">
      <c r="B25" s="38"/>
      <c r="C25" s="39"/>
      <c r="D25" s="34" t="s">
        <v>38</v>
      </c>
      <c r="E25" s="39"/>
      <c r="F25" s="39"/>
      <c r="G25" s="39"/>
      <c r="H25" s="39"/>
      <c r="I25" s="124"/>
      <c r="J25" s="39"/>
      <c r="K25" s="42"/>
    </row>
    <row r="26" spans="2:11" s="7" customFormat="1" ht="16.5" customHeight="1">
      <c r="B26" s="127"/>
      <c r="C26" s="128"/>
      <c r="D26" s="128"/>
      <c r="E26" s="320" t="s">
        <v>21</v>
      </c>
      <c r="F26" s="320"/>
      <c r="G26" s="320"/>
      <c r="H26" s="320"/>
      <c r="I26" s="129"/>
      <c r="J26" s="128"/>
      <c r="K26" s="130"/>
    </row>
    <row r="27" spans="2:11" s="1" customFormat="1" ht="6.95" customHeight="1">
      <c r="B27" s="38"/>
      <c r="C27" s="39"/>
      <c r="D27" s="39"/>
      <c r="E27" s="39"/>
      <c r="F27" s="39"/>
      <c r="G27" s="39"/>
      <c r="H27" s="39"/>
      <c r="I27" s="124"/>
      <c r="J27" s="39"/>
      <c r="K27" s="42"/>
    </row>
    <row r="28" spans="2:11" s="1" customFormat="1" ht="6.95" customHeight="1">
      <c r="B28" s="38"/>
      <c r="C28" s="39"/>
      <c r="D28" s="82"/>
      <c r="E28" s="82"/>
      <c r="F28" s="82"/>
      <c r="G28" s="82"/>
      <c r="H28" s="82"/>
      <c r="I28" s="131"/>
      <c r="J28" s="82"/>
      <c r="K28" s="132"/>
    </row>
    <row r="29" spans="2:11" s="1" customFormat="1" ht="25.35" customHeight="1">
      <c r="B29" s="38"/>
      <c r="C29" s="39"/>
      <c r="D29" s="133" t="s">
        <v>39</v>
      </c>
      <c r="E29" s="39"/>
      <c r="F29" s="39"/>
      <c r="G29" s="39"/>
      <c r="H29" s="39"/>
      <c r="I29" s="124"/>
      <c r="J29" s="134">
        <f>ROUND(J85,2)</f>
        <v>0</v>
      </c>
      <c r="K29" s="42"/>
    </row>
    <row r="30" spans="2:11" s="1" customFormat="1" ht="6.95" customHeight="1">
      <c r="B30" s="38"/>
      <c r="C30" s="39"/>
      <c r="D30" s="82"/>
      <c r="E30" s="82"/>
      <c r="F30" s="82"/>
      <c r="G30" s="82"/>
      <c r="H30" s="82"/>
      <c r="I30" s="131"/>
      <c r="J30" s="82"/>
      <c r="K30" s="132"/>
    </row>
    <row r="31" spans="2:11" s="1" customFormat="1" ht="14.45" customHeight="1">
      <c r="B31" s="38"/>
      <c r="C31" s="39"/>
      <c r="D31" s="39"/>
      <c r="E31" s="39"/>
      <c r="F31" s="43" t="s">
        <v>41</v>
      </c>
      <c r="G31" s="39"/>
      <c r="H31" s="39"/>
      <c r="I31" s="135" t="s">
        <v>40</v>
      </c>
      <c r="J31" s="43" t="s">
        <v>42</v>
      </c>
      <c r="K31" s="42"/>
    </row>
    <row r="32" spans="2:11" s="1" customFormat="1" ht="14.45" customHeight="1">
      <c r="B32" s="38"/>
      <c r="C32" s="39"/>
      <c r="D32" s="46" t="s">
        <v>43</v>
      </c>
      <c r="E32" s="46" t="s">
        <v>44</v>
      </c>
      <c r="F32" s="136">
        <f>ROUND(SUM(BE85:BE301), 2)</f>
        <v>0</v>
      </c>
      <c r="G32" s="39"/>
      <c r="H32" s="39"/>
      <c r="I32" s="137">
        <v>0.21</v>
      </c>
      <c r="J32" s="136">
        <f>ROUND(ROUND((SUM(BE85:BE301)), 2)*I32, 2)</f>
        <v>0</v>
      </c>
      <c r="K32" s="42"/>
    </row>
    <row r="33" spans="2:11" s="1" customFormat="1" ht="14.45" customHeight="1">
      <c r="B33" s="38"/>
      <c r="C33" s="39"/>
      <c r="D33" s="39"/>
      <c r="E33" s="46" t="s">
        <v>45</v>
      </c>
      <c r="F33" s="136">
        <f>ROUND(SUM(BF85:BF301), 2)</f>
        <v>0</v>
      </c>
      <c r="G33" s="39"/>
      <c r="H33" s="39"/>
      <c r="I33" s="137">
        <v>0.15</v>
      </c>
      <c r="J33" s="136">
        <f>ROUND(ROUND((SUM(BF85:BF301)), 2)*I33, 2)</f>
        <v>0</v>
      </c>
      <c r="K33" s="42"/>
    </row>
    <row r="34" spans="2:11" s="1" customFormat="1" ht="14.45" hidden="1" customHeight="1">
      <c r="B34" s="38"/>
      <c r="C34" s="39"/>
      <c r="D34" s="39"/>
      <c r="E34" s="46" t="s">
        <v>46</v>
      </c>
      <c r="F34" s="136">
        <f>ROUND(SUM(BG85:BG301), 2)</f>
        <v>0</v>
      </c>
      <c r="G34" s="39"/>
      <c r="H34" s="39"/>
      <c r="I34" s="137">
        <v>0.21</v>
      </c>
      <c r="J34" s="136">
        <v>0</v>
      </c>
      <c r="K34" s="42"/>
    </row>
    <row r="35" spans="2:11" s="1" customFormat="1" ht="14.45" hidden="1" customHeight="1">
      <c r="B35" s="38"/>
      <c r="C35" s="39"/>
      <c r="D35" s="39"/>
      <c r="E35" s="46" t="s">
        <v>47</v>
      </c>
      <c r="F35" s="136">
        <f>ROUND(SUM(BH85:BH301), 2)</f>
        <v>0</v>
      </c>
      <c r="G35" s="39"/>
      <c r="H35" s="39"/>
      <c r="I35" s="137">
        <v>0.15</v>
      </c>
      <c r="J35" s="136">
        <v>0</v>
      </c>
      <c r="K35" s="42"/>
    </row>
    <row r="36" spans="2:11" s="1" customFormat="1" ht="14.45" hidden="1" customHeight="1">
      <c r="B36" s="38"/>
      <c r="C36" s="39"/>
      <c r="D36" s="39"/>
      <c r="E36" s="46" t="s">
        <v>48</v>
      </c>
      <c r="F36" s="136">
        <f>ROUND(SUM(BI85:BI301), 2)</f>
        <v>0</v>
      </c>
      <c r="G36" s="39"/>
      <c r="H36" s="39"/>
      <c r="I36" s="137">
        <v>0</v>
      </c>
      <c r="J36" s="136">
        <v>0</v>
      </c>
      <c r="K36" s="42"/>
    </row>
    <row r="37" spans="2:11" s="1" customFormat="1" ht="6.95" customHeight="1">
      <c r="B37" s="38"/>
      <c r="C37" s="39"/>
      <c r="D37" s="39"/>
      <c r="E37" s="39"/>
      <c r="F37" s="39"/>
      <c r="G37" s="39"/>
      <c r="H37" s="39"/>
      <c r="I37" s="124"/>
      <c r="J37" s="39"/>
      <c r="K37" s="42"/>
    </row>
    <row r="38" spans="2:11" s="1" customFormat="1" ht="25.35" customHeight="1">
      <c r="B38" s="38"/>
      <c r="C38" s="138"/>
      <c r="D38" s="139" t="s">
        <v>49</v>
      </c>
      <c r="E38" s="76"/>
      <c r="F38" s="76"/>
      <c r="G38" s="140" t="s">
        <v>50</v>
      </c>
      <c r="H38" s="141" t="s">
        <v>51</v>
      </c>
      <c r="I38" s="142"/>
      <c r="J38" s="143">
        <f>SUM(J29:J36)</f>
        <v>0</v>
      </c>
      <c r="K38" s="144"/>
    </row>
    <row r="39" spans="2:11" s="1" customFormat="1" ht="14.45" customHeight="1">
      <c r="B39" s="53"/>
      <c r="C39" s="54"/>
      <c r="D39" s="54"/>
      <c r="E39" s="54"/>
      <c r="F39" s="54"/>
      <c r="G39" s="54"/>
      <c r="H39" s="54"/>
      <c r="I39" s="145"/>
      <c r="J39" s="54"/>
      <c r="K39" s="55"/>
    </row>
    <row r="43" spans="2:11" s="1" customFormat="1" ht="6.95" customHeight="1">
      <c r="B43" s="146"/>
      <c r="C43" s="147"/>
      <c r="D43" s="147"/>
      <c r="E43" s="147"/>
      <c r="F43" s="147"/>
      <c r="G43" s="147"/>
      <c r="H43" s="147"/>
      <c r="I43" s="148"/>
      <c r="J43" s="147"/>
      <c r="K43" s="149"/>
    </row>
    <row r="44" spans="2:11" s="1" customFormat="1" ht="36.950000000000003" customHeight="1">
      <c r="B44" s="38"/>
      <c r="C44" s="27" t="s">
        <v>114</v>
      </c>
      <c r="D44" s="39"/>
      <c r="E44" s="39"/>
      <c r="F44" s="39"/>
      <c r="G44" s="39"/>
      <c r="H44" s="39"/>
      <c r="I44" s="124"/>
      <c r="J44" s="39"/>
      <c r="K44" s="42"/>
    </row>
    <row r="45" spans="2:11" s="1" customFormat="1" ht="6.95" customHeight="1">
      <c r="B45" s="38"/>
      <c r="C45" s="39"/>
      <c r="D45" s="39"/>
      <c r="E45" s="39"/>
      <c r="F45" s="39"/>
      <c r="G45" s="39"/>
      <c r="H45" s="39"/>
      <c r="I45" s="124"/>
      <c r="J45" s="39"/>
      <c r="K45" s="42"/>
    </row>
    <row r="46" spans="2:11" s="1" customFormat="1" ht="14.45" customHeight="1">
      <c r="B46" s="38"/>
      <c r="C46" s="34" t="s">
        <v>18</v>
      </c>
      <c r="D46" s="39"/>
      <c r="E46" s="39"/>
      <c r="F46" s="39"/>
      <c r="G46" s="39"/>
      <c r="H46" s="39"/>
      <c r="I46" s="124"/>
      <c r="J46" s="39"/>
      <c r="K46" s="42"/>
    </row>
    <row r="47" spans="2:11" s="1" customFormat="1" ht="16.5" customHeight="1">
      <c r="B47" s="38"/>
      <c r="C47" s="39"/>
      <c r="D47" s="39"/>
      <c r="E47" s="355" t="str">
        <f>E7</f>
        <v>Oprava staničního zabezpečovacího zařízení Praha Bubny</v>
      </c>
      <c r="F47" s="356"/>
      <c r="G47" s="356"/>
      <c r="H47" s="356"/>
      <c r="I47" s="124"/>
      <c r="J47" s="39"/>
      <c r="K47" s="42"/>
    </row>
    <row r="48" spans="2:11">
      <c r="B48" s="25"/>
      <c r="C48" s="34" t="s">
        <v>110</v>
      </c>
      <c r="D48" s="26"/>
      <c r="E48" s="26"/>
      <c r="F48" s="26"/>
      <c r="G48" s="26"/>
      <c r="H48" s="26"/>
      <c r="I48" s="123"/>
      <c r="J48" s="26"/>
      <c r="K48" s="28"/>
    </row>
    <row r="49" spans="2:47" s="1" customFormat="1" ht="16.5" customHeight="1">
      <c r="B49" s="38"/>
      <c r="C49" s="39"/>
      <c r="D49" s="39"/>
      <c r="E49" s="355" t="s">
        <v>111</v>
      </c>
      <c r="F49" s="357"/>
      <c r="G49" s="357"/>
      <c r="H49" s="357"/>
      <c r="I49" s="124"/>
      <c r="J49" s="39"/>
      <c r="K49" s="42"/>
    </row>
    <row r="50" spans="2:47" s="1" customFormat="1" ht="14.45" customHeight="1">
      <c r="B50" s="38"/>
      <c r="C50" s="34" t="s">
        <v>112</v>
      </c>
      <c r="D50" s="39"/>
      <c r="E50" s="39"/>
      <c r="F50" s="39"/>
      <c r="G50" s="39"/>
      <c r="H50" s="39"/>
      <c r="I50" s="124"/>
      <c r="J50" s="39"/>
      <c r="K50" s="42"/>
    </row>
    <row r="51" spans="2:47" s="1" customFormat="1" ht="17.25" customHeight="1">
      <c r="B51" s="38"/>
      <c r="C51" s="39"/>
      <c r="D51" s="39"/>
      <c r="E51" s="358" t="str">
        <f>E11</f>
        <v>1 - Technologie zabezpečovacího zařízení</v>
      </c>
      <c r="F51" s="357"/>
      <c r="G51" s="357"/>
      <c r="H51" s="357"/>
      <c r="I51" s="124"/>
      <c r="J51" s="39"/>
      <c r="K51" s="42"/>
    </row>
    <row r="52" spans="2:47" s="1" customFormat="1" ht="6.95" customHeight="1">
      <c r="B52" s="38"/>
      <c r="C52" s="39"/>
      <c r="D52" s="39"/>
      <c r="E52" s="39"/>
      <c r="F52" s="39"/>
      <c r="G52" s="39"/>
      <c r="H52" s="39"/>
      <c r="I52" s="124"/>
      <c r="J52" s="39"/>
      <c r="K52" s="42"/>
    </row>
    <row r="53" spans="2:47" s="1" customFormat="1" ht="18" customHeight="1">
      <c r="B53" s="38"/>
      <c r="C53" s="34" t="s">
        <v>23</v>
      </c>
      <c r="D53" s="39"/>
      <c r="E53" s="39"/>
      <c r="F53" s="32" t="str">
        <f>F14</f>
        <v xml:space="preserve"> </v>
      </c>
      <c r="G53" s="39"/>
      <c r="H53" s="39"/>
      <c r="I53" s="125" t="s">
        <v>25</v>
      </c>
      <c r="J53" s="126" t="str">
        <f>IF(J14="","",J14)</f>
        <v>28. 6. 2018</v>
      </c>
      <c r="K53" s="42"/>
    </row>
    <row r="54" spans="2:47" s="1" customFormat="1" ht="6.95" customHeight="1">
      <c r="B54" s="38"/>
      <c r="C54" s="39"/>
      <c r="D54" s="39"/>
      <c r="E54" s="39"/>
      <c r="F54" s="39"/>
      <c r="G54" s="39"/>
      <c r="H54" s="39"/>
      <c r="I54" s="124"/>
      <c r="J54" s="39"/>
      <c r="K54" s="42"/>
    </row>
    <row r="55" spans="2:47" s="1" customFormat="1">
      <c r="B55" s="38"/>
      <c r="C55" s="34" t="s">
        <v>27</v>
      </c>
      <c r="D55" s="39"/>
      <c r="E55" s="39"/>
      <c r="F55" s="32" t="str">
        <f>E17</f>
        <v>Správa železniční dopravní cesty,státní organizace</v>
      </c>
      <c r="G55" s="39"/>
      <c r="H55" s="39"/>
      <c r="I55" s="125" t="s">
        <v>35</v>
      </c>
      <c r="J55" s="320" t="str">
        <f>E23</f>
        <v xml:space="preserve"> </v>
      </c>
      <c r="K55" s="42"/>
    </row>
    <row r="56" spans="2:47" s="1" customFormat="1" ht="14.45" customHeight="1">
      <c r="B56" s="38"/>
      <c r="C56" s="34" t="s">
        <v>33</v>
      </c>
      <c r="D56" s="39"/>
      <c r="E56" s="39"/>
      <c r="F56" s="32" t="str">
        <f>IF(E20="","",E20)</f>
        <v/>
      </c>
      <c r="G56" s="39"/>
      <c r="H56" s="39"/>
      <c r="I56" s="124"/>
      <c r="J56" s="359"/>
      <c r="K56" s="42"/>
    </row>
    <row r="57" spans="2:47" s="1" customFormat="1" ht="10.35" customHeight="1">
      <c r="B57" s="38"/>
      <c r="C57" s="39"/>
      <c r="D57" s="39"/>
      <c r="E57" s="39"/>
      <c r="F57" s="39"/>
      <c r="G57" s="39"/>
      <c r="H57" s="39"/>
      <c r="I57" s="124"/>
      <c r="J57" s="39"/>
      <c r="K57" s="42"/>
    </row>
    <row r="58" spans="2:47" s="1" customFormat="1" ht="29.25" customHeight="1">
      <c r="B58" s="38"/>
      <c r="C58" s="150" t="s">
        <v>115</v>
      </c>
      <c r="D58" s="138"/>
      <c r="E58" s="138"/>
      <c r="F58" s="138"/>
      <c r="G58" s="138"/>
      <c r="H58" s="138"/>
      <c r="I58" s="151"/>
      <c r="J58" s="152" t="s">
        <v>116</v>
      </c>
      <c r="K58" s="153"/>
    </row>
    <row r="59" spans="2:47" s="1" customFormat="1" ht="10.35" customHeight="1">
      <c r="B59" s="38"/>
      <c r="C59" s="39"/>
      <c r="D59" s="39"/>
      <c r="E59" s="39"/>
      <c r="F59" s="39"/>
      <c r="G59" s="39"/>
      <c r="H59" s="39"/>
      <c r="I59" s="124"/>
      <c r="J59" s="39"/>
      <c r="K59" s="42"/>
    </row>
    <row r="60" spans="2:47" s="1" customFormat="1" ht="29.25" customHeight="1">
      <c r="B60" s="38"/>
      <c r="C60" s="154" t="s">
        <v>117</v>
      </c>
      <c r="D60" s="39"/>
      <c r="E60" s="39"/>
      <c r="F60" s="39"/>
      <c r="G60" s="39"/>
      <c r="H60" s="39"/>
      <c r="I60" s="124"/>
      <c r="J60" s="134">
        <f>J85</f>
        <v>0</v>
      </c>
      <c r="K60" s="42"/>
      <c r="AU60" s="21" t="s">
        <v>118</v>
      </c>
    </row>
    <row r="61" spans="2:47" s="8" customFormat="1" ht="24.95" customHeight="1">
      <c r="B61" s="155"/>
      <c r="C61" s="156"/>
      <c r="D61" s="157" t="s">
        <v>119</v>
      </c>
      <c r="E61" s="158"/>
      <c r="F61" s="158"/>
      <c r="G61" s="158"/>
      <c r="H61" s="158"/>
      <c r="I61" s="159"/>
      <c r="J61" s="160">
        <f>J86</f>
        <v>0</v>
      </c>
      <c r="K61" s="161"/>
    </row>
    <row r="62" spans="2:47" s="9" customFormat="1" ht="19.899999999999999" customHeight="1">
      <c r="B62" s="162"/>
      <c r="C62" s="163"/>
      <c r="D62" s="164" t="s">
        <v>120</v>
      </c>
      <c r="E62" s="165"/>
      <c r="F62" s="165"/>
      <c r="G62" s="165"/>
      <c r="H62" s="165"/>
      <c r="I62" s="166"/>
      <c r="J62" s="167">
        <f>J87</f>
        <v>0</v>
      </c>
      <c r="K62" s="168"/>
    </row>
    <row r="63" spans="2:47" s="8" customFormat="1" ht="24.95" customHeight="1">
      <c r="B63" s="155"/>
      <c r="C63" s="156"/>
      <c r="D63" s="157" t="s">
        <v>121</v>
      </c>
      <c r="E63" s="158"/>
      <c r="F63" s="158"/>
      <c r="G63" s="158"/>
      <c r="H63" s="158"/>
      <c r="I63" s="159"/>
      <c r="J63" s="160">
        <f>J93</f>
        <v>0</v>
      </c>
      <c r="K63" s="161"/>
    </row>
    <row r="64" spans="2:47" s="1" customFormat="1" ht="21.75" customHeight="1">
      <c r="B64" s="38"/>
      <c r="C64" s="39"/>
      <c r="D64" s="39"/>
      <c r="E64" s="39"/>
      <c r="F64" s="39"/>
      <c r="G64" s="39"/>
      <c r="H64" s="39"/>
      <c r="I64" s="124"/>
      <c r="J64" s="39"/>
      <c r="K64" s="42"/>
    </row>
    <row r="65" spans="2:12" s="1" customFormat="1" ht="6.95" customHeight="1">
      <c r="B65" s="53"/>
      <c r="C65" s="54"/>
      <c r="D65" s="54"/>
      <c r="E65" s="54"/>
      <c r="F65" s="54"/>
      <c r="G65" s="54"/>
      <c r="H65" s="54"/>
      <c r="I65" s="145"/>
      <c r="J65" s="54"/>
      <c r="K65" s="55"/>
    </row>
    <row r="69" spans="2:12" s="1" customFormat="1" ht="6.95" customHeight="1">
      <c r="B69" s="56"/>
      <c r="C69" s="57"/>
      <c r="D69" s="57"/>
      <c r="E69" s="57"/>
      <c r="F69" s="57"/>
      <c r="G69" s="57"/>
      <c r="H69" s="57"/>
      <c r="I69" s="148"/>
      <c r="J69" s="57"/>
      <c r="K69" s="57"/>
      <c r="L69" s="58"/>
    </row>
    <row r="70" spans="2:12" s="1" customFormat="1" ht="36.950000000000003" customHeight="1">
      <c r="B70" s="38"/>
      <c r="C70" s="59" t="s">
        <v>122</v>
      </c>
      <c r="D70" s="60"/>
      <c r="E70" s="60"/>
      <c r="F70" s="60"/>
      <c r="G70" s="60"/>
      <c r="H70" s="60"/>
      <c r="I70" s="169"/>
      <c r="J70" s="60"/>
      <c r="K70" s="60"/>
      <c r="L70" s="58"/>
    </row>
    <row r="71" spans="2:12" s="1" customFormat="1" ht="6.95" customHeight="1">
      <c r="B71" s="38"/>
      <c r="C71" s="60"/>
      <c r="D71" s="60"/>
      <c r="E71" s="60"/>
      <c r="F71" s="60"/>
      <c r="G71" s="60"/>
      <c r="H71" s="60"/>
      <c r="I71" s="169"/>
      <c r="J71" s="60"/>
      <c r="K71" s="60"/>
      <c r="L71" s="58"/>
    </row>
    <row r="72" spans="2:12" s="1" customFormat="1" ht="14.45" customHeight="1">
      <c r="B72" s="38"/>
      <c r="C72" s="62" t="s">
        <v>18</v>
      </c>
      <c r="D72" s="60"/>
      <c r="E72" s="60"/>
      <c r="F72" s="60"/>
      <c r="G72" s="60"/>
      <c r="H72" s="60"/>
      <c r="I72" s="169"/>
      <c r="J72" s="60"/>
      <c r="K72" s="60"/>
      <c r="L72" s="58"/>
    </row>
    <row r="73" spans="2:12" s="1" customFormat="1" ht="16.5" customHeight="1">
      <c r="B73" s="38"/>
      <c r="C73" s="60"/>
      <c r="D73" s="60"/>
      <c r="E73" s="360" t="str">
        <f>E7</f>
        <v>Oprava staničního zabezpečovacího zařízení Praha Bubny</v>
      </c>
      <c r="F73" s="361"/>
      <c r="G73" s="361"/>
      <c r="H73" s="361"/>
      <c r="I73" s="169"/>
      <c r="J73" s="60"/>
      <c r="K73" s="60"/>
      <c r="L73" s="58"/>
    </row>
    <row r="74" spans="2:12">
      <c r="B74" s="25"/>
      <c r="C74" s="62" t="s">
        <v>110</v>
      </c>
      <c r="D74" s="170"/>
      <c r="E74" s="170"/>
      <c r="F74" s="170"/>
      <c r="G74" s="170"/>
      <c r="H74" s="170"/>
      <c r="J74" s="170"/>
      <c r="K74" s="170"/>
      <c r="L74" s="171"/>
    </row>
    <row r="75" spans="2:12" s="1" customFormat="1" ht="16.5" customHeight="1">
      <c r="B75" s="38"/>
      <c r="C75" s="60"/>
      <c r="D75" s="60"/>
      <c r="E75" s="360" t="s">
        <v>111</v>
      </c>
      <c r="F75" s="362"/>
      <c r="G75" s="362"/>
      <c r="H75" s="362"/>
      <c r="I75" s="169"/>
      <c r="J75" s="60"/>
      <c r="K75" s="60"/>
      <c r="L75" s="58"/>
    </row>
    <row r="76" spans="2:12" s="1" customFormat="1" ht="14.45" customHeight="1">
      <c r="B76" s="38"/>
      <c r="C76" s="62" t="s">
        <v>112</v>
      </c>
      <c r="D76" s="60"/>
      <c r="E76" s="60"/>
      <c r="F76" s="60"/>
      <c r="G76" s="60"/>
      <c r="H76" s="60"/>
      <c r="I76" s="169"/>
      <c r="J76" s="60"/>
      <c r="K76" s="60"/>
      <c r="L76" s="58"/>
    </row>
    <row r="77" spans="2:12" s="1" customFormat="1" ht="17.25" customHeight="1">
      <c r="B77" s="38"/>
      <c r="C77" s="60"/>
      <c r="D77" s="60"/>
      <c r="E77" s="331" t="str">
        <f>E11</f>
        <v>1 - Technologie zabezpečovacího zařízení</v>
      </c>
      <c r="F77" s="362"/>
      <c r="G77" s="362"/>
      <c r="H77" s="362"/>
      <c r="I77" s="169"/>
      <c r="J77" s="60"/>
      <c r="K77" s="60"/>
      <c r="L77" s="58"/>
    </row>
    <row r="78" spans="2:12" s="1" customFormat="1" ht="6.95" customHeight="1">
      <c r="B78" s="38"/>
      <c r="C78" s="60"/>
      <c r="D78" s="60"/>
      <c r="E78" s="60"/>
      <c r="F78" s="60"/>
      <c r="G78" s="60"/>
      <c r="H78" s="60"/>
      <c r="I78" s="169"/>
      <c r="J78" s="60"/>
      <c r="K78" s="60"/>
      <c r="L78" s="58"/>
    </row>
    <row r="79" spans="2:12" s="1" customFormat="1" ht="18" customHeight="1">
      <c r="B79" s="38"/>
      <c r="C79" s="62" t="s">
        <v>23</v>
      </c>
      <c r="D79" s="60"/>
      <c r="E79" s="60"/>
      <c r="F79" s="172" t="str">
        <f>F14</f>
        <v xml:space="preserve"> </v>
      </c>
      <c r="G79" s="60"/>
      <c r="H79" s="60"/>
      <c r="I79" s="173" t="s">
        <v>25</v>
      </c>
      <c r="J79" s="70" t="str">
        <f>IF(J14="","",J14)</f>
        <v>28. 6. 2018</v>
      </c>
      <c r="K79" s="60"/>
      <c r="L79" s="58"/>
    </row>
    <row r="80" spans="2:12" s="1" customFormat="1" ht="6.95" customHeight="1">
      <c r="B80" s="38"/>
      <c r="C80" s="60"/>
      <c r="D80" s="60"/>
      <c r="E80" s="60"/>
      <c r="F80" s="60"/>
      <c r="G80" s="60"/>
      <c r="H80" s="60"/>
      <c r="I80" s="169"/>
      <c r="J80" s="60"/>
      <c r="K80" s="60"/>
      <c r="L80" s="58"/>
    </row>
    <row r="81" spans="2:65" s="1" customFormat="1">
      <c r="B81" s="38"/>
      <c r="C81" s="62" t="s">
        <v>27</v>
      </c>
      <c r="D81" s="60"/>
      <c r="E81" s="60"/>
      <c r="F81" s="172" t="str">
        <f>E17</f>
        <v>Správa železniční dopravní cesty,státní organizace</v>
      </c>
      <c r="G81" s="60"/>
      <c r="H81" s="60"/>
      <c r="I81" s="173" t="s">
        <v>35</v>
      </c>
      <c r="J81" s="172" t="str">
        <f>E23</f>
        <v xml:space="preserve"> </v>
      </c>
      <c r="K81" s="60"/>
      <c r="L81" s="58"/>
    </row>
    <row r="82" spans="2:65" s="1" customFormat="1" ht="14.45" customHeight="1">
      <c r="B82" s="38"/>
      <c r="C82" s="62" t="s">
        <v>33</v>
      </c>
      <c r="D82" s="60"/>
      <c r="E82" s="60"/>
      <c r="F82" s="172" t="str">
        <f>IF(E20="","",E20)</f>
        <v/>
      </c>
      <c r="G82" s="60"/>
      <c r="H82" s="60"/>
      <c r="I82" s="169"/>
      <c r="J82" s="60"/>
      <c r="K82" s="60"/>
      <c r="L82" s="58"/>
    </row>
    <row r="83" spans="2:65" s="1" customFormat="1" ht="10.35" customHeight="1">
      <c r="B83" s="38"/>
      <c r="C83" s="60"/>
      <c r="D83" s="60"/>
      <c r="E83" s="60"/>
      <c r="F83" s="60"/>
      <c r="G83" s="60"/>
      <c r="H83" s="60"/>
      <c r="I83" s="169"/>
      <c r="J83" s="60"/>
      <c r="K83" s="60"/>
      <c r="L83" s="58"/>
    </row>
    <row r="84" spans="2:65" s="10" customFormat="1" ht="29.25" customHeight="1">
      <c r="B84" s="174"/>
      <c r="C84" s="175" t="s">
        <v>123</v>
      </c>
      <c r="D84" s="176" t="s">
        <v>58</v>
      </c>
      <c r="E84" s="176" t="s">
        <v>54</v>
      </c>
      <c r="F84" s="176" t="s">
        <v>124</v>
      </c>
      <c r="G84" s="176" t="s">
        <v>125</v>
      </c>
      <c r="H84" s="176" t="s">
        <v>126</v>
      </c>
      <c r="I84" s="177" t="s">
        <v>127</v>
      </c>
      <c r="J84" s="176" t="s">
        <v>116</v>
      </c>
      <c r="K84" s="178" t="s">
        <v>128</v>
      </c>
      <c r="L84" s="179"/>
      <c r="M84" s="78" t="s">
        <v>129</v>
      </c>
      <c r="N84" s="79" t="s">
        <v>43</v>
      </c>
      <c r="O84" s="79" t="s">
        <v>130</v>
      </c>
      <c r="P84" s="79" t="s">
        <v>131</v>
      </c>
      <c r="Q84" s="79" t="s">
        <v>132</v>
      </c>
      <c r="R84" s="79" t="s">
        <v>133</v>
      </c>
      <c r="S84" s="79" t="s">
        <v>134</v>
      </c>
      <c r="T84" s="80" t="s">
        <v>135</v>
      </c>
    </row>
    <row r="85" spans="2:65" s="1" customFormat="1" ht="29.25" customHeight="1">
      <c r="B85" s="38"/>
      <c r="C85" s="84" t="s">
        <v>117</v>
      </c>
      <c r="D85" s="60"/>
      <c r="E85" s="60"/>
      <c r="F85" s="60"/>
      <c r="G85" s="60"/>
      <c r="H85" s="60"/>
      <c r="I85" s="169"/>
      <c r="J85" s="180">
        <f>BK85</f>
        <v>0</v>
      </c>
      <c r="K85" s="60"/>
      <c r="L85" s="58"/>
      <c r="M85" s="81"/>
      <c r="N85" s="82"/>
      <c r="O85" s="82"/>
      <c r="P85" s="181">
        <f>P86+P93</f>
        <v>0</v>
      </c>
      <c r="Q85" s="82"/>
      <c r="R85" s="181">
        <f>R86+R93</f>
        <v>0</v>
      </c>
      <c r="S85" s="82"/>
      <c r="T85" s="182">
        <f>T86+T93</f>
        <v>0</v>
      </c>
      <c r="AT85" s="21" t="s">
        <v>72</v>
      </c>
      <c r="AU85" s="21" t="s">
        <v>118</v>
      </c>
      <c r="BK85" s="183">
        <f>BK86+BK93</f>
        <v>0</v>
      </c>
    </row>
    <row r="86" spans="2:65" s="11" customFormat="1" ht="37.35" customHeight="1">
      <c r="B86" s="184"/>
      <c r="C86" s="185"/>
      <c r="D86" s="186" t="s">
        <v>72</v>
      </c>
      <c r="E86" s="187" t="s">
        <v>136</v>
      </c>
      <c r="F86" s="187" t="s">
        <v>137</v>
      </c>
      <c r="G86" s="185"/>
      <c r="H86" s="185"/>
      <c r="I86" s="188"/>
      <c r="J86" s="189">
        <f>BK86</f>
        <v>0</v>
      </c>
      <c r="K86" s="185"/>
      <c r="L86" s="190"/>
      <c r="M86" s="191"/>
      <c r="N86" s="192"/>
      <c r="O86" s="192"/>
      <c r="P86" s="193">
        <f>P87</f>
        <v>0</v>
      </c>
      <c r="Q86" s="192"/>
      <c r="R86" s="193">
        <f>R87</f>
        <v>0</v>
      </c>
      <c r="S86" s="192"/>
      <c r="T86" s="194">
        <f>T87</f>
        <v>0</v>
      </c>
      <c r="AR86" s="195" t="s">
        <v>89</v>
      </c>
      <c r="AT86" s="196" t="s">
        <v>72</v>
      </c>
      <c r="AU86" s="196" t="s">
        <v>73</v>
      </c>
      <c r="AY86" s="195" t="s">
        <v>138</v>
      </c>
      <c r="BK86" s="197">
        <f>BK87</f>
        <v>0</v>
      </c>
    </row>
    <row r="87" spans="2:65" s="11" customFormat="1" ht="19.899999999999999" customHeight="1">
      <c r="B87" s="184"/>
      <c r="C87" s="185"/>
      <c r="D87" s="186" t="s">
        <v>72</v>
      </c>
      <c r="E87" s="198" t="s">
        <v>139</v>
      </c>
      <c r="F87" s="198" t="s">
        <v>140</v>
      </c>
      <c r="G87" s="185"/>
      <c r="H87" s="185"/>
      <c r="I87" s="188"/>
      <c r="J87" s="199">
        <f>BK87</f>
        <v>0</v>
      </c>
      <c r="K87" s="185"/>
      <c r="L87" s="190"/>
      <c r="M87" s="191"/>
      <c r="N87" s="192"/>
      <c r="O87" s="192"/>
      <c r="P87" s="193">
        <f>SUM(P88:P92)</f>
        <v>0</v>
      </c>
      <c r="Q87" s="192"/>
      <c r="R87" s="193">
        <f>SUM(R88:R92)</f>
        <v>0</v>
      </c>
      <c r="S87" s="192"/>
      <c r="T87" s="194">
        <f>SUM(T88:T92)</f>
        <v>0</v>
      </c>
      <c r="AR87" s="195" t="s">
        <v>89</v>
      </c>
      <c r="AT87" s="196" t="s">
        <v>72</v>
      </c>
      <c r="AU87" s="196" t="s">
        <v>80</v>
      </c>
      <c r="AY87" s="195" t="s">
        <v>138</v>
      </c>
      <c r="BK87" s="197">
        <f>SUM(BK88:BK92)</f>
        <v>0</v>
      </c>
    </row>
    <row r="88" spans="2:65" s="1" customFormat="1" ht="25.5" customHeight="1">
      <c r="B88" s="38"/>
      <c r="C88" s="200" t="s">
        <v>141</v>
      </c>
      <c r="D88" s="200" t="s">
        <v>136</v>
      </c>
      <c r="E88" s="201" t="s">
        <v>142</v>
      </c>
      <c r="F88" s="202" t="s">
        <v>143</v>
      </c>
      <c r="G88" s="203" t="s">
        <v>144</v>
      </c>
      <c r="H88" s="204">
        <v>3</v>
      </c>
      <c r="I88" s="205"/>
      <c r="J88" s="206">
        <f>ROUND(I88*H88,2)</f>
        <v>0</v>
      </c>
      <c r="K88" s="202" t="s">
        <v>145</v>
      </c>
      <c r="L88" s="207"/>
      <c r="M88" s="208" t="s">
        <v>21</v>
      </c>
      <c r="N88" s="209" t="s">
        <v>44</v>
      </c>
      <c r="O88" s="39"/>
      <c r="P88" s="210">
        <f>O88*H88</f>
        <v>0</v>
      </c>
      <c r="Q88" s="210">
        <v>0</v>
      </c>
      <c r="R88" s="210">
        <f>Q88*H88</f>
        <v>0</v>
      </c>
      <c r="S88" s="210">
        <v>0</v>
      </c>
      <c r="T88" s="211">
        <f>S88*H88</f>
        <v>0</v>
      </c>
      <c r="AR88" s="21" t="s">
        <v>146</v>
      </c>
      <c r="AT88" s="21" t="s">
        <v>136</v>
      </c>
      <c r="AU88" s="21" t="s">
        <v>82</v>
      </c>
      <c r="AY88" s="21" t="s">
        <v>138</v>
      </c>
      <c r="BE88" s="212">
        <f>IF(N88="základní",J88,0)</f>
        <v>0</v>
      </c>
      <c r="BF88" s="212">
        <f>IF(N88="snížená",J88,0)</f>
        <v>0</v>
      </c>
      <c r="BG88" s="212">
        <f>IF(N88="zákl. přenesená",J88,0)</f>
        <v>0</v>
      </c>
      <c r="BH88" s="212">
        <f>IF(N88="sníž. přenesená",J88,0)</f>
        <v>0</v>
      </c>
      <c r="BI88" s="212">
        <f>IF(N88="nulová",J88,0)</f>
        <v>0</v>
      </c>
      <c r="BJ88" s="21" t="s">
        <v>80</v>
      </c>
      <c r="BK88" s="212">
        <f>ROUND(I88*H88,2)</f>
        <v>0</v>
      </c>
      <c r="BL88" s="21" t="s">
        <v>146</v>
      </c>
      <c r="BM88" s="21" t="s">
        <v>147</v>
      </c>
    </row>
    <row r="89" spans="2:65" s="1" customFormat="1" ht="25.5" customHeight="1">
      <c r="B89" s="38"/>
      <c r="C89" s="200" t="s">
        <v>148</v>
      </c>
      <c r="D89" s="200" t="s">
        <v>136</v>
      </c>
      <c r="E89" s="201" t="s">
        <v>149</v>
      </c>
      <c r="F89" s="202" t="s">
        <v>150</v>
      </c>
      <c r="G89" s="203" t="s">
        <v>144</v>
      </c>
      <c r="H89" s="204">
        <v>3</v>
      </c>
      <c r="I89" s="205"/>
      <c r="J89" s="206">
        <f>ROUND(I89*H89,2)</f>
        <v>0</v>
      </c>
      <c r="K89" s="202" t="s">
        <v>145</v>
      </c>
      <c r="L89" s="207"/>
      <c r="M89" s="208" t="s">
        <v>21</v>
      </c>
      <c r="N89" s="209" t="s">
        <v>44</v>
      </c>
      <c r="O89" s="39"/>
      <c r="P89" s="210">
        <f>O89*H89</f>
        <v>0</v>
      </c>
      <c r="Q89" s="210">
        <v>0</v>
      </c>
      <c r="R89" s="210">
        <f>Q89*H89</f>
        <v>0</v>
      </c>
      <c r="S89" s="210">
        <v>0</v>
      </c>
      <c r="T89" s="211">
        <f>S89*H89</f>
        <v>0</v>
      </c>
      <c r="AR89" s="21" t="s">
        <v>146</v>
      </c>
      <c r="AT89" s="21" t="s">
        <v>136</v>
      </c>
      <c r="AU89" s="21" t="s">
        <v>82</v>
      </c>
      <c r="AY89" s="21" t="s">
        <v>138</v>
      </c>
      <c r="BE89" s="212">
        <f>IF(N89="základní",J89,0)</f>
        <v>0</v>
      </c>
      <c r="BF89" s="212">
        <f>IF(N89="snížená",J89,0)</f>
        <v>0</v>
      </c>
      <c r="BG89" s="212">
        <f>IF(N89="zákl. přenesená",J89,0)</f>
        <v>0</v>
      </c>
      <c r="BH89" s="212">
        <f>IF(N89="sníž. přenesená",J89,0)</f>
        <v>0</v>
      </c>
      <c r="BI89" s="212">
        <f>IF(N89="nulová",J89,0)</f>
        <v>0</v>
      </c>
      <c r="BJ89" s="21" t="s">
        <v>80</v>
      </c>
      <c r="BK89" s="212">
        <f>ROUND(I89*H89,2)</f>
        <v>0</v>
      </c>
      <c r="BL89" s="21" t="s">
        <v>146</v>
      </c>
      <c r="BM89" s="21" t="s">
        <v>151</v>
      </c>
    </row>
    <row r="90" spans="2:65" s="1" customFormat="1" ht="16.5" customHeight="1">
      <c r="B90" s="38"/>
      <c r="C90" s="200" t="s">
        <v>152</v>
      </c>
      <c r="D90" s="200" t="s">
        <v>136</v>
      </c>
      <c r="E90" s="201" t="s">
        <v>153</v>
      </c>
      <c r="F90" s="202" t="s">
        <v>154</v>
      </c>
      <c r="G90" s="203" t="s">
        <v>155</v>
      </c>
      <c r="H90" s="204">
        <v>850</v>
      </c>
      <c r="I90" s="205"/>
      <c r="J90" s="206">
        <f>ROUND(I90*H90,2)</f>
        <v>0</v>
      </c>
      <c r="K90" s="202" t="s">
        <v>145</v>
      </c>
      <c r="L90" s="207"/>
      <c r="M90" s="208" t="s">
        <v>21</v>
      </c>
      <c r="N90" s="209" t="s">
        <v>44</v>
      </c>
      <c r="O90" s="39"/>
      <c r="P90" s="210">
        <f>O90*H90</f>
        <v>0</v>
      </c>
      <c r="Q90" s="210">
        <v>0</v>
      </c>
      <c r="R90" s="210">
        <f>Q90*H90</f>
        <v>0</v>
      </c>
      <c r="S90" s="210">
        <v>0</v>
      </c>
      <c r="T90" s="211">
        <f>S90*H90</f>
        <v>0</v>
      </c>
      <c r="AR90" s="21" t="s">
        <v>146</v>
      </c>
      <c r="AT90" s="21" t="s">
        <v>136</v>
      </c>
      <c r="AU90" s="21" t="s">
        <v>82</v>
      </c>
      <c r="AY90" s="21" t="s">
        <v>138</v>
      </c>
      <c r="BE90" s="212">
        <f>IF(N90="základní",J90,0)</f>
        <v>0</v>
      </c>
      <c r="BF90" s="212">
        <f>IF(N90="snížená",J90,0)</f>
        <v>0</v>
      </c>
      <c r="BG90" s="212">
        <f>IF(N90="zákl. přenesená",J90,0)</f>
        <v>0</v>
      </c>
      <c r="BH90" s="212">
        <f>IF(N90="sníž. přenesená",J90,0)</f>
        <v>0</v>
      </c>
      <c r="BI90" s="212">
        <f>IF(N90="nulová",J90,0)</f>
        <v>0</v>
      </c>
      <c r="BJ90" s="21" t="s">
        <v>80</v>
      </c>
      <c r="BK90" s="212">
        <f>ROUND(I90*H90,2)</f>
        <v>0</v>
      </c>
      <c r="BL90" s="21" t="s">
        <v>146</v>
      </c>
      <c r="BM90" s="21" t="s">
        <v>156</v>
      </c>
    </row>
    <row r="91" spans="2:65" s="1" customFormat="1" ht="25.5" customHeight="1">
      <c r="B91" s="38"/>
      <c r="C91" s="200" t="s">
        <v>157</v>
      </c>
      <c r="D91" s="200" t="s">
        <v>136</v>
      </c>
      <c r="E91" s="201" t="s">
        <v>158</v>
      </c>
      <c r="F91" s="202" t="s">
        <v>159</v>
      </c>
      <c r="G91" s="203" t="s">
        <v>144</v>
      </c>
      <c r="H91" s="204">
        <v>50</v>
      </c>
      <c r="I91" s="205"/>
      <c r="J91" s="206">
        <f>ROUND(I91*H91,2)</f>
        <v>0</v>
      </c>
      <c r="K91" s="202" t="s">
        <v>145</v>
      </c>
      <c r="L91" s="207"/>
      <c r="M91" s="208" t="s">
        <v>21</v>
      </c>
      <c r="N91" s="209" t="s">
        <v>44</v>
      </c>
      <c r="O91" s="39"/>
      <c r="P91" s="210">
        <f>O91*H91</f>
        <v>0</v>
      </c>
      <c r="Q91" s="210">
        <v>0</v>
      </c>
      <c r="R91" s="210">
        <f>Q91*H91</f>
        <v>0</v>
      </c>
      <c r="S91" s="210">
        <v>0</v>
      </c>
      <c r="T91" s="211">
        <f>S91*H91</f>
        <v>0</v>
      </c>
      <c r="AR91" s="21" t="s">
        <v>146</v>
      </c>
      <c r="AT91" s="21" t="s">
        <v>136</v>
      </c>
      <c r="AU91" s="21" t="s">
        <v>82</v>
      </c>
      <c r="AY91" s="21" t="s">
        <v>138</v>
      </c>
      <c r="BE91" s="212">
        <f>IF(N91="základní",J91,0)</f>
        <v>0</v>
      </c>
      <c r="BF91" s="212">
        <f>IF(N91="snížená",J91,0)</f>
        <v>0</v>
      </c>
      <c r="BG91" s="212">
        <f>IF(N91="zákl. přenesená",J91,0)</f>
        <v>0</v>
      </c>
      <c r="BH91" s="212">
        <f>IF(N91="sníž. přenesená",J91,0)</f>
        <v>0</v>
      </c>
      <c r="BI91" s="212">
        <f>IF(N91="nulová",J91,0)</f>
        <v>0</v>
      </c>
      <c r="BJ91" s="21" t="s">
        <v>80</v>
      </c>
      <c r="BK91" s="212">
        <f>ROUND(I91*H91,2)</f>
        <v>0</v>
      </c>
      <c r="BL91" s="21" t="s">
        <v>146</v>
      </c>
      <c r="BM91" s="21" t="s">
        <v>160</v>
      </c>
    </row>
    <row r="92" spans="2:65" s="1" customFormat="1" ht="16.5" customHeight="1">
      <c r="B92" s="38"/>
      <c r="C92" s="213" t="s">
        <v>161</v>
      </c>
      <c r="D92" s="213" t="s">
        <v>162</v>
      </c>
      <c r="E92" s="214" t="s">
        <v>163</v>
      </c>
      <c r="F92" s="215" t="s">
        <v>164</v>
      </c>
      <c r="G92" s="216" t="s">
        <v>21</v>
      </c>
      <c r="H92" s="217">
        <v>1</v>
      </c>
      <c r="I92" s="218"/>
      <c r="J92" s="219">
        <f>ROUND(I92*H92,2)</f>
        <v>0</v>
      </c>
      <c r="K92" s="215" t="s">
        <v>21</v>
      </c>
      <c r="L92" s="58"/>
      <c r="M92" s="220" t="s">
        <v>21</v>
      </c>
      <c r="N92" s="221" t="s">
        <v>44</v>
      </c>
      <c r="O92" s="39"/>
      <c r="P92" s="210">
        <f>O92*H92</f>
        <v>0</v>
      </c>
      <c r="Q92" s="210">
        <v>0</v>
      </c>
      <c r="R92" s="210">
        <f>Q92*H92</f>
        <v>0</v>
      </c>
      <c r="S92" s="210">
        <v>0</v>
      </c>
      <c r="T92" s="211">
        <f>S92*H92</f>
        <v>0</v>
      </c>
      <c r="AR92" s="21" t="s">
        <v>165</v>
      </c>
      <c r="AT92" s="21" t="s">
        <v>162</v>
      </c>
      <c r="AU92" s="21" t="s">
        <v>82</v>
      </c>
      <c r="AY92" s="21" t="s">
        <v>138</v>
      </c>
      <c r="BE92" s="212">
        <f>IF(N92="základní",J92,0)</f>
        <v>0</v>
      </c>
      <c r="BF92" s="212">
        <f>IF(N92="snížená",J92,0)</f>
        <v>0</v>
      </c>
      <c r="BG92" s="212">
        <f>IF(N92="zákl. přenesená",J92,0)</f>
        <v>0</v>
      </c>
      <c r="BH92" s="212">
        <f>IF(N92="sníž. přenesená",J92,0)</f>
        <v>0</v>
      </c>
      <c r="BI92" s="212">
        <f>IF(N92="nulová",J92,0)</f>
        <v>0</v>
      </c>
      <c r="BJ92" s="21" t="s">
        <v>80</v>
      </c>
      <c r="BK92" s="212">
        <f>ROUND(I92*H92,2)</f>
        <v>0</v>
      </c>
      <c r="BL92" s="21" t="s">
        <v>165</v>
      </c>
      <c r="BM92" s="21" t="s">
        <v>166</v>
      </c>
    </row>
    <row r="93" spans="2:65" s="11" customFormat="1" ht="37.35" customHeight="1">
      <c r="B93" s="184"/>
      <c r="C93" s="185"/>
      <c r="D93" s="186" t="s">
        <v>72</v>
      </c>
      <c r="E93" s="187" t="s">
        <v>167</v>
      </c>
      <c r="F93" s="187" t="s">
        <v>168</v>
      </c>
      <c r="G93" s="185"/>
      <c r="H93" s="185"/>
      <c r="I93" s="188"/>
      <c r="J93" s="189">
        <f>BK93</f>
        <v>0</v>
      </c>
      <c r="K93" s="185"/>
      <c r="L93" s="190"/>
      <c r="M93" s="191"/>
      <c r="N93" s="192"/>
      <c r="O93" s="192"/>
      <c r="P93" s="193">
        <f>SUM(P94:P301)</f>
        <v>0</v>
      </c>
      <c r="Q93" s="192"/>
      <c r="R93" s="193">
        <f>SUM(R94:R301)</f>
        <v>0</v>
      </c>
      <c r="S93" s="192"/>
      <c r="T93" s="194">
        <f>SUM(T94:T301)</f>
        <v>0</v>
      </c>
      <c r="AR93" s="195" t="s">
        <v>169</v>
      </c>
      <c r="AT93" s="196" t="s">
        <v>72</v>
      </c>
      <c r="AU93" s="196" t="s">
        <v>73</v>
      </c>
      <c r="AY93" s="195" t="s">
        <v>138</v>
      </c>
      <c r="BK93" s="197">
        <f>SUM(BK94:BK301)</f>
        <v>0</v>
      </c>
    </row>
    <row r="94" spans="2:65" s="1" customFormat="1" ht="38.25" customHeight="1">
      <c r="B94" s="38"/>
      <c r="C94" s="213" t="s">
        <v>170</v>
      </c>
      <c r="D94" s="213" t="s">
        <v>162</v>
      </c>
      <c r="E94" s="214" t="s">
        <v>171</v>
      </c>
      <c r="F94" s="215" t="s">
        <v>172</v>
      </c>
      <c r="G94" s="216" t="s">
        <v>155</v>
      </c>
      <c r="H94" s="217">
        <v>200</v>
      </c>
      <c r="I94" s="218"/>
      <c r="J94" s="219">
        <f t="shared" ref="J94:J100" si="0">ROUND(I94*H94,2)</f>
        <v>0</v>
      </c>
      <c r="K94" s="215" t="s">
        <v>145</v>
      </c>
      <c r="L94" s="58"/>
      <c r="M94" s="220" t="s">
        <v>21</v>
      </c>
      <c r="N94" s="221" t="s">
        <v>44</v>
      </c>
      <c r="O94" s="39"/>
      <c r="P94" s="210">
        <f t="shared" ref="P94:P100" si="1">O94*H94</f>
        <v>0</v>
      </c>
      <c r="Q94" s="210">
        <v>0</v>
      </c>
      <c r="R94" s="210">
        <f t="shared" ref="R94:R100" si="2">Q94*H94</f>
        <v>0</v>
      </c>
      <c r="S94" s="210">
        <v>0</v>
      </c>
      <c r="T94" s="211">
        <f t="shared" ref="T94:T100" si="3">S94*H94</f>
        <v>0</v>
      </c>
      <c r="AR94" s="21" t="s">
        <v>173</v>
      </c>
      <c r="AT94" s="21" t="s">
        <v>162</v>
      </c>
      <c r="AU94" s="21" t="s">
        <v>80</v>
      </c>
      <c r="AY94" s="21" t="s">
        <v>138</v>
      </c>
      <c r="BE94" s="212">
        <f t="shared" ref="BE94:BE100" si="4">IF(N94="základní",J94,0)</f>
        <v>0</v>
      </c>
      <c r="BF94" s="212">
        <f t="shared" ref="BF94:BF100" si="5">IF(N94="snížená",J94,0)</f>
        <v>0</v>
      </c>
      <c r="BG94" s="212">
        <f t="shared" ref="BG94:BG100" si="6">IF(N94="zákl. přenesená",J94,0)</f>
        <v>0</v>
      </c>
      <c r="BH94" s="212">
        <f t="shared" ref="BH94:BH100" si="7">IF(N94="sníž. přenesená",J94,0)</f>
        <v>0</v>
      </c>
      <c r="BI94" s="212">
        <f t="shared" ref="BI94:BI100" si="8">IF(N94="nulová",J94,0)</f>
        <v>0</v>
      </c>
      <c r="BJ94" s="21" t="s">
        <v>80</v>
      </c>
      <c r="BK94" s="212">
        <f t="shared" ref="BK94:BK100" si="9">ROUND(I94*H94,2)</f>
        <v>0</v>
      </c>
      <c r="BL94" s="21" t="s">
        <v>173</v>
      </c>
      <c r="BM94" s="21" t="s">
        <v>174</v>
      </c>
    </row>
    <row r="95" spans="2:65" s="1" customFormat="1" ht="25.5" customHeight="1">
      <c r="B95" s="38"/>
      <c r="C95" s="200" t="s">
        <v>175</v>
      </c>
      <c r="D95" s="200" t="s">
        <v>136</v>
      </c>
      <c r="E95" s="201" t="s">
        <v>176</v>
      </c>
      <c r="F95" s="202" t="s">
        <v>177</v>
      </c>
      <c r="G95" s="203" t="s">
        <v>155</v>
      </c>
      <c r="H95" s="204">
        <v>200</v>
      </c>
      <c r="I95" s="205"/>
      <c r="J95" s="206">
        <f t="shared" si="0"/>
        <v>0</v>
      </c>
      <c r="K95" s="202" t="s">
        <v>145</v>
      </c>
      <c r="L95" s="207"/>
      <c r="M95" s="208" t="s">
        <v>21</v>
      </c>
      <c r="N95" s="209" t="s">
        <v>44</v>
      </c>
      <c r="O95" s="39"/>
      <c r="P95" s="210">
        <f t="shared" si="1"/>
        <v>0</v>
      </c>
      <c r="Q95" s="210">
        <v>0</v>
      </c>
      <c r="R95" s="210">
        <f t="shared" si="2"/>
        <v>0</v>
      </c>
      <c r="S95" s="210">
        <v>0</v>
      </c>
      <c r="T95" s="211">
        <f t="shared" si="3"/>
        <v>0</v>
      </c>
      <c r="AR95" s="21" t="s">
        <v>146</v>
      </c>
      <c r="AT95" s="21" t="s">
        <v>136</v>
      </c>
      <c r="AU95" s="21" t="s">
        <v>80</v>
      </c>
      <c r="AY95" s="21" t="s">
        <v>138</v>
      </c>
      <c r="BE95" s="212">
        <f t="shared" si="4"/>
        <v>0</v>
      </c>
      <c r="BF95" s="212">
        <f t="shared" si="5"/>
        <v>0</v>
      </c>
      <c r="BG95" s="212">
        <f t="shared" si="6"/>
        <v>0</v>
      </c>
      <c r="BH95" s="212">
        <f t="shared" si="7"/>
        <v>0</v>
      </c>
      <c r="BI95" s="212">
        <f t="shared" si="8"/>
        <v>0</v>
      </c>
      <c r="BJ95" s="21" t="s">
        <v>80</v>
      </c>
      <c r="BK95" s="212">
        <f t="shared" si="9"/>
        <v>0</v>
      </c>
      <c r="BL95" s="21" t="s">
        <v>146</v>
      </c>
      <c r="BM95" s="21" t="s">
        <v>178</v>
      </c>
    </row>
    <row r="96" spans="2:65" s="1" customFormat="1" ht="16.5" customHeight="1">
      <c r="B96" s="38"/>
      <c r="C96" s="200" t="s">
        <v>179</v>
      </c>
      <c r="D96" s="200" t="s">
        <v>136</v>
      </c>
      <c r="E96" s="201" t="s">
        <v>180</v>
      </c>
      <c r="F96" s="202" t="s">
        <v>181</v>
      </c>
      <c r="G96" s="203" t="s">
        <v>144</v>
      </c>
      <c r="H96" s="204">
        <v>164</v>
      </c>
      <c r="I96" s="205"/>
      <c r="J96" s="206">
        <f t="shared" si="0"/>
        <v>0</v>
      </c>
      <c r="K96" s="202" t="s">
        <v>145</v>
      </c>
      <c r="L96" s="207"/>
      <c r="M96" s="208" t="s">
        <v>21</v>
      </c>
      <c r="N96" s="209" t="s">
        <v>44</v>
      </c>
      <c r="O96" s="39"/>
      <c r="P96" s="210">
        <f t="shared" si="1"/>
        <v>0</v>
      </c>
      <c r="Q96" s="210">
        <v>0</v>
      </c>
      <c r="R96" s="210">
        <f t="shared" si="2"/>
        <v>0</v>
      </c>
      <c r="S96" s="210">
        <v>0</v>
      </c>
      <c r="T96" s="211">
        <f t="shared" si="3"/>
        <v>0</v>
      </c>
      <c r="AR96" s="21" t="s">
        <v>82</v>
      </c>
      <c r="AT96" s="21" t="s">
        <v>136</v>
      </c>
      <c r="AU96" s="21" t="s">
        <v>80</v>
      </c>
      <c r="AY96" s="21" t="s">
        <v>138</v>
      </c>
      <c r="BE96" s="212">
        <f t="shared" si="4"/>
        <v>0</v>
      </c>
      <c r="BF96" s="212">
        <f t="shared" si="5"/>
        <v>0</v>
      </c>
      <c r="BG96" s="212">
        <f t="shared" si="6"/>
        <v>0</v>
      </c>
      <c r="BH96" s="212">
        <f t="shared" si="7"/>
        <v>0</v>
      </c>
      <c r="BI96" s="212">
        <f t="shared" si="8"/>
        <v>0</v>
      </c>
      <c r="BJ96" s="21" t="s">
        <v>80</v>
      </c>
      <c r="BK96" s="212">
        <f t="shared" si="9"/>
        <v>0</v>
      </c>
      <c r="BL96" s="21" t="s">
        <v>80</v>
      </c>
      <c r="BM96" s="21" t="s">
        <v>182</v>
      </c>
    </row>
    <row r="97" spans="2:65" s="1" customFormat="1" ht="25.5" customHeight="1">
      <c r="B97" s="38"/>
      <c r="C97" s="200" t="s">
        <v>183</v>
      </c>
      <c r="D97" s="200" t="s">
        <v>136</v>
      </c>
      <c r="E97" s="201" t="s">
        <v>184</v>
      </c>
      <c r="F97" s="202" t="s">
        <v>185</v>
      </c>
      <c r="G97" s="203" t="s">
        <v>144</v>
      </c>
      <c r="H97" s="204">
        <v>3</v>
      </c>
      <c r="I97" s="205"/>
      <c r="J97" s="206">
        <f t="shared" si="0"/>
        <v>0</v>
      </c>
      <c r="K97" s="202" t="s">
        <v>145</v>
      </c>
      <c r="L97" s="207"/>
      <c r="M97" s="208" t="s">
        <v>21</v>
      </c>
      <c r="N97" s="209" t="s">
        <v>44</v>
      </c>
      <c r="O97" s="39"/>
      <c r="P97" s="210">
        <f t="shared" si="1"/>
        <v>0</v>
      </c>
      <c r="Q97" s="210">
        <v>0</v>
      </c>
      <c r="R97" s="210">
        <f t="shared" si="2"/>
        <v>0</v>
      </c>
      <c r="S97" s="210">
        <v>0</v>
      </c>
      <c r="T97" s="211">
        <f t="shared" si="3"/>
        <v>0</v>
      </c>
      <c r="AR97" s="21" t="s">
        <v>82</v>
      </c>
      <c r="AT97" s="21" t="s">
        <v>136</v>
      </c>
      <c r="AU97" s="21" t="s">
        <v>80</v>
      </c>
      <c r="AY97" s="21" t="s">
        <v>138</v>
      </c>
      <c r="BE97" s="212">
        <f t="shared" si="4"/>
        <v>0</v>
      </c>
      <c r="BF97" s="212">
        <f t="shared" si="5"/>
        <v>0</v>
      </c>
      <c r="BG97" s="212">
        <f t="shared" si="6"/>
        <v>0</v>
      </c>
      <c r="BH97" s="212">
        <f t="shared" si="7"/>
        <v>0</v>
      </c>
      <c r="BI97" s="212">
        <f t="shared" si="8"/>
        <v>0</v>
      </c>
      <c r="BJ97" s="21" t="s">
        <v>80</v>
      </c>
      <c r="BK97" s="212">
        <f t="shared" si="9"/>
        <v>0</v>
      </c>
      <c r="BL97" s="21" t="s">
        <v>80</v>
      </c>
      <c r="BM97" s="21" t="s">
        <v>186</v>
      </c>
    </row>
    <row r="98" spans="2:65" s="1" customFormat="1" ht="38.25" customHeight="1">
      <c r="B98" s="38"/>
      <c r="C98" s="200" t="s">
        <v>187</v>
      </c>
      <c r="D98" s="200" t="s">
        <v>136</v>
      </c>
      <c r="E98" s="201" t="s">
        <v>188</v>
      </c>
      <c r="F98" s="202" t="s">
        <v>189</v>
      </c>
      <c r="G98" s="203" t="s">
        <v>144</v>
      </c>
      <c r="H98" s="204">
        <v>21</v>
      </c>
      <c r="I98" s="205"/>
      <c r="J98" s="206">
        <f t="shared" si="0"/>
        <v>0</v>
      </c>
      <c r="K98" s="202" t="s">
        <v>145</v>
      </c>
      <c r="L98" s="207"/>
      <c r="M98" s="208" t="s">
        <v>21</v>
      </c>
      <c r="N98" s="209" t="s">
        <v>44</v>
      </c>
      <c r="O98" s="39"/>
      <c r="P98" s="210">
        <f t="shared" si="1"/>
        <v>0</v>
      </c>
      <c r="Q98" s="210">
        <v>0</v>
      </c>
      <c r="R98" s="210">
        <f t="shared" si="2"/>
        <v>0</v>
      </c>
      <c r="S98" s="210">
        <v>0</v>
      </c>
      <c r="T98" s="211">
        <f t="shared" si="3"/>
        <v>0</v>
      </c>
      <c r="AR98" s="21" t="s">
        <v>146</v>
      </c>
      <c r="AT98" s="21" t="s">
        <v>136</v>
      </c>
      <c r="AU98" s="21" t="s">
        <v>80</v>
      </c>
      <c r="AY98" s="21" t="s">
        <v>138</v>
      </c>
      <c r="BE98" s="212">
        <f t="shared" si="4"/>
        <v>0</v>
      </c>
      <c r="BF98" s="212">
        <f t="shared" si="5"/>
        <v>0</v>
      </c>
      <c r="BG98" s="212">
        <f t="shared" si="6"/>
        <v>0</v>
      </c>
      <c r="BH98" s="212">
        <f t="shared" si="7"/>
        <v>0</v>
      </c>
      <c r="BI98" s="212">
        <f t="shared" si="8"/>
        <v>0</v>
      </c>
      <c r="BJ98" s="21" t="s">
        <v>80</v>
      </c>
      <c r="BK98" s="212">
        <f t="shared" si="9"/>
        <v>0</v>
      </c>
      <c r="BL98" s="21" t="s">
        <v>146</v>
      </c>
      <c r="BM98" s="21" t="s">
        <v>190</v>
      </c>
    </row>
    <row r="99" spans="2:65" s="1" customFormat="1" ht="38.25" customHeight="1">
      <c r="B99" s="38"/>
      <c r="C99" s="200" t="s">
        <v>191</v>
      </c>
      <c r="D99" s="200" t="s">
        <v>136</v>
      </c>
      <c r="E99" s="201" t="s">
        <v>192</v>
      </c>
      <c r="F99" s="202" t="s">
        <v>193</v>
      </c>
      <c r="G99" s="203" t="s">
        <v>144</v>
      </c>
      <c r="H99" s="204">
        <v>15</v>
      </c>
      <c r="I99" s="205"/>
      <c r="J99" s="206">
        <f t="shared" si="0"/>
        <v>0</v>
      </c>
      <c r="K99" s="202" t="s">
        <v>145</v>
      </c>
      <c r="L99" s="207"/>
      <c r="M99" s="208" t="s">
        <v>21</v>
      </c>
      <c r="N99" s="209" t="s">
        <v>44</v>
      </c>
      <c r="O99" s="39"/>
      <c r="P99" s="210">
        <f t="shared" si="1"/>
        <v>0</v>
      </c>
      <c r="Q99" s="210">
        <v>0</v>
      </c>
      <c r="R99" s="210">
        <f t="shared" si="2"/>
        <v>0</v>
      </c>
      <c r="S99" s="210">
        <v>0</v>
      </c>
      <c r="T99" s="211">
        <f t="shared" si="3"/>
        <v>0</v>
      </c>
      <c r="AR99" s="21" t="s">
        <v>82</v>
      </c>
      <c r="AT99" s="21" t="s">
        <v>136</v>
      </c>
      <c r="AU99" s="21" t="s">
        <v>80</v>
      </c>
      <c r="AY99" s="21" t="s">
        <v>138</v>
      </c>
      <c r="BE99" s="212">
        <f t="shared" si="4"/>
        <v>0</v>
      </c>
      <c r="BF99" s="212">
        <f t="shared" si="5"/>
        <v>0</v>
      </c>
      <c r="BG99" s="212">
        <f t="shared" si="6"/>
        <v>0</v>
      </c>
      <c r="BH99" s="212">
        <f t="shared" si="7"/>
        <v>0</v>
      </c>
      <c r="BI99" s="212">
        <f t="shared" si="8"/>
        <v>0</v>
      </c>
      <c r="BJ99" s="21" t="s">
        <v>80</v>
      </c>
      <c r="BK99" s="212">
        <f t="shared" si="9"/>
        <v>0</v>
      </c>
      <c r="BL99" s="21" t="s">
        <v>80</v>
      </c>
      <c r="BM99" s="21" t="s">
        <v>194</v>
      </c>
    </row>
    <row r="100" spans="2:65" s="1" customFormat="1" ht="25.5" customHeight="1">
      <c r="B100" s="38"/>
      <c r="C100" s="200" t="s">
        <v>195</v>
      </c>
      <c r="D100" s="200" t="s">
        <v>136</v>
      </c>
      <c r="E100" s="201" t="s">
        <v>196</v>
      </c>
      <c r="F100" s="202" t="s">
        <v>197</v>
      </c>
      <c r="G100" s="203" t="s">
        <v>144</v>
      </c>
      <c r="H100" s="204">
        <v>12</v>
      </c>
      <c r="I100" s="205"/>
      <c r="J100" s="206">
        <f t="shared" si="0"/>
        <v>0</v>
      </c>
      <c r="K100" s="202" t="s">
        <v>145</v>
      </c>
      <c r="L100" s="207"/>
      <c r="M100" s="208" t="s">
        <v>21</v>
      </c>
      <c r="N100" s="209" t="s">
        <v>44</v>
      </c>
      <c r="O100" s="39"/>
      <c r="P100" s="210">
        <f t="shared" si="1"/>
        <v>0</v>
      </c>
      <c r="Q100" s="210">
        <v>0</v>
      </c>
      <c r="R100" s="210">
        <f t="shared" si="2"/>
        <v>0</v>
      </c>
      <c r="S100" s="210">
        <v>0</v>
      </c>
      <c r="T100" s="211">
        <f t="shared" si="3"/>
        <v>0</v>
      </c>
      <c r="AR100" s="21" t="s">
        <v>146</v>
      </c>
      <c r="AT100" s="21" t="s">
        <v>136</v>
      </c>
      <c r="AU100" s="21" t="s">
        <v>80</v>
      </c>
      <c r="AY100" s="21" t="s">
        <v>138</v>
      </c>
      <c r="BE100" s="212">
        <f t="shared" si="4"/>
        <v>0</v>
      </c>
      <c r="BF100" s="212">
        <f t="shared" si="5"/>
        <v>0</v>
      </c>
      <c r="BG100" s="212">
        <f t="shared" si="6"/>
        <v>0</v>
      </c>
      <c r="BH100" s="212">
        <f t="shared" si="7"/>
        <v>0</v>
      </c>
      <c r="BI100" s="212">
        <f t="shared" si="8"/>
        <v>0</v>
      </c>
      <c r="BJ100" s="21" t="s">
        <v>80</v>
      </c>
      <c r="BK100" s="212">
        <f t="shared" si="9"/>
        <v>0</v>
      </c>
      <c r="BL100" s="21" t="s">
        <v>146</v>
      </c>
      <c r="BM100" s="21" t="s">
        <v>198</v>
      </c>
    </row>
    <row r="101" spans="2:65" s="1" customFormat="1" ht="27">
      <c r="B101" s="38"/>
      <c r="C101" s="60"/>
      <c r="D101" s="222" t="s">
        <v>199</v>
      </c>
      <c r="E101" s="60"/>
      <c r="F101" s="223" t="s">
        <v>200</v>
      </c>
      <c r="G101" s="60"/>
      <c r="H101" s="60"/>
      <c r="I101" s="169"/>
      <c r="J101" s="60"/>
      <c r="K101" s="60"/>
      <c r="L101" s="58"/>
      <c r="M101" s="224"/>
      <c r="N101" s="39"/>
      <c r="O101" s="39"/>
      <c r="P101" s="39"/>
      <c r="Q101" s="39"/>
      <c r="R101" s="39"/>
      <c r="S101" s="39"/>
      <c r="T101" s="75"/>
      <c r="AT101" s="21" t="s">
        <v>199</v>
      </c>
      <c r="AU101" s="21" t="s">
        <v>80</v>
      </c>
    </row>
    <row r="102" spans="2:65" s="1" customFormat="1" ht="25.5" customHeight="1">
      <c r="B102" s="38"/>
      <c r="C102" s="200" t="s">
        <v>201</v>
      </c>
      <c r="D102" s="200" t="s">
        <v>136</v>
      </c>
      <c r="E102" s="201" t="s">
        <v>202</v>
      </c>
      <c r="F102" s="202" t="s">
        <v>203</v>
      </c>
      <c r="G102" s="203" t="s">
        <v>144</v>
      </c>
      <c r="H102" s="204">
        <v>8</v>
      </c>
      <c r="I102" s="205"/>
      <c r="J102" s="206">
        <f>ROUND(I102*H102,2)</f>
        <v>0</v>
      </c>
      <c r="K102" s="202" t="s">
        <v>145</v>
      </c>
      <c r="L102" s="207"/>
      <c r="M102" s="208" t="s">
        <v>21</v>
      </c>
      <c r="N102" s="209" t="s">
        <v>44</v>
      </c>
      <c r="O102" s="39"/>
      <c r="P102" s="210">
        <f>O102*H102</f>
        <v>0</v>
      </c>
      <c r="Q102" s="210">
        <v>0</v>
      </c>
      <c r="R102" s="210">
        <f>Q102*H102</f>
        <v>0</v>
      </c>
      <c r="S102" s="210">
        <v>0</v>
      </c>
      <c r="T102" s="211">
        <f>S102*H102</f>
        <v>0</v>
      </c>
      <c r="AR102" s="21" t="s">
        <v>146</v>
      </c>
      <c r="AT102" s="21" t="s">
        <v>136</v>
      </c>
      <c r="AU102" s="21" t="s">
        <v>80</v>
      </c>
      <c r="AY102" s="21" t="s">
        <v>138</v>
      </c>
      <c r="BE102" s="212">
        <f>IF(N102="základní",J102,0)</f>
        <v>0</v>
      </c>
      <c r="BF102" s="212">
        <f>IF(N102="snížená",J102,0)</f>
        <v>0</v>
      </c>
      <c r="BG102" s="212">
        <f>IF(N102="zákl. přenesená",J102,0)</f>
        <v>0</v>
      </c>
      <c r="BH102" s="212">
        <f>IF(N102="sníž. přenesená",J102,0)</f>
        <v>0</v>
      </c>
      <c r="BI102" s="212">
        <f>IF(N102="nulová",J102,0)</f>
        <v>0</v>
      </c>
      <c r="BJ102" s="21" t="s">
        <v>80</v>
      </c>
      <c r="BK102" s="212">
        <f>ROUND(I102*H102,2)</f>
        <v>0</v>
      </c>
      <c r="BL102" s="21" t="s">
        <v>146</v>
      </c>
      <c r="BM102" s="21" t="s">
        <v>204</v>
      </c>
    </row>
    <row r="103" spans="2:65" s="1" customFormat="1" ht="40.5">
      <c r="B103" s="38"/>
      <c r="C103" s="60"/>
      <c r="D103" s="222" t="s">
        <v>199</v>
      </c>
      <c r="E103" s="60"/>
      <c r="F103" s="223" t="s">
        <v>205</v>
      </c>
      <c r="G103" s="60"/>
      <c r="H103" s="60"/>
      <c r="I103" s="169"/>
      <c r="J103" s="60"/>
      <c r="K103" s="60"/>
      <c r="L103" s="58"/>
      <c r="M103" s="224"/>
      <c r="N103" s="39"/>
      <c r="O103" s="39"/>
      <c r="P103" s="39"/>
      <c r="Q103" s="39"/>
      <c r="R103" s="39"/>
      <c r="S103" s="39"/>
      <c r="T103" s="75"/>
      <c r="AT103" s="21" t="s">
        <v>199</v>
      </c>
      <c r="AU103" s="21" t="s">
        <v>80</v>
      </c>
    </row>
    <row r="104" spans="2:65" s="1" customFormat="1" ht="25.5" customHeight="1">
      <c r="B104" s="38"/>
      <c r="C104" s="200" t="s">
        <v>206</v>
      </c>
      <c r="D104" s="200" t="s">
        <v>136</v>
      </c>
      <c r="E104" s="201" t="s">
        <v>207</v>
      </c>
      <c r="F104" s="202" t="s">
        <v>208</v>
      </c>
      <c r="G104" s="203" t="s">
        <v>144</v>
      </c>
      <c r="H104" s="204">
        <v>189</v>
      </c>
      <c r="I104" s="205"/>
      <c r="J104" s="206">
        <f>ROUND(I104*H104,2)</f>
        <v>0</v>
      </c>
      <c r="K104" s="202" t="s">
        <v>145</v>
      </c>
      <c r="L104" s="207"/>
      <c r="M104" s="208" t="s">
        <v>21</v>
      </c>
      <c r="N104" s="209" t="s">
        <v>44</v>
      </c>
      <c r="O104" s="39"/>
      <c r="P104" s="210">
        <f>O104*H104</f>
        <v>0</v>
      </c>
      <c r="Q104" s="210">
        <v>0</v>
      </c>
      <c r="R104" s="210">
        <f>Q104*H104</f>
        <v>0</v>
      </c>
      <c r="S104" s="210">
        <v>0</v>
      </c>
      <c r="T104" s="211">
        <f>S104*H104</f>
        <v>0</v>
      </c>
      <c r="AR104" s="21" t="s">
        <v>82</v>
      </c>
      <c r="AT104" s="21" t="s">
        <v>136</v>
      </c>
      <c r="AU104" s="21" t="s">
        <v>80</v>
      </c>
      <c r="AY104" s="21" t="s">
        <v>138</v>
      </c>
      <c r="BE104" s="212">
        <f>IF(N104="základní",J104,0)</f>
        <v>0</v>
      </c>
      <c r="BF104" s="212">
        <f>IF(N104="snížená",J104,0)</f>
        <v>0</v>
      </c>
      <c r="BG104" s="212">
        <f>IF(N104="zákl. přenesená",J104,0)</f>
        <v>0</v>
      </c>
      <c r="BH104" s="212">
        <f>IF(N104="sníž. přenesená",J104,0)</f>
        <v>0</v>
      </c>
      <c r="BI104" s="212">
        <f>IF(N104="nulová",J104,0)</f>
        <v>0</v>
      </c>
      <c r="BJ104" s="21" t="s">
        <v>80</v>
      </c>
      <c r="BK104" s="212">
        <f>ROUND(I104*H104,2)</f>
        <v>0</v>
      </c>
      <c r="BL104" s="21" t="s">
        <v>80</v>
      </c>
      <c r="BM104" s="21" t="s">
        <v>209</v>
      </c>
    </row>
    <row r="105" spans="2:65" s="1" customFormat="1" ht="25.5" customHeight="1">
      <c r="B105" s="38"/>
      <c r="C105" s="200" t="s">
        <v>210</v>
      </c>
      <c r="D105" s="200" t="s">
        <v>136</v>
      </c>
      <c r="E105" s="201" t="s">
        <v>211</v>
      </c>
      <c r="F105" s="202" t="s">
        <v>212</v>
      </c>
      <c r="G105" s="203" t="s">
        <v>144</v>
      </c>
      <c r="H105" s="204">
        <v>115</v>
      </c>
      <c r="I105" s="205"/>
      <c r="J105" s="206">
        <f>ROUND(I105*H105,2)</f>
        <v>0</v>
      </c>
      <c r="K105" s="202" t="s">
        <v>145</v>
      </c>
      <c r="L105" s="207"/>
      <c r="M105" s="208" t="s">
        <v>21</v>
      </c>
      <c r="N105" s="209" t="s">
        <v>44</v>
      </c>
      <c r="O105" s="39"/>
      <c r="P105" s="210">
        <f>O105*H105</f>
        <v>0</v>
      </c>
      <c r="Q105" s="210">
        <v>0</v>
      </c>
      <c r="R105" s="210">
        <f>Q105*H105</f>
        <v>0</v>
      </c>
      <c r="S105" s="210">
        <v>0</v>
      </c>
      <c r="T105" s="211">
        <f>S105*H105</f>
        <v>0</v>
      </c>
      <c r="AR105" s="21" t="s">
        <v>82</v>
      </c>
      <c r="AT105" s="21" t="s">
        <v>136</v>
      </c>
      <c r="AU105" s="21" t="s">
        <v>80</v>
      </c>
      <c r="AY105" s="21" t="s">
        <v>138</v>
      </c>
      <c r="BE105" s="212">
        <f>IF(N105="základní",J105,0)</f>
        <v>0</v>
      </c>
      <c r="BF105" s="212">
        <f>IF(N105="snížená",J105,0)</f>
        <v>0</v>
      </c>
      <c r="BG105" s="212">
        <f>IF(N105="zákl. přenesená",J105,0)</f>
        <v>0</v>
      </c>
      <c r="BH105" s="212">
        <f>IF(N105="sníž. přenesená",J105,0)</f>
        <v>0</v>
      </c>
      <c r="BI105" s="212">
        <f>IF(N105="nulová",J105,0)</f>
        <v>0</v>
      </c>
      <c r="BJ105" s="21" t="s">
        <v>80</v>
      </c>
      <c r="BK105" s="212">
        <f>ROUND(I105*H105,2)</f>
        <v>0</v>
      </c>
      <c r="BL105" s="21" t="s">
        <v>80</v>
      </c>
      <c r="BM105" s="21" t="s">
        <v>213</v>
      </c>
    </row>
    <row r="106" spans="2:65" s="1" customFormat="1" ht="25.5" customHeight="1">
      <c r="B106" s="38"/>
      <c r="C106" s="200" t="s">
        <v>214</v>
      </c>
      <c r="D106" s="200" t="s">
        <v>136</v>
      </c>
      <c r="E106" s="201" t="s">
        <v>215</v>
      </c>
      <c r="F106" s="202" t="s">
        <v>216</v>
      </c>
      <c r="G106" s="203" t="s">
        <v>144</v>
      </c>
      <c r="H106" s="204">
        <v>110</v>
      </c>
      <c r="I106" s="205"/>
      <c r="J106" s="206">
        <f>ROUND(I106*H106,2)</f>
        <v>0</v>
      </c>
      <c r="K106" s="202" t="s">
        <v>145</v>
      </c>
      <c r="L106" s="207"/>
      <c r="M106" s="208" t="s">
        <v>21</v>
      </c>
      <c r="N106" s="209" t="s">
        <v>44</v>
      </c>
      <c r="O106" s="39"/>
      <c r="P106" s="210">
        <f>O106*H106</f>
        <v>0</v>
      </c>
      <c r="Q106" s="210">
        <v>0</v>
      </c>
      <c r="R106" s="210">
        <f>Q106*H106</f>
        <v>0</v>
      </c>
      <c r="S106" s="210">
        <v>0</v>
      </c>
      <c r="T106" s="211">
        <f>S106*H106</f>
        <v>0</v>
      </c>
      <c r="AR106" s="21" t="s">
        <v>82</v>
      </c>
      <c r="AT106" s="21" t="s">
        <v>136</v>
      </c>
      <c r="AU106" s="21" t="s">
        <v>80</v>
      </c>
      <c r="AY106" s="21" t="s">
        <v>138</v>
      </c>
      <c r="BE106" s="212">
        <f>IF(N106="základní",J106,0)</f>
        <v>0</v>
      </c>
      <c r="BF106" s="212">
        <f>IF(N106="snížená",J106,0)</f>
        <v>0</v>
      </c>
      <c r="BG106" s="212">
        <f>IF(N106="zákl. přenesená",J106,0)</f>
        <v>0</v>
      </c>
      <c r="BH106" s="212">
        <f>IF(N106="sníž. přenesená",J106,0)</f>
        <v>0</v>
      </c>
      <c r="BI106" s="212">
        <f>IF(N106="nulová",J106,0)</f>
        <v>0</v>
      </c>
      <c r="BJ106" s="21" t="s">
        <v>80</v>
      </c>
      <c r="BK106" s="212">
        <f>ROUND(I106*H106,2)</f>
        <v>0</v>
      </c>
      <c r="BL106" s="21" t="s">
        <v>80</v>
      </c>
      <c r="BM106" s="21" t="s">
        <v>217</v>
      </c>
    </row>
    <row r="107" spans="2:65" s="1" customFormat="1" ht="25.5" customHeight="1">
      <c r="B107" s="38"/>
      <c r="C107" s="200" t="s">
        <v>218</v>
      </c>
      <c r="D107" s="200" t="s">
        <v>136</v>
      </c>
      <c r="E107" s="201" t="s">
        <v>219</v>
      </c>
      <c r="F107" s="202" t="s">
        <v>220</v>
      </c>
      <c r="G107" s="203" t="s">
        <v>144</v>
      </c>
      <c r="H107" s="204">
        <v>80</v>
      </c>
      <c r="I107" s="205"/>
      <c r="J107" s="206">
        <f>ROUND(I107*H107,2)</f>
        <v>0</v>
      </c>
      <c r="K107" s="202" t="s">
        <v>145</v>
      </c>
      <c r="L107" s="207"/>
      <c r="M107" s="208" t="s">
        <v>21</v>
      </c>
      <c r="N107" s="209" t="s">
        <v>44</v>
      </c>
      <c r="O107" s="39"/>
      <c r="P107" s="210">
        <f>O107*H107</f>
        <v>0</v>
      </c>
      <c r="Q107" s="210">
        <v>0</v>
      </c>
      <c r="R107" s="210">
        <f>Q107*H107</f>
        <v>0</v>
      </c>
      <c r="S107" s="210">
        <v>0</v>
      </c>
      <c r="T107" s="211">
        <f>S107*H107</f>
        <v>0</v>
      </c>
      <c r="AR107" s="21" t="s">
        <v>82</v>
      </c>
      <c r="AT107" s="21" t="s">
        <v>136</v>
      </c>
      <c r="AU107" s="21" t="s">
        <v>80</v>
      </c>
      <c r="AY107" s="21" t="s">
        <v>138</v>
      </c>
      <c r="BE107" s="212">
        <f>IF(N107="základní",J107,0)</f>
        <v>0</v>
      </c>
      <c r="BF107" s="212">
        <f>IF(N107="snížená",J107,0)</f>
        <v>0</v>
      </c>
      <c r="BG107" s="212">
        <f>IF(N107="zákl. přenesená",J107,0)</f>
        <v>0</v>
      </c>
      <c r="BH107" s="212">
        <f>IF(N107="sníž. přenesená",J107,0)</f>
        <v>0</v>
      </c>
      <c r="BI107" s="212">
        <f>IF(N107="nulová",J107,0)</f>
        <v>0</v>
      </c>
      <c r="BJ107" s="21" t="s">
        <v>80</v>
      </c>
      <c r="BK107" s="212">
        <f>ROUND(I107*H107,2)</f>
        <v>0</v>
      </c>
      <c r="BL107" s="21" t="s">
        <v>80</v>
      </c>
      <c r="BM107" s="21" t="s">
        <v>221</v>
      </c>
    </row>
    <row r="108" spans="2:65" s="1" customFormat="1" ht="25.5" customHeight="1">
      <c r="B108" s="38"/>
      <c r="C108" s="200" t="s">
        <v>222</v>
      </c>
      <c r="D108" s="200" t="s">
        <v>136</v>
      </c>
      <c r="E108" s="201" t="s">
        <v>223</v>
      </c>
      <c r="F108" s="202" t="s">
        <v>224</v>
      </c>
      <c r="G108" s="203" t="s">
        <v>144</v>
      </c>
      <c r="H108" s="204">
        <v>5</v>
      </c>
      <c r="I108" s="205"/>
      <c r="J108" s="206">
        <f>ROUND(I108*H108,2)</f>
        <v>0</v>
      </c>
      <c r="K108" s="202" t="s">
        <v>145</v>
      </c>
      <c r="L108" s="207"/>
      <c r="M108" s="208" t="s">
        <v>21</v>
      </c>
      <c r="N108" s="209" t="s">
        <v>44</v>
      </c>
      <c r="O108" s="39"/>
      <c r="P108" s="210">
        <f>O108*H108</f>
        <v>0</v>
      </c>
      <c r="Q108" s="210">
        <v>0</v>
      </c>
      <c r="R108" s="210">
        <f>Q108*H108</f>
        <v>0</v>
      </c>
      <c r="S108" s="210">
        <v>0</v>
      </c>
      <c r="T108" s="211">
        <f>S108*H108</f>
        <v>0</v>
      </c>
      <c r="AR108" s="21" t="s">
        <v>225</v>
      </c>
      <c r="AT108" s="21" t="s">
        <v>136</v>
      </c>
      <c r="AU108" s="21" t="s">
        <v>80</v>
      </c>
      <c r="AY108" s="21" t="s">
        <v>138</v>
      </c>
      <c r="BE108" s="212">
        <f>IF(N108="základní",J108,0)</f>
        <v>0</v>
      </c>
      <c r="BF108" s="212">
        <f>IF(N108="snížená",J108,0)</f>
        <v>0</v>
      </c>
      <c r="BG108" s="212">
        <f>IF(N108="zákl. přenesená",J108,0)</f>
        <v>0</v>
      </c>
      <c r="BH108" s="212">
        <f>IF(N108="sníž. přenesená",J108,0)</f>
        <v>0</v>
      </c>
      <c r="BI108" s="212">
        <f>IF(N108="nulová",J108,0)</f>
        <v>0</v>
      </c>
      <c r="BJ108" s="21" t="s">
        <v>80</v>
      </c>
      <c r="BK108" s="212">
        <f>ROUND(I108*H108,2)</f>
        <v>0</v>
      </c>
      <c r="BL108" s="21" t="s">
        <v>169</v>
      </c>
      <c r="BM108" s="21" t="s">
        <v>226</v>
      </c>
    </row>
    <row r="109" spans="2:65" s="1" customFormat="1" ht="27">
      <c r="B109" s="38"/>
      <c r="C109" s="60"/>
      <c r="D109" s="222" t="s">
        <v>199</v>
      </c>
      <c r="E109" s="60"/>
      <c r="F109" s="223" t="s">
        <v>227</v>
      </c>
      <c r="G109" s="60"/>
      <c r="H109" s="60"/>
      <c r="I109" s="169"/>
      <c r="J109" s="60"/>
      <c r="K109" s="60"/>
      <c r="L109" s="58"/>
      <c r="M109" s="224"/>
      <c r="N109" s="39"/>
      <c r="O109" s="39"/>
      <c r="P109" s="39"/>
      <c r="Q109" s="39"/>
      <c r="R109" s="39"/>
      <c r="S109" s="39"/>
      <c r="T109" s="75"/>
      <c r="AT109" s="21" t="s">
        <v>199</v>
      </c>
      <c r="AU109" s="21" t="s">
        <v>80</v>
      </c>
    </row>
    <row r="110" spans="2:65" s="1" customFormat="1" ht="25.5" customHeight="1">
      <c r="B110" s="38"/>
      <c r="C110" s="200" t="s">
        <v>228</v>
      </c>
      <c r="D110" s="200" t="s">
        <v>136</v>
      </c>
      <c r="E110" s="201" t="s">
        <v>229</v>
      </c>
      <c r="F110" s="202" t="s">
        <v>230</v>
      </c>
      <c r="G110" s="203" t="s">
        <v>144</v>
      </c>
      <c r="H110" s="204">
        <v>6</v>
      </c>
      <c r="I110" s="205"/>
      <c r="J110" s="206">
        <f>ROUND(I110*H110,2)</f>
        <v>0</v>
      </c>
      <c r="K110" s="202" t="s">
        <v>145</v>
      </c>
      <c r="L110" s="207"/>
      <c r="M110" s="208" t="s">
        <v>21</v>
      </c>
      <c r="N110" s="209" t="s">
        <v>44</v>
      </c>
      <c r="O110" s="39"/>
      <c r="P110" s="210">
        <f>O110*H110</f>
        <v>0</v>
      </c>
      <c r="Q110" s="210">
        <v>0</v>
      </c>
      <c r="R110" s="210">
        <f>Q110*H110</f>
        <v>0</v>
      </c>
      <c r="S110" s="210">
        <v>0</v>
      </c>
      <c r="T110" s="211">
        <f>S110*H110</f>
        <v>0</v>
      </c>
      <c r="AR110" s="21" t="s">
        <v>225</v>
      </c>
      <c r="AT110" s="21" t="s">
        <v>136</v>
      </c>
      <c r="AU110" s="21" t="s">
        <v>80</v>
      </c>
      <c r="AY110" s="21" t="s">
        <v>138</v>
      </c>
      <c r="BE110" s="212">
        <f>IF(N110="základní",J110,0)</f>
        <v>0</v>
      </c>
      <c r="BF110" s="212">
        <f>IF(N110="snížená",J110,0)</f>
        <v>0</v>
      </c>
      <c r="BG110" s="212">
        <f>IF(N110="zákl. přenesená",J110,0)</f>
        <v>0</v>
      </c>
      <c r="BH110" s="212">
        <f>IF(N110="sníž. přenesená",J110,0)</f>
        <v>0</v>
      </c>
      <c r="BI110" s="212">
        <f>IF(N110="nulová",J110,0)</f>
        <v>0</v>
      </c>
      <c r="BJ110" s="21" t="s">
        <v>80</v>
      </c>
      <c r="BK110" s="212">
        <f>ROUND(I110*H110,2)</f>
        <v>0</v>
      </c>
      <c r="BL110" s="21" t="s">
        <v>169</v>
      </c>
      <c r="BM110" s="21" t="s">
        <v>231</v>
      </c>
    </row>
    <row r="111" spans="2:65" s="1" customFormat="1" ht="25.5" customHeight="1">
      <c r="B111" s="38"/>
      <c r="C111" s="200" t="s">
        <v>232</v>
      </c>
      <c r="D111" s="200" t="s">
        <v>136</v>
      </c>
      <c r="E111" s="201" t="s">
        <v>233</v>
      </c>
      <c r="F111" s="202" t="s">
        <v>234</v>
      </c>
      <c r="G111" s="203" t="s">
        <v>144</v>
      </c>
      <c r="H111" s="204">
        <v>3</v>
      </c>
      <c r="I111" s="205"/>
      <c r="J111" s="206">
        <f>ROUND(I111*H111,2)</f>
        <v>0</v>
      </c>
      <c r="K111" s="202" t="s">
        <v>145</v>
      </c>
      <c r="L111" s="207"/>
      <c r="M111" s="208" t="s">
        <v>21</v>
      </c>
      <c r="N111" s="209" t="s">
        <v>44</v>
      </c>
      <c r="O111" s="39"/>
      <c r="P111" s="210">
        <f>O111*H111</f>
        <v>0</v>
      </c>
      <c r="Q111" s="210">
        <v>0</v>
      </c>
      <c r="R111" s="210">
        <f>Q111*H111</f>
        <v>0</v>
      </c>
      <c r="S111" s="210">
        <v>0</v>
      </c>
      <c r="T111" s="211">
        <f>S111*H111</f>
        <v>0</v>
      </c>
      <c r="AR111" s="21" t="s">
        <v>146</v>
      </c>
      <c r="AT111" s="21" t="s">
        <v>136</v>
      </c>
      <c r="AU111" s="21" t="s">
        <v>80</v>
      </c>
      <c r="AY111" s="21" t="s">
        <v>138</v>
      </c>
      <c r="BE111" s="212">
        <f>IF(N111="základní",J111,0)</f>
        <v>0</v>
      </c>
      <c r="BF111" s="212">
        <f>IF(N111="snížená",J111,0)</f>
        <v>0</v>
      </c>
      <c r="BG111" s="212">
        <f>IF(N111="zákl. přenesená",J111,0)</f>
        <v>0</v>
      </c>
      <c r="BH111" s="212">
        <f>IF(N111="sníž. přenesená",J111,0)</f>
        <v>0</v>
      </c>
      <c r="BI111" s="212">
        <f>IF(N111="nulová",J111,0)</f>
        <v>0</v>
      </c>
      <c r="BJ111" s="21" t="s">
        <v>80</v>
      </c>
      <c r="BK111" s="212">
        <f>ROUND(I111*H111,2)</f>
        <v>0</v>
      </c>
      <c r="BL111" s="21" t="s">
        <v>146</v>
      </c>
      <c r="BM111" s="21" t="s">
        <v>235</v>
      </c>
    </row>
    <row r="112" spans="2:65" s="1" customFormat="1" ht="16.5" customHeight="1">
      <c r="B112" s="38"/>
      <c r="C112" s="200" t="s">
        <v>236</v>
      </c>
      <c r="D112" s="200" t="s">
        <v>136</v>
      </c>
      <c r="E112" s="201" t="s">
        <v>237</v>
      </c>
      <c r="F112" s="202" t="s">
        <v>238</v>
      </c>
      <c r="G112" s="203" t="s">
        <v>144</v>
      </c>
      <c r="H112" s="204">
        <v>3</v>
      </c>
      <c r="I112" s="205"/>
      <c r="J112" s="206">
        <f>ROUND(I112*H112,2)</f>
        <v>0</v>
      </c>
      <c r="K112" s="202" t="s">
        <v>145</v>
      </c>
      <c r="L112" s="207"/>
      <c r="M112" s="208" t="s">
        <v>21</v>
      </c>
      <c r="N112" s="209" t="s">
        <v>44</v>
      </c>
      <c r="O112" s="39"/>
      <c r="P112" s="210">
        <f>O112*H112</f>
        <v>0</v>
      </c>
      <c r="Q112" s="210">
        <v>0</v>
      </c>
      <c r="R112" s="210">
        <f>Q112*H112</f>
        <v>0</v>
      </c>
      <c r="S112" s="210">
        <v>0</v>
      </c>
      <c r="T112" s="211">
        <f>S112*H112</f>
        <v>0</v>
      </c>
      <c r="AR112" s="21" t="s">
        <v>82</v>
      </c>
      <c r="AT112" s="21" t="s">
        <v>136</v>
      </c>
      <c r="AU112" s="21" t="s">
        <v>80</v>
      </c>
      <c r="AY112" s="21" t="s">
        <v>138</v>
      </c>
      <c r="BE112" s="212">
        <f>IF(N112="základní",J112,0)</f>
        <v>0</v>
      </c>
      <c r="BF112" s="212">
        <f>IF(N112="snížená",J112,0)</f>
        <v>0</v>
      </c>
      <c r="BG112" s="212">
        <f>IF(N112="zákl. přenesená",J112,0)</f>
        <v>0</v>
      </c>
      <c r="BH112" s="212">
        <f>IF(N112="sníž. přenesená",J112,0)</f>
        <v>0</v>
      </c>
      <c r="BI112" s="212">
        <f>IF(N112="nulová",J112,0)</f>
        <v>0</v>
      </c>
      <c r="BJ112" s="21" t="s">
        <v>80</v>
      </c>
      <c r="BK112" s="212">
        <f>ROUND(I112*H112,2)</f>
        <v>0</v>
      </c>
      <c r="BL112" s="21" t="s">
        <v>80</v>
      </c>
      <c r="BM112" s="21" t="s">
        <v>239</v>
      </c>
    </row>
    <row r="113" spans="2:65" s="1" customFormat="1" ht="25.5" customHeight="1">
      <c r="B113" s="38"/>
      <c r="C113" s="200" t="s">
        <v>240</v>
      </c>
      <c r="D113" s="200" t="s">
        <v>136</v>
      </c>
      <c r="E113" s="201" t="s">
        <v>241</v>
      </c>
      <c r="F113" s="202" t="s">
        <v>242</v>
      </c>
      <c r="G113" s="203" t="s">
        <v>144</v>
      </c>
      <c r="H113" s="204">
        <v>8</v>
      </c>
      <c r="I113" s="205"/>
      <c r="J113" s="206">
        <f>ROUND(I113*H113,2)</f>
        <v>0</v>
      </c>
      <c r="K113" s="202" t="s">
        <v>145</v>
      </c>
      <c r="L113" s="207"/>
      <c r="M113" s="208" t="s">
        <v>21</v>
      </c>
      <c r="N113" s="209" t="s">
        <v>44</v>
      </c>
      <c r="O113" s="39"/>
      <c r="P113" s="210">
        <f>O113*H113</f>
        <v>0</v>
      </c>
      <c r="Q113" s="210">
        <v>0</v>
      </c>
      <c r="R113" s="210">
        <f>Q113*H113</f>
        <v>0</v>
      </c>
      <c r="S113" s="210">
        <v>0</v>
      </c>
      <c r="T113" s="211">
        <f>S113*H113</f>
        <v>0</v>
      </c>
      <c r="AR113" s="21" t="s">
        <v>146</v>
      </c>
      <c r="AT113" s="21" t="s">
        <v>136</v>
      </c>
      <c r="AU113" s="21" t="s">
        <v>80</v>
      </c>
      <c r="AY113" s="21" t="s">
        <v>138</v>
      </c>
      <c r="BE113" s="212">
        <f>IF(N113="základní",J113,0)</f>
        <v>0</v>
      </c>
      <c r="BF113" s="212">
        <f>IF(N113="snížená",J113,0)</f>
        <v>0</v>
      </c>
      <c r="BG113" s="212">
        <f>IF(N113="zákl. přenesená",J113,0)</f>
        <v>0</v>
      </c>
      <c r="BH113" s="212">
        <f>IF(N113="sníž. přenesená",J113,0)</f>
        <v>0</v>
      </c>
      <c r="BI113" s="212">
        <f>IF(N113="nulová",J113,0)</f>
        <v>0</v>
      </c>
      <c r="BJ113" s="21" t="s">
        <v>80</v>
      </c>
      <c r="BK113" s="212">
        <f>ROUND(I113*H113,2)</f>
        <v>0</v>
      </c>
      <c r="BL113" s="21" t="s">
        <v>146</v>
      </c>
      <c r="BM113" s="21" t="s">
        <v>243</v>
      </c>
    </row>
    <row r="114" spans="2:65" s="1" customFormat="1" ht="27">
      <c r="B114" s="38"/>
      <c r="C114" s="60"/>
      <c r="D114" s="222" t="s">
        <v>199</v>
      </c>
      <c r="E114" s="60"/>
      <c r="F114" s="223" t="s">
        <v>244</v>
      </c>
      <c r="G114" s="60"/>
      <c r="H114" s="60"/>
      <c r="I114" s="169"/>
      <c r="J114" s="60"/>
      <c r="K114" s="60"/>
      <c r="L114" s="58"/>
      <c r="M114" s="224"/>
      <c r="N114" s="39"/>
      <c r="O114" s="39"/>
      <c r="P114" s="39"/>
      <c r="Q114" s="39"/>
      <c r="R114" s="39"/>
      <c r="S114" s="39"/>
      <c r="T114" s="75"/>
      <c r="AT114" s="21" t="s">
        <v>199</v>
      </c>
      <c r="AU114" s="21" t="s">
        <v>80</v>
      </c>
    </row>
    <row r="115" spans="2:65" s="1" customFormat="1" ht="25.5" customHeight="1">
      <c r="B115" s="38"/>
      <c r="C115" s="200" t="s">
        <v>245</v>
      </c>
      <c r="D115" s="200" t="s">
        <v>136</v>
      </c>
      <c r="E115" s="201" t="s">
        <v>246</v>
      </c>
      <c r="F115" s="202" t="s">
        <v>247</v>
      </c>
      <c r="G115" s="203" t="s">
        <v>144</v>
      </c>
      <c r="H115" s="204">
        <v>10</v>
      </c>
      <c r="I115" s="205"/>
      <c r="J115" s="206">
        <f>ROUND(I115*H115,2)</f>
        <v>0</v>
      </c>
      <c r="K115" s="202" t="s">
        <v>145</v>
      </c>
      <c r="L115" s="207"/>
      <c r="M115" s="208" t="s">
        <v>21</v>
      </c>
      <c r="N115" s="209" t="s">
        <v>44</v>
      </c>
      <c r="O115" s="39"/>
      <c r="P115" s="210">
        <f>O115*H115</f>
        <v>0</v>
      </c>
      <c r="Q115" s="210">
        <v>0</v>
      </c>
      <c r="R115" s="210">
        <f>Q115*H115</f>
        <v>0</v>
      </c>
      <c r="S115" s="210">
        <v>0</v>
      </c>
      <c r="T115" s="211">
        <f>S115*H115</f>
        <v>0</v>
      </c>
      <c r="AR115" s="21" t="s">
        <v>146</v>
      </c>
      <c r="AT115" s="21" t="s">
        <v>136</v>
      </c>
      <c r="AU115" s="21" t="s">
        <v>80</v>
      </c>
      <c r="AY115" s="21" t="s">
        <v>138</v>
      </c>
      <c r="BE115" s="212">
        <f>IF(N115="základní",J115,0)</f>
        <v>0</v>
      </c>
      <c r="BF115" s="212">
        <f>IF(N115="snížená",J115,0)</f>
        <v>0</v>
      </c>
      <c r="BG115" s="212">
        <f>IF(N115="zákl. přenesená",J115,0)</f>
        <v>0</v>
      </c>
      <c r="BH115" s="212">
        <f>IF(N115="sníž. přenesená",J115,0)</f>
        <v>0</v>
      </c>
      <c r="BI115" s="212">
        <f>IF(N115="nulová",J115,0)</f>
        <v>0</v>
      </c>
      <c r="BJ115" s="21" t="s">
        <v>80</v>
      </c>
      <c r="BK115" s="212">
        <f>ROUND(I115*H115,2)</f>
        <v>0</v>
      </c>
      <c r="BL115" s="21" t="s">
        <v>146</v>
      </c>
      <c r="BM115" s="21" t="s">
        <v>248</v>
      </c>
    </row>
    <row r="116" spans="2:65" s="1" customFormat="1" ht="25.5" customHeight="1">
      <c r="B116" s="38"/>
      <c r="C116" s="200" t="s">
        <v>249</v>
      </c>
      <c r="D116" s="200" t="s">
        <v>136</v>
      </c>
      <c r="E116" s="201" t="s">
        <v>250</v>
      </c>
      <c r="F116" s="202" t="s">
        <v>251</v>
      </c>
      <c r="G116" s="203" t="s">
        <v>144</v>
      </c>
      <c r="H116" s="204">
        <v>6</v>
      </c>
      <c r="I116" s="205"/>
      <c r="J116" s="206">
        <f>ROUND(I116*H116,2)</f>
        <v>0</v>
      </c>
      <c r="K116" s="202" t="s">
        <v>145</v>
      </c>
      <c r="L116" s="207"/>
      <c r="M116" s="208" t="s">
        <v>21</v>
      </c>
      <c r="N116" s="209" t="s">
        <v>44</v>
      </c>
      <c r="O116" s="39"/>
      <c r="P116" s="210">
        <f>O116*H116</f>
        <v>0</v>
      </c>
      <c r="Q116" s="210">
        <v>0</v>
      </c>
      <c r="R116" s="210">
        <f>Q116*H116</f>
        <v>0</v>
      </c>
      <c r="S116" s="210">
        <v>0</v>
      </c>
      <c r="T116" s="211">
        <f>S116*H116</f>
        <v>0</v>
      </c>
      <c r="AR116" s="21" t="s">
        <v>146</v>
      </c>
      <c r="AT116" s="21" t="s">
        <v>136</v>
      </c>
      <c r="AU116" s="21" t="s">
        <v>80</v>
      </c>
      <c r="AY116" s="21" t="s">
        <v>138</v>
      </c>
      <c r="BE116" s="212">
        <f>IF(N116="základní",J116,0)</f>
        <v>0</v>
      </c>
      <c r="BF116" s="212">
        <f>IF(N116="snížená",J116,0)</f>
        <v>0</v>
      </c>
      <c r="BG116" s="212">
        <f>IF(N116="zákl. přenesená",J116,0)</f>
        <v>0</v>
      </c>
      <c r="BH116" s="212">
        <f>IF(N116="sníž. přenesená",J116,0)</f>
        <v>0</v>
      </c>
      <c r="BI116" s="212">
        <f>IF(N116="nulová",J116,0)</f>
        <v>0</v>
      </c>
      <c r="BJ116" s="21" t="s">
        <v>80</v>
      </c>
      <c r="BK116" s="212">
        <f>ROUND(I116*H116,2)</f>
        <v>0</v>
      </c>
      <c r="BL116" s="21" t="s">
        <v>146</v>
      </c>
      <c r="BM116" s="21" t="s">
        <v>252</v>
      </c>
    </row>
    <row r="117" spans="2:65" s="1" customFormat="1" ht="27">
      <c r="B117" s="38"/>
      <c r="C117" s="60"/>
      <c r="D117" s="222" t="s">
        <v>199</v>
      </c>
      <c r="E117" s="60"/>
      <c r="F117" s="223" t="s">
        <v>253</v>
      </c>
      <c r="G117" s="60"/>
      <c r="H117" s="60"/>
      <c r="I117" s="169"/>
      <c r="J117" s="60"/>
      <c r="K117" s="60"/>
      <c r="L117" s="58"/>
      <c r="M117" s="224"/>
      <c r="N117" s="39"/>
      <c r="O117" s="39"/>
      <c r="P117" s="39"/>
      <c r="Q117" s="39"/>
      <c r="R117" s="39"/>
      <c r="S117" s="39"/>
      <c r="T117" s="75"/>
      <c r="AT117" s="21" t="s">
        <v>199</v>
      </c>
      <c r="AU117" s="21" t="s">
        <v>80</v>
      </c>
    </row>
    <row r="118" spans="2:65" s="1" customFormat="1" ht="25.5" customHeight="1">
      <c r="B118" s="38"/>
      <c r="C118" s="200" t="s">
        <v>254</v>
      </c>
      <c r="D118" s="200" t="s">
        <v>136</v>
      </c>
      <c r="E118" s="201" t="s">
        <v>255</v>
      </c>
      <c r="F118" s="202" t="s">
        <v>256</v>
      </c>
      <c r="G118" s="203" t="s">
        <v>144</v>
      </c>
      <c r="H118" s="204">
        <v>3</v>
      </c>
      <c r="I118" s="205"/>
      <c r="J118" s="206">
        <f>ROUND(I118*H118,2)</f>
        <v>0</v>
      </c>
      <c r="K118" s="202" t="s">
        <v>145</v>
      </c>
      <c r="L118" s="207"/>
      <c r="M118" s="208" t="s">
        <v>21</v>
      </c>
      <c r="N118" s="209" t="s">
        <v>44</v>
      </c>
      <c r="O118" s="39"/>
      <c r="P118" s="210">
        <f>O118*H118</f>
        <v>0</v>
      </c>
      <c r="Q118" s="210">
        <v>0</v>
      </c>
      <c r="R118" s="210">
        <f>Q118*H118</f>
        <v>0</v>
      </c>
      <c r="S118" s="210">
        <v>0</v>
      </c>
      <c r="T118" s="211">
        <f>S118*H118</f>
        <v>0</v>
      </c>
      <c r="AR118" s="21" t="s">
        <v>146</v>
      </c>
      <c r="AT118" s="21" t="s">
        <v>136</v>
      </c>
      <c r="AU118" s="21" t="s">
        <v>80</v>
      </c>
      <c r="AY118" s="21" t="s">
        <v>138</v>
      </c>
      <c r="BE118" s="212">
        <f>IF(N118="základní",J118,0)</f>
        <v>0</v>
      </c>
      <c r="BF118" s="212">
        <f>IF(N118="snížená",J118,0)</f>
        <v>0</v>
      </c>
      <c r="BG118" s="212">
        <f>IF(N118="zákl. přenesená",J118,0)</f>
        <v>0</v>
      </c>
      <c r="BH118" s="212">
        <f>IF(N118="sníž. přenesená",J118,0)</f>
        <v>0</v>
      </c>
      <c r="BI118" s="212">
        <f>IF(N118="nulová",J118,0)</f>
        <v>0</v>
      </c>
      <c r="BJ118" s="21" t="s">
        <v>80</v>
      </c>
      <c r="BK118" s="212">
        <f>ROUND(I118*H118,2)</f>
        <v>0</v>
      </c>
      <c r="BL118" s="21" t="s">
        <v>146</v>
      </c>
      <c r="BM118" s="21" t="s">
        <v>257</v>
      </c>
    </row>
    <row r="119" spans="2:65" s="1" customFormat="1" ht="27">
      <c r="B119" s="38"/>
      <c r="C119" s="60"/>
      <c r="D119" s="222" t="s">
        <v>199</v>
      </c>
      <c r="E119" s="60"/>
      <c r="F119" s="223" t="s">
        <v>258</v>
      </c>
      <c r="G119" s="60"/>
      <c r="H119" s="60"/>
      <c r="I119" s="169"/>
      <c r="J119" s="60"/>
      <c r="K119" s="60"/>
      <c r="L119" s="58"/>
      <c r="M119" s="224"/>
      <c r="N119" s="39"/>
      <c r="O119" s="39"/>
      <c r="P119" s="39"/>
      <c r="Q119" s="39"/>
      <c r="R119" s="39"/>
      <c r="S119" s="39"/>
      <c r="T119" s="75"/>
      <c r="AT119" s="21" t="s">
        <v>199</v>
      </c>
      <c r="AU119" s="21" t="s">
        <v>80</v>
      </c>
    </row>
    <row r="120" spans="2:65" s="1" customFormat="1" ht="25.5" customHeight="1">
      <c r="B120" s="38"/>
      <c r="C120" s="200" t="s">
        <v>259</v>
      </c>
      <c r="D120" s="200" t="s">
        <v>136</v>
      </c>
      <c r="E120" s="201" t="s">
        <v>260</v>
      </c>
      <c r="F120" s="202" t="s">
        <v>261</v>
      </c>
      <c r="G120" s="203" t="s">
        <v>144</v>
      </c>
      <c r="H120" s="204">
        <v>3</v>
      </c>
      <c r="I120" s="205"/>
      <c r="J120" s="206">
        <f>ROUND(I120*H120,2)</f>
        <v>0</v>
      </c>
      <c r="K120" s="202" t="s">
        <v>145</v>
      </c>
      <c r="L120" s="207"/>
      <c r="M120" s="208" t="s">
        <v>21</v>
      </c>
      <c r="N120" s="209" t="s">
        <v>44</v>
      </c>
      <c r="O120" s="39"/>
      <c r="P120" s="210">
        <f>O120*H120</f>
        <v>0</v>
      </c>
      <c r="Q120" s="210">
        <v>0</v>
      </c>
      <c r="R120" s="210">
        <f>Q120*H120</f>
        <v>0</v>
      </c>
      <c r="S120" s="210">
        <v>0</v>
      </c>
      <c r="T120" s="211">
        <f>S120*H120</f>
        <v>0</v>
      </c>
      <c r="AR120" s="21" t="s">
        <v>82</v>
      </c>
      <c r="AT120" s="21" t="s">
        <v>136</v>
      </c>
      <c r="AU120" s="21" t="s">
        <v>80</v>
      </c>
      <c r="AY120" s="21" t="s">
        <v>138</v>
      </c>
      <c r="BE120" s="212">
        <f>IF(N120="základní",J120,0)</f>
        <v>0</v>
      </c>
      <c r="BF120" s="212">
        <f>IF(N120="snížená",J120,0)</f>
        <v>0</v>
      </c>
      <c r="BG120" s="212">
        <f>IF(N120="zákl. přenesená",J120,0)</f>
        <v>0</v>
      </c>
      <c r="BH120" s="212">
        <f>IF(N120="sníž. přenesená",J120,0)</f>
        <v>0</v>
      </c>
      <c r="BI120" s="212">
        <f>IF(N120="nulová",J120,0)</f>
        <v>0</v>
      </c>
      <c r="BJ120" s="21" t="s">
        <v>80</v>
      </c>
      <c r="BK120" s="212">
        <f>ROUND(I120*H120,2)</f>
        <v>0</v>
      </c>
      <c r="BL120" s="21" t="s">
        <v>80</v>
      </c>
      <c r="BM120" s="21" t="s">
        <v>262</v>
      </c>
    </row>
    <row r="121" spans="2:65" s="1" customFormat="1" ht="27">
      <c r="B121" s="38"/>
      <c r="C121" s="60"/>
      <c r="D121" s="222" t="s">
        <v>199</v>
      </c>
      <c r="E121" s="60"/>
      <c r="F121" s="223" t="s">
        <v>263</v>
      </c>
      <c r="G121" s="60"/>
      <c r="H121" s="60"/>
      <c r="I121" s="169"/>
      <c r="J121" s="60"/>
      <c r="K121" s="60"/>
      <c r="L121" s="58"/>
      <c r="M121" s="224"/>
      <c r="N121" s="39"/>
      <c r="O121" s="39"/>
      <c r="P121" s="39"/>
      <c r="Q121" s="39"/>
      <c r="R121" s="39"/>
      <c r="S121" s="39"/>
      <c r="T121" s="75"/>
      <c r="AT121" s="21" t="s">
        <v>199</v>
      </c>
      <c r="AU121" s="21" t="s">
        <v>80</v>
      </c>
    </row>
    <row r="122" spans="2:65" s="1" customFormat="1" ht="25.5" customHeight="1">
      <c r="B122" s="38"/>
      <c r="C122" s="200" t="s">
        <v>264</v>
      </c>
      <c r="D122" s="200" t="s">
        <v>136</v>
      </c>
      <c r="E122" s="201" t="s">
        <v>265</v>
      </c>
      <c r="F122" s="202" t="s">
        <v>266</v>
      </c>
      <c r="G122" s="203" t="s">
        <v>144</v>
      </c>
      <c r="H122" s="204">
        <v>57</v>
      </c>
      <c r="I122" s="205"/>
      <c r="J122" s="206">
        <f t="shared" ref="J122:J153" si="10">ROUND(I122*H122,2)</f>
        <v>0</v>
      </c>
      <c r="K122" s="202" t="s">
        <v>145</v>
      </c>
      <c r="L122" s="207"/>
      <c r="M122" s="208" t="s">
        <v>21</v>
      </c>
      <c r="N122" s="209" t="s">
        <v>44</v>
      </c>
      <c r="O122" s="39"/>
      <c r="P122" s="210">
        <f t="shared" ref="P122:P153" si="11">O122*H122</f>
        <v>0</v>
      </c>
      <c r="Q122" s="210">
        <v>0</v>
      </c>
      <c r="R122" s="210">
        <f t="shared" ref="R122:R153" si="12">Q122*H122</f>
        <v>0</v>
      </c>
      <c r="S122" s="210">
        <v>0</v>
      </c>
      <c r="T122" s="211">
        <f t="shared" ref="T122:T153" si="13">S122*H122</f>
        <v>0</v>
      </c>
      <c r="AR122" s="21" t="s">
        <v>146</v>
      </c>
      <c r="AT122" s="21" t="s">
        <v>136</v>
      </c>
      <c r="AU122" s="21" t="s">
        <v>80</v>
      </c>
      <c r="AY122" s="21" t="s">
        <v>138</v>
      </c>
      <c r="BE122" s="212">
        <f t="shared" ref="BE122:BE153" si="14">IF(N122="základní",J122,0)</f>
        <v>0</v>
      </c>
      <c r="BF122" s="212">
        <f t="shared" ref="BF122:BF153" si="15">IF(N122="snížená",J122,0)</f>
        <v>0</v>
      </c>
      <c r="BG122" s="212">
        <f t="shared" ref="BG122:BG153" si="16">IF(N122="zákl. přenesená",J122,0)</f>
        <v>0</v>
      </c>
      <c r="BH122" s="212">
        <f t="shared" ref="BH122:BH153" si="17">IF(N122="sníž. přenesená",J122,0)</f>
        <v>0</v>
      </c>
      <c r="BI122" s="212">
        <f t="shared" ref="BI122:BI153" si="18">IF(N122="nulová",J122,0)</f>
        <v>0</v>
      </c>
      <c r="BJ122" s="21" t="s">
        <v>80</v>
      </c>
      <c r="BK122" s="212">
        <f t="shared" ref="BK122:BK153" si="19">ROUND(I122*H122,2)</f>
        <v>0</v>
      </c>
      <c r="BL122" s="21" t="s">
        <v>146</v>
      </c>
      <c r="BM122" s="21" t="s">
        <v>267</v>
      </c>
    </row>
    <row r="123" spans="2:65" s="1" customFormat="1" ht="25.5" customHeight="1">
      <c r="B123" s="38"/>
      <c r="C123" s="200" t="s">
        <v>268</v>
      </c>
      <c r="D123" s="200" t="s">
        <v>136</v>
      </c>
      <c r="E123" s="201" t="s">
        <v>269</v>
      </c>
      <c r="F123" s="202" t="s">
        <v>270</v>
      </c>
      <c r="G123" s="203" t="s">
        <v>144</v>
      </c>
      <c r="H123" s="204">
        <v>3</v>
      </c>
      <c r="I123" s="205"/>
      <c r="J123" s="206">
        <f t="shared" si="10"/>
        <v>0</v>
      </c>
      <c r="K123" s="202" t="s">
        <v>145</v>
      </c>
      <c r="L123" s="207"/>
      <c r="M123" s="208" t="s">
        <v>21</v>
      </c>
      <c r="N123" s="209" t="s">
        <v>44</v>
      </c>
      <c r="O123" s="39"/>
      <c r="P123" s="210">
        <f t="shared" si="11"/>
        <v>0</v>
      </c>
      <c r="Q123" s="210">
        <v>0</v>
      </c>
      <c r="R123" s="210">
        <f t="shared" si="12"/>
        <v>0</v>
      </c>
      <c r="S123" s="210">
        <v>0</v>
      </c>
      <c r="T123" s="211">
        <f t="shared" si="13"/>
        <v>0</v>
      </c>
      <c r="AR123" s="21" t="s">
        <v>146</v>
      </c>
      <c r="AT123" s="21" t="s">
        <v>136</v>
      </c>
      <c r="AU123" s="21" t="s">
        <v>80</v>
      </c>
      <c r="AY123" s="21" t="s">
        <v>138</v>
      </c>
      <c r="BE123" s="212">
        <f t="shared" si="14"/>
        <v>0</v>
      </c>
      <c r="BF123" s="212">
        <f t="shared" si="15"/>
        <v>0</v>
      </c>
      <c r="BG123" s="212">
        <f t="shared" si="16"/>
        <v>0</v>
      </c>
      <c r="BH123" s="212">
        <f t="shared" si="17"/>
        <v>0</v>
      </c>
      <c r="BI123" s="212">
        <f t="shared" si="18"/>
        <v>0</v>
      </c>
      <c r="BJ123" s="21" t="s">
        <v>80</v>
      </c>
      <c r="BK123" s="212">
        <f t="shared" si="19"/>
        <v>0</v>
      </c>
      <c r="BL123" s="21" t="s">
        <v>146</v>
      </c>
      <c r="BM123" s="21" t="s">
        <v>271</v>
      </c>
    </row>
    <row r="124" spans="2:65" s="1" customFormat="1" ht="25.5" customHeight="1">
      <c r="B124" s="38"/>
      <c r="C124" s="200" t="s">
        <v>272</v>
      </c>
      <c r="D124" s="200" t="s">
        <v>136</v>
      </c>
      <c r="E124" s="201" t="s">
        <v>273</v>
      </c>
      <c r="F124" s="202" t="s">
        <v>274</v>
      </c>
      <c r="G124" s="203" t="s">
        <v>144</v>
      </c>
      <c r="H124" s="204">
        <v>42</v>
      </c>
      <c r="I124" s="205"/>
      <c r="J124" s="206">
        <f t="shared" si="10"/>
        <v>0</v>
      </c>
      <c r="K124" s="202" t="s">
        <v>145</v>
      </c>
      <c r="L124" s="207"/>
      <c r="M124" s="208" t="s">
        <v>21</v>
      </c>
      <c r="N124" s="209" t="s">
        <v>44</v>
      </c>
      <c r="O124" s="39"/>
      <c r="P124" s="210">
        <f t="shared" si="11"/>
        <v>0</v>
      </c>
      <c r="Q124" s="210">
        <v>0</v>
      </c>
      <c r="R124" s="210">
        <f t="shared" si="12"/>
        <v>0</v>
      </c>
      <c r="S124" s="210">
        <v>0</v>
      </c>
      <c r="T124" s="211">
        <f t="shared" si="13"/>
        <v>0</v>
      </c>
      <c r="AR124" s="21" t="s">
        <v>82</v>
      </c>
      <c r="AT124" s="21" t="s">
        <v>136</v>
      </c>
      <c r="AU124" s="21" t="s">
        <v>80</v>
      </c>
      <c r="AY124" s="21" t="s">
        <v>138</v>
      </c>
      <c r="BE124" s="212">
        <f t="shared" si="14"/>
        <v>0</v>
      </c>
      <c r="BF124" s="212">
        <f t="shared" si="15"/>
        <v>0</v>
      </c>
      <c r="BG124" s="212">
        <f t="shared" si="16"/>
        <v>0</v>
      </c>
      <c r="BH124" s="212">
        <f t="shared" si="17"/>
        <v>0</v>
      </c>
      <c r="BI124" s="212">
        <f t="shared" si="18"/>
        <v>0</v>
      </c>
      <c r="BJ124" s="21" t="s">
        <v>80</v>
      </c>
      <c r="BK124" s="212">
        <f t="shared" si="19"/>
        <v>0</v>
      </c>
      <c r="BL124" s="21" t="s">
        <v>80</v>
      </c>
      <c r="BM124" s="21" t="s">
        <v>275</v>
      </c>
    </row>
    <row r="125" spans="2:65" s="1" customFormat="1" ht="25.5" customHeight="1">
      <c r="B125" s="38"/>
      <c r="C125" s="200" t="s">
        <v>276</v>
      </c>
      <c r="D125" s="200" t="s">
        <v>136</v>
      </c>
      <c r="E125" s="201" t="s">
        <v>277</v>
      </c>
      <c r="F125" s="202" t="s">
        <v>278</v>
      </c>
      <c r="G125" s="203" t="s">
        <v>144</v>
      </c>
      <c r="H125" s="204">
        <v>42</v>
      </c>
      <c r="I125" s="205"/>
      <c r="J125" s="206">
        <f t="shared" si="10"/>
        <v>0</v>
      </c>
      <c r="K125" s="202" t="s">
        <v>145</v>
      </c>
      <c r="L125" s="207"/>
      <c r="M125" s="208" t="s">
        <v>21</v>
      </c>
      <c r="N125" s="209" t="s">
        <v>44</v>
      </c>
      <c r="O125" s="39"/>
      <c r="P125" s="210">
        <f t="shared" si="11"/>
        <v>0</v>
      </c>
      <c r="Q125" s="210">
        <v>0</v>
      </c>
      <c r="R125" s="210">
        <f t="shared" si="12"/>
        <v>0</v>
      </c>
      <c r="S125" s="210">
        <v>0</v>
      </c>
      <c r="T125" s="211">
        <f t="shared" si="13"/>
        <v>0</v>
      </c>
      <c r="AR125" s="21" t="s">
        <v>82</v>
      </c>
      <c r="AT125" s="21" t="s">
        <v>136</v>
      </c>
      <c r="AU125" s="21" t="s">
        <v>80</v>
      </c>
      <c r="AY125" s="21" t="s">
        <v>138</v>
      </c>
      <c r="BE125" s="212">
        <f t="shared" si="14"/>
        <v>0</v>
      </c>
      <c r="BF125" s="212">
        <f t="shared" si="15"/>
        <v>0</v>
      </c>
      <c r="BG125" s="212">
        <f t="shared" si="16"/>
        <v>0</v>
      </c>
      <c r="BH125" s="212">
        <f t="shared" si="17"/>
        <v>0</v>
      </c>
      <c r="BI125" s="212">
        <f t="shared" si="18"/>
        <v>0</v>
      </c>
      <c r="BJ125" s="21" t="s">
        <v>80</v>
      </c>
      <c r="BK125" s="212">
        <f t="shared" si="19"/>
        <v>0</v>
      </c>
      <c r="BL125" s="21" t="s">
        <v>80</v>
      </c>
      <c r="BM125" s="21" t="s">
        <v>279</v>
      </c>
    </row>
    <row r="126" spans="2:65" s="1" customFormat="1" ht="25.5" customHeight="1">
      <c r="B126" s="38"/>
      <c r="C126" s="200" t="s">
        <v>280</v>
      </c>
      <c r="D126" s="200" t="s">
        <v>136</v>
      </c>
      <c r="E126" s="201" t="s">
        <v>281</v>
      </c>
      <c r="F126" s="202" t="s">
        <v>282</v>
      </c>
      <c r="G126" s="203" t="s">
        <v>144</v>
      </c>
      <c r="H126" s="204">
        <v>42</v>
      </c>
      <c r="I126" s="205"/>
      <c r="J126" s="206">
        <f t="shared" si="10"/>
        <v>0</v>
      </c>
      <c r="K126" s="202" t="s">
        <v>145</v>
      </c>
      <c r="L126" s="207"/>
      <c r="M126" s="208" t="s">
        <v>21</v>
      </c>
      <c r="N126" s="209" t="s">
        <v>44</v>
      </c>
      <c r="O126" s="39"/>
      <c r="P126" s="210">
        <f t="shared" si="11"/>
        <v>0</v>
      </c>
      <c r="Q126" s="210">
        <v>0</v>
      </c>
      <c r="R126" s="210">
        <f t="shared" si="12"/>
        <v>0</v>
      </c>
      <c r="S126" s="210">
        <v>0</v>
      </c>
      <c r="T126" s="211">
        <f t="shared" si="13"/>
        <v>0</v>
      </c>
      <c r="AR126" s="21" t="s">
        <v>82</v>
      </c>
      <c r="AT126" s="21" t="s">
        <v>136</v>
      </c>
      <c r="AU126" s="21" t="s">
        <v>80</v>
      </c>
      <c r="AY126" s="21" t="s">
        <v>138</v>
      </c>
      <c r="BE126" s="212">
        <f t="shared" si="14"/>
        <v>0</v>
      </c>
      <c r="BF126" s="212">
        <f t="shared" si="15"/>
        <v>0</v>
      </c>
      <c r="BG126" s="212">
        <f t="shared" si="16"/>
        <v>0</v>
      </c>
      <c r="BH126" s="212">
        <f t="shared" si="17"/>
        <v>0</v>
      </c>
      <c r="BI126" s="212">
        <f t="shared" si="18"/>
        <v>0</v>
      </c>
      <c r="BJ126" s="21" t="s">
        <v>80</v>
      </c>
      <c r="BK126" s="212">
        <f t="shared" si="19"/>
        <v>0</v>
      </c>
      <c r="BL126" s="21" t="s">
        <v>80</v>
      </c>
      <c r="BM126" s="21" t="s">
        <v>283</v>
      </c>
    </row>
    <row r="127" spans="2:65" s="1" customFormat="1" ht="16.5" customHeight="1">
      <c r="B127" s="38"/>
      <c r="C127" s="200" t="s">
        <v>284</v>
      </c>
      <c r="D127" s="200" t="s">
        <v>136</v>
      </c>
      <c r="E127" s="201" t="s">
        <v>285</v>
      </c>
      <c r="F127" s="202" t="s">
        <v>286</v>
      </c>
      <c r="G127" s="203" t="s">
        <v>144</v>
      </c>
      <c r="H127" s="204">
        <v>2</v>
      </c>
      <c r="I127" s="205"/>
      <c r="J127" s="206">
        <f t="shared" si="10"/>
        <v>0</v>
      </c>
      <c r="K127" s="202" t="s">
        <v>21</v>
      </c>
      <c r="L127" s="207"/>
      <c r="M127" s="208" t="s">
        <v>21</v>
      </c>
      <c r="N127" s="209" t="s">
        <v>44</v>
      </c>
      <c r="O127" s="39"/>
      <c r="P127" s="210">
        <f t="shared" si="11"/>
        <v>0</v>
      </c>
      <c r="Q127" s="210">
        <v>0</v>
      </c>
      <c r="R127" s="210">
        <f t="shared" si="12"/>
        <v>0</v>
      </c>
      <c r="S127" s="210">
        <v>0</v>
      </c>
      <c r="T127" s="211">
        <f t="shared" si="13"/>
        <v>0</v>
      </c>
      <c r="AR127" s="21" t="s">
        <v>146</v>
      </c>
      <c r="AT127" s="21" t="s">
        <v>136</v>
      </c>
      <c r="AU127" s="21" t="s">
        <v>80</v>
      </c>
      <c r="AY127" s="21" t="s">
        <v>138</v>
      </c>
      <c r="BE127" s="212">
        <f t="shared" si="14"/>
        <v>0</v>
      </c>
      <c r="BF127" s="212">
        <f t="shared" si="15"/>
        <v>0</v>
      </c>
      <c r="BG127" s="212">
        <f t="shared" si="16"/>
        <v>0</v>
      </c>
      <c r="BH127" s="212">
        <f t="shared" si="17"/>
        <v>0</v>
      </c>
      <c r="BI127" s="212">
        <f t="shared" si="18"/>
        <v>0</v>
      </c>
      <c r="BJ127" s="21" t="s">
        <v>80</v>
      </c>
      <c r="BK127" s="212">
        <f t="shared" si="19"/>
        <v>0</v>
      </c>
      <c r="BL127" s="21" t="s">
        <v>146</v>
      </c>
      <c r="BM127" s="21" t="s">
        <v>287</v>
      </c>
    </row>
    <row r="128" spans="2:65" s="1" customFormat="1" ht="16.5" customHeight="1">
      <c r="B128" s="38"/>
      <c r="C128" s="213" t="s">
        <v>288</v>
      </c>
      <c r="D128" s="213" t="s">
        <v>162</v>
      </c>
      <c r="E128" s="214" t="s">
        <v>289</v>
      </c>
      <c r="F128" s="215" t="s">
        <v>290</v>
      </c>
      <c r="G128" s="216" t="s">
        <v>144</v>
      </c>
      <c r="H128" s="217">
        <v>3</v>
      </c>
      <c r="I128" s="218"/>
      <c r="J128" s="219">
        <f t="shared" si="10"/>
        <v>0</v>
      </c>
      <c r="K128" s="215" t="s">
        <v>145</v>
      </c>
      <c r="L128" s="58"/>
      <c r="M128" s="220" t="s">
        <v>21</v>
      </c>
      <c r="N128" s="221" t="s">
        <v>44</v>
      </c>
      <c r="O128" s="39"/>
      <c r="P128" s="210">
        <f t="shared" si="11"/>
        <v>0</v>
      </c>
      <c r="Q128" s="210">
        <v>0</v>
      </c>
      <c r="R128" s="210">
        <f t="shared" si="12"/>
        <v>0</v>
      </c>
      <c r="S128" s="210">
        <v>0</v>
      </c>
      <c r="T128" s="211">
        <f t="shared" si="13"/>
        <v>0</v>
      </c>
      <c r="AR128" s="21" t="s">
        <v>173</v>
      </c>
      <c r="AT128" s="21" t="s">
        <v>162</v>
      </c>
      <c r="AU128" s="21" t="s">
        <v>80</v>
      </c>
      <c r="AY128" s="21" t="s">
        <v>138</v>
      </c>
      <c r="BE128" s="212">
        <f t="shared" si="14"/>
        <v>0</v>
      </c>
      <c r="BF128" s="212">
        <f t="shared" si="15"/>
        <v>0</v>
      </c>
      <c r="BG128" s="212">
        <f t="shared" si="16"/>
        <v>0</v>
      </c>
      <c r="BH128" s="212">
        <f t="shared" si="17"/>
        <v>0</v>
      </c>
      <c r="BI128" s="212">
        <f t="shared" si="18"/>
        <v>0</v>
      </c>
      <c r="BJ128" s="21" t="s">
        <v>80</v>
      </c>
      <c r="BK128" s="212">
        <f t="shared" si="19"/>
        <v>0</v>
      </c>
      <c r="BL128" s="21" t="s">
        <v>173</v>
      </c>
      <c r="BM128" s="21" t="s">
        <v>291</v>
      </c>
    </row>
    <row r="129" spans="2:65" s="1" customFormat="1" ht="51" customHeight="1">
      <c r="B129" s="38"/>
      <c r="C129" s="213" t="s">
        <v>292</v>
      </c>
      <c r="D129" s="213" t="s">
        <v>162</v>
      </c>
      <c r="E129" s="214" t="s">
        <v>293</v>
      </c>
      <c r="F129" s="215" t="s">
        <v>294</v>
      </c>
      <c r="G129" s="216" t="s">
        <v>144</v>
      </c>
      <c r="H129" s="217">
        <v>4</v>
      </c>
      <c r="I129" s="218"/>
      <c r="J129" s="219">
        <f t="shared" si="10"/>
        <v>0</v>
      </c>
      <c r="K129" s="215" t="s">
        <v>145</v>
      </c>
      <c r="L129" s="58"/>
      <c r="M129" s="220" t="s">
        <v>21</v>
      </c>
      <c r="N129" s="221" t="s">
        <v>44</v>
      </c>
      <c r="O129" s="39"/>
      <c r="P129" s="210">
        <f t="shared" si="11"/>
        <v>0</v>
      </c>
      <c r="Q129" s="210">
        <v>0</v>
      </c>
      <c r="R129" s="210">
        <f t="shared" si="12"/>
        <v>0</v>
      </c>
      <c r="S129" s="210">
        <v>0</v>
      </c>
      <c r="T129" s="211">
        <f t="shared" si="13"/>
        <v>0</v>
      </c>
      <c r="AR129" s="21" t="s">
        <v>173</v>
      </c>
      <c r="AT129" s="21" t="s">
        <v>162</v>
      </c>
      <c r="AU129" s="21" t="s">
        <v>80</v>
      </c>
      <c r="AY129" s="21" t="s">
        <v>138</v>
      </c>
      <c r="BE129" s="212">
        <f t="shared" si="14"/>
        <v>0</v>
      </c>
      <c r="BF129" s="212">
        <f t="shared" si="15"/>
        <v>0</v>
      </c>
      <c r="BG129" s="212">
        <f t="shared" si="16"/>
        <v>0</v>
      </c>
      <c r="BH129" s="212">
        <f t="shared" si="17"/>
        <v>0</v>
      </c>
      <c r="BI129" s="212">
        <f t="shared" si="18"/>
        <v>0</v>
      </c>
      <c r="BJ129" s="21" t="s">
        <v>80</v>
      </c>
      <c r="BK129" s="212">
        <f t="shared" si="19"/>
        <v>0</v>
      </c>
      <c r="BL129" s="21" t="s">
        <v>173</v>
      </c>
      <c r="BM129" s="21" t="s">
        <v>295</v>
      </c>
    </row>
    <row r="130" spans="2:65" s="1" customFormat="1" ht="25.5" customHeight="1">
      <c r="B130" s="38"/>
      <c r="C130" s="200" t="s">
        <v>296</v>
      </c>
      <c r="D130" s="200" t="s">
        <v>136</v>
      </c>
      <c r="E130" s="201" t="s">
        <v>297</v>
      </c>
      <c r="F130" s="202" t="s">
        <v>298</v>
      </c>
      <c r="G130" s="203" t="s">
        <v>144</v>
      </c>
      <c r="H130" s="204">
        <v>60</v>
      </c>
      <c r="I130" s="205"/>
      <c r="J130" s="206">
        <f t="shared" si="10"/>
        <v>0</v>
      </c>
      <c r="K130" s="202" t="s">
        <v>145</v>
      </c>
      <c r="L130" s="207"/>
      <c r="M130" s="208" t="s">
        <v>21</v>
      </c>
      <c r="N130" s="209" t="s">
        <v>44</v>
      </c>
      <c r="O130" s="39"/>
      <c r="P130" s="210">
        <f t="shared" si="11"/>
        <v>0</v>
      </c>
      <c r="Q130" s="210">
        <v>0</v>
      </c>
      <c r="R130" s="210">
        <f t="shared" si="12"/>
        <v>0</v>
      </c>
      <c r="S130" s="210">
        <v>0</v>
      </c>
      <c r="T130" s="211">
        <f t="shared" si="13"/>
        <v>0</v>
      </c>
      <c r="AR130" s="21" t="s">
        <v>146</v>
      </c>
      <c r="AT130" s="21" t="s">
        <v>136</v>
      </c>
      <c r="AU130" s="21" t="s">
        <v>80</v>
      </c>
      <c r="AY130" s="21" t="s">
        <v>138</v>
      </c>
      <c r="BE130" s="212">
        <f t="shared" si="14"/>
        <v>0</v>
      </c>
      <c r="BF130" s="212">
        <f t="shared" si="15"/>
        <v>0</v>
      </c>
      <c r="BG130" s="212">
        <f t="shared" si="16"/>
        <v>0</v>
      </c>
      <c r="BH130" s="212">
        <f t="shared" si="17"/>
        <v>0</v>
      </c>
      <c r="BI130" s="212">
        <f t="shared" si="18"/>
        <v>0</v>
      </c>
      <c r="BJ130" s="21" t="s">
        <v>80</v>
      </c>
      <c r="BK130" s="212">
        <f t="shared" si="19"/>
        <v>0</v>
      </c>
      <c r="BL130" s="21" t="s">
        <v>146</v>
      </c>
      <c r="BM130" s="21" t="s">
        <v>299</v>
      </c>
    </row>
    <row r="131" spans="2:65" s="1" customFormat="1" ht="25.5" customHeight="1">
      <c r="B131" s="38"/>
      <c r="C131" s="213" t="s">
        <v>300</v>
      </c>
      <c r="D131" s="213" t="s">
        <v>162</v>
      </c>
      <c r="E131" s="214" t="s">
        <v>301</v>
      </c>
      <c r="F131" s="215" t="s">
        <v>302</v>
      </c>
      <c r="G131" s="216" t="s">
        <v>144</v>
      </c>
      <c r="H131" s="217">
        <v>8</v>
      </c>
      <c r="I131" s="218"/>
      <c r="J131" s="219">
        <f t="shared" si="10"/>
        <v>0</v>
      </c>
      <c r="K131" s="215" t="s">
        <v>145</v>
      </c>
      <c r="L131" s="58"/>
      <c r="M131" s="220" t="s">
        <v>21</v>
      </c>
      <c r="N131" s="221" t="s">
        <v>44</v>
      </c>
      <c r="O131" s="39"/>
      <c r="P131" s="210">
        <f t="shared" si="11"/>
        <v>0</v>
      </c>
      <c r="Q131" s="210">
        <v>0</v>
      </c>
      <c r="R131" s="210">
        <f t="shared" si="12"/>
        <v>0</v>
      </c>
      <c r="S131" s="210">
        <v>0</v>
      </c>
      <c r="T131" s="211">
        <f t="shared" si="13"/>
        <v>0</v>
      </c>
      <c r="AR131" s="21" t="s">
        <v>173</v>
      </c>
      <c r="AT131" s="21" t="s">
        <v>162</v>
      </c>
      <c r="AU131" s="21" t="s">
        <v>80</v>
      </c>
      <c r="AY131" s="21" t="s">
        <v>138</v>
      </c>
      <c r="BE131" s="212">
        <f t="shared" si="14"/>
        <v>0</v>
      </c>
      <c r="BF131" s="212">
        <f t="shared" si="15"/>
        <v>0</v>
      </c>
      <c r="BG131" s="212">
        <f t="shared" si="16"/>
        <v>0</v>
      </c>
      <c r="BH131" s="212">
        <f t="shared" si="17"/>
        <v>0</v>
      </c>
      <c r="BI131" s="212">
        <f t="shared" si="18"/>
        <v>0</v>
      </c>
      <c r="BJ131" s="21" t="s">
        <v>80</v>
      </c>
      <c r="BK131" s="212">
        <f t="shared" si="19"/>
        <v>0</v>
      </c>
      <c r="BL131" s="21" t="s">
        <v>173</v>
      </c>
      <c r="BM131" s="21" t="s">
        <v>303</v>
      </c>
    </row>
    <row r="132" spans="2:65" s="1" customFormat="1" ht="25.5" customHeight="1">
      <c r="B132" s="38"/>
      <c r="C132" s="213" t="s">
        <v>304</v>
      </c>
      <c r="D132" s="213" t="s">
        <v>162</v>
      </c>
      <c r="E132" s="214" t="s">
        <v>305</v>
      </c>
      <c r="F132" s="215" t="s">
        <v>306</v>
      </c>
      <c r="G132" s="216" t="s">
        <v>144</v>
      </c>
      <c r="H132" s="217">
        <v>4</v>
      </c>
      <c r="I132" s="218"/>
      <c r="J132" s="219">
        <f t="shared" si="10"/>
        <v>0</v>
      </c>
      <c r="K132" s="215" t="s">
        <v>145</v>
      </c>
      <c r="L132" s="58"/>
      <c r="M132" s="220" t="s">
        <v>21</v>
      </c>
      <c r="N132" s="221" t="s">
        <v>44</v>
      </c>
      <c r="O132" s="39"/>
      <c r="P132" s="210">
        <f t="shared" si="11"/>
        <v>0</v>
      </c>
      <c r="Q132" s="210">
        <v>0</v>
      </c>
      <c r="R132" s="210">
        <f t="shared" si="12"/>
        <v>0</v>
      </c>
      <c r="S132" s="210">
        <v>0</v>
      </c>
      <c r="T132" s="211">
        <f t="shared" si="13"/>
        <v>0</v>
      </c>
      <c r="AR132" s="21" t="s">
        <v>173</v>
      </c>
      <c r="AT132" s="21" t="s">
        <v>162</v>
      </c>
      <c r="AU132" s="21" t="s">
        <v>80</v>
      </c>
      <c r="AY132" s="21" t="s">
        <v>138</v>
      </c>
      <c r="BE132" s="212">
        <f t="shared" si="14"/>
        <v>0</v>
      </c>
      <c r="BF132" s="212">
        <f t="shared" si="15"/>
        <v>0</v>
      </c>
      <c r="BG132" s="212">
        <f t="shared" si="16"/>
        <v>0</v>
      </c>
      <c r="BH132" s="212">
        <f t="shared" si="17"/>
        <v>0</v>
      </c>
      <c r="BI132" s="212">
        <f t="shared" si="18"/>
        <v>0</v>
      </c>
      <c r="BJ132" s="21" t="s">
        <v>80</v>
      </c>
      <c r="BK132" s="212">
        <f t="shared" si="19"/>
        <v>0</v>
      </c>
      <c r="BL132" s="21" t="s">
        <v>173</v>
      </c>
      <c r="BM132" s="21" t="s">
        <v>307</v>
      </c>
    </row>
    <row r="133" spans="2:65" s="1" customFormat="1" ht="25.5" customHeight="1">
      <c r="B133" s="38"/>
      <c r="C133" s="213" t="s">
        <v>308</v>
      </c>
      <c r="D133" s="213" t="s">
        <v>162</v>
      </c>
      <c r="E133" s="214" t="s">
        <v>309</v>
      </c>
      <c r="F133" s="215" t="s">
        <v>310</v>
      </c>
      <c r="G133" s="216" t="s">
        <v>144</v>
      </c>
      <c r="H133" s="217">
        <v>20</v>
      </c>
      <c r="I133" s="218"/>
      <c r="J133" s="219">
        <f t="shared" si="10"/>
        <v>0</v>
      </c>
      <c r="K133" s="215" t="s">
        <v>145</v>
      </c>
      <c r="L133" s="58"/>
      <c r="M133" s="220" t="s">
        <v>21</v>
      </c>
      <c r="N133" s="221" t="s">
        <v>44</v>
      </c>
      <c r="O133" s="39"/>
      <c r="P133" s="210">
        <f t="shared" si="11"/>
        <v>0</v>
      </c>
      <c r="Q133" s="210">
        <v>0</v>
      </c>
      <c r="R133" s="210">
        <f t="shared" si="12"/>
        <v>0</v>
      </c>
      <c r="S133" s="210">
        <v>0</v>
      </c>
      <c r="T133" s="211">
        <f t="shared" si="13"/>
        <v>0</v>
      </c>
      <c r="AR133" s="21" t="s">
        <v>173</v>
      </c>
      <c r="AT133" s="21" t="s">
        <v>162</v>
      </c>
      <c r="AU133" s="21" t="s">
        <v>80</v>
      </c>
      <c r="AY133" s="21" t="s">
        <v>138</v>
      </c>
      <c r="BE133" s="212">
        <f t="shared" si="14"/>
        <v>0</v>
      </c>
      <c r="BF133" s="212">
        <f t="shared" si="15"/>
        <v>0</v>
      </c>
      <c r="BG133" s="212">
        <f t="shared" si="16"/>
        <v>0</v>
      </c>
      <c r="BH133" s="212">
        <f t="shared" si="17"/>
        <v>0</v>
      </c>
      <c r="BI133" s="212">
        <f t="shared" si="18"/>
        <v>0</v>
      </c>
      <c r="BJ133" s="21" t="s">
        <v>80</v>
      </c>
      <c r="BK133" s="212">
        <f t="shared" si="19"/>
        <v>0</v>
      </c>
      <c r="BL133" s="21" t="s">
        <v>173</v>
      </c>
      <c r="BM133" s="21" t="s">
        <v>311</v>
      </c>
    </row>
    <row r="134" spans="2:65" s="1" customFormat="1" ht="16.5" customHeight="1">
      <c r="B134" s="38"/>
      <c r="C134" s="200" t="s">
        <v>312</v>
      </c>
      <c r="D134" s="200" t="s">
        <v>136</v>
      </c>
      <c r="E134" s="201" t="s">
        <v>313</v>
      </c>
      <c r="F134" s="202" t="s">
        <v>314</v>
      </c>
      <c r="G134" s="203" t="s">
        <v>144</v>
      </c>
      <c r="H134" s="204">
        <v>1</v>
      </c>
      <c r="I134" s="205"/>
      <c r="J134" s="206">
        <f t="shared" si="10"/>
        <v>0</v>
      </c>
      <c r="K134" s="202" t="s">
        <v>21</v>
      </c>
      <c r="L134" s="207"/>
      <c r="M134" s="208" t="s">
        <v>21</v>
      </c>
      <c r="N134" s="209" t="s">
        <v>44</v>
      </c>
      <c r="O134" s="39"/>
      <c r="P134" s="210">
        <f t="shared" si="11"/>
        <v>0</v>
      </c>
      <c r="Q134" s="210">
        <v>0</v>
      </c>
      <c r="R134" s="210">
        <f t="shared" si="12"/>
        <v>0</v>
      </c>
      <c r="S134" s="210">
        <v>0</v>
      </c>
      <c r="T134" s="211">
        <f t="shared" si="13"/>
        <v>0</v>
      </c>
      <c r="AR134" s="21" t="s">
        <v>173</v>
      </c>
      <c r="AT134" s="21" t="s">
        <v>136</v>
      </c>
      <c r="AU134" s="21" t="s">
        <v>80</v>
      </c>
      <c r="AY134" s="21" t="s">
        <v>138</v>
      </c>
      <c r="BE134" s="212">
        <f t="shared" si="14"/>
        <v>0</v>
      </c>
      <c r="BF134" s="212">
        <f t="shared" si="15"/>
        <v>0</v>
      </c>
      <c r="BG134" s="212">
        <f t="shared" si="16"/>
        <v>0</v>
      </c>
      <c r="BH134" s="212">
        <f t="shared" si="17"/>
        <v>0</v>
      </c>
      <c r="BI134" s="212">
        <f t="shared" si="18"/>
        <v>0</v>
      </c>
      <c r="BJ134" s="21" t="s">
        <v>80</v>
      </c>
      <c r="BK134" s="212">
        <f t="shared" si="19"/>
        <v>0</v>
      </c>
      <c r="BL134" s="21" t="s">
        <v>173</v>
      </c>
      <c r="BM134" s="21" t="s">
        <v>315</v>
      </c>
    </row>
    <row r="135" spans="2:65" s="1" customFormat="1" ht="16.5" customHeight="1">
      <c r="B135" s="38"/>
      <c r="C135" s="200" t="s">
        <v>316</v>
      </c>
      <c r="D135" s="200" t="s">
        <v>136</v>
      </c>
      <c r="E135" s="201" t="s">
        <v>317</v>
      </c>
      <c r="F135" s="202" t="s">
        <v>318</v>
      </c>
      <c r="G135" s="203" t="s">
        <v>144</v>
      </c>
      <c r="H135" s="204">
        <v>1</v>
      </c>
      <c r="I135" s="205"/>
      <c r="J135" s="206">
        <f t="shared" si="10"/>
        <v>0</v>
      </c>
      <c r="K135" s="202" t="s">
        <v>21</v>
      </c>
      <c r="L135" s="207"/>
      <c r="M135" s="208" t="s">
        <v>21</v>
      </c>
      <c r="N135" s="209" t="s">
        <v>44</v>
      </c>
      <c r="O135" s="39"/>
      <c r="P135" s="210">
        <f t="shared" si="11"/>
        <v>0</v>
      </c>
      <c r="Q135" s="210">
        <v>0</v>
      </c>
      <c r="R135" s="210">
        <f t="shared" si="12"/>
        <v>0</v>
      </c>
      <c r="S135" s="210">
        <v>0</v>
      </c>
      <c r="T135" s="211">
        <f t="shared" si="13"/>
        <v>0</v>
      </c>
      <c r="AR135" s="21" t="s">
        <v>173</v>
      </c>
      <c r="AT135" s="21" t="s">
        <v>136</v>
      </c>
      <c r="AU135" s="21" t="s">
        <v>80</v>
      </c>
      <c r="AY135" s="21" t="s">
        <v>138</v>
      </c>
      <c r="BE135" s="212">
        <f t="shared" si="14"/>
        <v>0</v>
      </c>
      <c r="BF135" s="212">
        <f t="shared" si="15"/>
        <v>0</v>
      </c>
      <c r="BG135" s="212">
        <f t="shared" si="16"/>
        <v>0</v>
      </c>
      <c r="BH135" s="212">
        <f t="shared" si="17"/>
        <v>0</v>
      </c>
      <c r="BI135" s="212">
        <f t="shared" si="18"/>
        <v>0</v>
      </c>
      <c r="BJ135" s="21" t="s">
        <v>80</v>
      </c>
      <c r="BK135" s="212">
        <f t="shared" si="19"/>
        <v>0</v>
      </c>
      <c r="BL135" s="21" t="s">
        <v>173</v>
      </c>
      <c r="BM135" s="21" t="s">
        <v>319</v>
      </c>
    </row>
    <row r="136" spans="2:65" s="1" customFormat="1" ht="76.5" customHeight="1">
      <c r="B136" s="38"/>
      <c r="C136" s="213" t="s">
        <v>82</v>
      </c>
      <c r="D136" s="213" t="s">
        <v>162</v>
      </c>
      <c r="E136" s="214" t="s">
        <v>320</v>
      </c>
      <c r="F136" s="215" t="s">
        <v>321</v>
      </c>
      <c r="G136" s="216" t="s">
        <v>155</v>
      </c>
      <c r="H136" s="217">
        <v>22110</v>
      </c>
      <c r="I136" s="218"/>
      <c r="J136" s="219">
        <f t="shared" si="10"/>
        <v>0</v>
      </c>
      <c r="K136" s="215" t="s">
        <v>145</v>
      </c>
      <c r="L136" s="58"/>
      <c r="M136" s="220" t="s">
        <v>21</v>
      </c>
      <c r="N136" s="221" t="s">
        <v>44</v>
      </c>
      <c r="O136" s="39"/>
      <c r="P136" s="210">
        <f t="shared" si="11"/>
        <v>0</v>
      </c>
      <c r="Q136" s="210">
        <v>0</v>
      </c>
      <c r="R136" s="210">
        <f t="shared" si="12"/>
        <v>0</v>
      </c>
      <c r="S136" s="210">
        <v>0</v>
      </c>
      <c r="T136" s="211">
        <f t="shared" si="13"/>
        <v>0</v>
      </c>
      <c r="AR136" s="21" t="s">
        <v>80</v>
      </c>
      <c r="AT136" s="21" t="s">
        <v>162</v>
      </c>
      <c r="AU136" s="21" t="s">
        <v>80</v>
      </c>
      <c r="AY136" s="21" t="s">
        <v>138</v>
      </c>
      <c r="BE136" s="212">
        <f t="shared" si="14"/>
        <v>0</v>
      </c>
      <c r="BF136" s="212">
        <f t="shared" si="15"/>
        <v>0</v>
      </c>
      <c r="BG136" s="212">
        <f t="shared" si="16"/>
        <v>0</v>
      </c>
      <c r="BH136" s="212">
        <f t="shared" si="17"/>
        <v>0</v>
      </c>
      <c r="BI136" s="212">
        <f t="shared" si="18"/>
        <v>0</v>
      </c>
      <c r="BJ136" s="21" t="s">
        <v>80</v>
      </c>
      <c r="BK136" s="212">
        <f t="shared" si="19"/>
        <v>0</v>
      </c>
      <c r="BL136" s="21" t="s">
        <v>80</v>
      </c>
      <c r="BM136" s="21" t="s">
        <v>322</v>
      </c>
    </row>
    <row r="137" spans="2:65" s="1" customFormat="1" ht="76.5" customHeight="1">
      <c r="B137" s="38"/>
      <c r="C137" s="213" t="s">
        <v>323</v>
      </c>
      <c r="D137" s="213" t="s">
        <v>162</v>
      </c>
      <c r="E137" s="214" t="s">
        <v>324</v>
      </c>
      <c r="F137" s="215" t="s">
        <v>325</v>
      </c>
      <c r="G137" s="216" t="s">
        <v>155</v>
      </c>
      <c r="H137" s="217">
        <v>9260</v>
      </c>
      <c r="I137" s="218"/>
      <c r="J137" s="219">
        <f t="shared" si="10"/>
        <v>0</v>
      </c>
      <c r="K137" s="215" t="s">
        <v>145</v>
      </c>
      <c r="L137" s="58"/>
      <c r="M137" s="220" t="s">
        <v>21</v>
      </c>
      <c r="N137" s="221" t="s">
        <v>44</v>
      </c>
      <c r="O137" s="39"/>
      <c r="P137" s="210">
        <f t="shared" si="11"/>
        <v>0</v>
      </c>
      <c r="Q137" s="210">
        <v>0</v>
      </c>
      <c r="R137" s="210">
        <f t="shared" si="12"/>
        <v>0</v>
      </c>
      <c r="S137" s="210">
        <v>0</v>
      </c>
      <c r="T137" s="211">
        <f t="shared" si="13"/>
        <v>0</v>
      </c>
      <c r="AR137" s="21" t="s">
        <v>173</v>
      </c>
      <c r="AT137" s="21" t="s">
        <v>162</v>
      </c>
      <c r="AU137" s="21" t="s">
        <v>80</v>
      </c>
      <c r="AY137" s="21" t="s">
        <v>138</v>
      </c>
      <c r="BE137" s="212">
        <f t="shared" si="14"/>
        <v>0</v>
      </c>
      <c r="BF137" s="212">
        <f t="shared" si="15"/>
        <v>0</v>
      </c>
      <c r="BG137" s="212">
        <f t="shared" si="16"/>
        <v>0</v>
      </c>
      <c r="BH137" s="212">
        <f t="shared" si="17"/>
        <v>0</v>
      </c>
      <c r="BI137" s="212">
        <f t="shared" si="18"/>
        <v>0</v>
      </c>
      <c r="BJ137" s="21" t="s">
        <v>80</v>
      </c>
      <c r="BK137" s="212">
        <f t="shared" si="19"/>
        <v>0</v>
      </c>
      <c r="BL137" s="21" t="s">
        <v>173</v>
      </c>
      <c r="BM137" s="21" t="s">
        <v>326</v>
      </c>
    </row>
    <row r="138" spans="2:65" s="1" customFormat="1" ht="76.5" customHeight="1">
      <c r="B138" s="38"/>
      <c r="C138" s="213" t="s">
        <v>327</v>
      </c>
      <c r="D138" s="213" t="s">
        <v>162</v>
      </c>
      <c r="E138" s="214" t="s">
        <v>328</v>
      </c>
      <c r="F138" s="215" t="s">
        <v>329</v>
      </c>
      <c r="G138" s="216" t="s">
        <v>155</v>
      </c>
      <c r="H138" s="217">
        <v>1690</v>
      </c>
      <c r="I138" s="218"/>
      <c r="J138" s="219">
        <f t="shared" si="10"/>
        <v>0</v>
      </c>
      <c r="K138" s="215" t="s">
        <v>145</v>
      </c>
      <c r="L138" s="58"/>
      <c r="M138" s="220" t="s">
        <v>21</v>
      </c>
      <c r="N138" s="221" t="s">
        <v>44</v>
      </c>
      <c r="O138" s="39"/>
      <c r="P138" s="210">
        <f t="shared" si="11"/>
        <v>0</v>
      </c>
      <c r="Q138" s="210">
        <v>0</v>
      </c>
      <c r="R138" s="210">
        <f t="shared" si="12"/>
        <v>0</v>
      </c>
      <c r="S138" s="210">
        <v>0</v>
      </c>
      <c r="T138" s="211">
        <f t="shared" si="13"/>
        <v>0</v>
      </c>
      <c r="AR138" s="21" t="s">
        <v>173</v>
      </c>
      <c r="AT138" s="21" t="s">
        <v>162</v>
      </c>
      <c r="AU138" s="21" t="s">
        <v>80</v>
      </c>
      <c r="AY138" s="21" t="s">
        <v>138</v>
      </c>
      <c r="BE138" s="212">
        <f t="shared" si="14"/>
        <v>0</v>
      </c>
      <c r="BF138" s="212">
        <f t="shared" si="15"/>
        <v>0</v>
      </c>
      <c r="BG138" s="212">
        <f t="shared" si="16"/>
        <v>0</v>
      </c>
      <c r="BH138" s="212">
        <f t="shared" si="17"/>
        <v>0</v>
      </c>
      <c r="BI138" s="212">
        <f t="shared" si="18"/>
        <v>0</v>
      </c>
      <c r="BJ138" s="21" t="s">
        <v>80</v>
      </c>
      <c r="BK138" s="212">
        <f t="shared" si="19"/>
        <v>0</v>
      </c>
      <c r="BL138" s="21" t="s">
        <v>173</v>
      </c>
      <c r="BM138" s="21" t="s">
        <v>330</v>
      </c>
    </row>
    <row r="139" spans="2:65" s="1" customFormat="1" ht="76.5" customHeight="1">
      <c r="B139" s="38"/>
      <c r="C139" s="213" t="s">
        <v>331</v>
      </c>
      <c r="D139" s="213" t="s">
        <v>162</v>
      </c>
      <c r="E139" s="214" t="s">
        <v>332</v>
      </c>
      <c r="F139" s="215" t="s">
        <v>333</v>
      </c>
      <c r="G139" s="216" t="s">
        <v>155</v>
      </c>
      <c r="H139" s="217">
        <v>3970</v>
      </c>
      <c r="I139" s="218"/>
      <c r="J139" s="219">
        <f t="shared" si="10"/>
        <v>0</v>
      </c>
      <c r="K139" s="215" t="s">
        <v>145</v>
      </c>
      <c r="L139" s="58"/>
      <c r="M139" s="220" t="s">
        <v>21</v>
      </c>
      <c r="N139" s="221" t="s">
        <v>44</v>
      </c>
      <c r="O139" s="39"/>
      <c r="P139" s="210">
        <f t="shared" si="11"/>
        <v>0</v>
      </c>
      <c r="Q139" s="210">
        <v>0</v>
      </c>
      <c r="R139" s="210">
        <f t="shared" si="12"/>
        <v>0</v>
      </c>
      <c r="S139" s="210">
        <v>0</v>
      </c>
      <c r="T139" s="211">
        <f t="shared" si="13"/>
        <v>0</v>
      </c>
      <c r="AR139" s="21" t="s">
        <v>173</v>
      </c>
      <c r="AT139" s="21" t="s">
        <v>162</v>
      </c>
      <c r="AU139" s="21" t="s">
        <v>80</v>
      </c>
      <c r="AY139" s="21" t="s">
        <v>138</v>
      </c>
      <c r="BE139" s="212">
        <f t="shared" si="14"/>
        <v>0</v>
      </c>
      <c r="BF139" s="212">
        <f t="shared" si="15"/>
        <v>0</v>
      </c>
      <c r="BG139" s="212">
        <f t="shared" si="16"/>
        <v>0</v>
      </c>
      <c r="BH139" s="212">
        <f t="shared" si="17"/>
        <v>0</v>
      </c>
      <c r="BI139" s="212">
        <f t="shared" si="18"/>
        <v>0</v>
      </c>
      <c r="BJ139" s="21" t="s">
        <v>80</v>
      </c>
      <c r="BK139" s="212">
        <f t="shared" si="19"/>
        <v>0</v>
      </c>
      <c r="BL139" s="21" t="s">
        <v>173</v>
      </c>
      <c r="BM139" s="21" t="s">
        <v>334</v>
      </c>
    </row>
    <row r="140" spans="2:65" s="1" customFormat="1" ht="63.75" customHeight="1">
      <c r="B140" s="38"/>
      <c r="C140" s="213" t="s">
        <v>89</v>
      </c>
      <c r="D140" s="213" t="s">
        <v>162</v>
      </c>
      <c r="E140" s="214" t="s">
        <v>335</v>
      </c>
      <c r="F140" s="215" t="s">
        <v>336</v>
      </c>
      <c r="G140" s="216" t="s">
        <v>144</v>
      </c>
      <c r="H140" s="217">
        <v>6</v>
      </c>
      <c r="I140" s="218"/>
      <c r="J140" s="219">
        <f t="shared" si="10"/>
        <v>0</v>
      </c>
      <c r="K140" s="215" t="s">
        <v>145</v>
      </c>
      <c r="L140" s="58"/>
      <c r="M140" s="220" t="s">
        <v>21</v>
      </c>
      <c r="N140" s="221" t="s">
        <v>44</v>
      </c>
      <c r="O140" s="39"/>
      <c r="P140" s="210">
        <f t="shared" si="11"/>
        <v>0</v>
      </c>
      <c r="Q140" s="210">
        <v>0</v>
      </c>
      <c r="R140" s="210">
        <f t="shared" si="12"/>
        <v>0</v>
      </c>
      <c r="S140" s="210">
        <v>0</v>
      </c>
      <c r="T140" s="211">
        <f t="shared" si="13"/>
        <v>0</v>
      </c>
      <c r="AR140" s="21" t="s">
        <v>80</v>
      </c>
      <c r="AT140" s="21" t="s">
        <v>162</v>
      </c>
      <c r="AU140" s="21" t="s">
        <v>80</v>
      </c>
      <c r="AY140" s="21" t="s">
        <v>138</v>
      </c>
      <c r="BE140" s="212">
        <f t="shared" si="14"/>
        <v>0</v>
      </c>
      <c r="BF140" s="212">
        <f t="shared" si="15"/>
        <v>0</v>
      </c>
      <c r="BG140" s="212">
        <f t="shared" si="16"/>
        <v>0</v>
      </c>
      <c r="BH140" s="212">
        <f t="shared" si="17"/>
        <v>0</v>
      </c>
      <c r="BI140" s="212">
        <f t="shared" si="18"/>
        <v>0</v>
      </c>
      <c r="BJ140" s="21" t="s">
        <v>80</v>
      </c>
      <c r="BK140" s="212">
        <f t="shared" si="19"/>
        <v>0</v>
      </c>
      <c r="BL140" s="21" t="s">
        <v>80</v>
      </c>
      <c r="BM140" s="21" t="s">
        <v>337</v>
      </c>
    </row>
    <row r="141" spans="2:65" s="1" customFormat="1" ht="63.75" customHeight="1">
      <c r="B141" s="38"/>
      <c r="C141" s="213" t="s">
        <v>338</v>
      </c>
      <c r="D141" s="213" t="s">
        <v>162</v>
      </c>
      <c r="E141" s="214" t="s">
        <v>339</v>
      </c>
      <c r="F141" s="215" t="s">
        <v>340</v>
      </c>
      <c r="G141" s="216" t="s">
        <v>144</v>
      </c>
      <c r="H141" s="217">
        <v>5</v>
      </c>
      <c r="I141" s="218"/>
      <c r="J141" s="219">
        <f t="shared" si="10"/>
        <v>0</v>
      </c>
      <c r="K141" s="215" t="s">
        <v>145</v>
      </c>
      <c r="L141" s="58"/>
      <c r="M141" s="220" t="s">
        <v>21</v>
      </c>
      <c r="N141" s="221" t="s">
        <v>44</v>
      </c>
      <c r="O141" s="39"/>
      <c r="P141" s="210">
        <f t="shared" si="11"/>
        <v>0</v>
      </c>
      <c r="Q141" s="210">
        <v>0</v>
      </c>
      <c r="R141" s="210">
        <f t="shared" si="12"/>
        <v>0</v>
      </c>
      <c r="S141" s="210">
        <v>0</v>
      </c>
      <c r="T141" s="211">
        <f t="shared" si="13"/>
        <v>0</v>
      </c>
      <c r="AR141" s="21" t="s">
        <v>173</v>
      </c>
      <c r="AT141" s="21" t="s">
        <v>162</v>
      </c>
      <c r="AU141" s="21" t="s">
        <v>80</v>
      </c>
      <c r="AY141" s="21" t="s">
        <v>138</v>
      </c>
      <c r="BE141" s="212">
        <f t="shared" si="14"/>
        <v>0</v>
      </c>
      <c r="BF141" s="212">
        <f t="shared" si="15"/>
        <v>0</v>
      </c>
      <c r="BG141" s="212">
        <f t="shared" si="16"/>
        <v>0</v>
      </c>
      <c r="BH141" s="212">
        <f t="shared" si="17"/>
        <v>0</v>
      </c>
      <c r="BI141" s="212">
        <f t="shared" si="18"/>
        <v>0</v>
      </c>
      <c r="BJ141" s="21" t="s">
        <v>80</v>
      </c>
      <c r="BK141" s="212">
        <f t="shared" si="19"/>
        <v>0</v>
      </c>
      <c r="BL141" s="21" t="s">
        <v>173</v>
      </c>
      <c r="BM141" s="21" t="s">
        <v>341</v>
      </c>
    </row>
    <row r="142" spans="2:65" s="1" customFormat="1" ht="63.75" customHeight="1">
      <c r="B142" s="38"/>
      <c r="C142" s="213" t="s">
        <v>342</v>
      </c>
      <c r="D142" s="213" t="s">
        <v>162</v>
      </c>
      <c r="E142" s="214" t="s">
        <v>343</v>
      </c>
      <c r="F142" s="215" t="s">
        <v>344</v>
      </c>
      <c r="G142" s="216" t="s">
        <v>144</v>
      </c>
      <c r="H142" s="217">
        <v>8</v>
      </c>
      <c r="I142" s="218"/>
      <c r="J142" s="219">
        <f t="shared" si="10"/>
        <v>0</v>
      </c>
      <c r="K142" s="215" t="s">
        <v>145</v>
      </c>
      <c r="L142" s="58"/>
      <c r="M142" s="220" t="s">
        <v>21</v>
      </c>
      <c r="N142" s="221" t="s">
        <v>44</v>
      </c>
      <c r="O142" s="39"/>
      <c r="P142" s="210">
        <f t="shared" si="11"/>
        <v>0</v>
      </c>
      <c r="Q142" s="210">
        <v>0</v>
      </c>
      <c r="R142" s="210">
        <f t="shared" si="12"/>
        <v>0</v>
      </c>
      <c r="S142" s="210">
        <v>0</v>
      </c>
      <c r="T142" s="211">
        <f t="shared" si="13"/>
        <v>0</v>
      </c>
      <c r="AR142" s="21" t="s">
        <v>173</v>
      </c>
      <c r="AT142" s="21" t="s">
        <v>162</v>
      </c>
      <c r="AU142" s="21" t="s">
        <v>80</v>
      </c>
      <c r="AY142" s="21" t="s">
        <v>138</v>
      </c>
      <c r="BE142" s="212">
        <f t="shared" si="14"/>
        <v>0</v>
      </c>
      <c r="BF142" s="212">
        <f t="shared" si="15"/>
        <v>0</v>
      </c>
      <c r="BG142" s="212">
        <f t="shared" si="16"/>
        <v>0</v>
      </c>
      <c r="BH142" s="212">
        <f t="shared" si="17"/>
        <v>0</v>
      </c>
      <c r="BI142" s="212">
        <f t="shared" si="18"/>
        <v>0</v>
      </c>
      <c r="BJ142" s="21" t="s">
        <v>80</v>
      </c>
      <c r="BK142" s="212">
        <f t="shared" si="19"/>
        <v>0</v>
      </c>
      <c r="BL142" s="21" t="s">
        <v>173</v>
      </c>
      <c r="BM142" s="21" t="s">
        <v>345</v>
      </c>
    </row>
    <row r="143" spans="2:65" s="1" customFormat="1" ht="63.75" customHeight="1">
      <c r="B143" s="38"/>
      <c r="C143" s="213" t="s">
        <v>346</v>
      </c>
      <c r="D143" s="213" t="s">
        <v>162</v>
      </c>
      <c r="E143" s="214" t="s">
        <v>347</v>
      </c>
      <c r="F143" s="215" t="s">
        <v>348</v>
      </c>
      <c r="G143" s="216" t="s">
        <v>144</v>
      </c>
      <c r="H143" s="217">
        <v>2</v>
      </c>
      <c r="I143" s="218"/>
      <c r="J143" s="219">
        <f t="shared" si="10"/>
        <v>0</v>
      </c>
      <c r="K143" s="215" t="s">
        <v>145</v>
      </c>
      <c r="L143" s="58"/>
      <c r="M143" s="220" t="s">
        <v>21</v>
      </c>
      <c r="N143" s="221" t="s">
        <v>44</v>
      </c>
      <c r="O143" s="39"/>
      <c r="P143" s="210">
        <f t="shared" si="11"/>
        <v>0</v>
      </c>
      <c r="Q143" s="210">
        <v>0</v>
      </c>
      <c r="R143" s="210">
        <f t="shared" si="12"/>
        <v>0</v>
      </c>
      <c r="S143" s="210">
        <v>0</v>
      </c>
      <c r="T143" s="211">
        <f t="shared" si="13"/>
        <v>0</v>
      </c>
      <c r="AR143" s="21" t="s">
        <v>173</v>
      </c>
      <c r="AT143" s="21" t="s">
        <v>162</v>
      </c>
      <c r="AU143" s="21" t="s">
        <v>80</v>
      </c>
      <c r="AY143" s="21" t="s">
        <v>138</v>
      </c>
      <c r="BE143" s="212">
        <f t="shared" si="14"/>
        <v>0</v>
      </c>
      <c r="BF143" s="212">
        <f t="shared" si="15"/>
        <v>0</v>
      </c>
      <c r="BG143" s="212">
        <f t="shared" si="16"/>
        <v>0</v>
      </c>
      <c r="BH143" s="212">
        <f t="shared" si="17"/>
        <v>0</v>
      </c>
      <c r="BI143" s="212">
        <f t="shared" si="18"/>
        <v>0</v>
      </c>
      <c r="BJ143" s="21" t="s">
        <v>80</v>
      </c>
      <c r="BK143" s="212">
        <f t="shared" si="19"/>
        <v>0</v>
      </c>
      <c r="BL143" s="21" t="s">
        <v>173</v>
      </c>
      <c r="BM143" s="21" t="s">
        <v>349</v>
      </c>
    </row>
    <row r="144" spans="2:65" s="1" customFormat="1" ht="63.75" customHeight="1">
      <c r="B144" s="38"/>
      <c r="C144" s="213" t="s">
        <v>350</v>
      </c>
      <c r="D144" s="213" t="s">
        <v>162</v>
      </c>
      <c r="E144" s="214" t="s">
        <v>351</v>
      </c>
      <c r="F144" s="215" t="s">
        <v>352</v>
      </c>
      <c r="G144" s="216" t="s">
        <v>144</v>
      </c>
      <c r="H144" s="217">
        <v>11</v>
      </c>
      <c r="I144" s="218"/>
      <c r="J144" s="219">
        <f t="shared" si="10"/>
        <v>0</v>
      </c>
      <c r="K144" s="215" t="s">
        <v>145</v>
      </c>
      <c r="L144" s="58"/>
      <c r="M144" s="220" t="s">
        <v>21</v>
      </c>
      <c r="N144" s="221" t="s">
        <v>44</v>
      </c>
      <c r="O144" s="39"/>
      <c r="P144" s="210">
        <f t="shared" si="11"/>
        <v>0</v>
      </c>
      <c r="Q144" s="210">
        <v>0</v>
      </c>
      <c r="R144" s="210">
        <f t="shared" si="12"/>
        <v>0</v>
      </c>
      <c r="S144" s="210">
        <v>0</v>
      </c>
      <c r="T144" s="211">
        <f t="shared" si="13"/>
        <v>0</v>
      </c>
      <c r="AR144" s="21" t="s">
        <v>173</v>
      </c>
      <c r="AT144" s="21" t="s">
        <v>162</v>
      </c>
      <c r="AU144" s="21" t="s">
        <v>80</v>
      </c>
      <c r="AY144" s="21" t="s">
        <v>138</v>
      </c>
      <c r="BE144" s="212">
        <f t="shared" si="14"/>
        <v>0</v>
      </c>
      <c r="BF144" s="212">
        <f t="shared" si="15"/>
        <v>0</v>
      </c>
      <c r="BG144" s="212">
        <f t="shared" si="16"/>
        <v>0</v>
      </c>
      <c r="BH144" s="212">
        <f t="shared" si="17"/>
        <v>0</v>
      </c>
      <c r="BI144" s="212">
        <f t="shared" si="18"/>
        <v>0</v>
      </c>
      <c r="BJ144" s="21" t="s">
        <v>80</v>
      </c>
      <c r="BK144" s="212">
        <f t="shared" si="19"/>
        <v>0</v>
      </c>
      <c r="BL144" s="21" t="s">
        <v>173</v>
      </c>
      <c r="BM144" s="21" t="s">
        <v>353</v>
      </c>
    </row>
    <row r="145" spans="2:65" s="1" customFormat="1" ht="63.75" customHeight="1">
      <c r="B145" s="38"/>
      <c r="C145" s="213" t="s">
        <v>354</v>
      </c>
      <c r="D145" s="213" t="s">
        <v>162</v>
      </c>
      <c r="E145" s="214" t="s">
        <v>355</v>
      </c>
      <c r="F145" s="215" t="s">
        <v>356</v>
      </c>
      <c r="G145" s="216" t="s">
        <v>144</v>
      </c>
      <c r="H145" s="217">
        <v>1</v>
      </c>
      <c r="I145" s="218"/>
      <c r="J145" s="219">
        <f t="shared" si="10"/>
        <v>0</v>
      </c>
      <c r="K145" s="215" t="s">
        <v>145</v>
      </c>
      <c r="L145" s="58"/>
      <c r="M145" s="220" t="s">
        <v>21</v>
      </c>
      <c r="N145" s="221" t="s">
        <v>44</v>
      </c>
      <c r="O145" s="39"/>
      <c r="P145" s="210">
        <f t="shared" si="11"/>
        <v>0</v>
      </c>
      <c r="Q145" s="210">
        <v>0</v>
      </c>
      <c r="R145" s="210">
        <f t="shared" si="12"/>
        <v>0</v>
      </c>
      <c r="S145" s="210">
        <v>0</v>
      </c>
      <c r="T145" s="211">
        <f t="shared" si="13"/>
        <v>0</v>
      </c>
      <c r="AR145" s="21" t="s">
        <v>173</v>
      </c>
      <c r="AT145" s="21" t="s">
        <v>162</v>
      </c>
      <c r="AU145" s="21" t="s">
        <v>80</v>
      </c>
      <c r="AY145" s="21" t="s">
        <v>138</v>
      </c>
      <c r="BE145" s="212">
        <f t="shared" si="14"/>
        <v>0</v>
      </c>
      <c r="BF145" s="212">
        <f t="shared" si="15"/>
        <v>0</v>
      </c>
      <c r="BG145" s="212">
        <f t="shared" si="16"/>
        <v>0</v>
      </c>
      <c r="BH145" s="212">
        <f t="shared" si="17"/>
        <v>0</v>
      </c>
      <c r="BI145" s="212">
        <f t="shared" si="18"/>
        <v>0</v>
      </c>
      <c r="BJ145" s="21" t="s">
        <v>80</v>
      </c>
      <c r="BK145" s="212">
        <f t="shared" si="19"/>
        <v>0</v>
      </c>
      <c r="BL145" s="21" t="s">
        <v>173</v>
      </c>
      <c r="BM145" s="21" t="s">
        <v>357</v>
      </c>
    </row>
    <row r="146" spans="2:65" s="1" customFormat="1" ht="63.75" customHeight="1">
      <c r="B146" s="38"/>
      <c r="C146" s="213" t="s">
        <v>358</v>
      </c>
      <c r="D146" s="213" t="s">
        <v>162</v>
      </c>
      <c r="E146" s="214" t="s">
        <v>359</v>
      </c>
      <c r="F146" s="215" t="s">
        <v>360</v>
      </c>
      <c r="G146" s="216" t="s">
        <v>144</v>
      </c>
      <c r="H146" s="217">
        <v>3</v>
      </c>
      <c r="I146" s="218"/>
      <c r="J146" s="219">
        <f t="shared" si="10"/>
        <v>0</v>
      </c>
      <c r="K146" s="215" t="s">
        <v>145</v>
      </c>
      <c r="L146" s="58"/>
      <c r="M146" s="220" t="s">
        <v>21</v>
      </c>
      <c r="N146" s="221" t="s">
        <v>44</v>
      </c>
      <c r="O146" s="39"/>
      <c r="P146" s="210">
        <f t="shared" si="11"/>
        <v>0</v>
      </c>
      <c r="Q146" s="210">
        <v>0</v>
      </c>
      <c r="R146" s="210">
        <f t="shared" si="12"/>
        <v>0</v>
      </c>
      <c r="S146" s="210">
        <v>0</v>
      </c>
      <c r="T146" s="211">
        <f t="shared" si="13"/>
        <v>0</v>
      </c>
      <c r="AR146" s="21" t="s">
        <v>173</v>
      </c>
      <c r="AT146" s="21" t="s">
        <v>162</v>
      </c>
      <c r="AU146" s="21" t="s">
        <v>80</v>
      </c>
      <c r="AY146" s="21" t="s">
        <v>138</v>
      </c>
      <c r="BE146" s="212">
        <f t="shared" si="14"/>
        <v>0</v>
      </c>
      <c r="BF146" s="212">
        <f t="shared" si="15"/>
        <v>0</v>
      </c>
      <c r="BG146" s="212">
        <f t="shared" si="16"/>
        <v>0</v>
      </c>
      <c r="BH146" s="212">
        <f t="shared" si="17"/>
        <v>0</v>
      </c>
      <c r="BI146" s="212">
        <f t="shared" si="18"/>
        <v>0</v>
      </c>
      <c r="BJ146" s="21" t="s">
        <v>80</v>
      </c>
      <c r="BK146" s="212">
        <f t="shared" si="19"/>
        <v>0</v>
      </c>
      <c r="BL146" s="21" t="s">
        <v>173</v>
      </c>
      <c r="BM146" s="21" t="s">
        <v>361</v>
      </c>
    </row>
    <row r="147" spans="2:65" s="1" customFormat="1" ht="16.5" customHeight="1">
      <c r="B147" s="38"/>
      <c r="C147" s="213" t="s">
        <v>362</v>
      </c>
      <c r="D147" s="213" t="s">
        <v>162</v>
      </c>
      <c r="E147" s="214" t="s">
        <v>363</v>
      </c>
      <c r="F147" s="215" t="s">
        <v>364</v>
      </c>
      <c r="G147" s="216" t="s">
        <v>155</v>
      </c>
      <c r="H147" s="217">
        <v>42000</v>
      </c>
      <c r="I147" s="218"/>
      <c r="J147" s="219">
        <f t="shared" si="10"/>
        <v>0</v>
      </c>
      <c r="K147" s="215" t="s">
        <v>145</v>
      </c>
      <c r="L147" s="58"/>
      <c r="M147" s="220" t="s">
        <v>21</v>
      </c>
      <c r="N147" s="221" t="s">
        <v>44</v>
      </c>
      <c r="O147" s="39"/>
      <c r="P147" s="210">
        <f t="shared" si="11"/>
        <v>0</v>
      </c>
      <c r="Q147" s="210">
        <v>0</v>
      </c>
      <c r="R147" s="210">
        <f t="shared" si="12"/>
        <v>0</v>
      </c>
      <c r="S147" s="210">
        <v>0</v>
      </c>
      <c r="T147" s="211">
        <f t="shared" si="13"/>
        <v>0</v>
      </c>
      <c r="AR147" s="21" t="s">
        <v>173</v>
      </c>
      <c r="AT147" s="21" t="s">
        <v>162</v>
      </c>
      <c r="AU147" s="21" t="s">
        <v>80</v>
      </c>
      <c r="AY147" s="21" t="s">
        <v>138</v>
      </c>
      <c r="BE147" s="212">
        <f t="shared" si="14"/>
        <v>0</v>
      </c>
      <c r="BF147" s="212">
        <f t="shared" si="15"/>
        <v>0</v>
      </c>
      <c r="BG147" s="212">
        <f t="shared" si="16"/>
        <v>0</v>
      </c>
      <c r="BH147" s="212">
        <f t="shared" si="17"/>
        <v>0</v>
      </c>
      <c r="BI147" s="212">
        <f t="shared" si="18"/>
        <v>0</v>
      </c>
      <c r="BJ147" s="21" t="s">
        <v>80</v>
      </c>
      <c r="BK147" s="212">
        <f t="shared" si="19"/>
        <v>0</v>
      </c>
      <c r="BL147" s="21" t="s">
        <v>173</v>
      </c>
      <c r="BM147" s="21" t="s">
        <v>365</v>
      </c>
    </row>
    <row r="148" spans="2:65" s="1" customFormat="1" ht="63.75" customHeight="1">
      <c r="B148" s="38"/>
      <c r="C148" s="213" t="s">
        <v>169</v>
      </c>
      <c r="D148" s="213" t="s">
        <v>162</v>
      </c>
      <c r="E148" s="214" t="s">
        <v>366</v>
      </c>
      <c r="F148" s="215" t="s">
        <v>367</v>
      </c>
      <c r="G148" s="216" t="s">
        <v>144</v>
      </c>
      <c r="H148" s="217">
        <v>68</v>
      </c>
      <c r="I148" s="218"/>
      <c r="J148" s="219">
        <f t="shared" si="10"/>
        <v>0</v>
      </c>
      <c r="K148" s="215" t="s">
        <v>145</v>
      </c>
      <c r="L148" s="58"/>
      <c r="M148" s="220" t="s">
        <v>21</v>
      </c>
      <c r="N148" s="221" t="s">
        <v>44</v>
      </c>
      <c r="O148" s="39"/>
      <c r="P148" s="210">
        <f t="shared" si="11"/>
        <v>0</v>
      </c>
      <c r="Q148" s="210">
        <v>0</v>
      </c>
      <c r="R148" s="210">
        <f t="shared" si="12"/>
        <v>0</v>
      </c>
      <c r="S148" s="210">
        <v>0</v>
      </c>
      <c r="T148" s="211">
        <f t="shared" si="13"/>
        <v>0</v>
      </c>
      <c r="AR148" s="21" t="s">
        <v>80</v>
      </c>
      <c r="AT148" s="21" t="s">
        <v>162</v>
      </c>
      <c r="AU148" s="21" t="s">
        <v>80</v>
      </c>
      <c r="AY148" s="21" t="s">
        <v>138</v>
      </c>
      <c r="BE148" s="212">
        <f t="shared" si="14"/>
        <v>0</v>
      </c>
      <c r="BF148" s="212">
        <f t="shared" si="15"/>
        <v>0</v>
      </c>
      <c r="BG148" s="212">
        <f t="shared" si="16"/>
        <v>0</v>
      </c>
      <c r="BH148" s="212">
        <f t="shared" si="17"/>
        <v>0</v>
      </c>
      <c r="BI148" s="212">
        <f t="shared" si="18"/>
        <v>0</v>
      </c>
      <c r="BJ148" s="21" t="s">
        <v>80</v>
      </c>
      <c r="BK148" s="212">
        <f t="shared" si="19"/>
        <v>0</v>
      </c>
      <c r="BL148" s="21" t="s">
        <v>80</v>
      </c>
      <c r="BM148" s="21" t="s">
        <v>368</v>
      </c>
    </row>
    <row r="149" spans="2:65" s="1" customFormat="1" ht="25.5" customHeight="1">
      <c r="B149" s="38"/>
      <c r="C149" s="200" t="s">
        <v>369</v>
      </c>
      <c r="D149" s="200" t="s">
        <v>136</v>
      </c>
      <c r="E149" s="201" t="s">
        <v>370</v>
      </c>
      <c r="F149" s="202" t="s">
        <v>371</v>
      </c>
      <c r="G149" s="203" t="s">
        <v>155</v>
      </c>
      <c r="H149" s="204">
        <v>5460</v>
      </c>
      <c r="I149" s="205"/>
      <c r="J149" s="206">
        <f t="shared" si="10"/>
        <v>0</v>
      </c>
      <c r="K149" s="202" t="s">
        <v>145</v>
      </c>
      <c r="L149" s="207"/>
      <c r="M149" s="208" t="s">
        <v>21</v>
      </c>
      <c r="N149" s="209" t="s">
        <v>44</v>
      </c>
      <c r="O149" s="39"/>
      <c r="P149" s="210">
        <f t="shared" si="11"/>
        <v>0</v>
      </c>
      <c r="Q149" s="210">
        <v>0</v>
      </c>
      <c r="R149" s="210">
        <f t="shared" si="12"/>
        <v>0</v>
      </c>
      <c r="S149" s="210">
        <v>0</v>
      </c>
      <c r="T149" s="211">
        <f t="shared" si="13"/>
        <v>0</v>
      </c>
      <c r="AR149" s="21" t="s">
        <v>173</v>
      </c>
      <c r="AT149" s="21" t="s">
        <v>136</v>
      </c>
      <c r="AU149" s="21" t="s">
        <v>80</v>
      </c>
      <c r="AY149" s="21" t="s">
        <v>138</v>
      </c>
      <c r="BE149" s="212">
        <f t="shared" si="14"/>
        <v>0</v>
      </c>
      <c r="BF149" s="212">
        <f t="shared" si="15"/>
        <v>0</v>
      </c>
      <c r="BG149" s="212">
        <f t="shared" si="16"/>
        <v>0</v>
      </c>
      <c r="BH149" s="212">
        <f t="shared" si="17"/>
        <v>0</v>
      </c>
      <c r="BI149" s="212">
        <f t="shared" si="18"/>
        <v>0</v>
      </c>
      <c r="BJ149" s="21" t="s">
        <v>80</v>
      </c>
      <c r="BK149" s="212">
        <f t="shared" si="19"/>
        <v>0</v>
      </c>
      <c r="BL149" s="21" t="s">
        <v>173</v>
      </c>
      <c r="BM149" s="21" t="s">
        <v>372</v>
      </c>
    </row>
    <row r="150" spans="2:65" s="1" customFormat="1" ht="25.5" customHeight="1">
      <c r="B150" s="38"/>
      <c r="C150" s="200" t="s">
        <v>373</v>
      </c>
      <c r="D150" s="200" t="s">
        <v>136</v>
      </c>
      <c r="E150" s="201" t="s">
        <v>374</v>
      </c>
      <c r="F150" s="202" t="s">
        <v>375</v>
      </c>
      <c r="G150" s="203" t="s">
        <v>155</v>
      </c>
      <c r="H150" s="204">
        <v>5970</v>
      </c>
      <c r="I150" s="205"/>
      <c r="J150" s="206">
        <f t="shared" si="10"/>
        <v>0</v>
      </c>
      <c r="K150" s="202" t="s">
        <v>145</v>
      </c>
      <c r="L150" s="207"/>
      <c r="M150" s="208" t="s">
        <v>21</v>
      </c>
      <c r="N150" s="209" t="s">
        <v>44</v>
      </c>
      <c r="O150" s="39"/>
      <c r="P150" s="210">
        <f t="shared" si="11"/>
        <v>0</v>
      </c>
      <c r="Q150" s="210">
        <v>0</v>
      </c>
      <c r="R150" s="210">
        <f t="shared" si="12"/>
        <v>0</v>
      </c>
      <c r="S150" s="210">
        <v>0</v>
      </c>
      <c r="T150" s="211">
        <f t="shared" si="13"/>
        <v>0</v>
      </c>
      <c r="AR150" s="21" t="s">
        <v>173</v>
      </c>
      <c r="AT150" s="21" t="s">
        <v>136</v>
      </c>
      <c r="AU150" s="21" t="s">
        <v>80</v>
      </c>
      <c r="AY150" s="21" t="s">
        <v>138</v>
      </c>
      <c r="BE150" s="212">
        <f t="shared" si="14"/>
        <v>0</v>
      </c>
      <c r="BF150" s="212">
        <f t="shared" si="15"/>
        <v>0</v>
      </c>
      <c r="BG150" s="212">
        <f t="shared" si="16"/>
        <v>0</v>
      </c>
      <c r="BH150" s="212">
        <f t="shared" si="17"/>
        <v>0</v>
      </c>
      <c r="BI150" s="212">
        <f t="shared" si="18"/>
        <v>0</v>
      </c>
      <c r="BJ150" s="21" t="s">
        <v>80</v>
      </c>
      <c r="BK150" s="212">
        <f t="shared" si="19"/>
        <v>0</v>
      </c>
      <c r="BL150" s="21" t="s">
        <v>173</v>
      </c>
      <c r="BM150" s="21" t="s">
        <v>376</v>
      </c>
    </row>
    <row r="151" spans="2:65" s="1" customFormat="1" ht="25.5" customHeight="1">
      <c r="B151" s="38"/>
      <c r="C151" s="200" t="s">
        <v>377</v>
      </c>
      <c r="D151" s="200" t="s">
        <v>136</v>
      </c>
      <c r="E151" s="201" t="s">
        <v>378</v>
      </c>
      <c r="F151" s="202" t="s">
        <v>379</v>
      </c>
      <c r="G151" s="203" t="s">
        <v>155</v>
      </c>
      <c r="H151" s="204">
        <v>10680</v>
      </c>
      <c r="I151" s="205"/>
      <c r="J151" s="206">
        <f t="shared" si="10"/>
        <v>0</v>
      </c>
      <c r="K151" s="202" t="s">
        <v>145</v>
      </c>
      <c r="L151" s="207"/>
      <c r="M151" s="208" t="s">
        <v>21</v>
      </c>
      <c r="N151" s="209" t="s">
        <v>44</v>
      </c>
      <c r="O151" s="39"/>
      <c r="P151" s="210">
        <f t="shared" si="11"/>
        <v>0</v>
      </c>
      <c r="Q151" s="210">
        <v>0</v>
      </c>
      <c r="R151" s="210">
        <f t="shared" si="12"/>
        <v>0</v>
      </c>
      <c r="S151" s="210">
        <v>0</v>
      </c>
      <c r="T151" s="211">
        <f t="shared" si="13"/>
        <v>0</v>
      </c>
      <c r="AR151" s="21" t="s">
        <v>173</v>
      </c>
      <c r="AT151" s="21" t="s">
        <v>136</v>
      </c>
      <c r="AU151" s="21" t="s">
        <v>80</v>
      </c>
      <c r="AY151" s="21" t="s">
        <v>138</v>
      </c>
      <c r="BE151" s="212">
        <f t="shared" si="14"/>
        <v>0</v>
      </c>
      <c r="BF151" s="212">
        <f t="shared" si="15"/>
        <v>0</v>
      </c>
      <c r="BG151" s="212">
        <f t="shared" si="16"/>
        <v>0</v>
      </c>
      <c r="BH151" s="212">
        <f t="shared" si="17"/>
        <v>0</v>
      </c>
      <c r="BI151" s="212">
        <f t="shared" si="18"/>
        <v>0</v>
      </c>
      <c r="BJ151" s="21" t="s">
        <v>80</v>
      </c>
      <c r="BK151" s="212">
        <f t="shared" si="19"/>
        <v>0</v>
      </c>
      <c r="BL151" s="21" t="s">
        <v>173</v>
      </c>
      <c r="BM151" s="21" t="s">
        <v>380</v>
      </c>
    </row>
    <row r="152" spans="2:65" s="1" customFormat="1" ht="25.5" customHeight="1">
      <c r="B152" s="38"/>
      <c r="C152" s="200" t="s">
        <v>225</v>
      </c>
      <c r="D152" s="200" t="s">
        <v>136</v>
      </c>
      <c r="E152" s="201" t="s">
        <v>381</v>
      </c>
      <c r="F152" s="202" t="s">
        <v>382</v>
      </c>
      <c r="G152" s="203" t="s">
        <v>155</v>
      </c>
      <c r="H152" s="204">
        <v>2440</v>
      </c>
      <c r="I152" s="205"/>
      <c r="J152" s="206">
        <f t="shared" si="10"/>
        <v>0</v>
      </c>
      <c r="K152" s="202" t="s">
        <v>145</v>
      </c>
      <c r="L152" s="207"/>
      <c r="M152" s="208" t="s">
        <v>21</v>
      </c>
      <c r="N152" s="209" t="s">
        <v>44</v>
      </c>
      <c r="O152" s="39"/>
      <c r="P152" s="210">
        <f t="shared" si="11"/>
        <v>0</v>
      </c>
      <c r="Q152" s="210">
        <v>0</v>
      </c>
      <c r="R152" s="210">
        <f t="shared" si="12"/>
        <v>0</v>
      </c>
      <c r="S152" s="210">
        <v>0</v>
      </c>
      <c r="T152" s="211">
        <f t="shared" si="13"/>
        <v>0</v>
      </c>
      <c r="AR152" s="21" t="s">
        <v>173</v>
      </c>
      <c r="AT152" s="21" t="s">
        <v>136</v>
      </c>
      <c r="AU152" s="21" t="s">
        <v>80</v>
      </c>
      <c r="AY152" s="21" t="s">
        <v>138</v>
      </c>
      <c r="BE152" s="212">
        <f t="shared" si="14"/>
        <v>0</v>
      </c>
      <c r="BF152" s="212">
        <f t="shared" si="15"/>
        <v>0</v>
      </c>
      <c r="BG152" s="212">
        <f t="shared" si="16"/>
        <v>0</v>
      </c>
      <c r="BH152" s="212">
        <f t="shared" si="17"/>
        <v>0</v>
      </c>
      <c r="BI152" s="212">
        <f t="shared" si="18"/>
        <v>0</v>
      </c>
      <c r="BJ152" s="21" t="s">
        <v>80</v>
      </c>
      <c r="BK152" s="212">
        <f t="shared" si="19"/>
        <v>0</v>
      </c>
      <c r="BL152" s="21" t="s">
        <v>173</v>
      </c>
      <c r="BM152" s="21" t="s">
        <v>383</v>
      </c>
    </row>
    <row r="153" spans="2:65" s="1" customFormat="1" ht="25.5" customHeight="1">
      <c r="B153" s="38"/>
      <c r="C153" s="200" t="s">
        <v>384</v>
      </c>
      <c r="D153" s="200" t="s">
        <v>136</v>
      </c>
      <c r="E153" s="201" t="s">
        <v>385</v>
      </c>
      <c r="F153" s="202" t="s">
        <v>386</v>
      </c>
      <c r="G153" s="203" t="s">
        <v>155</v>
      </c>
      <c r="H153" s="204">
        <v>6820</v>
      </c>
      <c r="I153" s="205"/>
      <c r="J153" s="206">
        <f t="shared" si="10"/>
        <v>0</v>
      </c>
      <c r="K153" s="202" t="s">
        <v>145</v>
      </c>
      <c r="L153" s="207"/>
      <c r="M153" s="208" t="s">
        <v>21</v>
      </c>
      <c r="N153" s="209" t="s">
        <v>44</v>
      </c>
      <c r="O153" s="39"/>
      <c r="P153" s="210">
        <f t="shared" si="11"/>
        <v>0</v>
      </c>
      <c r="Q153" s="210">
        <v>0</v>
      </c>
      <c r="R153" s="210">
        <f t="shared" si="12"/>
        <v>0</v>
      </c>
      <c r="S153" s="210">
        <v>0</v>
      </c>
      <c r="T153" s="211">
        <f t="shared" si="13"/>
        <v>0</v>
      </c>
      <c r="AR153" s="21" t="s">
        <v>173</v>
      </c>
      <c r="AT153" s="21" t="s">
        <v>136</v>
      </c>
      <c r="AU153" s="21" t="s">
        <v>80</v>
      </c>
      <c r="AY153" s="21" t="s">
        <v>138</v>
      </c>
      <c r="BE153" s="212">
        <f t="shared" si="14"/>
        <v>0</v>
      </c>
      <c r="BF153" s="212">
        <f t="shared" si="15"/>
        <v>0</v>
      </c>
      <c r="BG153" s="212">
        <f t="shared" si="16"/>
        <v>0</v>
      </c>
      <c r="BH153" s="212">
        <f t="shared" si="17"/>
        <v>0</v>
      </c>
      <c r="BI153" s="212">
        <f t="shared" si="18"/>
        <v>0</v>
      </c>
      <c r="BJ153" s="21" t="s">
        <v>80</v>
      </c>
      <c r="BK153" s="212">
        <f t="shared" si="19"/>
        <v>0</v>
      </c>
      <c r="BL153" s="21" t="s">
        <v>173</v>
      </c>
      <c r="BM153" s="21" t="s">
        <v>387</v>
      </c>
    </row>
    <row r="154" spans="2:65" s="1" customFormat="1" ht="25.5" customHeight="1">
      <c r="B154" s="38"/>
      <c r="C154" s="200" t="s">
        <v>388</v>
      </c>
      <c r="D154" s="200" t="s">
        <v>136</v>
      </c>
      <c r="E154" s="201" t="s">
        <v>389</v>
      </c>
      <c r="F154" s="202" t="s">
        <v>390</v>
      </c>
      <c r="G154" s="203" t="s">
        <v>155</v>
      </c>
      <c r="H154" s="204">
        <v>810</v>
      </c>
      <c r="I154" s="205"/>
      <c r="J154" s="206">
        <f t="shared" ref="J154:J185" si="20">ROUND(I154*H154,2)</f>
        <v>0</v>
      </c>
      <c r="K154" s="202" t="s">
        <v>145</v>
      </c>
      <c r="L154" s="207"/>
      <c r="M154" s="208" t="s">
        <v>21</v>
      </c>
      <c r="N154" s="209" t="s">
        <v>44</v>
      </c>
      <c r="O154" s="39"/>
      <c r="P154" s="210">
        <f t="shared" ref="P154:P185" si="21">O154*H154</f>
        <v>0</v>
      </c>
      <c r="Q154" s="210">
        <v>0</v>
      </c>
      <c r="R154" s="210">
        <f t="shared" ref="R154:R185" si="22">Q154*H154</f>
        <v>0</v>
      </c>
      <c r="S154" s="210">
        <v>0</v>
      </c>
      <c r="T154" s="211">
        <f t="shared" ref="T154:T185" si="23">S154*H154</f>
        <v>0</v>
      </c>
      <c r="AR154" s="21" t="s">
        <v>173</v>
      </c>
      <c r="AT154" s="21" t="s">
        <v>136</v>
      </c>
      <c r="AU154" s="21" t="s">
        <v>80</v>
      </c>
      <c r="AY154" s="21" t="s">
        <v>138</v>
      </c>
      <c r="BE154" s="212">
        <f t="shared" ref="BE154:BE188" si="24">IF(N154="základní",J154,0)</f>
        <v>0</v>
      </c>
      <c r="BF154" s="212">
        <f t="shared" ref="BF154:BF188" si="25">IF(N154="snížená",J154,0)</f>
        <v>0</v>
      </c>
      <c r="BG154" s="212">
        <f t="shared" ref="BG154:BG188" si="26">IF(N154="zákl. přenesená",J154,0)</f>
        <v>0</v>
      </c>
      <c r="BH154" s="212">
        <f t="shared" ref="BH154:BH188" si="27">IF(N154="sníž. přenesená",J154,0)</f>
        <v>0</v>
      </c>
      <c r="BI154" s="212">
        <f t="shared" ref="BI154:BI188" si="28">IF(N154="nulová",J154,0)</f>
        <v>0</v>
      </c>
      <c r="BJ154" s="21" t="s">
        <v>80</v>
      </c>
      <c r="BK154" s="212">
        <f t="shared" ref="BK154:BK188" si="29">ROUND(I154*H154,2)</f>
        <v>0</v>
      </c>
      <c r="BL154" s="21" t="s">
        <v>173</v>
      </c>
      <c r="BM154" s="21" t="s">
        <v>391</v>
      </c>
    </row>
    <row r="155" spans="2:65" s="1" customFormat="1" ht="25.5" customHeight="1">
      <c r="B155" s="38"/>
      <c r="C155" s="200" t="s">
        <v>392</v>
      </c>
      <c r="D155" s="200" t="s">
        <v>136</v>
      </c>
      <c r="E155" s="201" t="s">
        <v>393</v>
      </c>
      <c r="F155" s="202" t="s">
        <v>394</v>
      </c>
      <c r="G155" s="203" t="s">
        <v>155</v>
      </c>
      <c r="H155" s="204">
        <v>880</v>
      </c>
      <c r="I155" s="205"/>
      <c r="J155" s="206">
        <f t="shared" si="20"/>
        <v>0</v>
      </c>
      <c r="K155" s="202" t="s">
        <v>145</v>
      </c>
      <c r="L155" s="207"/>
      <c r="M155" s="208" t="s">
        <v>21</v>
      </c>
      <c r="N155" s="209" t="s">
        <v>44</v>
      </c>
      <c r="O155" s="39"/>
      <c r="P155" s="210">
        <f t="shared" si="21"/>
        <v>0</v>
      </c>
      <c r="Q155" s="210">
        <v>0</v>
      </c>
      <c r="R155" s="210">
        <f t="shared" si="22"/>
        <v>0</v>
      </c>
      <c r="S155" s="210">
        <v>0</v>
      </c>
      <c r="T155" s="211">
        <f t="shared" si="23"/>
        <v>0</v>
      </c>
      <c r="AR155" s="21" t="s">
        <v>173</v>
      </c>
      <c r="AT155" s="21" t="s">
        <v>136</v>
      </c>
      <c r="AU155" s="21" t="s">
        <v>80</v>
      </c>
      <c r="AY155" s="21" t="s">
        <v>138</v>
      </c>
      <c r="BE155" s="212">
        <f t="shared" si="24"/>
        <v>0</v>
      </c>
      <c r="BF155" s="212">
        <f t="shared" si="25"/>
        <v>0</v>
      </c>
      <c r="BG155" s="212">
        <f t="shared" si="26"/>
        <v>0</v>
      </c>
      <c r="BH155" s="212">
        <f t="shared" si="27"/>
        <v>0</v>
      </c>
      <c r="BI155" s="212">
        <f t="shared" si="28"/>
        <v>0</v>
      </c>
      <c r="BJ155" s="21" t="s">
        <v>80</v>
      </c>
      <c r="BK155" s="212">
        <f t="shared" si="29"/>
        <v>0</v>
      </c>
      <c r="BL155" s="21" t="s">
        <v>173</v>
      </c>
      <c r="BM155" s="21" t="s">
        <v>395</v>
      </c>
    </row>
    <row r="156" spans="2:65" s="1" customFormat="1" ht="25.5" customHeight="1">
      <c r="B156" s="38"/>
      <c r="C156" s="200" t="s">
        <v>396</v>
      </c>
      <c r="D156" s="200" t="s">
        <v>136</v>
      </c>
      <c r="E156" s="201" t="s">
        <v>397</v>
      </c>
      <c r="F156" s="202" t="s">
        <v>398</v>
      </c>
      <c r="G156" s="203" t="s">
        <v>155</v>
      </c>
      <c r="H156" s="204">
        <v>3090</v>
      </c>
      <c r="I156" s="205"/>
      <c r="J156" s="206">
        <f t="shared" si="20"/>
        <v>0</v>
      </c>
      <c r="K156" s="202" t="s">
        <v>145</v>
      </c>
      <c r="L156" s="207"/>
      <c r="M156" s="208" t="s">
        <v>21</v>
      </c>
      <c r="N156" s="209" t="s">
        <v>44</v>
      </c>
      <c r="O156" s="39"/>
      <c r="P156" s="210">
        <f t="shared" si="21"/>
        <v>0</v>
      </c>
      <c r="Q156" s="210">
        <v>0</v>
      </c>
      <c r="R156" s="210">
        <f t="shared" si="22"/>
        <v>0</v>
      </c>
      <c r="S156" s="210">
        <v>0</v>
      </c>
      <c r="T156" s="211">
        <f t="shared" si="23"/>
        <v>0</v>
      </c>
      <c r="AR156" s="21" t="s">
        <v>173</v>
      </c>
      <c r="AT156" s="21" t="s">
        <v>136</v>
      </c>
      <c r="AU156" s="21" t="s">
        <v>80</v>
      </c>
      <c r="AY156" s="21" t="s">
        <v>138</v>
      </c>
      <c r="BE156" s="212">
        <f t="shared" si="24"/>
        <v>0</v>
      </c>
      <c r="BF156" s="212">
        <f t="shared" si="25"/>
        <v>0</v>
      </c>
      <c r="BG156" s="212">
        <f t="shared" si="26"/>
        <v>0</v>
      </c>
      <c r="BH156" s="212">
        <f t="shared" si="27"/>
        <v>0</v>
      </c>
      <c r="BI156" s="212">
        <f t="shared" si="28"/>
        <v>0</v>
      </c>
      <c r="BJ156" s="21" t="s">
        <v>80</v>
      </c>
      <c r="BK156" s="212">
        <f t="shared" si="29"/>
        <v>0</v>
      </c>
      <c r="BL156" s="21" t="s">
        <v>173</v>
      </c>
      <c r="BM156" s="21" t="s">
        <v>399</v>
      </c>
    </row>
    <row r="157" spans="2:65" s="1" customFormat="1" ht="25.5" customHeight="1">
      <c r="B157" s="38"/>
      <c r="C157" s="200" t="s">
        <v>400</v>
      </c>
      <c r="D157" s="200" t="s">
        <v>136</v>
      </c>
      <c r="E157" s="201" t="s">
        <v>401</v>
      </c>
      <c r="F157" s="202" t="s">
        <v>402</v>
      </c>
      <c r="G157" s="203" t="s">
        <v>155</v>
      </c>
      <c r="H157" s="204">
        <v>880</v>
      </c>
      <c r="I157" s="205"/>
      <c r="J157" s="206">
        <f t="shared" si="20"/>
        <v>0</v>
      </c>
      <c r="K157" s="202" t="s">
        <v>145</v>
      </c>
      <c r="L157" s="207"/>
      <c r="M157" s="208" t="s">
        <v>21</v>
      </c>
      <c r="N157" s="209" t="s">
        <v>44</v>
      </c>
      <c r="O157" s="39"/>
      <c r="P157" s="210">
        <f t="shared" si="21"/>
        <v>0</v>
      </c>
      <c r="Q157" s="210">
        <v>0</v>
      </c>
      <c r="R157" s="210">
        <f t="shared" si="22"/>
        <v>0</v>
      </c>
      <c r="S157" s="210">
        <v>0</v>
      </c>
      <c r="T157" s="211">
        <f t="shared" si="23"/>
        <v>0</v>
      </c>
      <c r="AR157" s="21" t="s">
        <v>173</v>
      </c>
      <c r="AT157" s="21" t="s">
        <v>136</v>
      </c>
      <c r="AU157" s="21" t="s">
        <v>80</v>
      </c>
      <c r="AY157" s="21" t="s">
        <v>138</v>
      </c>
      <c r="BE157" s="212">
        <f t="shared" si="24"/>
        <v>0</v>
      </c>
      <c r="BF157" s="212">
        <f t="shared" si="25"/>
        <v>0</v>
      </c>
      <c r="BG157" s="212">
        <f t="shared" si="26"/>
        <v>0</v>
      </c>
      <c r="BH157" s="212">
        <f t="shared" si="27"/>
        <v>0</v>
      </c>
      <c r="BI157" s="212">
        <f t="shared" si="28"/>
        <v>0</v>
      </c>
      <c r="BJ157" s="21" t="s">
        <v>80</v>
      </c>
      <c r="BK157" s="212">
        <f t="shared" si="29"/>
        <v>0</v>
      </c>
      <c r="BL157" s="21" t="s">
        <v>173</v>
      </c>
      <c r="BM157" s="21" t="s">
        <v>403</v>
      </c>
    </row>
    <row r="158" spans="2:65" s="1" customFormat="1" ht="25.5" customHeight="1">
      <c r="B158" s="38"/>
      <c r="C158" s="200" t="s">
        <v>404</v>
      </c>
      <c r="D158" s="200" t="s">
        <v>136</v>
      </c>
      <c r="E158" s="201" t="s">
        <v>405</v>
      </c>
      <c r="F158" s="202" t="s">
        <v>406</v>
      </c>
      <c r="G158" s="203" t="s">
        <v>155</v>
      </c>
      <c r="H158" s="204">
        <v>2470</v>
      </c>
      <c r="I158" s="205"/>
      <c r="J158" s="206">
        <f t="shared" si="20"/>
        <v>0</v>
      </c>
      <c r="K158" s="202" t="s">
        <v>145</v>
      </c>
      <c r="L158" s="207"/>
      <c r="M158" s="208" t="s">
        <v>21</v>
      </c>
      <c r="N158" s="209" t="s">
        <v>44</v>
      </c>
      <c r="O158" s="39"/>
      <c r="P158" s="210">
        <f t="shared" si="21"/>
        <v>0</v>
      </c>
      <c r="Q158" s="210">
        <v>0</v>
      </c>
      <c r="R158" s="210">
        <f t="shared" si="22"/>
        <v>0</v>
      </c>
      <c r="S158" s="210">
        <v>0</v>
      </c>
      <c r="T158" s="211">
        <f t="shared" si="23"/>
        <v>0</v>
      </c>
      <c r="AR158" s="21" t="s">
        <v>173</v>
      </c>
      <c r="AT158" s="21" t="s">
        <v>136</v>
      </c>
      <c r="AU158" s="21" t="s">
        <v>80</v>
      </c>
      <c r="AY158" s="21" t="s">
        <v>138</v>
      </c>
      <c r="BE158" s="212">
        <f t="shared" si="24"/>
        <v>0</v>
      </c>
      <c r="BF158" s="212">
        <f t="shared" si="25"/>
        <v>0</v>
      </c>
      <c r="BG158" s="212">
        <f t="shared" si="26"/>
        <v>0</v>
      </c>
      <c r="BH158" s="212">
        <f t="shared" si="27"/>
        <v>0</v>
      </c>
      <c r="BI158" s="212">
        <f t="shared" si="28"/>
        <v>0</v>
      </c>
      <c r="BJ158" s="21" t="s">
        <v>80</v>
      </c>
      <c r="BK158" s="212">
        <f t="shared" si="29"/>
        <v>0</v>
      </c>
      <c r="BL158" s="21" t="s">
        <v>173</v>
      </c>
      <c r="BM158" s="21" t="s">
        <v>407</v>
      </c>
    </row>
    <row r="159" spans="2:65" s="1" customFormat="1" ht="25.5" customHeight="1">
      <c r="B159" s="38"/>
      <c r="C159" s="200" t="s">
        <v>10</v>
      </c>
      <c r="D159" s="200" t="s">
        <v>136</v>
      </c>
      <c r="E159" s="201" t="s">
        <v>408</v>
      </c>
      <c r="F159" s="202" t="s">
        <v>409</v>
      </c>
      <c r="G159" s="203" t="s">
        <v>155</v>
      </c>
      <c r="H159" s="204">
        <v>1290</v>
      </c>
      <c r="I159" s="205"/>
      <c r="J159" s="206">
        <f t="shared" si="20"/>
        <v>0</v>
      </c>
      <c r="K159" s="202" t="s">
        <v>145</v>
      </c>
      <c r="L159" s="207"/>
      <c r="M159" s="208" t="s">
        <v>21</v>
      </c>
      <c r="N159" s="209" t="s">
        <v>44</v>
      </c>
      <c r="O159" s="39"/>
      <c r="P159" s="210">
        <f t="shared" si="21"/>
        <v>0</v>
      </c>
      <c r="Q159" s="210">
        <v>0</v>
      </c>
      <c r="R159" s="210">
        <f t="shared" si="22"/>
        <v>0</v>
      </c>
      <c r="S159" s="210">
        <v>0</v>
      </c>
      <c r="T159" s="211">
        <f t="shared" si="23"/>
        <v>0</v>
      </c>
      <c r="AR159" s="21" t="s">
        <v>173</v>
      </c>
      <c r="AT159" s="21" t="s">
        <v>136</v>
      </c>
      <c r="AU159" s="21" t="s">
        <v>80</v>
      </c>
      <c r="AY159" s="21" t="s">
        <v>138</v>
      </c>
      <c r="BE159" s="212">
        <f t="shared" si="24"/>
        <v>0</v>
      </c>
      <c r="BF159" s="212">
        <f t="shared" si="25"/>
        <v>0</v>
      </c>
      <c r="BG159" s="212">
        <f t="shared" si="26"/>
        <v>0</v>
      </c>
      <c r="BH159" s="212">
        <f t="shared" si="27"/>
        <v>0</v>
      </c>
      <c r="BI159" s="212">
        <f t="shared" si="28"/>
        <v>0</v>
      </c>
      <c r="BJ159" s="21" t="s">
        <v>80</v>
      </c>
      <c r="BK159" s="212">
        <f t="shared" si="29"/>
        <v>0</v>
      </c>
      <c r="BL159" s="21" t="s">
        <v>173</v>
      </c>
      <c r="BM159" s="21" t="s">
        <v>410</v>
      </c>
    </row>
    <row r="160" spans="2:65" s="1" customFormat="1" ht="63.75" customHeight="1">
      <c r="B160" s="38"/>
      <c r="C160" s="213" t="s">
        <v>411</v>
      </c>
      <c r="D160" s="213" t="s">
        <v>162</v>
      </c>
      <c r="E160" s="214" t="s">
        <v>412</v>
      </c>
      <c r="F160" s="215" t="s">
        <v>413</v>
      </c>
      <c r="G160" s="216" t="s">
        <v>144</v>
      </c>
      <c r="H160" s="217">
        <v>56</v>
      </c>
      <c r="I160" s="218"/>
      <c r="J160" s="219">
        <f t="shared" si="20"/>
        <v>0</v>
      </c>
      <c r="K160" s="215" t="s">
        <v>145</v>
      </c>
      <c r="L160" s="58"/>
      <c r="M160" s="220" t="s">
        <v>21</v>
      </c>
      <c r="N160" s="221" t="s">
        <v>44</v>
      </c>
      <c r="O160" s="39"/>
      <c r="P160" s="210">
        <f t="shared" si="21"/>
        <v>0</v>
      </c>
      <c r="Q160" s="210">
        <v>0</v>
      </c>
      <c r="R160" s="210">
        <f t="shared" si="22"/>
        <v>0</v>
      </c>
      <c r="S160" s="210">
        <v>0</v>
      </c>
      <c r="T160" s="211">
        <f t="shared" si="23"/>
        <v>0</v>
      </c>
      <c r="AR160" s="21" t="s">
        <v>173</v>
      </c>
      <c r="AT160" s="21" t="s">
        <v>162</v>
      </c>
      <c r="AU160" s="21" t="s">
        <v>80</v>
      </c>
      <c r="AY160" s="21" t="s">
        <v>138</v>
      </c>
      <c r="BE160" s="212">
        <f t="shared" si="24"/>
        <v>0</v>
      </c>
      <c r="BF160" s="212">
        <f t="shared" si="25"/>
        <v>0</v>
      </c>
      <c r="BG160" s="212">
        <f t="shared" si="26"/>
        <v>0</v>
      </c>
      <c r="BH160" s="212">
        <f t="shared" si="27"/>
        <v>0</v>
      </c>
      <c r="BI160" s="212">
        <f t="shared" si="28"/>
        <v>0</v>
      </c>
      <c r="BJ160" s="21" t="s">
        <v>80</v>
      </c>
      <c r="BK160" s="212">
        <f t="shared" si="29"/>
        <v>0</v>
      </c>
      <c r="BL160" s="21" t="s">
        <v>173</v>
      </c>
      <c r="BM160" s="21" t="s">
        <v>414</v>
      </c>
    </row>
    <row r="161" spans="2:65" s="1" customFormat="1" ht="63.75" customHeight="1">
      <c r="B161" s="38"/>
      <c r="C161" s="213" t="s">
        <v>415</v>
      </c>
      <c r="D161" s="213" t="s">
        <v>162</v>
      </c>
      <c r="E161" s="214" t="s">
        <v>416</v>
      </c>
      <c r="F161" s="215" t="s">
        <v>417</v>
      </c>
      <c r="G161" s="216" t="s">
        <v>144</v>
      </c>
      <c r="H161" s="217">
        <v>134</v>
      </c>
      <c r="I161" s="218"/>
      <c r="J161" s="219">
        <f t="shared" si="20"/>
        <v>0</v>
      </c>
      <c r="K161" s="215" t="s">
        <v>145</v>
      </c>
      <c r="L161" s="58"/>
      <c r="M161" s="220" t="s">
        <v>21</v>
      </c>
      <c r="N161" s="221" t="s">
        <v>44</v>
      </c>
      <c r="O161" s="39"/>
      <c r="P161" s="210">
        <f t="shared" si="21"/>
        <v>0</v>
      </c>
      <c r="Q161" s="210">
        <v>0</v>
      </c>
      <c r="R161" s="210">
        <f t="shared" si="22"/>
        <v>0</v>
      </c>
      <c r="S161" s="210">
        <v>0</v>
      </c>
      <c r="T161" s="211">
        <f t="shared" si="23"/>
        <v>0</v>
      </c>
      <c r="AR161" s="21" t="s">
        <v>173</v>
      </c>
      <c r="AT161" s="21" t="s">
        <v>162</v>
      </c>
      <c r="AU161" s="21" t="s">
        <v>80</v>
      </c>
      <c r="AY161" s="21" t="s">
        <v>138</v>
      </c>
      <c r="BE161" s="212">
        <f t="shared" si="24"/>
        <v>0</v>
      </c>
      <c r="BF161" s="212">
        <f t="shared" si="25"/>
        <v>0</v>
      </c>
      <c r="BG161" s="212">
        <f t="shared" si="26"/>
        <v>0</v>
      </c>
      <c r="BH161" s="212">
        <f t="shared" si="27"/>
        <v>0</v>
      </c>
      <c r="BI161" s="212">
        <f t="shared" si="28"/>
        <v>0</v>
      </c>
      <c r="BJ161" s="21" t="s">
        <v>80</v>
      </c>
      <c r="BK161" s="212">
        <f t="shared" si="29"/>
        <v>0</v>
      </c>
      <c r="BL161" s="21" t="s">
        <v>173</v>
      </c>
      <c r="BM161" s="21" t="s">
        <v>418</v>
      </c>
    </row>
    <row r="162" spans="2:65" s="1" customFormat="1" ht="63.75" customHeight="1">
      <c r="B162" s="38"/>
      <c r="C162" s="213" t="s">
        <v>9</v>
      </c>
      <c r="D162" s="213" t="s">
        <v>162</v>
      </c>
      <c r="E162" s="214" t="s">
        <v>419</v>
      </c>
      <c r="F162" s="215" t="s">
        <v>420</v>
      </c>
      <c r="G162" s="216" t="s">
        <v>144</v>
      </c>
      <c r="H162" s="217">
        <v>14</v>
      </c>
      <c r="I162" s="218"/>
      <c r="J162" s="219">
        <f t="shared" si="20"/>
        <v>0</v>
      </c>
      <c r="K162" s="215" t="s">
        <v>145</v>
      </c>
      <c r="L162" s="58"/>
      <c r="M162" s="220" t="s">
        <v>21</v>
      </c>
      <c r="N162" s="221" t="s">
        <v>44</v>
      </c>
      <c r="O162" s="39"/>
      <c r="P162" s="210">
        <f t="shared" si="21"/>
        <v>0</v>
      </c>
      <c r="Q162" s="210">
        <v>0</v>
      </c>
      <c r="R162" s="210">
        <f t="shared" si="22"/>
        <v>0</v>
      </c>
      <c r="S162" s="210">
        <v>0</v>
      </c>
      <c r="T162" s="211">
        <f t="shared" si="23"/>
        <v>0</v>
      </c>
      <c r="AR162" s="21" t="s">
        <v>173</v>
      </c>
      <c r="AT162" s="21" t="s">
        <v>162</v>
      </c>
      <c r="AU162" s="21" t="s">
        <v>80</v>
      </c>
      <c r="AY162" s="21" t="s">
        <v>138</v>
      </c>
      <c r="BE162" s="212">
        <f t="shared" si="24"/>
        <v>0</v>
      </c>
      <c r="BF162" s="212">
        <f t="shared" si="25"/>
        <v>0</v>
      </c>
      <c r="BG162" s="212">
        <f t="shared" si="26"/>
        <v>0</v>
      </c>
      <c r="BH162" s="212">
        <f t="shared" si="27"/>
        <v>0</v>
      </c>
      <c r="BI162" s="212">
        <f t="shared" si="28"/>
        <v>0</v>
      </c>
      <c r="BJ162" s="21" t="s">
        <v>80</v>
      </c>
      <c r="BK162" s="212">
        <f t="shared" si="29"/>
        <v>0</v>
      </c>
      <c r="BL162" s="21" t="s">
        <v>173</v>
      </c>
      <c r="BM162" s="21" t="s">
        <v>421</v>
      </c>
    </row>
    <row r="163" spans="2:65" s="1" customFormat="1" ht="63.75" customHeight="1">
      <c r="B163" s="38"/>
      <c r="C163" s="213" t="s">
        <v>422</v>
      </c>
      <c r="D163" s="213" t="s">
        <v>162</v>
      </c>
      <c r="E163" s="214" t="s">
        <v>423</v>
      </c>
      <c r="F163" s="215" t="s">
        <v>424</v>
      </c>
      <c r="G163" s="216" t="s">
        <v>144</v>
      </c>
      <c r="H163" s="217">
        <v>18</v>
      </c>
      <c r="I163" s="218"/>
      <c r="J163" s="219">
        <f t="shared" si="20"/>
        <v>0</v>
      </c>
      <c r="K163" s="215" t="s">
        <v>145</v>
      </c>
      <c r="L163" s="58"/>
      <c r="M163" s="220" t="s">
        <v>21</v>
      </c>
      <c r="N163" s="221" t="s">
        <v>44</v>
      </c>
      <c r="O163" s="39"/>
      <c r="P163" s="210">
        <f t="shared" si="21"/>
        <v>0</v>
      </c>
      <c r="Q163" s="210">
        <v>0</v>
      </c>
      <c r="R163" s="210">
        <f t="shared" si="22"/>
        <v>0</v>
      </c>
      <c r="S163" s="210">
        <v>0</v>
      </c>
      <c r="T163" s="211">
        <f t="shared" si="23"/>
        <v>0</v>
      </c>
      <c r="AR163" s="21" t="s">
        <v>173</v>
      </c>
      <c r="AT163" s="21" t="s">
        <v>162</v>
      </c>
      <c r="AU163" s="21" t="s">
        <v>80</v>
      </c>
      <c r="AY163" s="21" t="s">
        <v>138</v>
      </c>
      <c r="BE163" s="212">
        <f t="shared" si="24"/>
        <v>0</v>
      </c>
      <c r="BF163" s="212">
        <f t="shared" si="25"/>
        <v>0</v>
      </c>
      <c r="BG163" s="212">
        <f t="shared" si="26"/>
        <v>0</v>
      </c>
      <c r="BH163" s="212">
        <f t="shared" si="27"/>
        <v>0</v>
      </c>
      <c r="BI163" s="212">
        <f t="shared" si="28"/>
        <v>0</v>
      </c>
      <c r="BJ163" s="21" t="s">
        <v>80</v>
      </c>
      <c r="BK163" s="212">
        <f t="shared" si="29"/>
        <v>0</v>
      </c>
      <c r="BL163" s="21" t="s">
        <v>173</v>
      </c>
      <c r="BM163" s="21" t="s">
        <v>425</v>
      </c>
    </row>
    <row r="164" spans="2:65" s="1" customFormat="1" ht="63.75" customHeight="1">
      <c r="B164" s="38"/>
      <c r="C164" s="213" t="s">
        <v>426</v>
      </c>
      <c r="D164" s="213" t="s">
        <v>162</v>
      </c>
      <c r="E164" s="214" t="s">
        <v>427</v>
      </c>
      <c r="F164" s="215" t="s">
        <v>428</v>
      </c>
      <c r="G164" s="216" t="s">
        <v>144</v>
      </c>
      <c r="H164" s="217">
        <v>8</v>
      </c>
      <c r="I164" s="218"/>
      <c r="J164" s="219">
        <f t="shared" si="20"/>
        <v>0</v>
      </c>
      <c r="K164" s="215" t="s">
        <v>145</v>
      </c>
      <c r="L164" s="58"/>
      <c r="M164" s="220" t="s">
        <v>21</v>
      </c>
      <c r="N164" s="221" t="s">
        <v>44</v>
      </c>
      <c r="O164" s="39"/>
      <c r="P164" s="210">
        <f t="shared" si="21"/>
        <v>0</v>
      </c>
      <c r="Q164" s="210">
        <v>0</v>
      </c>
      <c r="R164" s="210">
        <f t="shared" si="22"/>
        <v>0</v>
      </c>
      <c r="S164" s="210">
        <v>0</v>
      </c>
      <c r="T164" s="211">
        <f t="shared" si="23"/>
        <v>0</v>
      </c>
      <c r="AR164" s="21" t="s">
        <v>173</v>
      </c>
      <c r="AT164" s="21" t="s">
        <v>162</v>
      </c>
      <c r="AU164" s="21" t="s">
        <v>80</v>
      </c>
      <c r="AY164" s="21" t="s">
        <v>138</v>
      </c>
      <c r="BE164" s="212">
        <f t="shared" si="24"/>
        <v>0</v>
      </c>
      <c r="BF164" s="212">
        <f t="shared" si="25"/>
        <v>0</v>
      </c>
      <c r="BG164" s="212">
        <f t="shared" si="26"/>
        <v>0</v>
      </c>
      <c r="BH164" s="212">
        <f t="shared" si="27"/>
        <v>0</v>
      </c>
      <c r="BI164" s="212">
        <f t="shared" si="28"/>
        <v>0</v>
      </c>
      <c r="BJ164" s="21" t="s">
        <v>80</v>
      </c>
      <c r="BK164" s="212">
        <f t="shared" si="29"/>
        <v>0</v>
      </c>
      <c r="BL164" s="21" t="s">
        <v>173</v>
      </c>
      <c r="BM164" s="21" t="s">
        <v>429</v>
      </c>
    </row>
    <row r="165" spans="2:65" s="1" customFormat="1" ht="63.75" customHeight="1">
      <c r="B165" s="38"/>
      <c r="C165" s="213" t="s">
        <v>430</v>
      </c>
      <c r="D165" s="213" t="s">
        <v>162</v>
      </c>
      <c r="E165" s="214" t="s">
        <v>431</v>
      </c>
      <c r="F165" s="215" t="s">
        <v>432</v>
      </c>
      <c r="G165" s="216" t="s">
        <v>144</v>
      </c>
      <c r="H165" s="217">
        <v>4</v>
      </c>
      <c r="I165" s="218"/>
      <c r="J165" s="219">
        <f t="shared" si="20"/>
        <v>0</v>
      </c>
      <c r="K165" s="215" t="s">
        <v>145</v>
      </c>
      <c r="L165" s="58"/>
      <c r="M165" s="220" t="s">
        <v>21</v>
      </c>
      <c r="N165" s="221" t="s">
        <v>44</v>
      </c>
      <c r="O165" s="39"/>
      <c r="P165" s="210">
        <f t="shared" si="21"/>
        <v>0</v>
      </c>
      <c r="Q165" s="210">
        <v>0</v>
      </c>
      <c r="R165" s="210">
        <f t="shared" si="22"/>
        <v>0</v>
      </c>
      <c r="S165" s="210">
        <v>0</v>
      </c>
      <c r="T165" s="211">
        <f t="shared" si="23"/>
        <v>0</v>
      </c>
      <c r="AR165" s="21" t="s">
        <v>173</v>
      </c>
      <c r="AT165" s="21" t="s">
        <v>162</v>
      </c>
      <c r="AU165" s="21" t="s">
        <v>80</v>
      </c>
      <c r="AY165" s="21" t="s">
        <v>138</v>
      </c>
      <c r="BE165" s="212">
        <f t="shared" si="24"/>
        <v>0</v>
      </c>
      <c r="BF165" s="212">
        <f t="shared" si="25"/>
        <v>0</v>
      </c>
      <c r="BG165" s="212">
        <f t="shared" si="26"/>
        <v>0</v>
      </c>
      <c r="BH165" s="212">
        <f t="shared" si="27"/>
        <v>0</v>
      </c>
      <c r="BI165" s="212">
        <f t="shared" si="28"/>
        <v>0</v>
      </c>
      <c r="BJ165" s="21" t="s">
        <v>80</v>
      </c>
      <c r="BK165" s="212">
        <f t="shared" si="29"/>
        <v>0</v>
      </c>
      <c r="BL165" s="21" t="s">
        <v>173</v>
      </c>
      <c r="BM165" s="21" t="s">
        <v>433</v>
      </c>
    </row>
    <row r="166" spans="2:65" s="1" customFormat="1" ht="63.75" customHeight="1">
      <c r="B166" s="38"/>
      <c r="C166" s="213" t="s">
        <v>434</v>
      </c>
      <c r="D166" s="213" t="s">
        <v>162</v>
      </c>
      <c r="E166" s="214" t="s">
        <v>435</v>
      </c>
      <c r="F166" s="215" t="s">
        <v>436</v>
      </c>
      <c r="G166" s="216" t="s">
        <v>144</v>
      </c>
      <c r="H166" s="217">
        <v>14</v>
      </c>
      <c r="I166" s="218"/>
      <c r="J166" s="219">
        <f t="shared" si="20"/>
        <v>0</v>
      </c>
      <c r="K166" s="215" t="s">
        <v>145</v>
      </c>
      <c r="L166" s="58"/>
      <c r="M166" s="220" t="s">
        <v>21</v>
      </c>
      <c r="N166" s="221" t="s">
        <v>44</v>
      </c>
      <c r="O166" s="39"/>
      <c r="P166" s="210">
        <f t="shared" si="21"/>
        <v>0</v>
      </c>
      <c r="Q166" s="210">
        <v>0</v>
      </c>
      <c r="R166" s="210">
        <f t="shared" si="22"/>
        <v>0</v>
      </c>
      <c r="S166" s="210">
        <v>0</v>
      </c>
      <c r="T166" s="211">
        <f t="shared" si="23"/>
        <v>0</v>
      </c>
      <c r="AR166" s="21" t="s">
        <v>173</v>
      </c>
      <c r="AT166" s="21" t="s">
        <v>162</v>
      </c>
      <c r="AU166" s="21" t="s">
        <v>80</v>
      </c>
      <c r="AY166" s="21" t="s">
        <v>138</v>
      </c>
      <c r="BE166" s="212">
        <f t="shared" si="24"/>
        <v>0</v>
      </c>
      <c r="BF166" s="212">
        <f t="shared" si="25"/>
        <v>0</v>
      </c>
      <c r="BG166" s="212">
        <f t="shared" si="26"/>
        <v>0</v>
      </c>
      <c r="BH166" s="212">
        <f t="shared" si="27"/>
        <v>0</v>
      </c>
      <c r="BI166" s="212">
        <f t="shared" si="28"/>
        <v>0</v>
      </c>
      <c r="BJ166" s="21" t="s">
        <v>80</v>
      </c>
      <c r="BK166" s="212">
        <f t="shared" si="29"/>
        <v>0</v>
      </c>
      <c r="BL166" s="21" t="s">
        <v>173</v>
      </c>
      <c r="BM166" s="21" t="s">
        <v>437</v>
      </c>
    </row>
    <row r="167" spans="2:65" s="1" customFormat="1" ht="63.75" customHeight="1">
      <c r="B167" s="38"/>
      <c r="C167" s="213" t="s">
        <v>438</v>
      </c>
      <c r="D167" s="213" t="s">
        <v>162</v>
      </c>
      <c r="E167" s="214" t="s">
        <v>439</v>
      </c>
      <c r="F167" s="215" t="s">
        <v>440</v>
      </c>
      <c r="G167" s="216" t="s">
        <v>144</v>
      </c>
      <c r="H167" s="217">
        <v>4</v>
      </c>
      <c r="I167" s="218"/>
      <c r="J167" s="219">
        <f t="shared" si="20"/>
        <v>0</v>
      </c>
      <c r="K167" s="215" t="s">
        <v>145</v>
      </c>
      <c r="L167" s="58"/>
      <c r="M167" s="220" t="s">
        <v>21</v>
      </c>
      <c r="N167" s="221" t="s">
        <v>44</v>
      </c>
      <c r="O167" s="39"/>
      <c r="P167" s="210">
        <f t="shared" si="21"/>
        <v>0</v>
      </c>
      <c r="Q167" s="210">
        <v>0</v>
      </c>
      <c r="R167" s="210">
        <f t="shared" si="22"/>
        <v>0</v>
      </c>
      <c r="S167" s="210">
        <v>0</v>
      </c>
      <c r="T167" s="211">
        <f t="shared" si="23"/>
        <v>0</v>
      </c>
      <c r="AR167" s="21" t="s">
        <v>173</v>
      </c>
      <c r="AT167" s="21" t="s">
        <v>162</v>
      </c>
      <c r="AU167" s="21" t="s">
        <v>80</v>
      </c>
      <c r="AY167" s="21" t="s">
        <v>138</v>
      </c>
      <c r="BE167" s="212">
        <f t="shared" si="24"/>
        <v>0</v>
      </c>
      <c r="BF167" s="212">
        <f t="shared" si="25"/>
        <v>0</v>
      </c>
      <c r="BG167" s="212">
        <f t="shared" si="26"/>
        <v>0</v>
      </c>
      <c r="BH167" s="212">
        <f t="shared" si="27"/>
        <v>0</v>
      </c>
      <c r="BI167" s="212">
        <f t="shared" si="28"/>
        <v>0</v>
      </c>
      <c r="BJ167" s="21" t="s">
        <v>80</v>
      </c>
      <c r="BK167" s="212">
        <f t="shared" si="29"/>
        <v>0</v>
      </c>
      <c r="BL167" s="21" t="s">
        <v>173</v>
      </c>
      <c r="BM167" s="21" t="s">
        <v>441</v>
      </c>
    </row>
    <row r="168" spans="2:65" s="1" customFormat="1" ht="25.5" customHeight="1">
      <c r="B168" s="38"/>
      <c r="C168" s="213" t="s">
        <v>442</v>
      </c>
      <c r="D168" s="213" t="s">
        <v>162</v>
      </c>
      <c r="E168" s="214" t="s">
        <v>443</v>
      </c>
      <c r="F168" s="215" t="s">
        <v>444</v>
      </c>
      <c r="G168" s="216" t="s">
        <v>144</v>
      </c>
      <c r="H168" s="217">
        <v>2</v>
      </c>
      <c r="I168" s="218"/>
      <c r="J168" s="219">
        <f t="shared" si="20"/>
        <v>0</v>
      </c>
      <c r="K168" s="215" t="s">
        <v>145</v>
      </c>
      <c r="L168" s="58"/>
      <c r="M168" s="220" t="s">
        <v>21</v>
      </c>
      <c r="N168" s="221" t="s">
        <v>44</v>
      </c>
      <c r="O168" s="39"/>
      <c r="P168" s="210">
        <f t="shared" si="21"/>
        <v>0</v>
      </c>
      <c r="Q168" s="210">
        <v>0</v>
      </c>
      <c r="R168" s="210">
        <f t="shared" si="22"/>
        <v>0</v>
      </c>
      <c r="S168" s="210">
        <v>0</v>
      </c>
      <c r="T168" s="211">
        <f t="shared" si="23"/>
        <v>0</v>
      </c>
      <c r="AR168" s="21" t="s">
        <v>173</v>
      </c>
      <c r="AT168" s="21" t="s">
        <v>162</v>
      </c>
      <c r="AU168" s="21" t="s">
        <v>80</v>
      </c>
      <c r="AY168" s="21" t="s">
        <v>138</v>
      </c>
      <c r="BE168" s="212">
        <f t="shared" si="24"/>
        <v>0</v>
      </c>
      <c r="BF168" s="212">
        <f t="shared" si="25"/>
        <v>0</v>
      </c>
      <c r="BG168" s="212">
        <f t="shared" si="26"/>
        <v>0</v>
      </c>
      <c r="BH168" s="212">
        <f t="shared" si="27"/>
        <v>0</v>
      </c>
      <c r="BI168" s="212">
        <f t="shared" si="28"/>
        <v>0</v>
      </c>
      <c r="BJ168" s="21" t="s">
        <v>80</v>
      </c>
      <c r="BK168" s="212">
        <f t="shared" si="29"/>
        <v>0</v>
      </c>
      <c r="BL168" s="21" t="s">
        <v>173</v>
      </c>
      <c r="BM168" s="21" t="s">
        <v>445</v>
      </c>
    </row>
    <row r="169" spans="2:65" s="1" customFormat="1" ht="76.5" customHeight="1">
      <c r="B169" s="38"/>
      <c r="C169" s="213" t="s">
        <v>446</v>
      </c>
      <c r="D169" s="213" t="s">
        <v>162</v>
      </c>
      <c r="E169" s="214" t="s">
        <v>447</v>
      </c>
      <c r="F169" s="215" t="s">
        <v>448</v>
      </c>
      <c r="G169" s="216" t="s">
        <v>144</v>
      </c>
      <c r="H169" s="217">
        <v>3</v>
      </c>
      <c r="I169" s="218"/>
      <c r="J169" s="219">
        <f t="shared" si="20"/>
        <v>0</v>
      </c>
      <c r="K169" s="215" t="s">
        <v>145</v>
      </c>
      <c r="L169" s="58"/>
      <c r="M169" s="220" t="s">
        <v>21</v>
      </c>
      <c r="N169" s="221" t="s">
        <v>44</v>
      </c>
      <c r="O169" s="39"/>
      <c r="P169" s="210">
        <f t="shared" si="21"/>
        <v>0</v>
      </c>
      <c r="Q169" s="210">
        <v>0</v>
      </c>
      <c r="R169" s="210">
        <f t="shared" si="22"/>
        <v>0</v>
      </c>
      <c r="S169" s="210">
        <v>0</v>
      </c>
      <c r="T169" s="211">
        <f t="shared" si="23"/>
        <v>0</v>
      </c>
      <c r="AR169" s="21" t="s">
        <v>173</v>
      </c>
      <c r="AT169" s="21" t="s">
        <v>162</v>
      </c>
      <c r="AU169" s="21" t="s">
        <v>80</v>
      </c>
      <c r="AY169" s="21" t="s">
        <v>138</v>
      </c>
      <c r="BE169" s="212">
        <f t="shared" si="24"/>
        <v>0</v>
      </c>
      <c r="BF169" s="212">
        <f t="shared" si="25"/>
        <v>0</v>
      </c>
      <c r="BG169" s="212">
        <f t="shared" si="26"/>
        <v>0</v>
      </c>
      <c r="BH169" s="212">
        <f t="shared" si="27"/>
        <v>0</v>
      </c>
      <c r="BI169" s="212">
        <f t="shared" si="28"/>
        <v>0</v>
      </c>
      <c r="BJ169" s="21" t="s">
        <v>80</v>
      </c>
      <c r="BK169" s="212">
        <f t="shared" si="29"/>
        <v>0</v>
      </c>
      <c r="BL169" s="21" t="s">
        <v>173</v>
      </c>
      <c r="BM169" s="21" t="s">
        <v>449</v>
      </c>
    </row>
    <row r="170" spans="2:65" s="1" customFormat="1" ht="76.5" customHeight="1">
      <c r="B170" s="38"/>
      <c r="C170" s="213" t="s">
        <v>450</v>
      </c>
      <c r="D170" s="213" t="s">
        <v>162</v>
      </c>
      <c r="E170" s="214" t="s">
        <v>451</v>
      </c>
      <c r="F170" s="215" t="s">
        <v>452</v>
      </c>
      <c r="G170" s="216" t="s">
        <v>144</v>
      </c>
      <c r="H170" s="217">
        <v>5</v>
      </c>
      <c r="I170" s="218"/>
      <c r="J170" s="219">
        <f t="shared" si="20"/>
        <v>0</v>
      </c>
      <c r="K170" s="215" t="s">
        <v>145</v>
      </c>
      <c r="L170" s="58"/>
      <c r="M170" s="220" t="s">
        <v>21</v>
      </c>
      <c r="N170" s="221" t="s">
        <v>44</v>
      </c>
      <c r="O170" s="39"/>
      <c r="P170" s="210">
        <f t="shared" si="21"/>
        <v>0</v>
      </c>
      <c r="Q170" s="210">
        <v>0</v>
      </c>
      <c r="R170" s="210">
        <f t="shared" si="22"/>
        <v>0</v>
      </c>
      <c r="S170" s="210">
        <v>0</v>
      </c>
      <c r="T170" s="211">
        <f t="shared" si="23"/>
        <v>0</v>
      </c>
      <c r="AR170" s="21" t="s">
        <v>173</v>
      </c>
      <c r="AT170" s="21" t="s">
        <v>162</v>
      </c>
      <c r="AU170" s="21" t="s">
        <v>80</v>
      </c>
      <c r="AY170" s="21" t="s">
        <v>138</v>
      </c>
      <c r="BE170" s="212">
        <f t="shared" si="24"/>
        <v>0</v>
      </c>
      <c r="BF170" s="212">
        <f t="shared" si="25"/>
        <v>0</v>
      </c>
      <c r="BG170" s="212">
        <f t="shared" si="26"/>
        <v>0</v>
      </c>
      <c r="BH170" s="212">
        <f t="shared" si="27"/>
        <v>0</v>
      </c>
      <c r="BI170" s="212">
        <f t="shared" si="28"/>
        <v>0</v>
      </c>
      <c r="BJ170" s="21" t="s">
        <v>80</v>
      </c>
      <c r="BK170" s="212">
        <f t="shared" si="29"/>
        <v>0</v>
      </c>
      <c r="BL170" s="21" t="s">
        <v>173</v>
      </c>
      <c r="BM170" s="21" t="s">
        <v>453</v>
      </c>
    </row>
    <row r="171" spans="2:65" s="1" customFormat="1" ht="76.5" customHeight="1">
      <c r="B171" s="38"/>
      <c r="C171" s="213" t="s">
        <v>454</v>
      </c>
      <c r="D171" s="213" t="s">
        <v>162</v>
      </c>
      <c r="E171" s="214" t="s">
        <v>455</v>
      </c>
      <c r="F171" s="215" t="s">
        <v>456</v>
      </c>
      <c r="G171" s="216" t="s">
        <v>144</v>
      </c>
      <c r="H171" s="217">
        <v>19</v>
      </c>
      <c r="I171" s="218"/>
      <c r="J171" s="219">
        <f t="shared" si="20"/>
        <v>0</v>
      </c>
      <c r="K171" s="215" t="s">
        <v>145</v>
      </c>
      <c r="L171" s="58"/>
      <c r="M171" s="220" t="s">
        <v>21</v>
      </c>
      <c r="N171" s="221" t="s">
        <v>44</v>
      </c>
      <c r="O171" s="39"/>
      <c r="P171" s="210">
        <f t="shared" si="21"/>
        <v>0</v>
      </c>
      <c r="Q171" s="210">
        <v>0</v>
      </c>
      <c r="R171" s="210">
        <f t="shared" si="22"/>
        <v>0</v>
      </c>
      <c r="S171" s="210">
        <v>0</v>
      </c>
      <c r="T171" s="211">
        <f t="shared" si="23"/>
        <v>0</v>
      </c>
      <c r="AR171" s="21" t="s">
        <v>173</v>
      </c>
      <c r="AT171" s="21" t="s">
        <v>162</v>
      </c>
      <c r="AU171" s="21" t="s">
        <v>80</v>
      </c>
      <c r="AY171" s="21" t="s">
        <v>138</v>
      </c>
      <c r="BE171" s="212">
        <f t="shared" si="24"/>
        <v>0</v>
      </c>
      <c r="BF171" s="212">
        <f t="shared" si="25"/>
        <v>0</v>
      </c>
      <c r="BG171" s="212">
        <f t="shared" si="26"/>
        <v>0</v>
      </c>
      <c r="BH171" s="212">
        <f t="shared" si="27"/>
        <v>0</v>
      </c>
      <c r="BI171" s="212">
        <f t="shared" si="28"/>
        <v>0</v>
      </c>
      <c r="BJ171" s="21" t="s">
        <v>80</v>
      </c>
      <c r="BK171" s="212">
        <f t="shared" si="29"/>
        <v>0</v>
      </c>
      <c r="BL171" s="21" t="s">
        <v>173</v>
      </c>
      <c r="BM171" s="21" t="s">
        <v>457</v>
      </c>
    </row>
    <row r="172" spans="2:65" s="1" customFormat="1" ht="63.75" customHeight="1">
      <c r="B172" s="38"/>
      <c r="C172" s="213" t="s">
        <v>458</v>
      </c>
      <c r="D172" s="213" t="s">
        <v>162</v>
      </c>
      <c r="E172" s="214" t="s">
        <v>459</v>
      </c>
      <c r="F172" s="215" t="s">
        <v>460</v>
      </c>
      <c r="G172" s="216" t="s">
        <v>144</v>
      </c>
      <c r="H172" s="217">
        <v>9</v>
      </c>
      <c r="I172" s="218"/>
      <c r="J172" s="219">
        <f t="shared" si="20"/>
        <v>0</v>
      </c>
      <c r="K172" s="215" t="s">
        <v>145</v>
      </c>
      <c r="L172" s="58"/>
      <c r="M172" s="220" t="s">
        <v>21</v>
      </c>
      <c r="N172" s="221" t="s">
        <v>44</v>
      </c>
      <c r="O172" s="39"/>
      <c r="P172" s="210">
        <f t="shared" si="21"/>
        <v>0</v>
      </c>
      <c r="Q172" s="210">
        <v>0</v>
      </c>
      <c r="R172" s="210">
        <f t="shared" si="22"/>
        <v>0</v>
      </c>
      <c r="S172" s="210">
        <v>0</v>
      </c>
      <c r="T172" s="211">
        <f t="shared" si="23"/>
        <v>0</v>
      </c>
      <c r="AR172" s="21" t="s">
        <v>173</v>
      </c>
      <c r="AT172" s="21" t="s">
        <v>162</v>
      </c>
      <c r="AU172" s="21" t="s">
        <v>80</v>
      </c>
      <c r="AY172" s="21" t="s">
        <v>138</v>
      </c>
      <c r="BE172" s="212">
        <f t="shared" si="24"/>
        <v>0</v>
      </c>
      <c r="BF172" s="212">
        <f t="shared" si="25"/>
        <v>0</v>
      </c>
      <c r="BG172" s="212">
        <f t="shared" si="26"/>
        <v>0</v>
      </c>
      <c r="BH172" s="212">
        <f t="shared" si="27"/>
        <v>0</v>
      </c>
      <c r="BI172" s="212">
        <f t="shared" si="28"/>
        <v>0</v>
      </c>
      <c r="BJ172" s="21" t="s">
        <v>80</v>
      </c>
      <c r="BK172" s="212">
        <f t="shared" si="29"/>
        <v>0</v>
      </c>
      <c r="BL172" s="21" t="s">
        <v>173</v>
      </c>
      <c r="BM172" s="21" t="s">
        <v>461</v>
      </c>
    </row>
    <row r="173" spans="2:65" s="1" customFormat="1" ht="63.75" customHeight="1">
      <c r="B173" s="38"/>
      <c r="C173" s="213" t="s">
        <v>462</v>
      </c>
      <c r="D173" s="213" t="s">
        <v>162</v>
      </c>
      <c r="E173" s="214" t="s">
        <v>463</v>
      </c>
      <c r="F173" s="215" t="s">
        <v>464</v>
      </c>
      <c r="G173" s="216" t="s">
        <v>144</v>
      </c>
      <c r="H173" s="217">
        <v>1</v>
      </c>
      <c r="I173" s="218"/>
      <c r="J173" s="219">
        <f t="shared" si="20"/>
        <v>0</v>
      </c>
      <c r="K173" s="215" t="s">
        <v>145</v>
      </c>
      <c r="L173" s="58"/>
      <c r="M173" s="220" t="s">
        <v>21</v>
      </c>
      <c r="N173" s="221" t="s">
        <v>44</v>
      </c>
      <c r="O173" s="39"/>
      <c r="P173" s="210">
        <f t="shared" si="21"/>
        <v>0</v>
      </c>
      <c r="Q173" s="210">
        <v>0</v>
      </c>
      <c r="R173" s="210">
        <f t="shared" si="22"/>
        <v>0</v>
      </c>
      <c r="S173" s="210">
        <v>0</v>
      </c>
      <c r="T173" s="211">
        <f t="shared" si="23"/>
        <v>0</v>
      </c>
      <c r="AR173" s="21" t="s">
        <v>173</v>
      </c>
      <c r="AT173" s="21" t="s">
        <v>162</v>
      </c>
      <c r="AU173" s="21" t="s">
        <v>80</v>
      </c>
      <c r="AY173" s="21" t="s">
        <v>138</v>
      </c>
      <c r="BE173" s="212">
        <f t="shared" si="24"/>
        <v>0</v>
      </c>
      <c r="BF173" s="212">
        <f t="shared" si="25"/>
        <v>0</v>
      </c>
      <c r="BG173" s="212">
        <f t="shared" si="26"/>
        <v>0</v>
      </c>
      <c r="BH173" s="212">
        <f t="shared" si="27"/>
        <v>0</v>
      </c>
      <c r="BI173" s="212">
        <f t="shared" si="28"/>
        <v>0</v>
      </c>
      <c r="BJ173" s="21" t="s">
        <v>80</v>
      </c>
      <c r="BK173" s="212">
        <f t="shared" si="29"/>
        <v>0</v>
      </c>
      <c r="BL173" s="21" t="s">
        <v>173</v>
      </c>
      <c r="BM173" s="21" t="s">
        <v>465</v>
      </c>
    </row>
    <row r="174" spans="2:65" s="1" customFormat="1" ht="25.5" customHeight="1">
      <c r="B174" s="38"/>
      <c r="C174" s="213" t="s">
        <v>466</v>
      </c>
      <c r="D174" s="213" t="s">
        <v>162</v>
      </c>
      <c r="E174" s="214" t="s">
        <v>467</v>
      </c>
      <c r="F174" s="215" t="s">
        <v>468</v>
      </c>
      <c r="G174" s="216" t="s">
        <v>144</v>
      </c>
      <c r="H174" s="217">
        <v>3</v>
      </c>
      <c r="I174" s="218"/>
      <c r="J174" s="219">
        <f t="shared" si="20"/>
        <v>0</v>
      </c>
      <c r="K174" s="215" t="s">
        <v>145</v>
      </c>
      <c r="L174" s="58"/>
      <c r="M174" s="220" t="s">
        <v>21</v>
      </c>
      <c r="N174" s="221" t="s">
        <v>44</v>
      </c>
      <c r="O174" s="39"/>
      <c r="P174" s="210">
        <f t="shared" si="21"/>
        <v>0</v>
      </c>
      <c r="Q174" s="210">
        <v>0</v>
      </c>
      <c r="R174" s="210">
        <f t="shared" si="22"/>
        <v>0</v>
      </c>
      <c r="S174" s="210">
        <v>0</v>
      </c>
      <c r="T174" s="211">
        <f t="shared" si="23"/>
        <v>0</v>
      </c>
      <c r="AR174" s="21" t="s">
        <v>173</v>
      </c>
      <c r="AT174" s="21" t="s">
        <v>162</v>
      </c>
      <c r="AU174" s="21" t="s">
        <v>80</v>
      </c>
      <c r="AY174" s="21" t="s">
        <v>138</v>
      </c>
      <c r="BE174" s="212">
        <f t="shared" si="24"/>
        <v>0</v>
      </c>
      <c r="BF174" s="212">
        <f t="shared" si="25"/>
        <v>0</v>
      </c>
      <c r="BG174" s="212">
        <f t="shared" si="26"/>
        <v>0</v>
      </c>
      <c r="BH174" s="212">
        <f t="shared" si="27"/>
        <v>0</v>
      </c>
      <c r="BI174" s="212">
        <f t="shared" si="28"/>
        <v>0</v>
      </c>
      <c r="BJ174" s="21" t="s">
        <v>80</v>
      </c>
      <c r="BK174" s="212">
        <f t="shared" si="29"/>
        <v>0</v>
      </c>
      <c r="BL174" s="21" t="s">
        <v>173</v>
      </c>
      <c r="BM174" s="21" t="s">
        <v>469</v>
      </c>
    </row>
    <row r="175" spans="2:65" s="1" customFormat="1" ht="25.5" customHeight="1">
      <c r="B175" s="38"/>
      <c r="C175" s="213" t="s">
        <v>470</v>
      </c>
      <c r="D175" s="213" t="s">
        <v>162</v>
      </c>
      <c r="E175" s="214" t="s">
        <v>471</v>
      </c>
      <c r="F175" s="215" t="s">
        <v>472</v>
      </c>
      <c r="G175" s="216" t="s">
        <v>144</v>
      </c>
      <c r="H175" s="217">
        <v>26</v>
      </c>
      <c r="I175" s="218"/>
      <c r="J175" s="219">
        <f t="shared" si="20"/>
        <v>0</v>
      </c>
      <c r="K175" s="215" t="s">
        <v>145</v>
      </c>
      <c r="L175" s="58"/>
      <c r="M175" s="220" t="s">
        <v>21</v>
      </c>
      <c r="N175" s="221" t="s">
        <v>44</v>
      </c>
      <c r="O175" s="39"/>
      <c r="P175" s="210">
        <f t="shared" si="21"/>
        <v>0</v>
      </c>
      <c r="Q175" s="210">
        <v>0</v>
      </c>
      <c r="R175" s="210">
        <f t="shared" si="22"/>
        <v>0</v>
      </c>
      <c r="S175" s="210">
        <v>0</v>
      </c>
      <c r="T175" s="211">
        <f t="shared" si="23"/>
        <v>0</v>
      </c>
      <c r="AR175" s="21" t="s">
        <v>173</v>
      </c>
      <c r="AT175" s="21" t="s">
        <v>162</v>
      </c>
      <c r="AU175" s="21" t="s">
        <v>80</v>
      </c>
      <c r="AY175" s="21" t="s">
        <v>138</v>
      </c>
      <c r="BE175" s="212">
        <f t="shared" si="24"/>
        <v>0</v>
      </c>
      <c r="BF175" s="212">
        <f t="shared" si="25"/>
        <v>0</v>
      </c>
      <c r="BG175" s="212">
        <f t="shared" si="26"/>
        <v>0</v>
      </c>
      <c r="BH175" s="212">
        <f t="shared" si="27"/>
        <v>0</v>
      </c>
      <c r="BI175" s="212">
        <f t="shared" si="28"/>
        <v>0</v>
      </c>
      <c r="BJ175" s="21" t="s">
        <v>80</v>
      </c>
      <c r="BK175" s="212">
        <f t="shared" si="29"/>
        <v>0</v>
      </c>
      <c r="BL175" s="21" t="s">
        <v>173</v>
      </c>
      <c r="BM175" s="21" t="s">
        <v>473</v>
      </c>
    </row>
    <row r="176" spans="2:65" s="1" customFormat="1" ht="76.5" customHeight="1">
      <c r="B176" s="38"/>
      <c r="C176" s="213" t="s">
        <v>474</v>
      </c>
      <c r="D176" s="213" t="s">
        <v>162</v>
      </c>
      <c r="E176" s="214" t="s">
        <v>475</v>
      </c>
      <c r="F176" s="215" t="s">
        <v>476</v>
      </c>
      <c r="G176" s="216" t="s">
        <v>144</v>
      </c>
      <c r="H176" s="217">
        <v>1</v>
      </c>
      <c r="I176" s="218"/>
      <c r="J176" s="219">
        <f t="shared" si="20"/>
        <v>0</v>
      </c>
      <c r="K176" s="215" t="s">
        <v>145</v>
      </c>
      <c r="L176" s="58"/>
      <c r="M176" s="220" t="s">
        <v>21</v>
      </c>
      <c r="N176" s="221" t="s">
        <v>44</v>
      </c>
      <c r="O176" s="39"/>
      <c r="P176" s="210">
        <f t="shared" si="21"/>
        <v>0</v>
      </c>
      <c r="Q176" s="210">
        <v>0</v>
      </c>
      <c r="R176" s="210">
        <f t="shared" si="22"/>
        <v>0</v>
      </c>
      <c r="S176" s="210">
        <v>0</v>
      </c>
      <c r="T176" s="211">
        <f t="shared" si="23"/>
        <v>0</v>
      </c>
      <c r="AR176" s="21" t="s">
        <v>173</v>
      </c>
      <c r="AT176" s="21" t="s">
        <v>162</v>
      </c>
      <c r="AU176" s="21" t="s">
        <v>80</v>
      </c>
      <c r="AY176" s="21" t="s">
        <v>138</v>
      </c>
      <c r="BE176" s="212">
        <f t="shared" si="24"/>
        <v>0</v>
      </c>
      <c r="BF176" s="212">
        <f t="shared" si="25"/>
        <v>0</v>
      </c>
      <c r="BG176" s="212">
        <f t="shared" si="26"/>
        <v>0</v>
      </c>
      <c r="BH176" s="212">
        <f t="shared" si="27"/>
        <v>0</v>
      </c>
      <c r="BI176" s="212">
        <f t="shared" si="28"/>
        <v>0</v>
      </c>
      <c r="BJ176" s="21" t="s">
        <v>80</v>
      </c>
      <c r="BK176" s="212">
        <f t="shared" si="29"/>
        <v>0</v>
      </c>
      <c r="BL176" s="21" t="s">
        <v>173</v>
      </c>
      <c r="BM176" s="21" t="s">
        <v>477</v>
      </c>
    </row>
    <row r="177" spans="2:65" s="1" customFormat="1" ht="16.5" customHeight="1">
      <c r="B177" s="38"/>
      <c r="C177" s="200" t="s">
        <v>478</v>
      </c>
      <c r="D177" s="200" t="s">
        <v>136</v>
      </c>
      <c r="E177" s="201" t="s">
        <v>479</v>
      </c>
      <c r="F177" s="202" t="s">
        <v>480</v>
      </c>
      <c r="G177" s="203" t="s">
        <v>144</v>
      </c>
      <c r="H177" s="204">
        <v>7</v>
      </c>
      <c r="I177" s="205"/>
      <c r="J177" s="206">
        <f t="shared" si="20"/>
        <v>0</v>
      </c>
      <c r="K177" s="202" t="s">
        <v>145</v>
      </c>
      <c r="L177" s="207"/>
      <c r="M177" s="208" t="s">
        <v>21</v>
      </c>
      <c r="N177" s="209" t="s">
        <v>44</v>
      </c>
      <c r="O177" s="39"/>
      <c r="P177" s="210">
        <f t="shared" si="21"/>
        <v>0</v>
      </c>
      <c r="Q177" s="210">
        <v>0</v>
      </c>
      <c r="R177" s="210">
        <f t="shared" si="22"/>
        <v>0</v>
      </c>
      <c r="S177" s="210">
        <v>0</v>
      </c>
      <c r="T177" s="211">
        <f t="shared" si="23"/>
        <v>0</v>
      </c>
      <c r="AR177" s="21" t="s">
        <v>146</v>
      </c>
      <c r="AT177" s="21" t="s">
        <v>136</v>
      </c>
      <c r="AU177" s="21" t="s">
        <v>80</v>
      </c>
      <c r="AY177" s="21" t="s">
        <v>138</v>
      </c>
      <c r="BE177" s="212">
        <f t="shared" si="24"/>
        <v>0</v>
      </c>
      <c r="BF177" s="212">
        <f t="shared" si="25"/>
        <v>0</v>
      </c>
      <c r="BG177" s="212">
        <f t="shared" si="26"/>
        <v>0</v>
      </c>
      <c r="BH177" s="212">
        <f t="shared" si="27"/>
        <v>0</v>
      </c>
      <c r="BI177" s="212">
        <f t="shared" si="28"/>
        <v>0</v>
      </c>
      <c r="BJ177" s="21" t="s">
        <v>80</v>
      </c>
      <c r="BK177" s="212">
        <f t="shared" si="29"/>
        <v>0</v>
      </c>
      <c r="BL177" s="21" t="s">
        <v>146</v>
      </c>
      <c r="BM177" s="21" t="s">
        <v>481</v>
      </c>
    </row>
    <row r="178" spans="2:65" s="1" customFormat="1" ht="16.5" customHeight="1">
      <c r="B178" s="38"/>
      <c r="C178" s="213" t="s">
        <v>482</v>
      </c>
      <c r="D178" s="213" t="s">
        <v>162</v>
      </c>
      <c r="E178" s="214" t="s">
        <v>483</v>
      </c>
      <c r="F178" s="215" t="s">
        <v>484</v>
      </c>
      <c r="G178" s="216" t="s">
        <v>144</v>
      </c>
      <c r="H178" s="217">
        <v>18</v>
      </c>
      <c r="I178" s="218"/>
      <c r="J178" s="219">
        <f t="shared" si="20"/>
        <v>0</v>
      </c>
      <c r="K178" s="215" t="s">
        <v>145</v>
      </c>
      <c r="L178" s="58"/>
      <c r="M178" s="220" t="s">
        <v>21</v>
      </c>
      <c r="N178" s="221" t="s">
        <v>44</v>
      </c>
      <c r="O178" s="39"/>
      <c r="P178" s="210">
        <f t="shared" si="21"/>
        <v>0</v>
      </c>
      <c r="Q178" s="210">
        <v>0</v>
      </c>
      <c r="R178" s="210">
        <f t="shared" si="22"/>
        <v>0</v>
      </c>
      <c r="S178" s="210">
        <v>0</v>
      </c>
      <c r="T178" s="211">
        <f t="shared" si="23"/>
        <v>0</v>
      </c>
      <c r="AR178" s="21" t="s">
        <v>173</v>
      </c>
      <c r="AT178" s="21" t="s">
        <v>162</v>
      </c>
      <c r="AU178" s="21" t="s">
        <v>80</v>
      </c>
      <c r="AY178" s="21" t="s">
        <v>138</v>
      </c>
      <c r="BE178" s="212">
        <f t="shared" si="24"/>
        <v>0</v>
      </c>
      <c r="BF178" s="212">
        <f t="shared" si="25"/>
        <v>0</v>
      </c>
      <c r="BG178" s="212">
        <f t="shared" si="26"/>
        <v>0</v>
      </c>
      <c r="BH178" s="212">
        <f t="shared" si="27"/>
        <v>0</v>
      </c>
      <c r="BI178" s="212">
        <f t="shared" si="28"/>
        <v>0</v>
      </c>
      <c r="BJ178" s="21" t="s">
        <v>80</v>
      </c>
      <c r="BK178" s="212">
        <f t="shared" si="29"/>
        <v>0</v>
      </c>
      <c r="BL178" s="21" t="s">
        <v>173</v>
      </c>
      <c r="BM178" s="21" t="s">
        <v>485</v>
      </c>
    </row>
    <row r="179" spans="2:65" s="1" customFormat="1" ht="51" customHeight="1">
      <c r="B179" s="38"/>
      <c r="C179" s="213" t="s">
        <v>486</v>
      </c>
      <c r="D179" s="213" t="s">
        <v>162</v>
      </c>
      <c r="E179" s="214" t="s">
        <v>487</v>
      </c>
      <c r="F179" s="215" t="s">
        <v>488</v>
      </c>
      <c r="G179" s="216" t="s">
        <v>144</v>
      </c>
      <c r="H179" s="217">
        <v>26</v>
      </c>
      <c r="I179" s="218"/>
      <c r="J179" s="219">
        <f t="shared" si="20"/>
        <v>0</v>
      </c>
      <c r="K179" s="215" t="s">
        <v>145</v>
      </c>
      <c r="L179" s="58"/>
      <c r="M179" s="220" t="s">
        <v>21</v>
      </c>
      <c r="N179" s="221" t="s">
        <v>44</v>
      </c>
      <c r="O179" s="39"/>
      <c r="P179" s="210">
        <f t="shared" si="21"/>
        <v>0</v>
      </c>
      <c r="Q179" s="210">
        <v>0</v>
      </c>
      <c r="R179" s="210">
        <f t="shared" si="22"/>
        <v>0</v>
      </c>
      <c r="S179" s="210">
        <v>0</v>
      </c>
      <c r="T179" s="211">
        <f t="shared" si="23"/>
        <v>0</v>
      </c>
      <c r="AR179" s="21" t="s">
        <v>173</v>
      </c>
      <c r="AT179" s="21" t="s">
        <v>162</v>
      </c>
      <c r="AU179" s="21" t="s">
        <v>80</v>
      </c>
      <c r="AY179" s="21" t="s">
        <v>138</v>
      </c>
      <c r="BE179" s="212">
        <f t="shared" si="24"/>
        <v>0</v>
      </c>
      <c r="BF179" s="212">
        <f t="shared" si="25"/>
        <v>0</v>
      </c>
      <c r="BG179" s="212">
        <f t="shared" si="26"/>
        <v>0</v>
      </c>
      <c r="BH179" s="212">
        <f t="shared" si="27"/>
        <v>0</v>
      </c>
      <c r="BI179" s="212">
        <f t="shared" si="28"/>
        <v>0</v>
      </c>
      <c r="BJ179" s="21" t="s">
        <v>80</v>
      </c>
      <c r="BK179" s="212">
        <f t="shared" si="29"/>
        <v>0</v>
      </c>
      <c r="BL179" s="21" t="s">
        <v>173</v>
      </c>
      <c r="BM179" s="21" t="s">
        <v>489</v>
      </c>
    </row>
    <row r="180" spans="2:65" s="1" customFormat="1" ht="16.5" customHeight="1">
      <c r="B180" s="38"/>
      <c r="C180" s="213" t="s">
        <v>490</v>
      </c>
      <c r="D180" s="213" t="s">
        <v>162</v>
      </c>
      <c r="E180" s="214" t="s">
        <v>491</v>
      </c>
      <c r="F180" s="215" t="s">
        <v>492</v>
      </c>
      <c r="G180" s="216" t="s">
        <v>144</v>
      </c>
      <c r="H180" s="217">
        <v>13</v>
      </c>
      <c r="I180" s="218"/>
      <c r="J180" s="219">
        <f t="shared" si="20"/>
        <v>0</v>
      </c>
      <c r="K180" s="215" t="s">
        <v>145</v>
      </c>
      <c r="L180" s="58"/>
      <c r="M180" s="220" t="s">
        <v>21</v>
      </c>
      <c r="N180" s="221" t="s">
        <v>44</v>
      </c>
      <c r="O180" s="39"/>
      <c r="P180" s="210">
        <f t="shared" si="21"/>
        <v>0</v>
      </c>
      <c r="Q180" s="210">
        <v>0</v>
      </c>
      <c r="R180" s="210">
        <f t="shared" si="22"/>
        <v>0</v>
      </c>
      <c r="S180" s="210">
        <v>0</v>
      </c>
      <c r="T180" s="211">
        <f t="shared" si="23"/>
        <v>0</v>
      </c>
      <c r="AR180" s="21" t="s">
        <v>173</v>
      </c>
      <c r="AT180" s="21" t="s">
        <v>162</v>
      </c>
      <c r="AU180" s="21" t="s">
        <v>80</v>
      </c>
      <c r="AY180" s="21" t="s">
        <v>138</v>
      </c>
      <c r="BE180" s="212">
        <f t="shared" si="24"/>
        <v>0</v>
      </c>
      <c r="BF180" s="212">
        <f t="shared" si="25"/>
        <v>0</v>
      </c>
      <c r="BG180" s="212">
        <f t="shared" si="26"/>
        <v>0</v>
      </c>
      <c r="BH180" s="212">
        <f t="shared" si="27"/>
        <v>0</v>
      </c>
      <c r="BI180" s="212">
        <f t="shared" si="28"/>
        <v>0</v>
      </c>
      <c r="BJ180" s="21" t="s">
        <v>80</v>
      </c>
      <c r="BK180" s="212">
        <f t="shared" si="29"/>
        <v>0</v>
      </c>
      <c r="BL180" s="21" t="s">
        <v>173</v>
      </c>
      <c r="BM180" s="21" t="s">
        <v>493</v>
      </c>
    </row>
    <row r="181" spans="2:65" s="1" customFormat="1" ht="16.5" customHeight="1">
      <c r="B181" s="38"/>
      <c r="C181" s="213" t="s">
        <v>494</v>
      </c>
      <c r="D181" s="213" t="s">
        <v>162</v>
      </c>
      <c r="E181" s="214" t="s">
        <v>495</v>
      </c>
      <c r="F181" s="215" t="s">
        <v>496</v>
      </c>
      <c r="G181" s="216" t="s">
        <v>144</v>
      </c>
      <c r="H181" s="217">
        <v>22</v>
      </c>
      <c r="I181" s="218"/>
      <c r="J181" s="219">
        <f t="shared" si="20"/>
        <v>0</v>
      </c>
      <c r="K181" s="215" t="s">
        <v>145</v>
      </c>
      <c r="L181" s="58"/>
      <c r="M181" s="220" t="s">
        <v>21</v>
      </c>
      <c r="N181" s="221" t="s">
        <v>44</v>
      </c>
      <c r="O181" s="39"/>
      <c r="P181" s="210">
        <f t="shared" si="21"/>
        <v>0</v>
      </c>
      <c r="Q181" s="210">
        <v>0</v>
      </c>
      <c r="R181" s="210">
        <f t="shared" si="22"/>
        <v>0</v>
      </c>
      <c r="S181" s="210">
        <v>0</v>
      </c>
      <c r="T181" s="211">
        <f t="shared" si="23"/>
        <v>0</v>
      </c>
      <c r="AR181" s="21" t="s">
        <v>173</v>
      </c>
      <c r="AT181" s="21" t="s">
        <v>162</v>
      </c>
      <c r="AU181" s="21" t="s">
        <v>80</v>
      </c>
      <c r="AY181" s="21" t="s">
        <v>138</v>
      </c>
      <c r="BE181" s="212">
        <f t="shared" si="24"/>
        <v>0</v>
      </c>
      <c r="BF181" s="212">
        <f t="shared" si="25"/>
        <v>0</v>
      </c>
      <c r="BG181" s="212">
        <f t="shared" si="26"/>
        <v>0</v>
      </c>
      <c r="BH181" s="212">
        <f t="shared" si="27"/>
        <v>0</v>
      </c>
      <c r="BI181" s="212">
        <f t="shared" si="28"/>
        <v>0</v>
      </c>
      <c r="BJ181" s="21" t="s">
        <v>80</v>
      </c>
      <c r="BK181" s="212">
        <f t="shared" si="29"/>
        <v>0</v>
      </c>
      <c r="BL181" s="21" t="s">
        <v>173</v>
      </c>
      <c r="BM181" s="21" t="s">
        <v>497</v>
      </c>
    </row>
    <row r="182" spans="2:65" s="1" customFormat="1" ht="51" customHeight="1">
      <c r="B182" s="38"/>
      <c r="C182" s="213" t="s">
        <v>498</v>
      </c>
      <c r="D182" s="213" t="s">
        <v>162</v>
      </c>
      <c r="E182" s="214" t="s">
        <v>499</v>
      </c>
      <c r="F182" s="215" t="s">
        <v>500</v>
      </c>
      <c r="G182" s="216" t="s">
        <v>144</v>
      </c>
      <c r="H182" s="217">
        <v>3</v>
      </c>
      <c r="I182" s="218"/>
      <c r="J182" s="219">
        <f t="shared" si="20"/>
        <v>0</v>
      </c>
      <c r="K182" s="215" t="s">
        <v>145</v>
      </c>
      <c r="L182" s="58"/>
      <c r="M182" s="220" t="s">
        <v>21</v>
      </c>
      <c r="N182" s="221" t="s">
        <v>44</v>
      </c>
      <c r="O182" s="39"/>
      <c r="P182" s="210">
        <f t="shared" si="21"/>
        <v>0</v>
      </c>
      <c r="Q182" s="210">
        <v>0</v>
      </c>
      <c r="R182" s="210">
        <f t="shared" si="22"/>
        <v>0</v>
      </c>
      <c r="S182" s="210">
        <v>0</v>
      </c>
      <c r="T182" s="211">
        <f t="shared" si="23"/>
        <v>0</v>
      </c>
      <c r="AR182" s="21" t="s">
        <v>173</v>
      </c>
      <c r="AT182" s="21" t="s">
        <v>162</v>
      </c>
      <c r="AU182" s="21" t="s">
        <v>80</v>
      </c>
      <c r="AY182" s="21" t="s">
        <v>138</v>
      </c>
      <c r="BE182" s="212">
        <f t="shared" si="24"/>
        <v>0</v>
      </c>
      <c r="BF182" s="212">
        <f t="shared" si="25"/>
        <v>0</v>
      </c>
      <c r="BG182" s="212">
        <f t="shared" si="26"/>
        <v>0</v>
      </c>
      <c r="BH182" s="212">
        <f t="shared" si="27"/>
        <v>0</v>
      </c>
      <c r="BI182" s="212">
        <f t="shared" si="28"/>
        <v>0</v>
      </c>
      <c r="BJ182" s="21" t="s">
        <v>80</v>
      </c>
      <c r="BK182" s="212">
        <f t="shared" si="29"/>
        <v>0</v>
      </c>
      <c r="BL182" s="21" t="s">
        <v>173</v>
      </c>
      <c r="BM182" s="21" t="s">
        <v>501</v>
      </c>
    </row>
    <row r="183" spans="2:65" s="1" customFormat="1" ht="25.5" customHeight="1">
      <c r="B183" s="38"/>
      <c r="C183" s="213" t="s">
        <v>502</v>
      </c>
      <c r="D183" s="213" t="s">
        <v>162</v>
      </c>
      <c r="E183" s="214" t="s">
        <v>503</v>
      </c>
      <c r="F183" s="215" t="s">
        <v>504</v>
      </c>
      <c r="G183" s="216" t="s">
        <v>144</v>
      </c>
      <c r="H183" s="217">
        <v>46</v>
      </c>
      <c r="I183" s="218"/>
      <c r="J183" s="219">
        <f t="shared" si="20"/>
        <v>0</v>
      </c>
      <c r="K183" s="215" t="s">
        <v>145</v>
      </c>
      <c r="L183" s="58"/>
      <c r="M183" s="220" t="s">
        <v>21</v>
      </c>
      <c r="N183" s="221" t="s">
        <v>44</v>
      </c>
      <c r="O183" s="39"/>
      <c r="P183" s="210">
        <f t="shared" si="21"/>
        <v>0</v>
      </c>
      <c r="Q183" s="210">
        <v>0</v>
      </c>
      <c r="R183" s="210">
        <f t="shared" si="22"/>
        <v>0</v>
      </c>
      <c r="S183" s="210">
        <v>0</v>
      </c>
      <c r="T183" s="211">
        <f t="shared" si="23"/>
        <v>0</v>
      </c>
      <c r="AR183" s="21" t="s">
        <v>173</v>
      </c>
      <c r="AT183" s="21" t="s">
        <v>162</v>
      </c>
      <c r="AU183" s="21" t="s">
        <v>80</v>
      </c>
      <c r="AY183" s="21" t="s">
        <v>138</v>
      </c>
      <c r="BE183" s="212">
        <f t="shared" si="24"/>
        <v>0</v>
      </c>
      <c r="BF183" s="212">
        <f t="shared" si="25"/>
        <v>0</v>
      </c>
      <c r="BG183" s="212">
        <f t="shared" si="26"/>
        <v>0</v>
      </c>
      <c r="BH183" s="212">
        <f t="shared" si="27"/>
        <v>0</v>
      </c>
      <c r="BI183" s="212">
        <f t="shared" si="28"/>
        <v>0</v>
      </c>
      <c r="BJ183" s="21" t="s">
        <v>80</v>
      </c>
      <c r="BK183" s="212">
        <f t="shared" si="29"/>
        <v>0</v>
      </c>
      <c r="BL183" s="21" t="s">
        <v>173</v>
      </c>
      <c r="BM183" s="21" t="s">
        <v>505</v>
      </c>
    </row>
    <row r="184" spans="2:65" s="1" customFormat="1" ht="25.5" customHeight="1">
      <c r="B184" s="38"/>
      <c r="C184" s="200" t="s">
        <v>506</v>
      </c>
      <c r="D184" s="200" t="s">
        <v>136</v>
      </c>
      <c r="E184" s="201" t="s">
        <v>507</v>
      </c>
      <c r="F184" s="202" t="s">
        <v>508</v>
      </c>
      <c r="G184" s="203" t="s">
        <v>144</v>
      </c>
      <c r="H184" s="204">
        <v>3</v>
      </c>
      <c r="I184" s="205"/>
      <c r="J184" s="206">
        <f t="shared" si="20"/>
        <v>0</v>
      </c>
      <c r="K184" s="202" t="s">
        <v>145</v>
      </c>
      <c r="L184" s="207"/>
      <c r="M184" s="208" t="s">
        <v>21</v>
      </c>
      <c r="N184" s="209" t="s">
        <v>44</v>
      </c>
      <c r="O184" s="39"/>
      <c r="P184" s="210">
        <f t="shared" si="21"/>
        <v>0</v>
      </c>
      <c r="Q184" s="210">
        <v>0</v>
      </c>
      <c r="R184" s="210">
        <f t="shared" si="22"/>
        <v>0</v>
      </c>
      <c r="S184" s="210">
        <v>0</v>
      </c>
      <c r="T184" s="211">
        <f t="shared" si="23"/>
        <v>0</v>
      </c>
      <c r="AR184" s="21" t="s">
        <v>146</v>
      </c>
      <c r="AT184" s="21" t="s">
        <v>136</v>
      </c>
      <c r="AU184" s="21" t="s">
        <v>80</v>
      </c>
      <c r="AY184" s="21" t="s">
        <v>138</v>
      </c>
      <c r="BE184" s="212">
        <f t="shared" si="24"/>
        <v>0</v>
      </c>
      <c r="BF184" s="212">
        <f t="shared" si="25"/>
        <v>0</v>
      </c>
      <c r="BG184" s="212">
        <f t="shared" si="26"/>
        <v>0</v>
      </c>
      <c r="BH184" s="212">
        <f t="shared" si="27"/>
        <v>0</v>
      </c>
      <c r="BI184" s="212">
        <f t="shared" si="28"/>
        <v>0</v>
      </c>
      <c r="BJ184" s="21" t="s">
        <v>80</v>
      </c>
      <c r="BK184" s="212">
        <f t="shared" si="29"/>
        <v>0</v>
      </c>
      <c r="BL184" s="21" t="s">
        <v>146</v>
      </c>
      <c r="BM184" s="21" t="s">
        <v>509</v>
      </c>
    </row>
    <row r="185" spans="2:65" s="1" customFormat="1" ht="16.5" customHeight="1">
      <c r="B185" s="38"/>
      <c r="C185" s="213" t="s">
        <v>510</v>
      </c>
      <c r="D185" s="213" t="s">
        <v>162</v>
      </c>
      <c r="E185" s="214" t="s">
        <v>511</v>
      </c>
      <c r="F185" s="215" t="s">
        <v>512</v>
      </c>
      <c r="G185" s="216" t="s">
        <v>513</v>
      </c>
      <c r="H185" s="217">
        <v>67.5</v>
      </c>
      <c r="I185" s="218"/>
      <c r="J185" s="219">
        <f t="shared" si="20"/>
        <v>0</v>
      </c>
      <c r="K185" s="215" t="s">
        <v>145</v>
      </c>
      <c r="L185" s="58"/>
      <c r="M185" s="220" t="s">
        <v>21</v>
      </c>
      <c r="N185" s="221" t="s">
        <v>44</v>
      </c>
      <c r="O185" s="39"/>
      <c r="P185" s="210">
        <f t="shared" si="21"/>
        <v>0</v>
      </c>
      <c r="Q185" s="210">
        <v>0</v>
      </c>
      <c r="R185" s="210">
        <f t="shared" si="22"/>
        <v>0</v>
      </c>
      <c r="S185" s="210">
        <v>0</v>
      </c>
      <c r="T185" s="211">
        <f t="shared" si="23"/>
        <v>0</v>
      </c>
      <c r="AR185" s="21" t="s">
        <v>80</v>
      </c>
      <c r="AT185" s="21" t="s">
        <v>162</v>
      </c>
      <c r="AU185" s="21" t="s">
        <v>80</v>
      </c>
      <c r="AY185" s="21" t="s">
        <v>138</v>
      </c>
      <c r="BE185" s="212">
        <f t="shared" si="24"/>
        <v>0</v>
      </c>
      <c r="BF185" s="212">
        <f t="shared" si="25"/>
        <v>0</v>
      </c>
      <c r="BG185" s="212">
        <f t="shared" si="26"/>
        <v>0</v>
      </c>
      <c r="BH185" s="212">
        <f t="shared" si="27"/>
        <v>0</v>
      </c>
      <c r="BI185" s="212">
        <f t="shared" si="28"/>
        <v>0</v>
      </c>
      <c r="BJ185" s="21" t="s">
        <v>80</v>
      </c>
      <c r="BK185" s="212">
        <f t="shared" si="29"/>
        <v>0</v>
      </c>
      <c r="BL185" s="21" t="s">
        <v>80</v>
      </c>
      <c r="BM185" s="21" t="s">
        <v>514</v>
      </c>
    </row>
    <row r="186" spans="2:65" s="1" customFormat="1" ht="16.5" customHeight="1">
      <c r="B186" s="38"/>
      <c r="C186" s="213" t="s">
        <v>515</v>
      </c>
      <c r="D186" s="213" t="s">
        <v>162</v>
      </c>
      <c r="E186" s="214" t="s">
        <v>516</v>
      </c>
      <c r="F186" s="215" t="s">
        <v>517</v>
      </c>
      <c r="G186" s="216" t="s">
        <v>513</v>
      </c>
      <c r="H186" s="217">
        <v>101</v>
      </c>
      <c r="I186" s="218"/>
      <c r="J186" s="219">
        <f t="shared" ref="J186:J217" si="30">ROUND(I186*H186,2)</f>
        <v>0</v>
      </c>
      <c r="K186" s="215" t="s">
        <v>145</v>
      </c>
      <c r="L186" s="58"/>
      <c r="M186" s="220" t="s">
        <v>21</v>
      </c>
      <c r="N186" s="221" t="s">
        <v>44</v>
      </c>
      <c r="O186" s="39"/>
      <c r="P186" s="210">
        <f t="shared" ref="P186:P217" si="31">O186*H186</f>
        <v>0</v>
      </c>
      <c r="Q186" s="210">
        <v>0</v>
      </c>
      <c r="R186" s="210">
        <f t="shared" ref="R186:R217" si="32">Q186*H186</f>
        <v>0</v>
      </c>
      <c r="S186" s="210">
        <v>0</v>
      </c>
      <c r="T186" s="211">
        <f t="shared" ref="T186:T217" si="33">S186*H186</f>
        <v>0</v>
      </c>
      <c r="AR186" s="21" t="s">
        <v>80</v>
      </c>
      <c r="AT186" s="21" t="s">
        <v>162</v>
      </c>
      <c r="AU186" s="21" t="s">
        <v>80</v>
      </c>
      <c r="AY186" s="21" t="s">
        <v>138</v>
      </c>
      <c r="BE186" s="212">
        <f t="shared" si="24"/>
        <v>0</v>
      </c>
      <c r="BF186" s="212">
        <f t="shared" si="25"/>
        <v>0</v>
      </c>
      <c r="BG186" s="212">
        <f t="shared" si="26"/>
        <v>0</v>
      </c>
      <c r="BH186" s="212">
        <f t="shared" si="27"/>
        <v>0</v>
      </c>
      <c r="BI186" s="212">
        <f t="shared" si="28"/>
        <v>0</v>
      </c>
      <c r="BJ186" s="21" t="s">
        <v>80</v>
      </c>
      <c r="BK186" s="212">
        <f t="shared" si="29"/>
        <v>0</v>
      </c>
      <c r="BL186" s="21" t="s">
        <v>80</v>
      </c>
      <c r="BM186" s="21" t="s">
        <v>518</v>
      </c>
    </row>
    <row r="187" spans="2:65" s="1" customFormat="1" ht="16.5" customHeight="1">
      <c r="B187" s="38"/>
      <c r="C187" s="213" t="s">
        <v>519</v>
      </c>
      <c r="D187" s="213" t="s">
        <v>162</v>
      </c>
      <c r="E187" s="214" t="s">
        <v>520</v>
      </c>
      <c r="F187" s="215" t="s">
        <v>521</v>
      </c>
      <c r="G187" s="216" t="s">
        <v>513</v>
      </c>
      <c r="H187" s="217">
        <v>106</v>
      </c>
      <c r="I187" s="218"/>
      <c r="J187" s="219">
        <f t="shared" si="30"/>
        <v>0</v>
      </c>
      <c r="K187" s="215" t="s">
        <v>145</v>
      </c>
      <c r="L187" s="58"/>
      <c r="M187" s="220" t="s">
        <v>21</v>
      </c>
      <c r="N187" s="221" t="s">
        <v>44</v>
      </c>
      <c r="O187" s="39"/>
      <c r="P187" s="210">
        <f t="shared" si="31"/>
        <v>0</v>
      </c>
      <c r="Q187" s="210">
        <v>0</v>
      </c>
      <c r="R187" s="210">
        <f t="shared" si="32"/>
        <v>0</v>
      </c>
      <c r="S187" s="210">
        <v>0</v>
      </c>
      <c r="T187" s="211">
        <f t="shared" si="33"/>
        <v>0</v>
      </c>
      <c r="AR187" s="21" t="s">
        <v>80</v>
      </c>
      <c r="AT187" s="21" t="s">
        <v>162</v>
      </c>
      <c r="AU187" s="21" t="s">
        <v>80</v>
      </c>
      <c r="AY187" s="21" t="s">
        <v>138</v>
      </c>
      <c r="BE187" s="212">
        <f t="shared" si="24"/>
        <v>0</v>
      </c>
      <c r="BF187" s="212">
        <f t="shared" si="25"/>
        <v>0</v>
      </c>
      <c r="BG187" s="212">
        <f t="shared" si="26"/>
        <v>0</v>
      </c>
      <c r="BH187" s="212">
        <f t="shared" si="27"/>
        <v>0</v>
      </c>
      <c r="BI187" s="212">
        <f t="shared" si="28"/>
        <v>0</v>
      </c>
      <c r="BJ187" s="21" t="s">
        <v>80</v>
      </c>
      <c r="BK187" s="212">
        <f t="shared" si="29"/>
        <v>0</v>
      </c>
      <c r="BL187" s="21" t="s">
        <v>80</v>
      </c>
      <c r="BM187" s="21" t="s">
        <v>522</v>
      </c>
    </row>
    <row r="188" spans="2:65" s="1" customFormat="1" ht="63.75" customHeight="1">
      <c r="B188" s="38"/>
      <c r="C188" s="200" t="s">
        <v>523</v>
      </c>
      <c r="D188" s="200" t="s">
        <v>136</v>
      </c>
      <c r="E188" s="201" t="s">
        <v>524</v>
      </c>
      <c r="F188" s="202" t="s">
        <v>525</v>
      </c>
      <c r="G188" s="203" t="s">
        <v>144</v>
      </c>
      <c r="H188" s="204">
        <v>1</v>
      </c>
      <c r="I188" s="205"/>
      <c r="J188" s="206">
        <f t="shared" si="30"/>
        <v>0</v>
      </c>
      <c r="K188" s="202" t="s">
        <v>145</v>
      </c>
      <c r="L188" s="207"/>
      <c r="M188" s="208" t="s">
        <v>21</v>
      </c>
      <c r="N188" s="209" t="s">
        <v>44</v>
      </c>
      <c r="O188" s="39"/>
      <c r="P188" s="210">
        <f t="shared" si="31"/>
        <v>0</v>
      </c>
      <c r="Q188" s="210">
        <v>0</v>
      </c>
      <c r="R188" s="210">
        <f t="shared" si="32"/>
        <v>0</v>
      </c>
      <c r="S188" s="210">
        <v>0</v>
      </c>
      <c r="T188" s="211">
        <f t="shared" si="33"/>
        <v>0</v>
      </c>
      <c r="AR188" s="21" t="s">
        <v>82</v>
      </c>
      <c r="AT188" s="21" t="s">
        <v>136</v>
      </c>
      <c r="AU188" s="21" t="s">
        <v>80</v>
      </c>
      <c r="AY188" s="21" t="s">
        <v>138</v>
      </c>
      <c r="BE188" s="212">
        <f t="shared" si="24"/>
        <v>0</v>
      </c>
      <c r="BF188" s="212">
        <f t="shared" si="25"/>
        <v>0</v>
      </c>
      <c r="BG188" s="212">
        <f t="shared" si="26"/>
        <v>0</v>
      </c>
      <c r="BH188" s="212">
        <f t="shared" si="27"/>
        <v>0</v>
      </c>
      <c r="BI188" s="212">
        <f t="shared" si="28"/>
        <v>0</v>
      </c>
      <c r="BJ188" s="21" t="s">
        <v>80</v>
      </c>
      <c r="BK188" s="212">
        <f t="shared" si="29"/>
        <v>0</v>
      </c>
      <c r="BL188" s="21" t="s">
        <v>80</v>
      </c>
      <c r="BM188" s="21" t="s">
        <v>526</v>
      </c>
    </row>
    <row r="189" spans="2:65" s="1" customFormat="1" ht="40.5">
      <c r="B189" s="38"/>
      <c r="C189" s="60"/>
      <c r="D189" s="222" t="s">
        <v>199</v>
      </c>
      <c r="E189" s="60"/>
      <c r="F189" s="223" t="s">
        <v>527</v>
      </c>
      <c r="G189" s="60"/>
      <c r="H189" s="60"/>
      <c r="I189" s="169"/>
      <c r="J189" s="60"/>
      <c r="K189" s="60"/>
      <c r="L189" s="58"/>
      <c r="M189" s="224"/>
      <c r="N189" s="39"/>
      <c r="O189" s="39"/>
      <c r="P189" s="39"/>
      <c r="Q189" s="39"/>
      <c r="R189" s="39"/>
      <c r="S189" s="39"/>
      <c r="T189" s="75"/>
      <c r="AT189" s="21" t="s">
        <v>199</v>
      </c>
      <c r="AU189" s="21" t="s">
        <v>80</v>
      </c>
    </row>
    <row r="190" spans="2:65" s="1" customFormat="1" ht="16.5" customHeight="1">
      <c r="B190" s="38"/>
      <c r="C190" s="200" t="s">
        <v>528</v>
      </c>
      <c r="D190" s="200" t="s">
        <v>136</v>
      </c>
      <c r="E190" s="201" t="s">
        <v>529</v>
      </c>
      <c r="F190" s="202" t="s">
        <v>530</v>
      </c>
      <c r="G190" s="203" t="s">
        <v>144</v>
      </c>
      <c r="H190" s="204">
        <v>1</v>
      </c>
      <c r="I190" s="205"/>
      <c r="J190" s="206">
        <f>ROUND(I190*H190,2)</f>
        <v>0</v>
      </c>
      <c r="K190" s="202" t="s">
        <v>145</v>
      </c>
      <c r="L190" s="207"/>
      <c r="M190" s="208" t="s">
        <v>21</v>
      </c>
      <c r="N190" s="209" t="s">
        <v>44</v>
      </c>
      <c r="O190" s="39"/>
      <c r="P190" s="210">
        <f>O190*H190</f>
        <v>0</v>
      </c>
      <c r="Q190" s="210">
        <v>0</v>
      </c>
      <c r="R190" s="210">
        <f>Q190*H190</f>
        <v>0</v>
      </c>
      <c r="S190" s="210">
        <v>0</v>
      </c>
      <c r="T190" s="211">
        <f>S190*H190</f>
        <v>0</v>
      </c>
      <c r="AR190" s="21" t="s">
        <v>82</v>
      </c>
      <c r="AT190" s="21" t="s">
        <v>136</v>
      </c>
      <c r="AU190" s="21" t="s">
        <v>80</v>
      </c>
      <c r="AY190" s="21" t="s">
        <v>138</v>
      </c>
      <c r="BE190" s="212">
        <f>IF(N190="základní",J190,0)</f>
        <v>0</v>
      </c>
      <c r="BF190" s="212">
        <f>IF(N190="snížená",J190,0)</f>
        <v>0</v>
      </c>
      <c r="BG190" s="212">
        <f>IF(N190="zákl. přenesená",J190,0)</f>
        <v>0</v>
      </c>
      <c r="BH190" s="212">
        <f>IF(N190="sníž. přenesená",J190,0)</f>
        <v>0</v>
      </c>
      <c r="BI190" s="212">
        <f>IF(N190="nulová",J190,0)</f>
        <v>0</v>
      </c>
      <c r="BJ190" s="21" t="s">
        <v>80</v>
      </c>
      <c r="BK190" s="212">
        <f>ROUND(I190*H190,2)</f>
        <v>0</v>
      </c>
      <c r="BL190" s="21" t="s">
        <v>80</v>
      </c>
      <c r="BM190" s="21" t="s">
        <v>531</v>
      </c>
    </row>
    <row r="191" spans="2:65" s="1" customFormat="1" ht="25.5" customHeight="1">
      <c r="B191" s="38"/>
      <c r="C191" s="200" t="s">
        <v>532</v>
      </c>
      <c r="D191" s="200" t="s">
        <v>136</v>
      </c>
      <c r="E191" s="201" t="s">
        <v>533</v>
      </c>
      <c r="F191" s="202" t="s">
        <v>534</v>
      </c>
      <c r="G191" s="203" t="s">
        <v>144</v>
      </c>
      <c r="H191" s="204">
        <v>1</v>
      </c>
      <c r="I191" s="205"/>
      <c r="J191" s="206">
        <f>ROUND(I191*H191,2)</f>
        <v>0</v>
      </c>
      <c r="K191" s="202" t="s">
        <v>145</v>
      </c>
      <c r="L191" s="207"/>
      <c r="M191" s="208" t="s">
        <v>21</v>
      </c>
      <c r="N191" s="209" t="s">
        <v>44</v>
      </c>
      <c r="O191" s="39"/>
      <c r="P191" s="210">
        <f>O191*H191</f>
        <v>0</v>
      </c>
      <c r="Q191" s="210">
        <v>0</v>
      </c>
      <c r="R191" s="210">
        <f>Q191*H191</f>
        <v>0</v>
      </c>
      <c r="S191" s="210">
        <v>0</v>
      </c>
      <c r="T191" s="211">
        <f>S191*H191</f>
        <v>0</v>
      </c>
      <c r="AR191" s="21" t="s">
        <v>82</v>
      </c>
      <c r="AT191" s="21" t="s">
        <v>136</v>
      </c>
      <c r="AU191" s="21" t="s">
        <v>80</v>
      </c>
      <c r="AY191" s="21" t="s">
        <v>138</v>
      </c>
      <c r="BE191" s="212">
        <f>IF(N191="základní",J191,0)</f>
        <v>0</v>
      </c>
      <c r="BF191" s="212">
        <f>IF(N191="snížená",J191,0)</f>
        <v>0</v>
      </c>
      <c r="BG191" s="212">
        <f>IF(N191="zákl. přenesená",J191,0)</f>
        <v>0</v>
      </c>
      <c r="BH191" s="212">
        <f>IF(N191="sníž. přenesená",J191,0)</f>
        <v>0</v>
      </c>
      <c r="BI191" s="212">
        <f>IF(N191="nulová",J191,0)</f>
        <v>0</v>
      </c>
      <c r="BJ191" s="21" t="s">
        <v>80</v>
      </c>
      <c r="BK191" s="212">
        <f>ROUND(I191*H191,2)</f>
        <v>0</v>
      </c>
      <c r="BL191" s="21" t="s">
        <v>80</v>
      </c>
      <c r="BM191" s="21" t="s">
        <v>535</v>
      </c>
    </row>
    <row r="192" spans="2:65" s="1" customFormat="1" ht="25.5" customHeight="1">
      <c r="B192" s="38"/>
      <c r="C192" s="200" t="s">
        <v>536</v>
      </c>
      <c r="D192" s="200" t="s">
        <v>136</v>
      </c>
      <c r="E192" s="201" t="s">
        <v>537</v>
      </c>
      <c r="F192" s="202" t="s">
        <v>538</v>
      </c>
      <c r="G192" s="203" t="s">
        <v>144</v>
      </c>
      <c r="H192" s="204">
        <v>1</v>
      </c>
      <c r="I192" s="205"/>
      <c r="J192" s="206">
        <f>ROUND(I192*H192,2)</f>
        <v>0</v>
      </c>
      <c r="K192" s="202" t="s">
        <v>145</v>
      </c>
      <c r="L192" s="207"/>
      <c r="M192" s="208" t="s">
        <v>21</v>
      </c>
      <c r="N192" s="209" t="s">
        <v>44</v>
      </c>
      <c r="O192" s="39"/>
      <c r="P192" s="210">
        <f>O192*H192</f>
        <v>0</v>
      </c>
      <c r="Q192" s="210">
        <v>0</v>
      </c>
      <c r="R192" s="210">
        <f>Q192*H192</f>
        <v>0</v>
      </c>
      <c r="S192" s="210">
        <v>0</v>
      </c>
      <c r="T192" s="211">
        <f>S192*H192</f>
        <v>0</v>
      </c>
      <c r="AR192" s="21" t="s">
        <v>82</v>
      </c>
      <c r="AT192" s="21" t="s">
        <v>136</v>
      </c>
      <c r="AU192" s="21" t="s">
        <v>80</v>
      </c>
      <c r="AY192" s="21" t="s">
        <v>138</v>
      </c>
      <c r="BE192" s="212">
        <f>IF(N192="základní",J192,0)</f>
        <v>0</v>
      </c>
      <c r="BF192" s="212">
        <f>IF(N192="snížená",J192,0)</f>
        <v>0</v>
      </c>
      <c r="BG192" s="212">
        <f>IF(N192="zákl. přenesená",J192,0)</f>
        <v>0</v>
      </c>
      <c r="BH192" s="212">
        <f>IF(N192="sníž. přenesená",J192,0)</f>
        <v>0</v>
      </c>
      <c r="BI192" s="212">
        <f>IF(N192="nulová",J192,0)</f>
        <v>0</v>
      </c>
      <c r="BJ192" s="21" t="s">
        <v>80</v>
      </c>
      <c r="BK192" s="212">
        <f>ROUND(I192*H192,2)</f>
        <v>0</v>
      </c>
      <c r="BL192" s="21" t="s">
        <v>80</v>
      </c>
      <c r="BM192" s="21" t="s">
        <v>539</v>
      </c>
    </row>
    <row r="193" spans="2:65" s="1" customFormat="1" ht="63.75" customHeight="1">
      <c r="B193" s="38"/>
      <c r="C193" s="200" t="s">
        <v>540</v>
      </c>
      <c r="D193" s="200" t="s">
        <v>136</v>
      </c>
      <c r="E193" s="201" t="s">
        <v>541</v>
      </c>
      <c r="F193" s="202" t="s">
        <v>542</v>
      </c>
      <c r="G193" s="203" t="s">
        <v>144</v>
      </c>
      <c r="H193" s="204">
        <v>2</v>
      </c>
      <c r="I193" s="205"/>
      <c r="J193" s="206">
        <f>ROUND(I193*H193,2)</f>
        <v>0</v>
      </c>
      <c r="K193" s="202" t="s">
        <v>145</v>
      </c>
      <c r="L193" s="207"/>
      <c r="M193" s="208" t="s">
        <v>21</v>
      </c>
      <c r="N193" s="209" t="s">
        <v>44</v>
      </c>
      <c r="O193" s="39"/>
      <c r="P193" s="210">
        <f>O193*H193</f>
        <v>0</v>
      </c>
      <c r="Q193" s="210">
        <v>0</v>
      </c>
      <c r="R193" s="210">
        <f>Q193*H193</f>
        <v>0</v>
      </c>
      <c r="S193" s="210">
        <v>0</v>
      </c>
      <c r="T193" s="211">
        <f>S193*H193</f>
        <v>0</v>
      </c>
      <c r="AR193" s="21" t="s">
        <v>82</v>
      </c>
      <c r="AT193" s="21" t="s">
        <v>136</v>
      </c>
      <c r="AU193" s="21" t="s">
        <v>80</v>
      </c>
      <c r="AY193" s="21" t="s">
        <v>138</v>
      </c>
      <c r="BE193" s="212">
        <f>IF(N193="základní",J193,0)</f>
        <v>0</v>
      </c>
      <c r="BF193" s="212">
        <f>IF(N193="snížená",J193,0)</f>
        <v>0</v>
      </c>
      <c r="BG193" s="212">
        <f>IF(N193="zákl. přenesená",J193,0)</f>
        <v>0</v>
      </c>
      <c r="BH193" s="212">
        <f>IF(N193="sníž. přenesená",J193,0)</f>
        <v>0</v>
      </c>
      <c r="BI193" s="212">
        <f>IF(N193="nulová",J193,0)</f>
        <v>0</v>
      </c>
      <c r="BJ193" s="21" t="s">
        <v>80</v>
      </c>
      <c r="BK193" s="212">
        <f>ROUND(I193*H193,2)</f>
        <v>0</v>
      </c>
      <c r="BL193" s="21" t="s">
        <v>80</v>
      </c>
      <c r="BM193" s="21" t="s">
        <v>543</v>
      </c>
    </row>
    <row r="194" spans="2:65" s="1" customFormat="1" ht="27">
      <c r="B194" s="38"/>
      <c r="C194" s="60"/>
      <c r="D194" s="222" t="s">
        <v>199</v>
      </c>
      <c r="E194" s="60"/>
      <c r="F194" s="223" t="s">
        <v>544</v>
      </c>
      <c r="G194" s="60"/>
      <c r="H194" s="60"/>
      <c r="I194" s="169"/>
      <c r="J194" s="60"/>
      <c r="K194" s="60"/>
      <c r="L194" s="58"/>
      <c r="M194" s="224"/>
      <c r="N194" s="39"/>
      <c r="O194" s="39"/>
      <c r="P194" s="39"/>
      <c r="Q194" s="39"/>
      <c r="R194" s="39"/>
      <c r="S194" s="39"/>
      <c r="T194" s="75"/>
      <c r="AT194" s="21" t="s">
        <v>199</v>
      </c>
      <c r="AU194" s="21" t="s">
        <v>80</v>
      </c>
    </row>
    <row r="195" spans="2:65" s="1" customFormat="1" ht="38.25" customHeight="1">
      <c r="B195" s="38"/>
      <c r="C195" s="200" t="s">
        <v>545</v>
      </c>
      <c r="D195" s="200" t="s">
        <v>136</v>
      </c>
      <c r="E195" s="201" t="s">
        <v>546</v>
      </c>
      <c r="F195" s="202" t="s">
        <v>547</v>
      </c>
      <c r="G195" s="203" t="s">
        <v>144</v>
      </c>
      <c r="H195" s="204">
        <v>1</v>
      </c>
      <c r="I195" s="205"/>
      <c r="J195" s="206">
        <f>ROUND(I195*H195,2)</f>
        <v>0</v>
      </c>
      <c r="K195" s="202" t="s">
        <v>145</v>
      </c>
      <c r="L195" s="207"/>
      <c r="M195" s="208" t="s">
        <v>21</v>
      </c>
      <c r="N195" s="209" t="s">
        <v>44</v>
      </c>
      <c r="O195" s="39"/>
      <c r="P195" s="210">
        <f>O195*H195</f>
        <v>0</v>
      </c>
      <c r="Q195" s="210">
        <v>0</v>
      </c>
      <c r="R195" s="210">
        <f>Q195*H195</f>
        <v>0</v>
      </c>
      <c r="S195" s="210">
        <v>0</v>
      </c>
      <c r="T195" s="211">
        <f>S195*H195</f>
        <v>0</v>
      </c>
      <c r="AR195" s="21" t="s">
        <v>82</v>
      </c>
      <c r="AT195" s="21" t="s">
        <v>136</v>
      </c>
      <c r="AU195" s="21" t="s">
        <v>80</v>
      </c>
      <c r="AY195" s="21" t="s">
        <v>138</v>
      </c>
      <c r="BE195" s="212">
        <f>IF(N195="základní",J195,0)</f>
        <v>0</v>
      </c>
      <c r="BF195" s="212">
        <f>IF(N195="snížená",J195,0)</f>
        <v>0</v>
      </c>
      <c r="BG195" s="212">
        <f>IF(N195="zákl. přenesená",J195,0)</f>
        <v>0</v>
      </c>
      <c r="BH195" s="212">
        <f>IF(N195="sníž. přenesená",J195,0)</f>
        <v>0</v>
      </c>
      <c r="BI195" s="212">
        <f>IF(N195="nulová",J195,0)</f>
        <v>0</v>
      </c>
      <c r="BJ195" s="21" t="s">
        <v>80</v>
      </c>
      <c r="BK195" s="212">
        <f>ROUND(I195*H195,2)</f>
        <v>0</v>
      </c>
      <c r="BL195" s="21" t="s">
        <v>80</v>
      </c>
      <c r="BM195" s="21" t="s">
        <v>548</v>
      </c>
    </row>
    <row r="196" spans="2:65" s="1" customFormat="1" ht="40.5">
      <c r="B196" s="38"/>
      <c r="C196" s="60"/>
      <c r="D196" s="222" t="s">
        <v>199</v>
      </c>
      <c r="E196" s="60"/>
      <c r="F196" s="223" t="s">
        <v>549</v>
      </c>
      <c r="G196" s="60"/>
      <c r="H196" s="60"/>
      <c r="I196" s="169"/>
      <c r="J196" s="60"/>
      <c r="K196" s="60"/>
      <c r="L196" s="58"/>
      <c r="M196" s="224"/>
      <c r="N196" s="39"/>
      <c r="O196" s="39"/>
      <c r="P196" s="39"/>
      <c r="Q196" s="39"/>
      <c r="R196" s="39"/>
      <c r="S196" s="39"/>
      <c r="T196" s="75"/>
      <c r="AT196" s="21" t="s">
        <v>199</v>
      </c>
      <c r="AU196" s="21" t="s">
        <v>80</v>
      </c>
    </row>
    <row r="197" spans="2:65" s="1" customFormat="1" ht="38.25" customHeight="1">
      <c r="B197" s="38"/>
      <c r="C197" s="200" t="s">
        <v>550</v>
      </c>
      <c r="D197" s="200" t="s">
        <v>136</v>
      </c>
      <c r="E197" s="201" t="s">
        <v>551</v>
      </c>
      <c r="F197" s="202" t="s">
        <v>552</v>
      </c>
      <c r="G197" s="203" t="s">
        <v>144</v>
      </c>
      <c r="H197" s="204">
        <v>2</v>
      </c>
      <c r="I197" s="205"/>
      <c r="J197" s="206">
        <f>ROUND(I197*H197,2)</f>
        <v>0</v>
      </c>
      <c r="K197" s="202" t="s">
        <v>145</v>
      </c>
      <c r="L197" s="207"/>
      <c r="M197" s="208" t="s">
        <v>21</v>
      </c>
      <c r="N197" s="209" t="s">
        <v>44</v>
      </c>
      <c r="O197" s="39"/>
      <c r="P197" s="210">
        <f>O197*H197</f>
        <v>0</v>
      </c>
      <c r="Q197" s="210">
        <v>0</v>
      </c>
      <c r="R197" s="210">
        <f>Q197*H197</f>
        <v>0</v>
      </c>
      <c r="S197" s="210">
        <v>0</v>
      </c>
      <c r="T197" s="211">
        <f>S197*H197</f>
        <v>0</v>
      </c>
      <c r="AR197" s="21" t="s">
        <v>82</v>
      </c>
      <c r="AT197" s="21" t="s">
        <v>136</v>
      </c>
      <c r="AU197" s="21" t="s">
        <v>80</v>
      </c>
      <c r="AY197" s="21" t="s">
        <v>138</v>
      </c>
      <c r="BE197" s="212">
        <f>IF(N197="základní",J197,0)</f>
        <v>0</v>
      </c>
      <c r="BF197" s="212">
        <f>IF(N197="snížená",J197,0)</f>
        <v>0</v>
      </c>
      <c r="BG197" s="212">
        <f>IF(N197="zákl. přenesená",J197,0)</f>
        <v>0</v>
      </c>
      <c r="BH197" s="212">
        <f>IF(N197="sníž. přenesená",J197,0)</f>
        <v>0</v>
      </c>
      <c r="BI197" s="212">
        <f>IF(N197="nulová",J197,0)</f>
        <v>0</v>
      </c>
      <c r="BJ197" s="21" t="s">
        <v>80</v>
      </c>
      <c r="BK197" s="212">
        <f>ROUND(I197*H197,2)</f>
        <v>0</v>
      </c>
      <c r="BL197" s="21" t="s">
        <v>80</v>
      </c>
      <c r="BM197" s="21" t="s">
        <v>553</v>
      </c>
    </row>
    <row r="198" spans="2:65" s="1" customFormat="1" ht="40.5">
      <c r="B198" s="38"/>
      <c r="C198" s="60"/>
      <c r="D198" s="222" t="s">
        <v>199</v>
      </c>
      <c r="E198" s="60"/>
      <c r="F198" s="223" t="s">
        <v>554</v>
      </c>
      <c r="G198" s="60"/>
      <c r="H198" s="60"/>
      <c r="I198" s="169"/>
      <c r="J198" s="60"/>
      <c r="K198" s="60"/>
      <c r="L198" s="58"/>
      <c r="M198" s="224"/>
      <c r="N198" s="39"/>
      <c r="O198" s="39"/>
      <c r="P198" s="39"/>
      <c r="Q198" s="39"/>
      <c r="R198" s="39"/>
      <c r="S198" s="39"/>
      <c r="T198" s="75"/>
      <c r="AT198" s="21" t="s">
        <v>199</v>
      </c>
      <c r="AU198" s="21" t="s">
        <v>80</v>
      </c>
    </row>
    <row r="199" spans="2:65" s="1" customFormat="1" ht="38.25" customHeight="1">
      <c r="B199" s="38"/>
      <c r="C199" s="200" t="s">
        <v>555</v>
      </c>
      <c r="D199" s="200" t="s">
        <v>136</v>
      </c>
      <c r="E199" s="201" t="s">
        <v>556</v>
      </c>
      <c r="F199" s="202" t="s">
        <v>557</v>
      </c>
      <c r="G199" s="203" t="s">
        <v>144</v>
      </c>
      <c r="H199" s="204">
        <v>1</v>
      </c>
      <c r="I199" s="205"/>
      <c r="J199" s="206">
        <f>ROUND(I199*H199,2)</f>
        <v>0</v>
      </c>
      <c r="K199" s="202" t="s">
        <v>145</v>
      </c>
      <c r="L199" s="207"/>
      <c r="M199" s="208" t="s">
        <v>21</v>
      </c>
      <c r="N199" s="209" t="s">
        <v>44</v>
      </c>
      <c r="O199" s="39"/>
      <c r="P199" s="210">
        <f>O199*H199</f>
        <v>0</v>
      </c>
      <c r="Q199" s="210">
        <v>0</v>
      </c>
      <c r="R199" s="210">
        <f>Q199*H199</f>
        <v>0</v>
      </c>
      <c r="S199" s="210">
        <v>0</v>
      </c>
      <c r="T199" s="211">
        <f>S199*H199</f>
        <v>0</v>
      </c>
      <c r="AR199" s="21" t="s">
        <v>82</v>
      </c>
      <c r="AT199" s="21" t="s">
        <v>136</v>
      </c>
      <c r="AU199" s="21" t="s">
        <v>80</v>
      </c>
      <c r="AY199" s="21" t="s">
        <v>138</v>
      </c>
      <c r="BE199" s="212">
        <f>IF(N199="základní",J199,0)</f>
        <v>0</v>
      </c>
      <c r="BF199" s="212">
        <f>IF(N199="snížená",J199,0)</f>
        <v>0</v>
      </c>
      <c r="BG199" s="212">
        <f>IF(N199="zákl. přenesená",J199,0)</f>
        <v>0</v>
      </c>
      <c r="BH199" s="212">
        <f>IF(N199="sníž. přenesená",J199,0)</f>
        <v>0</v>
      </c>
      <c r="BI199" s="212">
        <f>IF(N199="nulová",J199,0)</f>
        <v>0</v>
      </c>
      <c r="BJ199" s="21" t="s">
        <v>80</v>
      </c>
      <c r="BK199" s="212">
        <f>ROUND(I199*H199,2)</f>
        <v>0</v>
      </c>
      <c r="BL199" s="21" t="s">
        <v>80</v>
      </c>
      <c r="BM199" s="21" t="s">
        <v>558</v>
      </c>
    </row>
    <row r="200" spans="2:65" s="1" customFormat="1" ht="27">
      <c r="B200" s="38"/>
      <c r="C200" s="60"/>
      <c r="D200" s="222" t="s">
        <v>199</v>
      </c>
      <c r="E200" s="60"/>
      <c r="F200" s="223" t="s">
        <v>559</v>
      </c>
      <c r="G200" s="60"/>
      <c r="H200" s="60"/>
      <c r="I200" s="169"/>
      <c r="J200" s="60"/>
      <c r="K200" s="60"/>
      <c r="L200" s="58"/>
      <c r="M200" s="224"/>
      <c r="N200" s="39"/>
      <c r="O200" s="39"/>
      <c r="P200" s="39"/>
      <c r="Q200" s="39"/>
      <c r="R200" s="39"/>
      <c r="S200" s="39"/>
      <c r="T200" s="75"/>
      <c r="AT200" s="21" t="s">
        <v>199</v>
      </c>
      <c r="AU200" s="21" t="s">
        <v>80</v>
      </c>
    </row>
    <row r="201" spans="2:65" s="1" customFormat="1" ht="63.75" customHeight="1">
      <c r="B201" s="38"/>
      <c r="C201" s="200" t="s">
        <v>560</v>
      </c>
      <c r="D201" s="200" t="s">
        <v>136</v>
      </c>
      <c r="E201" s="201" t="s">
        <v>561</v>
      </c>
      <c r="F201" s="202" t="s">
        <v>562</v>
      </c>
      <c r="G201" s="203" t="s">
        <v>144</v>
      </c>
      <c r="H201" s="204">
        <v>1</v>
      </c>
      <c r="I201" s="205"/>
      <c r="J201" s="206">
        <f>ROUND(I201*H201,2)</f>
        <v>0</v>
      </c>
      <c r="K201" s="202" t="s">
        <v>145</v>
      </c>
      <c r="L201" s="207"/>
      <c r="M201" s="208" t="s">
        <v>21</v>
      </c>
      <c r="N201" s="209" t="s">
        <v>44</v>
      </c>
      <c r="O201" s="39"/>
      <c r="P201" s="210">
        <f>O201*H201</f>
        <v>0</v>
      </c>
      <c r="Q201" s="210">
        <v>0</v>
      </c>
      <c r="R201" s="210">
        <f>Q201*H201</f>
        <v>0</v>
      </c>
      <c r="S201" s="210">
        <v>0</v>
      </c>
      <c r="T201" s="211">
        <f>S201*H201</f>
        <v>0</v>
      </c>
      <c r="AR201" s="21" t="s">
        <v>82</v>
      </c>
      <c r="AT201" s="21" t="s">
        <v>136</v>
      </c>
      <c r="AU201" s="21" t="s">
        <v>80</v>
      </c>
      <c r="AY201" s="21" t="s">
        <v>138</v>
      </c>
      <c r="BE201" s="212">
        <f>IF(N201="základní",J201,0)</f>
        <v>0</v>
      </c>
      <c r="BF201" s="212">
        <f>IF(N201="snížená",J201,0)</f>
        <v>0</v>
      </c>
      <c r="BG201" s="212">
        <f>IF(N201="zákl. přenesená",J201,0)</f>
        <v>0</v>
      </c>
      <c r="BH201" s="212">
        <f>IF(N201="sníž. přenesená",J201,0)</f>
        <v>0</v>
      </c>
      <c r="BI201" s="212">
        <f>IF(N201="nulová",J201,0)</f>
        <v>0</v>
      </c>
      <c r="BJ201" s="21" t="s">
        <v>80</v>
      </c>
      <c r="BK201" s="212">
        <f>ROUND(I201*H201,2)</f>
        <v>0</v>
      </c>
      <c r="BL201" s="21" t="s">
        <v>80</v>
      </c>
      <c r="BM201" s="21" t="s">
        <v>563</v>
      </c>
    </row>
    <row r="202" spans="2:65" s="1" customFormat="1" ht="27">
      <c r="B202" s="38"/>
      <c r="C202" s="60"/>
      <c r="D202" s="222" t="s">
        <v>199</v>
      </c>
      <c r="E202" s="60"/>
      <c r="F202" s="223" t="s">
        <v>564</v>
      </c>
      <c r="G202" s="60"/>
      <c r="H202" s="60"/>
      <c r="I202" s="169"/>
      <c r="J202" s="60"/>
      <c r="K202" s="60"/>
      <c r="L202" s="58"/>
      <c r="M202" s="224"/>
      <c r="N202" s="39"/>
      <c r="O202" s="39"/>
      <c r="P202" s="39"/>
      <c r="Q202" s="39"/>
      <c r="R202" s="39"/>
      <c r="S202" s="39"/>
      <c r="T202" s="75"/>
      <c r="AT202" s="21" t="s">
        <v>199</v>
      </c>
      <c r="AU202" s="21" t="s">
        <v>80</v>
      </c>
    </row>
    <row r="203" spans="2:65" s="1" customFormat="1" ht="38.25" customHeight="1">
      <c r="B203" s="38"/>
      <c r="C203" s="200" t="s">
        <v>565</v>
      </c>
      <c r="D203" s="200" t="s">
        <v>136</v>
      </c>
      <c r="E203" s="201" t="s">
        <v>566</v>
      </c>
      <c r="F203" s="202" t="s">
        <v>567</v>
      </c>
      <c r="G203" s="203" t="s">
        <v>144</v>
      </c>
      <c r="H203" s="204">
        <v>1</v>
      </c>
      <c r="I203" s="205"/>
      <c r="J203" s="206">
        <f>ROUND(I203*H203,2)</f>
        <v>0</v>
      </c>
      <c r="K203" s="202" t="s">
        <v>145</v>
      </c>
      <c r="L203" s="207"/>
      <c r="M203" s="208" t="s">
        <v>21</v>
      </c>
      <c r="N203" s="209" t="s">
        <v>44</v>
      </c>
      <c r="O203" s="39"/>
      <c r="P203" s="210">
        <f>O203*H203</f>
        <v>0</v>
      </c>
      <c r="Q203" s="210">
        <v>0</v>
      </c>
      <c r="R203" s="210">
        <f>Q203*H203</f>
        <v>0</v>
      </c>
      <c r="S203" s="210">
        <v>0</v>
      </c>
      <c r="T203" s="211">
        <f>S203*H203</f>
        <v>0</v>
      </c>
      <c r="AR203" s="21" t="s">
        <v>82</v>
      </c>
      <c r="AT203" s="21" t="s">
        <v>136</v>
      </c>
      <c r="AU203" s="21" t="s">
        <v>80</v>
      </c>
      <c r="AY203" s="21" t="s">
        <v>138</v>
      </c>
      <c r="BE203" s="212">
        <f>IF(N203="základní",J203,0)</f>
        <v>0</v>
      </c>
      <c r="BF203" s="212">
        <f>IF(N203="snížená",J203,0)</f>
        <v>0</v>
      </c>
      <c r="BG203" s="212">
        <f>IF(N203="zákl. přenesená",J203,0)</f>
        <v>0</v>
      </c>
      <c r="BH203" s="212">
        <f>IF(N203="sníž. přenesená",J203,0)</f>
        <v>0</v>
      </c>
      <c r="BI203" s="212">
        <f>IF(N203="nulová",J203,0)</f>
        <v>0</v>
      </c>
      <c r="BJ203" s="21" t="s">
        <v>80</v>
      </c>
      <c r="BK203" s="212">
        <f>ROUND(I203*H203,2)</f>
        <v>0</v>
      </c>
      <c r="BL203" s="21" t="s">
        <v>80</v>
      </c>
      <c r="BM203" s="21" t="s">
        <v>568</v>
      </c>
    </row>
    <row r="204" spans="2:65" s="1" customFormat="1" ht="27">
      <c r="B204" s="38"/>
      <c r="C204" s="60"/>
      <c r="D204" s="222" t="s">
        <v>199</v>
      </c>
      <c r="E204" s="60"/>
      <c r="F204" s="223" t="s">
        <v>569</v>
      </c>
      <c r="G204" s="60"/>
      <c r="H204" s="60"/>
      <c r="I204" s="169"/>
      <c r="J204" s="60"/>
      <c r="K204" s="60"/>
      <c r="L204" s="58"/>
      <c r="M204" s="224"/>
      <c r="N204" s="39"/>
      <c r="O204" s="39"/>
      <c r="P204" s="39"/>
      <c r="Q204" s="39"/>
      <c r="R204" s="39"/>
      <c r="S204" s="39"/>
      <c r="T204" s="75"/>
      <c r="AT204" s="21" t="s">
        <v>199</v>
      </c>
      <c r="AU204" s="21" t="s">
        <v>80</v>
      </c>
    </row>
    <row r="205" spans="2:65" s="1" customFormat="1" ht="51" customHeight="1">
      <c r="B205" s="38"/>
      <c r="C205" s="200" t="s">
        <v>570</v>
      </c>
      <c r="D205" s="200" t="s">
        <v>136</v>
      </c>
      <c r="E205" s="201" t="s">
        <v>571</v>
      </c>
      <c r="F205" s="202" t="s">
        <v>572</v>
      </c>
      <c r="G205" s="203" t="s">
        <v>144</v>
      </c>
      <c r="H205" s="204">
        <v>5</v>
      </c>
      <c r="I205" s="205"/>
      <c r="J205" s="206">
        <f>ROUND(I205*H205,2)</f>
        <v>0</v>
      </c>
      <c r="K205" s="202" t="s">
        <v>145</v>
      </c>
      <c r="L205" s="207"/>
      <c r="M205" s="208" t="s">
        <v>21</v>
      </c>
      <c r="N205" s="209" t="s">
        <v>44</v>
      </c>
      <c r="O205" s="39"/>
      <c r="P205" s="210">
        <f>O205*H205</f>
        <v>0</v>
      </c>
      <c r="Q205" s="210">
        <v>0</v>
      </c>
      <c r="R205" s="210">
        <f>Q205*H205</f>
        <v>0</v>
      </c>
      <c r="S205" s="210">
        <v>0</v>
      </c>
      <c r="T205" s="211">
        <f>S205*H205</f>
        <v>0</v>
      </c>
      <c r="AR205" s="21" t="s">
        <v>82</v>
      </c>
      <c r="AT205" s="21" t="s">
        <v>136</v>
      </c>
      <c r="AU205" s="21" t="s">
        <v>80</v>
      </c>
      <c r="AY205" s="21" t="s">
        <v>138</v>
      </c>
      <c r="BE205" s="212">
        <f>IF(N205="základní",J205,0)</f>
        <v>0</v>
      </c>
      <c r="BF205" s="212">
        <f>IF(N205="snížená",J205,0)</f>
        <v>0</v>
      </c>
      <c r="BG205" s="212">
        <f>IF(N205="zákl. přenesená",J205,0)</f>
        <v>0</v>
      </c>
      <c r="BH205" s="212">
        <f>IF(N205="sníž. přenesená",J205,0)</f>
        <v>0</v>
      </c>
      <c r="BI205" s="212">
        <f>IF(N205="nulová",J205,0)</f>
        <v>0</v>
      </c>
      <c r="BJ205" s="21" t="s">
        <v>80</v>
      </c>
      <c r="BK205" s="212">
        <f>ROUND(I205*H205,2)</f>
        <v>0</v>
      </c>
      <c r="BL205" s="21" t="s">
        <v>80</v>
      </c>
      <c r="BM205" s="21" t="s">
        <v>573</v>
      </c>
    </row>
    <row r="206" spans="2:65" s="1" customFormat="1" ht="40.5">
      <c r="B206" s="38"/>
      <c r="C206" s="60"/>
      <c r="D206" s="222" t="s">
        <v>199</v>
      </c>
      <c r="E206" s="60"/>
      <c r="F206" s="223" t="s">
        <v>574</v>
      </c>
      <c r="G206" s="60"/>
      <c r="H206" s="60"/>
      <c r="I206" s="169"/>
      <c r="J206" s="60"/>
      <c r="K206" s="60"/>
      <c r="L206" s="58"/>
      <c r="M206" s="224"/>
      <c r="N206" s="39"/>
      <c r="O206" s="39"/>
      <c r="P206" s="39"/>
      <c r="Q206" s="39"/>
      <c r="R206" s="39"/>
      <c r="S206" s="39"/>
      <c r="T206" s="75"/>
      <c r="AT206" s="21" t="s">
        <v>199</v>
      </c>
      <c r="AU206" s="21" t="s">
        <v>80</v>
      </c>
    </row>
    <row r="207" spans="2:65" s="1" customFormat="1" ht="25.5" customHeight="1">
      <c r="B207" s="38"/>
      <c r="C207" s="200" t="s">
        <v>575</v>
      </c>
      <c r="D207" s="200" t="s">
        <v>136</v>
      </c>
      <c r="E207" s="201" t="s">
        <v>576</v>
      </c>
      <c r="F207" s="202" t="s">
        <v>577</v>
      </c>
      <c r="G207" s="203" t="s">
        <v>144</v>
      </c>
      <c r="H207" s="204">
        <v>2</v>
      </c>
      <c r="I207" s="205"/>
      <c r="J207" s="206">
        <f>ROUND(I207*H207,2)</f>
        <v>0</v>
      </c>
      <c r="K207" s="202" t="s">
        <v>145</v>
      </c>
      <c r="L207" s="207"/>
      <c r="M207" s="208" t="s">
        <v>21</v>
      </c>
      <c r="N207" s="209" t="s">
        <v>44</v>
      </c>
      <c r="O207" s="39"/>
      <c r="P207" s="210">
        <f>O207*H207</f>
        <v>0</v>
      </c>
      <c r="Q207" s="210">
        <v>0</v>
      </c>
      <c r="R207" s="210">
        <f>Q207*H207</f>
        <v>0</v>
      </c>
      <c r="S207" s="210">
        <v>0</v>
      </c>
      <c r="T207" s="211">
        <f>S207*H207</f>
        <v>0</v>
      </c>
      <c r="AR207" s="21" t="s">
        <v>82</v>
      </c>
      <c r="AT207" s="21" t="s">
        <v>136</v>
      </c>
      <c r="AU207" s="21" t="s">
        <v>80</v>
      </c>
      <c r="AY207" s="21" t="s">
        <v>138</v>
      </c>
      <c r="BE207" s="212">
        <f>IF(N207="základní",J207,0)</f>
        <v>0</v>
      </c>
      <c r="BF207" s="212">
        <f>IF(N207="snížená",J207,0)</f>
        <v>0</v>
      </c>
      <c r="BG207" s="212">
        <f>IF(N207="zákl. přenesená",J207,0)</f>
        <v>0</v>
      </c>
      <c r="BH207" s="212">
        <f>IF(N207="sníž. přenesená",J207,0)</f>
        <v>0</v>
      </c>
      <c r="BI207" s="212">
        <f>IF(N207="nulová",J207,0)</f>
        <v>0</v>
      </c>
      <c r="BJ207" s="21" t="s">
        <v>80</v>
      </c>
      <c r="BK207" s="212">
        <f>ROUND(I207*H207,2)</f>
        <v>0</v>
      </c>
      <c r="BL207" s="21" t="s">
        <v>80</v>
      </c>
      <c r="BM207" s="21" t="s">
        <v>578</v>
      </c>
    </row>
    <row r="208" spans="2:65" s="1" customFormat="1" ht="40.5">
      <c r="B208" s="38"/>
      <c r="C208" s="60"/>
      <c r="D208" s="222" t="s">
        <v>199</v>
      </c>
      <c r="E208" s="60"/>
      <c r="F208" s="223" t="s">
        <v>579</v>
      </c>
      <c r="G208" s="60"/>
      <c r="H208" s="60"/>
      <c r="I208" s="169"/>
      <c r="J208" s="60"/>
      <c r="K208" s="60"/>
      <c r="L208" s="58"/>
      <c r="M208" s="224"/>
      <c r="N208" s="39"/>
      <c r="O208" s="39"/>
      <c r="P208" s="39"/>
      <c r="Q208" s="39"/>
      <c r="R208" s="39"/>
      <c r="S208" s="39"/>
      <c r="T208" s="75"/>
      <c r="AT208" s="21" t="s">
        <v>199</v>
      </c>
      <c r="AU208" s="21" t="s">
        <v>80</v>
      </c>
    </row>
    <row r="209" spans="2:65" s="1" customFormat="1" ht="16.5" customHeight="1">
      <c r="B209" s="38"/>
      <c r="C209" s="200" t="s">
        <v>580</v>
      </c>
      <c r="D209" s="200" t="s">
        <v>136</v>
      </c>
      <c r="E209" s="201" t="s">
        <v>581</v>
      </c>
      <c r="F209" s="202" t="s">
        <v>582</v>
      </c>
      <c r="G209" s="203" t="s">
        <v>144</v>
      </c>
      <c r="H209" s="204">
        <v>2</v>
      </c>
      <c r="I209" s="205"/>
      <c r="J209" s="206">
        <f t="shared" ref="J209:J240" si="34">ROUND(I209*H209,2)</f>
        <v>0</v>
      </c>
      <c r="K209" s="202" t="s">
        <v>21</v>
      </c>
      <c r="L209" s="207"/>
      <c r="M209" s="208" t="s">
        <v>21</v>
      </c>
      <c r="N209" s="209" t="s">
        <v>44</v>
      </c>
      <c r="O209" s="39"/>
      <c r="P209" s="210">
        <f t="shared" ref="P209:P240" si="35">O209*H209</f>
        <v>0</v>
      </c>
      <c r="Q209" s="210">
        <v>0</v>
      </c>
      <c r="R209" s="210">
        <f t="shared" ref="R209:R240" si="36">Q209*H209</f>
        <v>0</v>
      </c>
      <c r="S209" s="210">
        <v>0</v>
      </c>
      <c r="T209" s="211">
        <f t="shared" ref="T209:T240" si="37">S209*H209</f>
        <v>0</v>
      </c>
      <c r="AR209" s="21" t="s">
        <v>82</v>
      </c>
      <c r="AT209" s="21" t="s">
        <v>136</v>
      </c>
      <c r="AU209" s="21" t="s">
        <v>80</v>
      </c>
      <c r="AY209" s="21" t="s">
        <v>138</v>
      </c>
      <c r="BE209" s="212">
        <f t="shared" ref="BE209:BE240" si="38">IF(N209="základní",J209,0)</f>
        <v>0</v>
      </c>
      <c r="BF209" s="212">
        <f t="shared" ref="BF209:BF240" si="39">IF(N209="snížená",J209,0)</f>
        <v>0</v>
      </c>
      <c r="BG209" s="212">
        <f t="shared" ref="BG209:BG240" si="40">IF(N209="zákl. přenesená",J209,0)</f>
        <v>0</v>
      </c>
      <c r="BH209" s="212">
        <f t="shared" ref="BH209:BH240" si="41">IF(N209="sníž. přenesená",J209,0)</f>
        <v>0</v>
      </c>
      <c r="BI209" s="212">
        <f t="shared" ref="BI209:BI240" si="42">IF(N209="nulová",J209,0)</f>
        <v>0</v>
      </c>
      <c r="BJ209" s="21" t="s">
        <v>80</v>
      </c>
      <c r="BK209" s="212">
        <f t="shared" ref="BK209:BK240" si="43">ROUND(I209*H209,2)</f>
        <v>0</v>
      </c>
      <c r="BL209" s="21" t="s">
        <v>80</v>
      </c>
      <c r="BM209" s="21" t="s">
        <v>583</v>
      </c>
    </row>
    <row r="210" spans="2:65" s="1" customFormat="1" ht="16.5" customHeight="1">
      <c r="B210" s="38"/>
      <c r="C210" s="213" t="s">
        <v>584</v>
      </c>
      <c r="D210" s="213" t="s">
        <v>162</v>
      </c>
      <c r="E210" s="214" t="s">
        <v>585</v>
      </c>
      <c r="F210" s="215" t="s">
        <v>586</v>
      </c>
      <c r="G210" s="216" t="s">
        <v>144</v>
      </c>
      <c r="H210" s="217">
        <v>40</v>
      </c>
      <c r="I210" s="218"/>
      <c r="J210" s="219">
        <f t="shared" si="34"/>
        <v>0</v>
      </c>
      <c r="K210" s="215" t="s">
        <v>145</v>
      </c>
      <c r="L210" s="58"/>
      <c r="M210" s="220" t="s">
        <v>21</v>
      </c>
      <c r="N210" s="221" t="s">
        <v>44</v>
      </c>
      <c r="O210" s="39"/>
      <c r="P210" s="210">
        <f t="shared" si="35"/>
        <v>0</v>
      </c>
      <c r="Q210" s="210">
        <v>0</v>
      </c>
      <c r="R210" s="210">
        <f t="shared" si="36"/>
        <v>0</v>
      </c>
      <c r="S210" s="210">
        <v>0</v>
      </c>
      <c r="T210" s="211">
        <f t="shared" si="37"/>
        <v>0</v>
      </c>
      <c r="AR210" s="21" t="s">
        <v>173</v>
      </c>
      <c r="AT210" s="21" t="s">
        <v>162</v>
      </c>
      <c r="AU210" s="21" t="s">
        <v>80</v>
      </c>
      <c r="AY210" s="21" t="s">
        <v>138</v>
      </c>
      <c r="BE210" s="212">
        <f t="shared" si="38"/>
        <v>0</v>
      </c>
      <c r="BF210" s="212">
        <f t="shared" si="39"/>
        <v>0</v>
      </c>
      <c r="BG210" s="212">
        <f t="shared" si="40"/>
        <v>0</v>
      </c>
      <c r="BH210" s="212">
        <f t="shared" si="41"/>
        <v>0</v>
      </c>
      <c r="BI210" s="212">
        <f t="shared" si="42"/>
        <v>0</v>
      </c>
      <c r="BJ210" s="21" t="s">
        <v>80</v>
      </c>
      <c r="BK210" s="212">
        <f t="shared" si="43"/>
        <v>0</v>
      </c>
      <c r="BL210" s="21" t="s">
        <v>173</v>
      </c>
      <c r="BM210" s="21" t="s">
        <v>587</v>
      </c>
    </row>
    <row r="211" spans="2:65" s="1" customFormat="1" ht="25.5" customHeight="1">
      <c r="B211" s="38"/>
      <c r="C211" s="200" t="s">
        <v>588</v>
      </c>
      <c r="D211" s="200" t="s">
        <v>136</v>
      </c>
      <c r="E211" s="201" t="s">
        <v>589</v>
      </c>
      <c r="F211" s="202" t="s">
        <v>590</v>
      </c>
      <c r="G211" s="203" t="s">
        <v>144</v>
      </c>
      <c r="H211" s="204">
        <v>50</v>
      </c>
      <c r="I211" s="205"/>
      <c r="J211" s="206">
        <f t="shared" si="34"/>
        <v>0</v>
      </c>
      <c r="K211" s="202" t="s">
        <v>145</v>
      </c>
      <c r="L211" s="207"/>
      <c r="M211" s="208" t="s">
        <v>21</v>
      </c>
      <c r="N211" s="209" t="s">
        <v>44</v>
      </c>
      <c r="O211" s="39"/>
      <c r="P211" s="210">
        <f t="shared" si="35"/>
        <v>0</v>
      </c>
      <c r="Q211" s="210">
        <v>0</v>
      </c>
      <c r="R211" s="210">
        <f t="shared" si="36"/>
        <v>0</v>
      </c>
      <c r="S211" s="210">
        <v>0</v>
      </c>
      <c r="T211" s="211">
        <f t="shared" si="37"/>
        <v>0</v>
      </c>
      <c r="AR211" s="21" t="s">
        <v>146</v>
      </c>
      <c r="AT211" s="21" t="s">
        <v>136</v>
      </c>
      <c r="AU211" s="21" t="s">
        <v>80</v>
      </c>
      <c r="AY211" s="21" t="s">
        <v>138</v>
      </c>
      <c r="BE211" s="212">
        <f t="shared" si="38"/>
        <v>0</v>
      </c>
      <c r="BF211" s="212">
        <f t="shared" si="39"/>
        <v>0</v>
      </c>
      <c r="BG211" s="212">
        <f t="shared" si="40"/>
        <v>0</v>
      </c>
      <c r="BH211" s="212">
        <f t="shared" si="41"/>
        <v>0</v>
      </c>
      <c r="BI211" s="212">
        <f t="shared" si="42"/>
        <v>0</v>
      </c>
      <c r="BJ211" s="21" t="s">
        <v>80</v>
      </c>
      <c r="BK211" s="212">
        <f t="shared" si="43"/>
        <v>0</v>
      </c>
      <c r="BL211" s="21" t="s">
        <v>146</v>
      </c>
      <c r="BM211" s="21" t="s">
        <v>591</v>
      </c>
    </row>
    <row r="212" spans="2:65" s="1" customFormat="1" ht="25.5" customHeight="1">
      <c r="B212" s="38"/>
      <c r="C212" s="200" t="s">
        <v>592</v>
      </c>
      <c r="D212" s="200" t="s">
        <v>136</v>
      </c>
      <c r="E212" s="201" t="s">
        <v>593</v>
      </c>
      <c r="F212" s="202" t="s">
        <v>594</v>
      </c>
      <c r="G212" s="203" t="s">
        <v>144</v>
      </c>
      <c r="H212" s="204">
        <v>8</v>
      </c>
      <c r="I212" s="205"/>
      <c r="J212" s="206">
        <f t="shared" si="34"/>
        <v>0</v>
      </c>
      <c r="K212" s="202" t="s">
        <v>145</v>
      </c>
      <c r="L212" s="207"/>
      <c r="M212" s="208" t="s">
        <v>21</v>
      </c>
      <c r="N212" s="209" t="s">
        <v>44</v>
      </c>
      <c r="O212" s="39"/>
      <c r="P212" s="210">
        <f t="shared" si="35"/>
        <v>0</v>
      </c>
      <c r="Q212" s="210">
        <v>0</v>
      </c>
      <c r="R212" s="210">
        <f t="shared" si="36"/>
        <v>0</v>
      </c>
      <c r="S212" s="210">
        <v>0</v>
      </c>
      <c r="T212" s="211">
        <f t="shared" si="37"/>
        <v>0</v>
      </c>
      <c r="AR212" s="21" t="s">
        <v>146</v>
      </c>
      <c r="AT212" s="21" t="s">
        <v>136</v>
      </c>
      <c r="AU212" s="21" t="s">
        <v>80</v>
      </c>
      <c r="AY212" s="21" t="s">
        <v>138</v>
      </c>
      <c r="BE212" s="212">
        <f t="shared" si="38"/>
        <v>0</v>
      </c>
      <c r="BF212" s="212">
        <f t="shared" si="39"/>
        <v>0</v>
      </c>
      <c r="BG212" s="212">
        <f t="shared" si="40"/>
        <v>0</v>
      </c>
      <c r="BH212" s="212">
        <f t="shared" si="41"/>
        <v>0</v>
      </c>
      <c r="BI212" s="212">
        <f t="shared" si="42"/>
        <v>0</v>
      </c>
      <c r="BJ212" s="21" t="s">
        <v>80</v>
      </c>
      <c r="BK212" s="212">
        <f t="shared" si="43"/>
        <v>0</v>
      </c>
      <c r="BL212" s="21" t="s">
        <v>146</v>
      </c>
      <c r="BM212" s="21" t="s">
        <v>595</v>
      </c>
    </row>
    <row r="213" spans="2:65" s="1" customFormat="1" ht="25.5" customHeight="1">
      <c r="B213" s="38"/>
      <c r="C213" s="213" t="s">
        <v>596</v>
      </c>
      <c r="D213" s="213" t="s">
        <v>162</v>
      </c>
      <c r="E213" s="214" t="s">
        <v>597</v>
      </c>
      <c r="F213" s="215" t="s">
        <v>598</v>
      </c>
      <c r="G213" s="216" t="s">
        <v>144</v>
      </c>
      <c r="H213" s="217">
        <v>6890</v>
      </c>
      <c r="I213" s="218"/>
      <c r="J213" s="219">
        <f t="shared" si="34"/>
        <v>0</v>
      </c>
      <c r="K213" s="215" t="s">
        <v>145</v>
      </c>
      <c r="L213" s="58"/>
      <c r="M213" s="220" t="s">
        <v>21</v>
      </c>
      <c r="N213" s="221" t="s">
        <v>44</v>
      </c>
      <c r="O213" s="39"/>
      <c r="P213" s="210">
        <f t="shared" si="35"/>
        <v>0</v>
      </c>
      <c r="Q213" s="210">
        <v>0</v>
      </c>
      <c r="R213" s="210">
        <f t="shared" si="36"/>
        <v>0</v>
      </c>
      <c r="S213" s="210">
        <v>0</v>
      </c>
      <c r="T213" s="211">
        <f t="shared" si="37"/>
        <v>0</v>
      </c>
      <c r="AR213" s="21" t="s">
        <v>80</v>
      </c>
      <c r="AT213" s="21" t="s">
        <v>162</v>
      </c>
      <c r="AU213" s="21" t="s">
        <v>80</v>
      </c>
      <c r="AY213" s="21" t="s">
        <v>138</v>
      </c>
      <c r="BE213" s="212">
        <f t="shared" si="38"/>
        <v>0</v>
      </c>
      <c r="BF213" s="212">
        <f t="shared" si="39"/>
        <v>0</v>
      </c>
      <c r="BG213" s="212">
        <f t="shared" si="40"/>
        <v>0</v>
      </c>
      <c r="BH213" s="212">
        <f t="shared" si="41"/>
        <v>0</v>
      </c>
      <c r="BI213" s="212">
        <f t="shared" si="42"/>
        <v>0</v>
      </c>
      <c r="BJ213" s="21" t="s">
        <v>80</v>
      </c>
      <c r="BK213" s="212">
        <f t="shared" si="43"/>
        <v>0</v>
      </c>
      <c r="BL213" s="21" t="s">
        <v>80</v>
      </c>
      <c r="BM213" s="21" t="s">
        <v>599</v>
      </c>
    </row>
    <row r="214" spans="2:65" s="1" customFormat="1" ht="25.5" customHeight="1">
      <c r="B214" s="38"/>
      <c r="C214" s="200" t="s">
        <v>600</v>
      </c>
      <c r="D214" s="200" t="s">
        <v>136</v>
      </c>
      <c r="E214" s="201" t="s">
        <v>601</v>
      </c>
      <c r="F214" s="202" t="s">
        <v>602</v>
      </c>
      <c r="G214" s="203" t="s">
        <v>144</v>
      </c>
      <c r="H214" s="204">
        <v>3</v>
      </c>
      <c r="I214" s="205"/>
      <c r="J214" s="206">
        <f t="shared" si="34"/>
        <v>0</v>
      </c>
      <c r="K214" s="202" t="s">
        <v>145</v>
      </c>
      <c r="L214" s="207"/>
      <c r="M214" s="208" t="s">
        <v>21</v>
      </c>
      <c r="N214" s="209" t="s">
        <v>44</v>
      </c>
      <c r="O214" s="39"/>
      <c r="P214" s="210">
        <f t="shared" si="35"/>
        <v>0</v>
      </c>
      <c r="Q214" s="210">
        <v>0</v>
      </c>
      <c r="R214" s="210">
        <f t="shared" si="36"/>
        <v>0</v>
      </c>
      <c r="S214" s="210">
        <v>0</v>
      </c>
      <c r="T214" s="211">
        <f t="shared" si="37"/>
        <v>0</v>
      </c>
      <c r="AR214" s="21" t="s">
        <v>82</v>
      </c>
      <c r="AT214" s="21" t="s">
        <v>136</v>
      </c>
      <c r="AU214" s="21" t="s">
        <v>80</v>
      </c>
      <c r="AY214" s="21" t="s">
        <v>138</v>
      </c>
      <c r="BE214" s="212">
        <f t="shared" si="38"/>
        <v>0</v>
      </c>
      <c r="BF214" s="212">
        <f t="shared" si="39"/>
        <v>0</v>
      </c>
      <c r="BG214" s="212">
        <f t="shared" si="40"/>
        <v>0</v>
      </c>
      <c r="BH214" s="212">
        <f t="shared" si="41"/>
        <v>0</v>
      </c>
      <c r="BI214" s="212">
        <f t="shared" si="42"/>
        <v>0</v>
      </c>
      <c r="BJ214" s="21" t="s">
        <v>80</v>
      </c>
      <c r="BK214" s="212">
        <f t="shared" si="43"/>
        <v>0</v>
      </c>
      <c r="BL214" s="21" t="s">
        <v>80</v>
      </c>
      <c r="BM214" s="21" t="s">
        <v>603</v>
      </c>
    </row>
    <row r="215" spans="2:65" s="1" customFormat="1" ht="16.5" customHeight="1">
      <c r="B215" s="38"/>
      <c r="C215" s="213" t="s">
        <v>604</v>
      </c>
      <c r="D215" s="213" t="s">
        <v>162</v>
      </c>
      <c r="E215" s="214" t="s">
        <v>605</v>
      </c>
      <c r="F215" s="215" t="s">
        <v>606</v>
      </c>
      <c r="G215" s="216" t="s">
        <v>155</v>
      </c>
      <c r="H215" s="217">
        <v>800</v>
      </c>
      <c r="I215" s="218"/>
      <c r="J215" s="219">
        <f t="shared" si="34"/>
        <v>0</v>
      </c>
      <c r="K215" s="215" t="s">
        <v>145</v>
      </c>
      <c r="L215" s="58"/>
      <c r="M215" s="220" t="s">
        <v>21</v>
      </c>
      <c r="N215" s="221" t="s">
        <v>44</v>
      </c>
      <c r="O215" s="39"/>
      <c r="P215" s="210">
        <f t="shared" si="35"/>
        <v>0</v>
      </c>
      <c r="Q215" s="210">
        <v>0</v>
      </c>
      <c r="R215" s="210">
        <f t="shared" si="36"/>
        <v>0</v>
      </c>
      <c r="S215" s="210">
        <v>0</v>
      </c>
      <c r="T215" s="211">
        <f t="shared" si="37"/>
        <v>0</v>
      </c>
      <c r="AR215" s="21" t="s">
        <v>173</v>
      </c>
      <c r="AT215" s="21" t="s">
        <v>162</v>
      </c>
      <c r="AU215" s="21" t="s">
        <v>80</v>
      </c>
      <c r="AY215" s="21" t="s">
        <v>138</v>
      </c>
      <c r="BE215" s="212">
        <f t="shared" si="38"/>
        <v>0</v>
      </c>
      <c r="BF215" s="212">
        <f t="shared" si="39"/>
        <v>0</v>
      </c>
      <c r="BG215" s="212">
        <f t="shared" si="40"/>
        <v>0</v>
      </c>
      <c r="BH215" s="212">
        <f t="shared" si="41"/>
        <v>0</v>
      </c>
      <c r="BI215" s="212">
        <f t="shared" si="42"/>
        <v>0</v>
      </c>
      <c r="BJ215" s="21" t="s">
        <v>80</v>
      </c>
      <c r="BK215" s="212">
        <f t="shared" si="43"/>
        <v>0</v>
      </c>
      <c r="BL215" s="21" t="s">
        <v>173</v>
      </c>
      <c r="BM215" s="21" t="s">
        <v>607</v>
      </c>
    </row>
    <row r="216" spans="2:65" s="1" customFormat="1" ht="25.5" customHeight="1">
      <c r="B216" s="38"/>
      <c r="C216" s="213" t="s">
        <v>608</v>
      </c>
      <c r="D216" s="213" t="s">
        <v>162</v>
      </c>
      <c r="E216" s="214" t="s">
        <v>609</v>
      </c>
      <c r="F216" s="215" t="s">
        <v>610</v>
      </c>
      <c r="G216" s="216" t="s">
        <v>155</v>
      </c>
      <c r="H216" s="217">
        <v>4250</v>
      </c>
      <c r="I216" s="218"/>
      <c r="J216" s="219">
        <f t="shared" si="34"/>
        <v>0</v>
      </c>
      <c r="K216" s="215" t="s">
        <v>145</v>
      </c>
      <c r="L216" s="58"/>
      <c r="M216" s="220" t="s">
        <v>21</v>
      </c>
      <c r="N216" s="221" t="s">
        <v>44</v>
      </c>
      <c r="O216" s="39"/>
      <c r="P216" s="210">
        <f t="shared" si="35"/>
        <v>0</v>
      </c>
      <c r="Q216" s="210">
        <v>0</v>
      </c>
      <c r="R216" s="210">
        <f t="shared" si="36"/>
        <v>0</v>
      </c>
      <c r="S216" s="210">
        <v>0</v>
      </c>
      <c r="T216" s="211">
        <f t="shared" si="37"/>
        <v>0</v>
      </c>
      <c r="AR216" s="21" t="s">
        <v>173</v>
      </c>
      <c r="AT216" s="21" t="s">
        <v>162</v>
      </c>
      <c r="AU216" s="21" t="s">
        <v>80</v>
      </c>
      <c r="AY216" s="21" t="s">
        <v>138</v>
      </c>
      <c r="BE216" s="212">
        <f t="shared" si="38"/>
        <v>0</v>
      </c>
      <c r="BF216" s="212">
        <f t="shared" si="39"/>
        <v>0</v>
      </c>
      <c r="BG216" s="212">
        <f t="shared" si="40"/>
        <v>0</v>
      </c>
      <c r="BH216" s="212">
        <f t="shared" si="41"/>
        <v>0</v>
      </c>
      <c r="BI216" s="212">
        <f t="shared" si="42"/>
        <v>0</v>
      </c>
      <c r="BJ216" s="21" t="s">
        <v>80</v>
      </c>
      <c r="BK216" s="212">
        <f t="shared" si="43"/>
        <v>0</v>
      </c>
      <c r="BL216" s="21" t="s">
        <v>173</v>
      </c>
      <c r="BM216" s="21" t="s">
        <v>611</v>
      </c>
    </row>
    <row r="217" spans="2:65" s="1" customFormat="1" ht="16.5" customHeight="1">
      <c r="B217" s="38"/>
      <c r="C217" s="213" t="s">
        <v>612</v>
      </c>
      <c r="D217" s="213" t="s">
        <v>162</v>
      </c>
      <c r="E217" s="214" t="s">
        <v>613</v>
      </c>
      <c r="F217" s="215" t="s">
        <v>614</v>
      </c>
      <c r="G217" s="216" t="s">
        <v>144</v>
      </c>
      <c r="H217" s="217">
        <v>2</v>
      </c>
      <c r="I217" s="218"/>
      <c r="J217" s="219">
        <f t="shared" si="34"/>
        <v>0</v>
      </c>
      <c r="K217" s="215" t="s">
        <v>145</v>
      </c>
      <c r="L217" s="58"/>
      <c r="M217" s="220" t="s">
        <v>21</v>
      </c>
      <c r="N217" s="221" t="s">
        <v>44</v>
      </c>
      <c r="O217" s="39"/>
      <c r="P217" s="210">
        <f t="shared" si="35"/>
        <v>0</v>
      </c>
      <c r="Q217" s="210">
        <v>0</v>
      </c>
      <c r="R217" s="210">
        <f t="shared" si="36"/>
        <v>0</v>
      </c>
      <c r="S217" s="210">
        <v>0</v>
      </c>
      <c r="T217" s="211">
        <f t="shared" si="37"/>
        <v>0</v>
      </c>
      <c r="AR217" s="21" t="s">
        <v>173</v>
      </c>
      <c r="AT217" s="21" t="s">
        <v>162</v>
      </c>
      <c r="AU217" s="21" t="s">
        <v>80</v>
      </c>
      <c r="AY217" s="21" t="s">
        <v>138</v>
      </c>
      <c r="BE217" s="212">
        <f t="shared" si="38"/>
        <v>0</v>
      </c>
      <c r="BF217" s="212">
        <f t="shared" si="39"/>
        <v>0</v>
      </c>
      <c r="BG217" s="212">
        <f t="shared" si="40"/>
        <v>0</v>
      </c>
      <c r="BH217" s="212">
        <f t="shared" si="41"/>
        <v>0</v>
      </c>
      <c r="BI217" s="212">
        <f t="shared" si="42"/>
        <v>0</v>
      </c>
      <c r="BJ217" s="21" t="s">
        <v>80</v>
      </c>
      <c r="BK217" s="212">
        <f t="shared" si="43"/>
        <v>0</v>
      </c>
      <c r="BL217" s="21" t="s">
        <v>173</v>
      </c>
      <c r="BM217" s="21" t="s">
        <v>615</v>
      </c>
    </row>
    <row r="218" spans="2:65" s="1" customFormat="1" ht="16.5" customHeight="1">
      <c r="B218" s="38"/>
      <c r="C218" s="213" t="s">
        <v>616</v>
      </c>
      <c r="D218" s="213" t="s">
        <v>162</v>
      </c>
      <c r="E218" s="214" t="s">
        <v>617</v>
      </c>
      <c r="F218" s="215" t="s">
        <v>618</v>
      </c>
      <c r="G218" s="216" t="s">
        <v>144</v>
      </c>
      <c r="H218" s="217">
        <v>2</v>
      </c>
      <c r="I218" s="218"/>
      <c r="J218" s="219">
        <f t="shared" si="34"/>
        <v>0</v>
      </c>
      <c r="K218" s="215" t="s">
        <v>145</v>
      </c>
      <c r="L218" s="58"/>
      <c r="M218" s="220" t="s">
        <v>21</v>
      </c>
      <c r="N218" s="221" t="s">
        <v>44</v>
      </c>
      <c r="O218" s="39"/>
      <c r="P218" s="210">
        <f t="shared" si="35"/>
        <v>0</v>
      </c>
      <c r="Q218" s="210">
        <v>0</v>
      </c>
      <c r="R218" s="210">
        <f t="shared" si="36"/>
        <v>0</v>
      </c>
      <c r="S218" s="210">
        <v>0</v>
      </c>
      <c r="T218" s="211">
        <f t="shared" si="37"/>
        <v>0</v>
      </c>
      <c r="AR218" s="21" t="s">
        <v>173</v>
      </c>
      <c r="AT218" s="21" t="s">
        <v>162</v>
      </c>
      <c r="AU218" s="21" t="s">
        <v>80</v>
      </c>
      <c r="AY218" s="21" t="s">
        <v>138</v>
      </c>
      <c r="BE218" s="212">
        <f t="shared" si="38"/>
        <v>0</v>
      </c>
      <c r="BF218" s="212">
        <f t="shared" si="39"/>
        <v>0</v>
      </c>
      <c r="BG218" s="212">
        <f t="shared" si="40"/>
        <v>0</v>
      </c>
      <c r="BH218" s="212">
        <f t="shared" si="41"/>
        <v>0</v>
      </c>
      <c r="BI218" s="212">
        <f t="shared" si="42"/>
        <v>0</v>
      </c>
      <c r="BJ218" s="21" t="s">
        <v>80</v>
      </c>
      <c r="BK218" s="212">
        <f t="shared" si="43"/>
        <v>0</v>
      </c>
      <c r="BL218" s="21" t="s">
        <v>173</v>
      </c>
      <c r="BM218" s="21" t="s">
        <v>619</v>
      </c>
    </row>
    <row r="219" spans="2:65" s="1" customFormat="1" ht="16.5" customHeight="1">
      <c r="B219" s="38"/>
      <c r="C219" s="213" t="s">
        <v>620</v>
      </c>
      <c r="D219" s="213" t="s">
        <v>162</v>
      </c>
      <c r="E219" s="214" t="s">
        <v>621</v>
      </c>
      <c r="F219" s="215" t="s">
        <v>622</v>
      </c>
      <c r="G219" s="216" t="s">
        <v>144</v>
      </c>
      <c r="H219" s="217">
        <v>150</v>
      </c>
      <c r="I219" s="218"/>
      <c r="J219" s="219">
        <f t="shared" si="34"/>
        <v>0</v>
      </c>
      <c r="K219" s="215" t="s">
        <v>145</v>
      </c>
      <c r="L219" s="58"/>
      <c r="M219" s="220" t="s">
        <v>21</v>
      </c>
      <c r="N219" s="221" t="s">
        <v>44</v>
      </c>
      <c r="O219" s="39"/>
      <c r="P219" s="210">
        <f t="shared" si="35"/>
        <v>0</v>
      </c>
      <c r="Q219" s="210">
        <v>0</v>
      </c>
      <c r="R219" s="210">
        <f t="shared" si="36"/>
        <v>0</v>
      </c>
      <c r="S219" s="210">
        <v>0</v>
      </c>
      <c r="T219" s="211">
        <f t="shared" si="37"/>
        <v>0</v>
      </c>
      <c r="AR219" s="21" t="s">
        <v>173</v>
      </c>
      <c r="AT219" s="21" t="s">
        <v>162</v>
      </c>
      <c r="AU219" s="21" t="s">
        <v>80</v>
      </c>
      <c r="AY219" s="21" t="s">
        <v>138</v>
      </c>
      <c r="BE219" s="212">
        <f t="shared" si="38"/>
        <v>0</v>
      </c>
      <c r="BF219" s="212">
        <f t="shared" si="39"/>
        <v>0</v>
      </c>
      <c r="BG219" s="212">
        <f t="shared" si="40"/>
        <v>0</v>
      </c>
      <c r="BH219" s="212">
        <f t="shared" si="41"/>
        <v>0</v>
      </c>
      <c r="BI219" s="212">
        <f t="shared" si="42"/>
        <v>0</v>
      </c>
      <c r="BJ219" s="21" t="s">
        <v>80</v>
      </c>
      <c r="BK219" s="212">
        <f t="shared" si="43"/>
        <v>0</v>
      </c>
      <c r="BL219" s="21" t="s">
        <v>173</v>
      </c>
      <c r="BM219" s="21" t="s">
        <v>623</v>
      </c>
    </row>
    <row r="220" spans="2:65" s="1" customFormat="1" ht="25.5" customHeight="1">
      <c r="B220" s="38"/>
      <c r="C220" s="200" t="s">
        <v>624</v>
      </c>
      <c r="D220" s="200" t="s">
        <v>136</v>
      </c>
      <c r="E220" s="201" t="s">
        <v>625</v>
      </c>
      <c r="F220" s="202" t="s">
        <v>626</v>
      </c>
      <c r="G220" s="203" t="s">
        <v>155</v>
      </c>
      <c r="H220" s="204">
        <v>3900</v>
      </c>
      <c r="I220" s="205"/>
      <c r="J220" s="206">
        <f t="shared" si="34"/>
        <v>0</v>
      </c>
      <c r="K220" s="202" t="s">
        <v>145</v>
      </c>
      <c r="L220" s="207"/>
      <c r="M220" s="208" t="s">
        <v>21</v>
      </c>
      <c r="N220" s="209" t="s">
        <v>44</v>
      </c>
      <c r="O220" s="39"/>
      <c r="P220" s="210">
        <f t="shared" si="35"/>
        <v>0</v>
      </c>
      <c r="Q220" s="210">
        <v>0</v>
      </c>
      <c r="R220" s="210">
        <f t="shared" si="36"/>
        <v>0</v>
      </c>
      <c r="S220" s="210">
        <v>0</v>
      </c>
      <c r="T220" s="211">
        <f t="shared" si="37"/>
        <v>0</v>
      </c>
      <c r="AR220" s="21" t="s">
        <v>146</v>
      </c>
      <c r="AT220" s="21" t="s">
        <v>136</v>
      </c>
      <c r="AU220" s="21" t="s">
        <v>80</v>
      </c>
      <c r="AY220" s="21" t="s">
        <v>138</v>
      </c>
      <c r="BE220" s="212">
        <f t="shared" si="38"/>
        <v>0</v>
      </c>
      <c r="BF220" s="212">
        <f t="shared" si="39"/>
        <v>0</v>
      </c>
      <c r="BG220" s="212">
        <f t="shared" si="40"/>
        <v>0</v>
      </c>
      <c r="BH220" s="212">
        <f t="shared" si="41"/>
        <v>0</v>
      </c>
      <c r="BI220" s="212">
        <f t="shared" si="42"/>
        <v>0</v>
      </c>
      <c r="BJ220" s="21" t="s">
        <v>80</v>
      </c>
      <c r="BK220" s="212">
        <f t="shared" si="43"/>
        <v>0</v>
      </c>
      <c r="BL220" s="21" t="s">
        <v>146</v>
      </c>
      <c r="BM220" s="21" t="s">
        <v>627</v>
      </c>
    </row>
    <row r="221" spans="2:65" s="1" customFormat="1" ht="25.5" customHeight="1">
      <c r="B221" s="38"/>
      <c r="C221" s="200" t="s">
        <v>628</v>
      </c>
      <c r="D221" s="200" t="s">
        <v>136</v>
      </c>
      <c r="E221" s="201" t="s">
        <v>629</v>
      </c>
      <c r="F221" s="202" t="s">
        <v>630</v>
      </c>
      <c r="G221" s="203" t="s">
        <v>144</v>
      </c>
      <c r="H221" s="204">
        <v>1</v>
      </c>
      <c r="I221" s="205"/>
      <c r="J221" s="206">
        <f t="shared" si="34"/>
        <v>0</v>
      </c>
      <c r="K221" s="202" t="s">
        <v>145</v>
      </c>
      <c r="L221" s="207"/>
      <c r="M221" s="208" t="s">
        <v>21</v>
      </c>
      <c r="N221" s="209" t="s">
        <v>44</v>
      </c>
      <c r="O221" s="39"/>
      <c r="P221" s="210">
        <f t="shared" si="35"/>
        <v>0</v>
      </c>
      <c r="Q221" s="210">
        <v>0</v>
      </c>
      <c r="R221" s="210">
        <f t="shared" si="36"/>
        <v>0</v>
      </c>
      <c r="S221" s="210">
        <v>0</v>
      </c>
      <c r="T221" s="211">
        <f t="shared" si="37"/>
        <v>0</v>
      </c>
      <c r="AR221" s="21" t="s">
        <v>146</v>
      </c>
      <c r="AT221" s="21" t="s">
        <v>136</v>
      </c>
      <c r="AU221" s="21" t="s">
        <v>80</v>
      </c>
      <c r="AY221" s="21" t="s">
        <v>138</v>
      </c>
      <c r="BE221" s="212">
        <f t="shared" si="38"/>
        <v>0</v>
      </c>
      <c r="BF221" s="212">
        <f t="shared" si="39"/>
        <v>0</v>
      </c>
      <c r="BG221" s="212">
        <f t="shared" si="40"/>
        <v>0</v>
      </c>
      <c r="BH221" s="212">
        <f t="shared" si="41"/>
        <v>0</v>
      </c>
      <c r="BI221" s="212">
        <f t="shared" si="42"/>
        <v>0</v>
      </c>
      <c r="BJ221" s="21" t="s">
        <v>80</v>
      </c>
      <c r="BK221" s="212">
        <f t="shared" si="43"/>
        <v>0</v>
      </c>
      <c r="BL221" s="21" t="s">
        <v>146</v>
      </c>
      <c r="BM221" s="21" t="s">
        <v>631</v>
      </c>
    </row>
    <row r="222" spans="2:65" s="1" customFormat="1" ht="16.5" customHeight="1">
      <c r="B222" s="38"/>
      <c r="C222" s="213" t="s">
        <v>632</v>
      </c>
      <c r="D222" s="213" t="s">
        <v>162</v>
      </c>
      <c r="E222" s="214" t="s">
        <v>633</v>
      </c>
      <c r="F222" s="215" t="s">
        <v>634</v>
      </c>
      <c r="G222" s="216" t="s">
        <v>155</v>
      </c>
      <c r="H222" s="217">
        <v>3900</v>
      </c>
      <c r="I222" s="218"/>
      <c r="J222" s="219">
        <f t="shared" si="34"/>
        <v>0</v>
      </c>
      <c r="K222" s="215" t="s">
        <v>145</v>
      </c>
      <c r="L222" s="58"/>
      <c r="M222" s="220" t="s">
        <v>21</v>
      </c>
      <c r="N222" s="221" t="s">
        <v>44</v>
      </c>
      <c r="O222" s="39"/>
      <c r="P222" s="210">
        <f t="shared" si="35"/>
        <v>0</v>
      </c>
      <c r="Q222" s="210">
        <v>0</v>
      </c>
      <c r="R222" s="210">
        <f t="shared" si="36"/>
        <v>0</v>
      </c>
      <c r="S222" s="210">
        <v>0</v>
      </c>
      <c r="T222" s="211">
        <f t="shared" si="37"/>
        <v>0</v>
      </c>
      <c r="AR222" s="21" t="s">
        <v>173</v>
      </c>
      <c r="AT222" s="21" t="s">
        <v>162</v>
      </c>
      <c r="AU222" s="21" t="s">
        <v>80</v>
      </c>
      <c r="AY222" s="21" t="s">
        <v>138</v>
      </c>
      <c r="BE222" s="212">
        <f t="shared" si="38"/>
        <v>0</v>
      </c>
      <c r="BF222" s="212">
        <f t="shared" si="39"/>
        <v>0</v>
      </c>
      <c r="BG222" s="212">
        <f t="shared" si="40"/>
        <v>0</v>
      </c>
      <c r="BH222" s="212">
        <f t="shared" si="41"/>
        <v>0</v>
      </c>
      <c r="BI222" s="212">
        <f t="shared" si="42"/>
        <v>0</v>
      </c>
      <c r="BJ222" s="21" t="s">
        <v>80</v>
      </c>
      <c r="BK222" s="212">
        <f t="shared" si="43"/>
        <v>0</v>
      </c>
      <c r="BL222" s="21" t="s">
        <v>173</v>
      </c>
      <c r="BM222" s="21" t="s">
        <v>635</v>
      </c>
    </row>
    <row r="223" spans="2:65" s="1" customFormat="1" ht="16.5" customHeight="1">
      <c r="B223" s="38"/>
      <c r="C223" s="213" t="s">
        <v>636</v>
      </c>
      <c r="D223" s="213" t="s">
        <v>162</v>
      </c>
      <c r="E223" s="214" t="s">
        <v>637</v>
      </c>
      <c r="F223" s="215" t="s">
        <v>638</v>
      </c>
      <c r="G223" s="216" t="s">
        <v>144</v>
      </c>
      <c r="H223" s="217">
        <v>3</v>
      </c>
      <c r="I223" s="218"/>
      <c r="J223" s="219">
        <f t="shared" si="34"/>
        <v>0</v>
      </c>
      <c r="K223" s="215" t="s">
        <v>145</v>
      </c>
      <c r="L223" s="58"/>
      <c r="M223" s="220" t="s">
        <v>21</v>
      </c>
      <c r="N223" s="221" t="s">
        <v>44</v>
      </c>
      <c r="O223" s="39"/>
      <c r="P223" s="210">
        <f t="shared" si="35"/>
        <v>0</v>
      </c>
      <c r="Q223" s="210">
        <v>0</v>
      </c>
      <c r="R223" s="210">
        <f t="shared" si="36"/>
        <v>0</v>
      </c>
      <c r="S223" s="210">
        <v>0</v>
      </c>
      <c r="T223" s="211">
        <f t="shared" si="37"/>
        <v>0</v>
      </c>
      <c r="AR223" s="21" t="s">
        <v>173</v>
      </c>
      <c r="AT223" s="21" t="s">
        <v>162</v>
      </c>
      <c r="AU223" s="21" t="s">
        <v>80</v>
      </c>
      <c r="AY223" s="21" t="s">
        <v>138</v>
      </c>
      <c r="BE223" s="212">
        <f t="shared" si="38"/>
        <v>0</v>
      </c>
      <c r="BF223" s="212">
        <f t="shared" si="39"/>
        <v>0</v>
      </c>
      <c r="BG223" s="212">
        <f t="shared" si="40"/>
        <v>0</v>
      </c>
      <c r="BH223" s="212">
        <f t="shared" si="41"/>
        <v>0</v>
      </c>
      <c r="BI223" s="212">
        <f t="shared" si="42"/>
        <v>0</v>
      </c>
      <c r="BJ223" s="21" t="s">
        <v>80</v>
      </c>
      <c r="BK223" s="212">
        <f t="shared" si="43"/>
        <v>0</v>
      </c>
      <c r="BL223" s="21" t="s">
        <v>173</v>
      </c>
      <c r="BM223" s="21" t="s">
        <v>639</v>
      </c>
    </row>
    <row r="224" spans="2:65" s="1" customFormat="1" ht="25.5" customHeight="1">
      <c r="B224" s="38"/>
      <c r="C224" s="213" t="s">
        <v>640</v>
      </c>
      <c r="D224" s="213" t="s">
        <v>162</v>
      </c>
      <c r="E224" s="214" t="s">
        <v>641</v>
      </c>
      <c r="F224" s="215" t="s">
        <v>642</v>
      </c>
      <c r="G224" s="216" t="s">
        <v>144</v>
      </c>
      <c r="H224" s="217">
        <v>46</v>
      </c>
      <c r="I224" s="218"/>
      <c r="J224" s="219">
        <f t="shared" si="34"/>
        <v>0</v>
      </c>
      <c r="K224" s="215" t="s">
        <v>145</v>
      </c>
      <c r="L224" s="58"/>
      <c r="M224" s="220" t="s">
        <v>21</v>
      </c>
      <c r="N224" s="221" t="s">
        <v>44</v>
      </c>
      <c r="O224" s="39"/>
      <c r="P224" s="210">
        <f t="shared" si="35"/>
        <v>0</v>
      </c>
      <c r="Q224" s="210">
        <v>0</v>
      </c>
      <c r="R224" s="210">
        <f t="shared" si="36"/>
        <v>0</v>
      </c>
      <c r="S224" s="210">
        <v>0</v>
      </c>
      <c r="T224" s="211">
        <f t="shared" si="37"/>
        <v>0</v>
      </c>
      <c r="AR224" s="21" t="s">
        <v>173</v>
      </c>
      <c r="AT224" s="21" t="s">
        <v>162</v>
      </c>
      <c r="AU224" s="21" t="s">
        <v>80</v>
      </c>
      <c r="AY224" s="21" t="s">
        <v>138</v>
      </c>
      <c r="BE224" s="212">
        <f t="shared" si="38"/>
        <v>0</v>
      </c>
      <c r="BF224" s="212">
        <f t="shared" si="39"/>
        <v>0</v>
      </c>
      <c r="BG224" s="212">
        <f t="shared" si="40"/>
        <v>0</v>
      </c>
      <c r="BH224" s="212">
        <f t="shared" si="41"/>
        <v>0</v>
      </c>
      <c r="BI224" s="212">
        <f t="shared" si="42"/>
        <v>0</v>
      </c>
      <c r="BJ224" s="21" t="s">
        <v>80</v>
      </c>
      <c r="BK224" s="212">
        <f t="shared" si="43"/>
        <v>0</v>
      </c>
      <c r="BL224" s="21" t="s">
        <v>173</v>
      </c>
      <c r="BM224" s="21" t="s">
        <v>643</v>
      </c>
    </row>
    <row r="225" spans="2:65" s="1" customFormat="1" ht="16.5" customHeight="1">
      <c r="B225" s="38"/>
      <c r="C225" s="213" t="s">
        <v>644</v>
      </c>
      <c r="D225" s="213" t="s">
        <v>162</v>
      </c>
      <c r="E225" s="214" t="s">
        <v>645</v>
      </c>
      <c r="F225" s="215" t="s">
        <v>646</v>
      </c>
      <c r="G225" s="216" t="s">
        <v>144</v>
      </c>
      <c r="H225" s="217">
        <v>60</v>
      </c>
      <c r="I225" s="218"/>
      <c r="J225" s="219">
        <f t="shared" si="34"/>
        <v>0</v>
      </c>
      <c r="K225" s="215" t="s">
        <v>145</v>
      </c>
      <c r="L225" s="58"/>
      <c r="M225" s="220" t="s">
        <v>21</v>
      </c>
      <c r="N225" s="221" t="s">
        <v>44</v>
      </c>
      <c r="O225" s="39"/>
      <c r="P225" s="210">
        <f t="shared" si="35"/>
        <v>0</v>
      </c>
      <c r="Q225" s="210">
        <v>0</v>
      </c>
      <c r="R225" s="210">
        <f t="shared" si="36"/>
        <v>0</v>
      </c>
      <c r="S225" s="210">
        <v>0</v>
      </c>
      <c r="T225" s="211">
        <f t="shared" si="37"/>
        <v>0</v>
      </c>
      <c r="AR225" s="21" t="s">
        <v>173</v>
      </c>
      <c r="AT225" s="21" t="s">
        <v>162</v>
      </c>
      <c r="AU225" s="21" t="s">
        <v>80</v>
      </c>
      <c r="AY225" s="21" t="s">
        <v>138</v>
      </c>
      <c r="BE225" s="212">
        <f t="shared" si="38"/>
        <v>0</v>
      </c>
      <c r="BF225" s="212">
        <f t="shared" si="39"/>
        <v>0</v>
      </c>
      <c r="BG225" s="212">
        <f t="shared" si="40"/>
        <v>0</v>
      </c>
      <c r="BH225" s="212">
        <f t="shared" si="41"/>
        <v>0</v>
      </c>
      <c r="BI225" s="212">
        <f t="shared" si="42"/>
        <v>0</v>
      </c>
      <c r="BJ225" s="21" t="s">
        <v>80</v>
      </c>
      <c r="BK225" s="212">
        <f t="shared" si="43"/>
        <v>0</v>
      </c>
      <c r="BL225" s="21" t="s">
        <v>173</v>
      </c>
      <c r="BM225" s="21" t="s">
        <v>647</v>
      </c>
    </row>
    <row r="226" spans="2:65" s="1" customFormat="1" ht="16.5" customHeight="1">
      <c r="B226" s="38"/>
      <c r="C226" s="200" t="s">
        <v>648</v>
      </c>
      <c r="D226" s="200" t="s">
        <v>136</v>
      </c>
      <c r="E226" s="201" t="s">
        <v>649</v>
      </c>
      <c r="F226" s="202" t="s">
        <v>650</v>
      </c>
      <c r="G226" s="203" t="s">
        <v>651</v>
      </c>
      <c r="H226" s="204">
        <v>150</v>
      </c>
      <c r="I226" s="205"/>
      <c r="J226" s="206">
        <f t="shared" si="34"/>
        <v>0</v>
      </c>
      <c r="K226" s="202" t="s">
        <v>21</v>
      </c>
      <c r="L226" s="207"/>
      <c r="M226" s="208" t="s">
        <v>21</v>
      </c>
      <c r="N226" s="209" t="s">
        <v>44</v>
      </c>
      <c r="O226" s="39"/>
      <c r="P226" s="210">
        <f t="shared" si="35"/>
        <v>0</v>
      </c>
      <c r="Q226" s="210">
        <v>0</v>
      </c>
      <c r="R226" s="210">
        <f t="shared" si="36"/>
        <v>0</v>
      </c>
      <c r="S226" s="210">
        <v>0</v>
      </c>
      <c r="T226" s="211">
        <f t="shared" si="37"/>
        <v>0</v>
      </c>
      <c r="AR226" s="21" t="s">
        <v>652</v>
      </c>
      <c r="AT226" s="21" t="s">
        <v>136</v>
      </c>
      <c r="AU226" s="21" t="s">
        <v>80</v>
      </c>
      <c r="AY226" s="21" t="s">
        <v>138</v>
      </c>
      <c r="BE226" s="212">
        <f t="shared" si="38"/>
        <v>0</v>
      </c>
      <c r="BF226" s="212">
        <f t="shared" si="39"/>
        <v>0</v>
      </c>
      <c r="BG226" s="212">
        <f t="shared" si="40"/>
        <v>0</v>
      </c>
      <c r="BH226" s="212">
        <f t="shared" si="41"/>
        <v>0</v>
      </c>
      <c r="BI226" s="212">
        <f t="shared" si="42"/>
        <v>0</v>
      </c>
      <c r="BJ226" s="21" t="s">
        <v>80</v>
      </c>
      <c r="BK226" s="212">
        <f t="shared" si="43"/>
        <v>0</v>
      </c>
      <c r="BL226" s="21" t="s">
        <v>165</v>
      </c>
      <c r="BM226" s="21" t="s">
        <v>653</v>
      </c>
    </row>
    <row r="227" spans="2:65" s="1" customFormat="1" ht="25.5" customHeight="1">
      <c r="B227" s="38"/>
      <c r="C227" s="200" t="s">
        <v>654</v>
      </c>
      <c r="D227" s="200" t="s">
        <v>136</v>
      </c>
      <c r="E227" s="201" t="s">
        <v>655</v>
      </c>
      <c r="F227" s="202" t="s">
        <v>656</v>
      </c>
      <c r="G227" s="203" t="s">
        <v>144</v>
      </c>
      <c r="H227" s="204">
        <v>4</v>
      </c>
      <c r="I227" s="205"/>
      <c r="J227" s="206">
        <f t="shared" si="34"/>
        <v>0</v>
      </c>
      <c r="K227" s="202" t="s">
        <v>145</v>
      </c>
      <c r="L227" s="207"/>
      <c r="M227" s="208" t="s">
        <v>21</v>
      </c>
      <c r="N227" s="209" t="s">
        <v>44</v>
      </c>
      <c r="O227" s="39"/>
      <c r="P227" s="210">
        <f t="shared" si="35"/>
        <v>0</v>
      </c>
      <c r="Q227" s="210">
        <v>0</v>
      </c>
      <c r="R227" s="210">
        <f t="shared" si="36"/>
        <v>0</v>
      </c>
      <c r="S227" s="210">
        <v>0</v>
      </c>
      <c r="T227" s="211">
        <f t="shared" si="37"/>
        <v>0</v>
      </c>
      <c r="AR227" s="21" t="s">
        <v>146</v>
      </c>
      <c r="AT227" s="21" t="s">
        <v>136</v>
      </c>
      <c r="AU227" s="21" t="s">
        <v>80</v>
      </c>
      <c r="AY227" s="21" t="s">
        <v>138</v>
      </c>
      <c r="BE227" s="212">
        <f t="shared" si="38"/>
        <v>0</v>
      </c>
      <c r="BF227" s="212">
        <f t="shared" si="39"/>
        <v>0</v>
      </c>
      <c r="BG227" s="212">
        <f t="shared" si="40"/>
        <v>0</v>
      </c>
      <c r="BH227" s="212">
        <f t="shared" si="41"/>
        <v>0</v>
      </c>
      <c r="BI227" s="212">
        <f t="shared" si="42"/>
        <v>0</v>
      </c>
      <c r="BJ227" s="21" t="s">
        <v>80</v>
      </c>
      <c r="BK227" s="212">
        <f t="shared" si="43"/>
        <v>0</v>
      </c>
      <c r="BL227" s="21" t="s">
        <v>146</v>
      </c>
      <c r="BM227" s="21" t="s">
        <v>657</v>
      </c>
    </row>
    <row r="228" spans="2:65" s="1" customFormat="1" ht="25.5" customHeight="1">
      <c r="B228" s="38"/>
      <c r="C228" s="200" t="s">
        <v>658</v>
      </c>
      <c r="D228" s="200" t="s">
        <v>136</v>
      </c>
      <c r="E228" s="201" t="s">
        <v>659</v>
      </c>
      <c r="F228" s="202" t="s">
        <v>660</v>
      </c>
      <c r="G228" s="203" t="s">
        <v>155</v>
      </c>
      <c r="H228" s="204">
        <v>4250</v>
      </c>
      <c r="I228" s="205"/>
      <c r="J228" s="206">
        <f t="shared" si="34"/>
        <v>0</v>
      </c>
      <c r="K228" s="202" t="s">
        <v>145</v>
      </c>
      <c r="L228" s="207"/>
      <c r="M228" s="208" t="s">
        <v>21</v>
      </c>
      <c r="N228" s="209" t="s">
        <v>44</v>
      </c>
      <c r="O228" s="39"/>
      <c r="P228" s="210">
        <f t="shared" si="35"/>
        <v>0</v>
      </c>
      <c r="Q228" s="210">
        <v>0</v>
      </c>
      <c r="R228" s="210">
        <f t="shared" si="36"/>
        <v>0</v>
      </c>
      <c r="S228" s="210">
        <v>0</v>
      </c>
      <c r="T228" s="211">
        <f t="shared" si="37"/>
        <v>0</v>
      </c>
      <c r="AR228" s="21" t="s">
        <v>146</v>
      </c>
      <c r="AT228" s="21" t="s">
        <v>136</v>
      </c>
      <c r="AU228" s="21" t="s">
        <v>80</v>
      </c>
      <c r="AY228" s="21" t="s">
        <v>138</v>
      </c>
      <c r="BE228" s="212">
        <f t="shared" si="38"/>
        <v>0</v>
      </c>
      <c r="BF228" s="212">
        <f t="shared" si="39"/>
        <v>0</v>
      </c>
      <c r="BG228" s="212">
        <f t="shared" si="40"/>
        <v>0</v>
      </c>
      <c r="BH228" s="212">
        <f t="shared" si="41"/>
        <v>0</v>
      </c>
      <c r="BI228" s="212">
        <f t="shared" si="42"/>
        <v>0</v>
      </c>
      <c r="BJ228" s="21" t="s">
        <v>80</v>
      </c>
      <c r="BK228" s="212">
        <f t="shared" si="43"/>
        <v>0</v>
      </c>
      <c r="BL228" s="21" t="s">
        <v>146</v>
      </c>
      <c r="BM228" s="21" t="s">
        <v>661</v>
      </c>
    </row>
    <row r="229" spans="2:65" s="1" customFormat="1" ht="16.5" customHeight="1">
      <c r="B229" s="38"/>
      <c r="C229" s="213" t="s">
        <v>662</v>
      </c>
      <c r="D229" s="213" t="s">
        <v>162</v>
      </c>
      <c r="E229" s="214" t="s">
        <v>663</v>
      </c>
      <c r="F229" s="215" t="s">
        <v>664</v>
      </c>
      <c r="G229" s="216" t="s">
        <v>144</v>
      </c>
      <c r="H229" s="217">
        <v>46</v>
      </c>
      <c r="I229" s="218"/>
      <c r="J229" s="219">
        <f t="shared" si="34"/>
        <v>0</v>
      </c>
      <c r="K229" s="215" t="s">
        <v>145</v>
      </c>
      <c r="L229" s="58"/>
      <c r="M229" s="220" t="s">
        <v>21</v>
      </c>
      <c r="N229" s="221" t="s">
        <v>44</v>
      </c>
      <c r="O229" s="39"/>
      <c r="P229" s="210">
        <f t="shared" si="35"/>
        <v>0</v>
      </c>
      <c r="Q229" s="210">
        <v>0</v>
      </c>
      <c r="R229" s="210">
        <f t="shared" si="36"/>
        <v>0</v>
      </c>
      <c r="S229" s="210">
        <v>0</v>
      </c>
      <c r="T229" s="211">
        <f t="shared" si="37"/>
        <v>0</v>
      </c>
      <c r="AR229" s="21" t="s">
        <v>173</v>
      </c>
      <c r="AT229" s="21" t="s">
        <v>162</v>
      </c>
      <c r="AU229" s="21" t="s">
        <v>80</v>
      </c>
      <c r="AY229" s="21" t="s">
        <v>138</v>
      </c>
      <c r="BE229" s="212">
        <f t="shared" si="38"/>
        <v>0</v>
      </c>
      <c r="BF229" s="212">
        <f t="shared" si="39"/>
        <v>0</v>
      </c>
      <c r="BG229" s="212">
        <f t="shared" si="40"/>
        <v>0</v>
      </c>
      <c r="BH229" s="212">
        <f t="shared" si="41"/>
        <v>0</v>
      </c>
      <c r="BI229" s="212">
        <f t="shared" si="42"/>
        <v>0</v>
      </c>
      <c r="BJ229" s="21" t="s">
        <v>80</v>
      </c>
      <c r="BK229" s="212">
        <f t="shared" si="43"/>
        <v>0</v>
      </c>
      <c r="BL229" s="21" t="s">
        <v>173</v>
      </c>
      <c r="BM229" s="21" t="s">
        <v>665</v>
      </c>
    </row>
    <row r="230" spans="2:65" s="1" customFormat="1" ht="16.5" customHeight="1">
      <c r="B230" s="38"/>
      <c r="C230" s="213" t="s">
        <v>666</v>
      </c>
      <c r="D230" s="213" t="s">
        <v>162</v>
      </c>
      <c r="E230" s="214" t="s">
        <v>667</v>
      </c>
      <c r="F230" s="215" t="s">
        <v>668</v>
      </c>
      <c r="G230" s="216" t="s">
        <v>144</v>
      </c>
      <c r="H230" s="217">
        <v>46</v>
      </c>
      <c r="I230" s="218"/>
      <c r="J230" s="219">
        <f t="shared" si="34"/>
        <v>0</v>
      </c>
      <c r="K230" s="215" t="s">
        <v>145</v>
      </c>
      <c r="L230" s="58"/>
      <c r="M230" s="220" t="s">
        <v>21</v>
      </c>
      <c r="N230" s="221" t="s">
        <v>44</v>
      </c>
      <c r="O230" s="39"/>
      <c r="P230" s="210">
        <f t="shared" si="35"/>
        <v>0</v>
      </c>
      <c r="Q230" s="210">
        <v>0</v>
      </c>
      <c r="R230" s="210">
        <f t="shared" si="36"/>
        <v>0</v>
      </c>
      <c r="S230" s="210">
        <v>0</v>
      </c>
      <c r="T230" s="211">
        <f t="shared" si="37"/>
        <v>0</v>
      </c>
      <c r="AR230" s="21" t="s">
        <v>173</v>
      </c>
      <c r="AT230" s="21" t="s">
        <v>162</v>
      </c>
      <c r="AU230" s="21" t="s">
        <v>80</v>
      </c>
      <c r="AY230" s="21" t="s">
        <v>138</v>
      </c>
      <c r="BE230" s="212">
        <f t="shared" si="38"/>
        <v>0</v>
      </c>
      <c r="BF230" s="212">
        <f t="shared" si="39"/>
        <v>0</v>
      </c>
      <c r="BG230" s="212">
        <f t="shared" si="40"/>
        <v>0</v>
      </c>
      <c r="BH230" s="212">
        <f t="shared" si="41"/>
        <v>0</v>
      </c>
      <c r="BI230" s="212">
        <f t="shared" si="42"/>
        <v>0</v>
      </c>
      <c r="BJ230" s="21" t="s">
        <v>80</v>
      </c>
      <c r="BK230" s="212">
        <f t="shared" si="43"/>
        <v>0</v>
      </c>
      <c r="BL230" s="21" t="s">
        <v>173</v>
      </c>
      <c r="BM230" s="21" t="s">
        <v>669</v>
      </c>
    </row>
    <row r="231" spans="2:65" s="1" customFormat="1" ht="16.5" customHeight="1">
      <c r="B231" s="38"/>
      <c r="C231" s="213" t="s">
        <v>670</v>
      </c>
      <c r="D231" s="213" t="s">
        <v>162</v>
      </c>
      <c r="E231" s="214" t="s">
        <v>671</v>
      </c>
      <c r="F231" s="215" t="s">
        <v>672</v>
      </c>
      <c r="G231" s="216" t="s">
        <v>144</v>
      </c>
      <c r="H231" s="217">
        <v>42</v>
      </c>
      <c r="I231" s="218"/>
      <c r="J231" s="219">
        <f t="shared" si="34"/>
        <v>0</v>
      </c>
      <c r="K231" s="215" t="s">
        <v>145</v>
      </c>
      <c r="L231" s="58"/>
      <c r="M231" s="220" t="s">
        <v>21</v>
      </c>
      <c r="N231" s="221" t="s">
        <v>44</v>
      </c>
      <c r="O231" s="39"/>
      <c r="P231" s="210">
        <f t="shared" si="35"/>
        <v>0</v>
      </c>
      <c r="Q231" s="210">
        <v>0</v>
      </c>
      <c r="R231" s="210">
        <f t="shared" si="36"/>
        <v>0</v>
      </c>
      <c r="S231" s="210">
        <v>0</v>
      </c>
      <c r="T231" s="211">
        <f t="shared" si="37"/>
        <v>0</v>
      </c>
      <c r="AR231" s="21" t="s">
        <v>173</v>
      </c>
      <c r="AT231" s="21" t="s">
        <v>162</v>
      </c>
      <c r="AU231" s="21" t="s">
        <v>80</v>
      </c>
      <c r="AY231" s="21" t="s">
        <v>138</v>
      </c>
      <c r="BE231" s="212">
        <f t="shared" si="38"/>
        <v>0</v>
      </c>
      <c r="BF231" s="212">
        <f t="shared" si="39"/>
        <v>0</v>
      </c>
      <c r="BG231" s="212">
        <f t="shared" si="40"/>
        <v>0</v>
      </c>
      <c r="BH231" s="212">
        <f t="shared" si="41"/>
        <v>0</v>
      </c>
      <c r="BI231" s="212">
        <f t="shared" si="42"/>
        <v>0</v>
      </c>
      <c r="BJ231" s="21" t="s">
        <v>80</v>
      </c>
      <c r="BK231" s="212">
        <f t="shared" si="43"/>
        <v>0</v>
      </c>
      <c r="BL231" s="21" t="s">
        <v>173</v>
      </c>
      <c r="BM231" s="21" t="s">
        <v>673</v>
      </c>
    </row>
    <row r="232" spans="2:65" s="1" customFormat="1" ht="16.5" customHeight="1">
      <c r="B232" s="38"/>
      <c r="C232" s="200" t="s">
        <v>674</v>
      </c>
      <c r="D232" s="200" t="s">
        <v>136</v>
      </c>
      <c r="E232" s="201" t="s">
        <v>675</v>
      </c>
      <c r="F232" s="202" t="s">
        <v>318</v>
      </c>
      <c r="G232" s="203" t="s">
        <v>144</v>
      </c>
      <c r="H232" s="204">
        <v>3</v>
      </c>
      <c r="I232" s="205"/>
      <c r="J232" s="206">
        <f t="shared" si="34"/>
        <v>0</v>
      </c>
      <c r="K232" s="202" t="s">
        <v>21</v>
      </c>
      <c r="L232" s="207"/>
      <c r="M232" s="208" t="s">
        <v>21</v>
      </c>
      <c r="N232" s="209" t="s">
        <v>44</v>
      </c>
      <c r="O232" s="39"/>
      <c r="P232" s="210">
        <f t="shared" si="35"/>
        <v>0</v>
      </c>
      <c r="Q232" s="210">
        <v>0</v>
      </c>
      <c r="R232" s="210">
        <f t="shared" si="36"/>
        <v>0</v>
      </c>
      <c r="S232" s="210">
        <v>0</v>
      </c>
      <c r="T232" s="211">
        <f t="shared" si="37"/>
        <v>0</v>
      </c>
      <c r="AR232" s="21" t="s">
        <v>173</v>
      </c>
      <c r="AT232" s="21" t="s">
        <v>136</v>
      </c>
      <c r="AU232" s="21" t="s">
        <v>80</v>
      </c>
      <c r="AY232" s="21" t="s">
        <v>138</v>
      </c>
      <c r="BE232" s="212">
        <f t="shared" si="38"/>
        <v>0</v>
      </c>
      <c r="BF232" s="212">
        <f t="shared" si="39"/>
        <v>0</v>
      </c>
      <c r="BG232" s="212">
        <f t="shared" si="40"/>
        <v>0</v>
      </c>
      <c r="BH232" s="212">
        <f t="shared" si="41"/>
        <v>0</v>
      </c>
      <c r="BI232" s="212">
        <f t="shared" si="42"/>
        <v>0</v>
      </c>
      <c r="BJ232" s="21" t="s">
        <v>80</v>
      </c>
      <c r="BK232" s="212">
        <f t="shared" si="43"/>
        <v>0</v>
      </c>
      <c r="BL232" s="21" t="s">
        <v>173</v>
      </c>
      <c r="BM232" s="21" t="s">
        <v>676</v>
      </c>
    </row>
    <row r="233" spans="2:65" s="1" customFormat="1" ht="16.5" customHeight="1">
      <c r="B233" s="38"/>
      <c r="C233" s="213" t="s">
        <v>677</v>
      </c>
      <c r="D233" s="213" t="s">
        <v>162</v>
      </c>
      <c r="E233" s="214" t="s">
        <v>678</v>
      </c>
      <c r="F233" s="215" t="s">
        <v>679</v>
      </c>
      <c r="G233" s="216" t="s">
        <v>144</v>
      </c>
      <c r="H233" s="217">
        <v>3</v>
      </c>
      <c r="I233" s="218"/>
      <c r="J233" s="219">
        <f t="shared" si="34"/>
        <v>0</v>
      </c>
      <c r="K233" s="215" t="s">
        <v>145</v>
      </c>
      <c r="L233" s="58"/>
      <c r="M233" s="220" t="s">
        <v>21</v>
      </c>
      <c r="N233" s="221" t="s">
        <v>44</v>
      </c>
      <c r="O233" s="39"/>
      <c r="P233" s="210">
        <f t="shared" si="35"/>
        <v>0</v>
      </c>
      <c r="Q233" s="210">
        <v>0</v>
      </c>
      <c r="R233" s="210">
        <f t="shared" si="36"/>
        <v>0</v>
      </c>
      <c r="S233" s="210">
        <v>0</v>
      </c>
      <c r="T233" s="211">
        <f t="shared" si="37"/>
        <v>0</v>
      </c>
      <c r="AR233" s="21" t="s">
        <v>173</v>
      </c>
      <c r="AT233" s="21" t="s">
        <v>162</v>
      </c>
      <c r="AU233" s="21" t="s">
        <v>80</v>
      </c>
      <c r="AY233" s="21" t="s">
        <v>138</v>
      </c>
      <c r="BE233" s="212">
        <f t="shared" si="38"/>
        <v>0</v>
      </c>
      <c r="BF233" s="212">
        <f t="shared" si="39"/>
        <v>0</v>
      </c>
      <c r="BG233" s="212">
        <f t="shared" si="40"/>
        <v>0</v>
      </c>
      <c r="BH233" s="212">
        <f t="shared" si="41"/>
        <v>0</v>
      </c>
      <c r="BI233" s="212">
        <f t="shared" si="42"/>
        <v>0</v>
      </c>
      <c r="BJ233" s="21" t="s">
        <v>80</v>
      </c>
      <c r="BK233" s="212">
        <f t="shared" si="43"/>
        <v>0</v>
      </c>
      <c r="BL233" s="21" t="s">
        <v>173</v>
      </c>
      <c r="BM233" s="21" t="s">
        <v>680</v>
      </c>
    </row>
    <row r="234" spans="2:65" s="1" customFormat="1" ht="16.5" customHeight="1">
      <c r="B234" s="38"/>
      <c r="C234" s="213" t="s">
        <v>681</v>
      </c>
      <c r="D234" s="213" t="s">
        <v>162</v>
      </c>
      <c r="E234" s="214" t="s">
        <v>682</v>
      </c>
      <c r="F234" s="215" t="s">
        <v>683</v>
      </c>
      <c r="G234" s="216" t="s">
        <v>144</v>
      </c>
      <c r="H234" s="217">
        <v>3</v>
      </c>
      <c r="I234" s="218"/>
      <c r="J234" s="219">
        <f t="shared" si="34"/>
        <v>0</v>
      </c>
      <c r="K234" s="215" t="s">
        <v>145</v>
      </c>
      <c r="L234" s="58"/>
      <c r="M234" s="220" t="s">
        <v>21</v>
      </c>
      <c r="N234" s="221" t="s">
        <v>44</v>
      </c>
      <c r="O234" s="39"/>
      <c r="P234" s="210">
        <f t="shared" si="35"/>
        <v>0</v>
      </c>
      <c r="Q234" s="210">
        <v>0</v>
      </c>
      <c r="R234" s="210">
        <f t="shared" si="36"/>
        <v>0</v>
      </c>
      <c r="S234" s="210">
        <v>0</v>
      </c>
      <c r="T234" s="211">
        <f t="shared" si="37"/>
        <v>0</v>
      </c>
      <c r="AR234" s="21" t="s">
        <v>173</v>
      </c>
      <c r="AT234" s="21" t="s">
        <v>162</v>
      </c>
      <c r="AU234" s="21" t="s">
        <v>80</v>
      </c>
      <c r="AY234" s="21" t="s">
        <v>138</v>
      </c>
      <c r="BE234" s="212">
        <f t="shared" si="38"/>
        <v>0</v>
      </c>
      <c r="BF234" s="212">
        <f t="shared" si="39"/>
        <v>0</v>
      </c>
      <c r="BG234" s="212">
        <f t="shared" si="40"/>
        <v>0</v>
      </c>
      <c r="BH234" s="212">
        <f t="shared" si="41"/>
        <v>0</v>
      </c>
      <c r="BI234" s="212">
        <f t="shared" si="42"/>
        <v>0</v>
      </c>
      <c r="BJ234" s="21" t="s">
        <v>80</v>
      </c>
      <c r="BK234" s="212">
        <f t="shared" si="43"/>
        <v>0</v>
      </c>
      <c r="BL234" s="21" t="s">
        <v>173</v>
      </c>
      <c r="BM234" s="21" t="s">
        <v>684</v>
      </c>
    </row>
    <row r="235" spans="2:65" s="1" customFormat="1" ht="63.75" customHeight="1">
      <c r="B235" s="38"/>
      <c r="C235" s="213" t="s">
        <v>685</v>
      </c>
      <c r="D235" s="213" t="s">
        <v>162</v>
      </c>
      <c r="E235" s="214" t="s">
        <v>686</v>
      </c>
      <c r="F235" s="215" t="s">
        <v>687</v>
      </c>
      <c r="G235" s="216" t="s">
        <v>144</v>
      </c>
      <c r="H235" s="217">
        <v>8</v>
      </c>
      <c r="I235" s="218"/>
      <c r="J235" s="219">
        <f t="shared" si="34"/>
        <v>0</v>
      </c>
      <c r="K235" s="215" t="s">
        <v>145</v>
      </c>
      <c r="L235" s="58"/>
      <c r="M235" s="220" t="s">
        <v>21</v>
      </c>
      <c r="N235" s="221" t="s">
        <v>44</v>
      </c>
      <c r="O235" s="39"/>
      <c r="P235" s="210">
        <f t="shared" si="35"/>
        <v>0</v>
      </c>
      <c r="Q235" s="210">
        <v>0</v>
      </c>
      <c r="R235" s="210">
        <f t="shared" si="36"/>
        <v>0</v>
      </c>
      <c r="S235" s="210">
        <v>0</v>
      </c>
      <c r="T235" s="211">
        <f t="shared" si="37"/>
        <v>0</v>
      </c>
      <c r="AR235" s="21" t="s">
        <v>173</v>
      </c>
      <c r="AT235" s="21" t="s">
        <v>162</v>
      </c>
      <c r="AU235" s="21" t="s">
        <v>80</v>
      </c>
      <c r="AY235" s="21" t="s">
        <v>138</v>
      </c>
      <c r="BE235" s="212">
        <f t="shared" si="38"/>
        <v>0</v>
      </c>
      <c r="BF235" s="212">
        <f t="shared" si="39"/>
        <v>0</v>
      </c>
      <c r="BG235" s="212">
        <f t="shared" si="40"/>
        <v>0</v>
      </c>
      <c r="BH235" s="212">
        <f t="shared" si="41"/>
        <v>0</v>
      </c>
      <c r="BI235" s="212">
        <f t="shared" si="42"/>
        <v>0</v>
      </c>
      <c r="BJ235" s="21" t="s">
        <v>80</v>
      </c>
      <c r="BK235" s="212">
        <f t="shared" si="43"/>
        <v>0</v>
      </c>
      <c r="BL235" s="21" t="s">
        <v>173</v>
      </c>
      <c r="BM235" s="21" t="s">
        <v>688</v>
      </c>
    </row>
    <row r="236" spans="2:65" s="1" customFormat="1" ht="16.5" customHeight="1">
      <c r="B236" s="38"/>
      <c r="C236" s="213" t="s">
        <v>689</v>
      </c>
      <c r="D236" s="213" t="s">
        <v>162</v>
      </c>
      <c r="E236" s="214" t="s">
        <v>690</v>
      </c>
      <c r="F236" s="215" t="s">
        <v>691</v>
      </c>
      <c r="G236" s="216" t="s">
        <v>144</v>
      </c>
      <c r="H236" s="217">
        <v>3</v>
      </c>
      <c r="I236" s="218"/>
      <c r="J236" s="219">
        <f t="shared" si="34"/>
        <v>0</v>
      </c>
      <c r="K236" s="215" t="s">
        <v>145</v>
      </c>
      <c r="L236" s="58"/>
      <c r="M236" s="220" t="s">
        <v>21</v>
      </c>
      <c r="N236" s="221" t="s">
        <v>44</v>
      </c>
      <c r="O236" s="39"/>
      <c r="P236" s="210">
        <f t="shared" si="35"/>
        <v>0</v>
      </c>
      <c r="Q236" s="210">
        <v>0</v>
      </c>
      <c r="R236" s="210">
        <f t="shared" si="36"/>
        <v>0</v>
      </c>
      <c r="S236" s="210">
        <v>0</v>
      </c>
      <c r="T236" s="211">
        <f t="shared" si="37"/>
        <v>0</v>
      </c>
      <c r="AR236" s="21" t="s">
        <v>173</v>
      </c>
      <c r="AT236" s="21" t="s">
        <v>162</v>
      </c>
      <c r="AU236" s="21" t="s">
        <v>80</v>
      </c>
      <c r="AY236" s="21" t="s">
        <v>138</v>
      </c>
      <c r="BE236" s="212">
        <f t="shared" si="38"/>
        <v>0</v>
      </c>
      <c r="BF236" s="212">
        <f t="shared" si="39"/>
        <v>0</v>
      </c>
      <c r="BG236" s="212">
        <f t="shared" si="40"/>
        <v>0</v>
      </c>
      <c r="BH236" s="212">
        <f t="shared" si="41"/>
        <v>0</v>
      </c>
      <c r="BI236" s="212">
        <f t="shared" si="42"/>
        <v>0</v>
      </c>
      <c r="BJ236" s="21" t="s">
        <v>80</v>
      </c>
      <c r="BK236" s="212">
        <f t="shared" si="43"/>
        <v>0</v>
      </c>
      <c r="BL236" s="21" t="s">
        <v>173</v>
      </c>
      <c r="BM236" s="21" t="s">
        <v>692</v>
      </c>
    </row>
    <row r="237" spans="2:65" s="1" customFormat="1" ht="16.5" customHeight="1">
      <c r="B237" s="38"/>
      <c r="C237" s="200" t="s">
        <v>693</v>
      </c>
      <c r="D237" s="200" t="s">
        <v>136</v>
      </c>
      <c r="E237" s="201" t="s">
        <v>694</v>
      </c>
      <c r="F237" s="202" t="s">
        <v>695</v>
      </c>
      <c r="G237" s="203" t="s">
        <v>21</v>
      </c>
      <c r="H237" s="204">
        <v>2</v>
      </c>
      <c r="I237" s="205"/>
      <c r="J237" s="206">
        <f t="shared" si="34"/>
        <v>0</v>
      </c>
      <c r="K237" s="202" t="s">
        <v>21</v>
      </c>
      <c r="L237" s="207"/>
      <c r="M237" s="208" t="s">
        <v>21</v>
      </c>
      <c r="N237" s="209" t="s">
        <v>44</v>
      </c>
      <c r="O237" s="39"/>
      <c r="P237" s="210">
        <f t="shared" si="35"/>
        <v>0</v>
      </c>
      <c r="Q237" s="210">
        <v>0</v>
      </c>
      <c r="R237" s="210">
        <f t="shared" si="36"/>
        <v>0</v>
      </c>
      <c r="S237" s="210">
        <v>0</v>
      </c>
      <c r="T237" s="211">
        <f t="shared" si="37"/>
        <v>0</v>
      </c>
      <c r="AR237" s="21" t="s">
        <v>173</v>
      </c>
      <c r="AT237" s="21" t="s">
        <v>136</v>
      </c>
      <c r="AU237" s="21" t="s">
        <v>80</v>
      </c>
      <c r="AY237" s="21" t="s">
        <v>138</v>
      </c>
      <c r="BE237" s="212">
        <f t="shared" si="38"/>
        <v>0</v>
      </c>
      <c r="BF237" s="212">
        <f t="shared" si="39"/>
        <v>0</v>
      </c>
      <c r="BG237" s="212">
        <f t="shared" si="40"/>
        <v>0</v>
      </c>
      <c r="BH237" s="212">
        <f t="shared" si="41"/>
        <v>0</v>
      </c>
      <c r="BI237" s="212">
        <f t="shared" si="42"/>
        <v>0</v>
      </c>
      <c r="BJ237" s="21" t="s">
        <v>80</v>
      </c>
      <c r="BK237" s="212">
        <f t="shared" si="43"/>
        <v>0</v>
      </c>
      <c r="BL237" s="21" t="s">
        <v>173</v>
      </c>
      <c r="BM237" s="21" t="s">
        <v>696</v>
      </c>
    </row>
    <row r="238" spans="2:65" s="1" customFormat="1" ht="16.5" customHeight="1">
      <c r="B238" s="38"/>
      <c r="C238" s="213" t="s">
        <v>697</v>
      </c>
      <c r="D238" s="213" t="s">
        <v>162</v>
      </c>
      <c r="E238" s="214" t="s">
        <v>698</v>
      </c>
      <c r="F238" s="215" t="s">
        <v>699</v>
      </c>
      <c r="G238" s="216" t="s">
        <v>144</v>
      </c>
      <c r="H238" s="217">
        <v>1</v>
      </c>
      <c r="I238" s="218"/>
      <c r="J238" s="219">
        <f t="shared" si="34"/>
        <v>0</v>
      </c>
      <c r="K238" s="215" t="s">
        <v>145</v>
      </c>
      <c r="L238" s="58"/>
      <c r="M238" s="220" t="s">
        <v>21</v>
      </c>
      <c r="N238" s="221" t="s">
        <v>44</v>
      </c>
      <c r="O238" s="39"/>
      <c r="P238" s="210">
        <f t="shared" si="35"/>
        <v>0</v>
      </c>
      <c r="Q238" s="210">
        <v>0</v>
      </c>
      <c r="R238" s="210">
        <f t="shared" si="36"/>
        <v>0</v>
      </c>
      <c r="S238" s="210">
        <v>0</v>
      </c>
      <c r="T238" s="211">
        <f t="shared" si="37"/>
        <v>0</v>
      </c>
      <c r="AR238" s="21" t="s">
        <v>173</v>
      </c>
      <c r="AT238" s="21" t="s">
        <v>162</v>
      </c>
      <c r="AU238" s="21" t="s">
        <v>80</v>
      </c>
      <c r="AY238" s="21" t="s">
        <v>138</v>
      </c>
      <c r="BE238" s="212">
        <f t="shared" si="38"/>
        <v>0</v>
      </c>
      <c r="BF238" s="212">
        <f t="shared" si="39"/>
        <v>0</v>
      </c>
      <c r="BG238" s="212">
        <f t="shared" si="40"/>
        <v>0</v>
      </c>
      <c r="BH238" s="212">
        <f t="shared" si="41"/>
        <v>0</v>
      </c>
      <c r="BI238" s="212">
        <f t="shared" si="42"/>
        <v>0</v>
      </c>
      <c r="BJ238" s="21" t="s">
        <v>80</v>
      </c>
      <c r="BK238" s="212">
        <f t="shared" si="43"/>
        <v>0</v>
      </c>
      <c r="BL238" s="21" t="s">
        <v>173</v>
      </c>
      <c r="BM238" s="21" t="s">
        <v>700</v>
      </c>
    </row>
    <row r="239" spans="2:65" s="1" customFormat="1" ht="25.5" customHeight="1">
      <c r="B239" s="38"/>
      <c r="C239" s="213" t="s">
        <v>701</v>
      </c>
      <c r="D239" s="213" t="s">
        <v>162</v>
      </c>
      <c r="E239" s="214" t="s">
        <v>702</v>
      </c>
      <c r="F239" s="215" t="s">
        <v>703</v>
      </c>
      <c r="G239" s="216" t="s">
        <v>144</v>
      </c>
      <c r="H239" s="217">
        <v>1</v>
      </c>
      <c r="I239" s="218"/>
      <c r="J239" s="219">
        <f t="shared" si="34"/>
        <v>0</v>
      </c>
      <c r="K239" s="215" t="s">
        <v>145</v>
      </c>
      <c r="L239" s="58"/>
      <c r="M239" s="220" t="s">
        <v>21</v>
      </c>
      <c r="N239" s="221" t="s">
        <v>44</v>
      </c>
      <c r="O239" s="39"/>
      <c r="P239" s="210">
        <f t="shared" si="35"/>
        <v>0</v>
      </c>
      <c r="Q239" s="210">
        <v>0</v>
      </c>
      <c r="R239" s="210">
        <f t="shared" si="36"/>
        <v>0</v>
      </c>
      <c r="S239" s="210">
        <v>0</v>
      </c>
      <c r="T239" s="211">
        <f t="shared" si="37"/>
        <v>0</v>
      </c>
      <c r="AR239" s="21" t="s">
        <v>173</v>
      </c>
      <c r="AT239" s="21" t="s">
        <v>162</v>
      </c>
      <c r="AU239" s="21" t="s">
        <v>80</v>
      </c>
      <c r="AY239" s="21" t="s">
        <v>138</v>
      </c>
      <c r="BE239" s="212">
        <f t="shared" si="38"/>
        <v>0</v>
      </c>
      <c r="BF239" s="212">
        <f t="shared" si="39"/>
        <v>0</v>
      </c>
      <c r="BG239" s="212">
        <f t="shared" si="40"/>
        <v>0</v>
      </c>
      <c r="BH239" s="212">
        <f t="shared" si="41"/>
        <v>0</v>
      </c>
      <c r="BI239" s="212">
        <f t="shared" si="42"/>
        <v>0</v>
      </c>
      <c r="BJ239" s="21" t="s">
        <v>80</v>
      </c>
      <c r="BK239" s="212">
        <f t="shared" si="43"/>
        <v>0</v>
      </c>
      <c r="BL239" s="21" t="s">
        <v>173</v>
      </c>
      <c r="BM239" s="21" t="s">
        <v>704</v>
      </c>
    </row>
    <row r="240" spans="2:65" s="1" customFormat="1" ht="16.5" customHeight="1">
      <c r="B240" s="38"/>
      <c r="C240" s="213" t="s">
        <v>705</v>
      </c>
      <c r="D240" s="213" t="s">
        <v>162</v>
      </c>
      <c r="E240" s="214" t="s">
        <v>706</v>
      </c>
      <c r="F240" s="215" t="s">
        <v>707</v>
      </c>
      <c r="G240" s="216" t="s">
        <v>144</v>
      </c>
      <c r="H240" s="217">
        <v>2</v>
      </c>
      <c r="I240" s="218"/>
      <c r="J240" s="219">
        <f t="shared" si="34"/>
        <v>0</v>
      </c>
      <c r="K240" s="215" t="s">
        <v>145</v>
      </c>
      <c r="L240" s="58"/>
      <c r="M240" s="220" t="s">
        <v>21</v>
      </c>
      <c r="N240" s="221" t="s">
        <v>44</v>
      </c>
      <c r="O240" s="39"/>
      <c r="P240" s="210">
        <f t="shared" si="35"/>
        <v>0</v>
      </c>
      <c r="Q240" s="210">
        <v>0</v>
      </c>
      <c r="R240" s="210">
        <f t="shared" si="36"/>
        <v>0</v>
      </c>
      <c r="S240" s="210">
        <v>0</v>
      </c>
      <c r="T240" s="211">
        <f t="shared" si="37"/>
        <v>0</v>
      </c>
      <c r="AR240" s="21" t="s">
        <v>173</v>
      </c>
      <c r="AT240" s="21" t="s">
        <v>162</v>
      </c>
      <c r="AU240" s="21" t="s">
        <v>80</v>
      </c>
      <c r="AY240" s="21" t="s">
        <v>138</v>
      </c>
      <c r="BE240" s="212">
        <f t="shared" si="38"/>
        <v>0</v>
      </c>
      <c r="BF240" s="212">
        <f t="shared" si="39"/>
        <v>0</v>
      </c>
      <c r="BG240" s="212">
        <f t="shared" si="40"/>
        <v>0</v>
      </c>
      <c r="BH240" s="212">
        <f t="shared" si="41"/>
        <v>0</v>
      </c>
      <c r="BI240" s="212">
        <f t="shared" si="42"/>
        <v>0</v>
      </c>
      <c r="BJ240" s="21" t="s">
        <v>80</v>
      </c>
      <c r="BK240" s="212">
        <f t="shared" si="43"/>
        <v>0</v>
      </c>
      <c r="BL240" s="21" t="s">
        <v>173</v>
      </c>
      <c r="BM240" s="21" t="s">
        <v>708</v>
      </c>
    </row>
    <row r="241" spans="2:65" s="1" customFormat="1" ht="16.5" customHeight="1">
      <c r="B241" s="38"/>
      <c r="C241" s="213" t="s">
        <v>709</v>
      </c>
      <c r="D241" s="213" t="s">
        <v>162</v>
      </c>
      <c r="E241" s="214" t="s">
        <v>710</v>
      </c>
      <c r="F241" s="215" t="s">
        <v>711</v>
      </c>
      <c r="G241" s="216" t="s">
        <v>712</v>
      </c>
      <c r="H241" s="217">
        <v>4.25</v>
      </c>
      <c r="I241" s="218"/>
      <c r="J241" s="219">
        <f t="shared" ref="J241:J272" si="44">ROUND(I241*H241,2)</f>
        <v>0</v>
      </c>
      <c r="K241" s="215" t="s">
        <v>145</v>
      </c>
      <c r="L241" s="58"/>
      <c r="M241" s="220" t="s">
        <v>21</v>
      </c>
      <c r="N241" s="221" t="s">
        <v>44</v>
      </c>
      <c r="O241" s="39"/>
      <c r="P241" s="210">
        <f t="shared" ref="P241:P272" si="45">O241*H241</f>
        <v>0</v>
      </c>
      <c r="Q241" s="210">
        <v>0</v>
      </c>
      <c r="R241" s="210">
        <f t="shared" ref="R241:R272" si="46">Q241*H241</f>
        <v>0</v>
      </c>
      <c r="S241" s="210">
        <v>0</v>
      </c>
      <c r="T241" s="211">
        <f t="shared" ref="T241:T272" si="47">S241*H241</f>
        <v>0</v>
      </c>
      <c r="AR241" s="21" t="s">
        <v>173</v>
      </c>
      <c r="AT241" s="21" t="s">
        <v>162</v>
      </c>
      <c r="AU241" s="21" t="s">
        <v>80</v>
      </c>
      <c r="AY241" s="21" t="s">
        <v>138</v>
      </c>
      <c r="BE241" s="212">
        <f t="shared" ref="BE241:BE269" si="48">IF(N241="základní",J241,0)</f>
        <v>0</v>
      </c>
      <c r="BF241" s="212">
        <f t="shared" ref="BF241:BF269" si="49">IF(N241="snížená",J241,0)</f>
        <v>0</v>
      </c>
      <c r="BG241" s="212">
        <f t="shared" ref="BG241:BG269" si="50">IF(N241="zákl. přenesená",J241,0)</f>
        <v>0</v>
      </c>
      <c r="BH241" s="212">
        <f t="shared" ref="BH241:BH269" si="51">IF(N241="sníž. přenesená",J241,0)</f>
        <v>0</v>
      </c>
      <c r="BI241" s="212">
        <f t="shared" ref="BI241:BI269" si="52">IF(N241="nulová",J241,0)</f>
        <v>0</v>
      </c>
      <c r="BJ241" s="21" t="s">
        <v>80</v>
      </c>
      <c r="BK241" s="212">
        <f t="shared" ref="BK241:BK269" si="53">ROUND(I241*H241,2)</f>
        <v>0</v>
      </c>
      <c r="BL241" s="21" t="s">
        <v>173</v>
      </c>
      <c r="BM241" s="21" t="s">
        <v>713</v>
      </c>
    </row>
    <row r="242" spans="2:65" s="1" customFormat="1" ht="25.5" customHeight="1">
      <c r="B242" s="38"/>
      <c r="C242" s="200" t="s">
        <v>714</v>
      </c>
      <c r="D242" s="200" t="s">
        <v>136</v>
      </c>
      <c r="E242" s="201" t="s">
        <v>715</v>
      </c>
      <c r="F242" s="202" t="s">
        <v>716</v>
      </c>
      <c r="G242" s="203" t="s">
        <v>144</v>
      </c>
      <c r="H242" s="204">
        <v>8</v>
      </c>
      <c r="I242" s="205"/>
      <c r="J242" s="206">
        <f t="shared" si="44"/>
        <v>0</v>
      </c>
      <c r="K242" s="202" t="s">
        <v>145</v>
      </c>
      <c r="L242" s="207"/>
      <c r="M242" s="208" t="s">
        <v>21</v>
      </c>
      <c r="N242" s="209" t="s">
        <v>44</v>
      </c>
      <c r="O242" s="39"/>
      <c r="P242" s="210">
        <f t="shared" si="45"/>
        <v>0</v>
      </c>
      <c r="Q242" s="210">
        <v>0</v>
      </c>
      <c r="R242" s="210">
        <f t="shared" si="46"/>
        <v>0</v>
      </c>
      <c r="S242" s="210">
        <v>0</v>
      </c>
      <c r="T242" s="211">
        <f t="shared" si="47"/>
        <v>0</v>
      </c>
      <c r="AR242" s="21" t="s">
        <v>146</v>
      </c>
      <c r="AT242" s="21" t="s">
        <v>136</v>
      </c>
      <c r="AU242" s="21" t="s">
        <v>80</v>
      </c>
      <c r="AY242" s="21" t="s">
        <v>138</v>
      </c>
      <c r="BE242" s="212">
        <f t="shared" si="48"/>
        <v>0</v>
      </c>
      <c r="BF242" s="212">
        <f t="shared" si="49"/>
        <v>0</v>
      </c>
      <c r="BG242" s="212">
        <f t="shared" si="50"/>
        <v>0</v>
      </c>
      <c r="BH242" s="212">
        <f t="shared" si="51"/>
        <v>0</v>
      </c>
      <c r="BI242" s="212">
        <f t="shared" si="52"/>
        <v>0</v>
      </c>
      <c r="BJ242" s="21" t="s">
        <v>80</v>
      </c>
      <c r="BK242" s="212">
        <f t="shared" si="53"/>
        <v>0</v>
      </c>
      <c r="BL242" s="21" t="s">
        <v>146</v>
      </c>
      <c r="BM242" s="21" t="s">
        <v>717</v>
      </c>
    </row>
    <row r="243" spans="2:65" s="1" customFormat="1" ht="16.5" customHeight="1">
      <c r="B243" s="38"/>
      <c r="C243" s="200" t="s">
        <v>718</v>
      </c>
      <c r="D243" s="200" t="s">
        <v>136</v>
      </c>
      <c r="E243" s="201" t="s">
        <v>719</v>
      </c>
      <c r="F243" s="202" t="s">
        <v>720</v>
      </c>
      <c r="G243" s="203" t="s">
        <v>144</v>
      </c>
      <c r="H243" s="204">
        <v>46</v>
      </c>
      <c r="I243" s="205"/>
      <c r="J243" s="206">
        <f t="shared" si="44"/>
        <v>0</v>
      </c>
      <c r="K243" s="202" t="s">
        <v>145</v>
      </c>
      <c r="L243" s="207"/>
      <c r="M243" s="208" t="s">
        <v>21</v>
      </c>
      <c r="N243" s="209" t="s">
        <v>44</v>
      </c>
      <c r="O243" s="39"/>
      <c r="P243" s="210">
        <f t="shared" si="45"/>
        <v>0</v>
      </c>
      <c r="Q243" s="210">
        <v>0</v>
      </c>
      <c r="R243" s="210">
        <f t="shared" si="46"/>
        <v>0</v>
      </c>
      <c r="S243" s="210">
        <v>0</v>
      </c>
      <c r="T243" s="211">
        <f t="shared" si="47"/>
        <v>0</v>
      </c>
      <c r="AR243" s="21" t="s">
        <v>146</v>
      </c>
      <c r="AT243" s="21" t="s">
        <v>136</v>
      </c>
      <c r="AU243" s="21" t="s">
        <v>80</v>
      </c>
      <c r="AY243" s="21" t="s">
        <v>138</v>
      </c>
      <c r="BE243" s="212">
        <f t="shared" si="48"/>
        <v>0</v>
      </c>
      <c r="BF243" s="212">
        <f t="shared" si="49"/>
        <v>0</v>
      </c>
      <c r="BG243" s="212">
        <f t="shared" si="50"/>
        <v>0</v>
      </c>
      <c r="BH243" s="212">
        <f t="shared" si="51"/>
        <v>0</v>
      </c>
      <c r="BI243" s="212">
        <f t="shared" si="52"/>
        <v>0</v>
      </c>
      <c r="BJ243" s="21" t="s">
        <v>80</v>
      </c>
      <c r="BK243" s="212">
        <f t="shared" si="53"/>
        <v>0</v>
      </c>
      <c r="BL243" s="21" t="s">
        <v>146</v>
      </c>
      <c r="BM243" s="21" t="s">
        <v>721</v>
      </c>
    </row>
    <row r="244" spans="2:65" s="1" customFormat="1" ht="16.5" customHeight="1">
      <c r="B244" s="38"/>
      <c r="C244" s="200" t="s">
        <v>722</v>
      </c>
      <c r="D244" s="200" t="s">
        <v>136</v>
      </c>
      <c r="E244" s="201" t="s">
        <v>723</v>
      </c>
      <c r="F244" s="202" t="s">
        <v>724</v>
      </c>
      <c r="G244" s="203" t="s">
        <v>144</v>
      </c>
      <c r="H244" s="204">
        <v>46</v>
      </c>
      <c r="I244" s="205"/>
      <c r="J244" s="206">
        <f t="shared" si="44"/>
        <v>0</v>
      </c>
      <c r="K244" s="202" t="s">
        <v>145</v>
      </c>
      <c r="L244" s="207"/>
      <c r="M244" s="208" t="s">
        <v>21</v>
      </c>
      <c r="N244" s="209" t="s">
        <v>44</v>
      </c>
      <c r="O244" s="39"/>
      <c r="P244" s="210">
        <f t="shared" si="45"/>
        <v>0</v>
      </c>
      <c r="Q244" s="210">
        <v>0</v>
      </c>
      <c r="R244" s="210">
        <f t="shared" si="46"/>
        <v>0</v>
      </c>
      <c r="S244" s="210">
        <v>0</v>
      </c>
      <c r="T244" s="211">
        <f t="shared" si="47"/>
        <v>0</v>
      </c>
      <c r="AR244" s="21" t="s">
        <v>146</v>
      </c>
      <c r="AT244" s="21" t="s">
        <v>136</v>
      </c>
      <c r="AU244" s="21" t="s">
        <v>80</v>
      </c>
      <c r="AY244" s="21" t="s">
        <v>138</v>
      </c>
      <c r="BE244" s="212">
        <f t="shared" si="48"/>
        <v>0</v>
      </c>
      <c r="BF244" s="212">
        <f t="shared" si="49"/>
        <v>0</v>
      </c>
      <c r="BG244" s="212">
        <f t="shared" si="50"/>
        <v>0</v>
      </c>
      <c r="BH244" s="212">
        <f t="shared" si="51"/>
        <v>0</v>
      </c>
      <c r="BI244" s="212">
        <f t="shared" si="52"/>
        <v>0</v>
      </c>
      <c r="BJ244" s="21" t="s">
        <v>80</v>
      </c>
      <c r="BK244" s="212">
        <f t="shared" si="53"/>
        <v>0</v>
      </c>
      <c r="BL244" s="21" t="s">
        <v>146</v>
      </c>
      <c r="BM244" s="21" t="s">
        <v>725</v>
      </c>
    </row>
    <row r="245" spans="2:65" s="1" customFormat="1" ht="16.5" customHeight="1">
      <c r="B245" s="38"/>
      <c r="C245" s="200" t="s">
        <v>726</v>
      </c>
      <c r="D245" s="200" t="s">
        <v>136</v>
      </c>
      <c r="E245" s="201" t="s">
        <v>727</v>
      </c>
      <c r="F245" s="202" t="s">
        <v>728</v>
      </c>
      <c r="G245" s="203" t="s">
        <v>144</v>
      </c>
      <c r="H245" s="204">
        <v>46</v>
      </c>
      <c r="I245" s="205"/>
      <c r="J245" s="206">
        <f t="shared" si="44"/>
        <v>0</v>
      </c>
      <c r="K245" s="202" t="s">
        <v>145</v>
      </c>
      <c r="L245" s="207"/>
      <c r="M245" s="208" t="s">
        <v>21</v>
      </c>
      <c r="N245" s="209" t="s">
        <v>44</v>
      </c>
      <c r="O245" s="39"/>
      <c r="P245" s="210">
        <f t="shared" si="45"/>
        <v>0</v>
      </c>
      <c r="Q245" s="210">
        <v>0</v>
      </c>
      <c r="R245" s="210">
        <f t="shared" si="46"/>
        <v>0</v>
      </c>
      <c r="S245" s="210">
        <v>0</v>
      </c>
      <c r="T245" s="211">
        <f t="shared" si="47"/>
        <v>0</v>
      </c>
      <c r="AR245" s="21" t="s">
        <v>146</v>
      </c>
      <c r="AT245" s="21" t="s">
        <v>136</v>
      </c>
      <c r="AU245" s="21" t="s">
        <v>80</v>
      </c>
      <c r="AY245" s="21" t="s">
        <v>138</v>
      </c>
      <c r="BE245" s="212">
        <f t="shared" si="48"/>
        <v>0</v>
      </c>
      <c r="BF245" s="212">
        <f t="shared" si="49"/>
        <v>0</v>
      </c>
      <c r="BG245" s="212">
        <f t="shared" si="50"/>
        <v>0</v>
      </c>
      <c r="BH245" s="212">
        <f t="shared" si="51"/>
        <v>0</v>
      </c>
      <c r="BI245" s="212">
        <f t="shared" si="52"/>
        <v>0</v>
      </c>
      <c r="BJ245" s="21" t="s">
        <v>80</v>
      </c>
      <c r="BK245" s="212">
        <f t="shared" si="53"/>
        <v>0</v>
      </c>
      <c r="BL245" s="21" t="s">
        <v>146</v>
      </c>
      <c r="BM245" s="21" t="s">
        <v>729</v>
      </c>
    </row>
    <row r="246" spans="2:65" s="1" customFormat="1" ht="16.5" customHeight="1">
      <c r="B246" s="38"/>
      <c r="C246" s="200" t="s">
        <v>730</v>
      </c>
      <c r="D246" s="200" t="s">
        <v>136</v>
      </c>
      <c r="E246" s="201" t="s">
        <v>731</v>
      </c>
      <c r="F246" s="202" t="s">
        <v>732</v>
      </c>
      <c r="G246" s="203" t="s">
        <v>144</v>
      </c>
      <c r="H246" s="204">
        <v>46</v>
      </c>
      <c r="I246" s="205"/>
      <c r="J246" s="206">
        <f t="shared" si="44"/>
        <v>0</v>
      </c>
      <c r="K246" s="202" t="s">
        <v>145</v>
      </c>
      <c r="L246" s="207"/>
      <c r="M246" s="208" t="s">
        <v>21</v>
      </c>
      <c r="N246" s="209" t="s">
        <v>44</v>
      </c>
      <c r="O246" s="39"/>
      <c r="P246" s="210">
        <f t="shared" si="45"/>
        <v>0</v>
      </c>
      <c r="Q246" s="210">
        <v>0</v>
      </c>
      <c r="R246" s="210">
        <f t="shared" si="46"/>
        <v>0</v>
      </c>
      <c r="S246" s="210">
        <v>0</v>
      </c>
      <c r="T246" s="211">
        <f t="shared" si="47"/>
        <v>0</v>
      </c>
      <c r="AR246" s="21" t="s">
        <v>146</v>
      </c>
      <c r="AT246" s="21" t="s">
        <v>136</v>
      </c>
      <c r="AU246" s="21" t="s">
        <v>80</v>
      </c>
      <c r="AY246" s="21" t="s">
        <v>138</v>
      </c>
      <c r="BE246" s="212">
        <f t="shared" si="48"/>
        <v>0</v>
      </c>
      <c r="BF246" s="212">
        <f t="shared" si="49"/>
        <v>0</v>
      </c>
      <c r="BG246" s="212">
        <f t="shared" si="50"/>
        <v>0</v>
      </c>
      <c r="BH246" s="212">
        <f t="shared" si="51"/>
        <v>0</v>
      </c>
      <c r="BI246" s="212">
        <f t="shared" si="52"/>
        <v>0</v>
      </c>
      <c r="BJ246" s="21" t="s">
        <v>80</v>
      </c>
      <c r="BK246" s="212">
        <f t="shared" si="53"/>
        <v>0</v>
      </c>
      <c r="BL246" s="21" t="s">
        <v>146</v>
      </c>
      <c r="BM246" s="21" t="s">
        <v>733</v>
      </c>
    </row>
    <row r="247" spans="2:65" s="1" customFormat="1" ht="16.5" customHeight="1">
      <c r="B247" s="38"/>
      <c r="C247" s="200" t="s">
        <v>734</v>
      </c>
      <c r="D247" s="200" t="s">
        <v>136</v>
      </c>
      <c r="E247" s="201" t="s">
        <v>735</v>
      </c>
      <c r="F247" s="202" t="s">
        <v>736</v>
      </c>
      <c r="G247" s="203" t="s">
        <v>144</v>
      </c>
      <c r="H247" s="204">
        <v>46</v>
      </c>
      <c r="I247" s="205"/>
      <c r="J247" s="206">
        <f t="shared" si="44"/>
        <v>0</v>
      </c>
      <c r="K247" s="202" t="s">
        <v>145</v>
      </c>
      <c r="L247" s="207"/>
      <c r="M247" s="208" t="s">
        <v>21</v>
      </c>
      <c r="N247" s="209" t="s">
        <v>44</v>
      </c>
      <c r="O247" s="39"/>
      <c r="P247" s="210">
        <f t="shared" si="45"/>
        <v>0</v>
      </c>
      <c r="Q247" s="210">
        <v>0</v>
      </c>
      <c r="R247" s="210">
        <f t="shared" si="46"/>
        <v>0</v>
      </c>
      <c r="S247" s="210">
        <v>0</v>
      </c>
      <c r="T247" s="211">
        <f t="shared" si="47"/>
        <v>0</v>
      </c>
      <c r="AR247" s="21" t="s">
        <v>146</v>
      </c>
      <c r="AT247" s="21" t="s">
        <v>136</v>
      </c>
      <c r="AU247" s="21" t="s">
        <v>80</v>
      </c>
      <c r="AY247" s="21" t="s">
        <v>138</v>
      </c>
      <c r="BE247" s="212">
        <f t="shared" si="48"/>
        <v>0</v>
      </c>
      <c r="BF247" s="212">
        <f t="shared" si="49"/>
        <v>0</v>
      </c>
      <c r="BG247" s="212">
        <f t="shared" si="50"/>
        <v>0</v>
      </c>
      <c r="BH247" s="212">
        <f t="shared" si="51"/>
        <v>0</v>
      </c>
      <c r="BI247" s="212">
        <f t="shared" si="52"/>
        <v>0</v>
      </c>
      <c r="BJ247" s="21" t="s">
        <v>80</v>
      </c>
      <c r="BK247" s="212">
        <f t="shared" si="53"/>
        <v>0</v>
      </c>
      <c r="BL247" s="21" t="s">
        <v>146</v>
      </c>
      <c r="BM247" s="21" t="s">
        <v>737</v>
      </c>
    </row>
    <row r="248" spans="2:65" s="1" customFormat="1" ht="16.5" customHeight="1">
      <c r="B248" s="38"/>
      <c r="C248" s="200" t="s">
        <v>738</v>
      </c>
      <c r="D248" s="200" t="s">
        <v>136</v>
      </c>
      <c r="E248" s="201" t="s">
        <v>739</v>
      </c>
      <c r="F248" s="202" t="s">
        <v>740</v>
      </c>
      <c r="G248" s="203" t="s">
        <v>144</v>
      </c>
      <c r="H248" s="204">
        <v>46</v>
      </c>
      <c r="I248" s="205"/>
      <c r="J248" s="206">
        <f t="shared" si="44"/>
        <v>0</v>
      </c>
      <c r="K248" s="202" t="s">
        <v>145</v>
      </c>
      <c r="L248" s="207"/>
      <c r="M248" s="208" t="s">
        <v>21</v>
      </c>
      <c r="N248" s="209" t="s">
        <v>44</v>
      </c>
      <c r="O248" s="39"/>
      <c r="P248" s="210">
        <f t="shared" si="45"/>
        <v>0</v>
      </c>
      <c r="Q248" s="210">
        <v>0</v>
      </c>
      <c r="R248" s="210">
        <f t="shared" si="46"/>
        <v>0</v>
      </c>
      <c r="S248" s="210">
        <v>0</v>
      </c>
      <c r="T248" s="211">
        <f t="shared" si="47"/>
        <v>0</v>
      </c>
      <c r="AR248" s="21" t="s">
        <v>146</v>
      </c>
      <c r="AT248" s="21" t="s">
        <v>136</v>
      </c>
      <c r="AU248" s="21" t="s">
        <v>80</v>
      </c>
      <c r="AY248" s="21" t="s">
        <v>138</v>
      </c>
      <c r="BE248" s="212">
        <f t="shared" si="48"/>
        <v>0</v>
      </c>
      <c r="BF248" s="212">
        <f t="shared" si="49"/>
        <v>0</v>
      </c>
      <c r="BG248" s="212">
        <f t="shared" si="50"/>
        <v>0</v>
      </c>
      <c r="BH248" s="212">
        <f t="shared" si="51"/>
        <v>0</v>
      </c>
      <c r="BI248" s="212">
        <f t="shared" si="52"/>
        <v>0</v>
      </c>
      <c r="BJ248" s="21" t="s">
        <v>80</v>
      </c>
      <c r="BK248" s="212">
        <f t="shared" si="53"/>
        <v>0</v>
      </c>
      <c r="BL248" s="21" t="s">
        <v>146</v>
      </c>
      <c r="BM248" s="21" t="s">
        <v>741</v>
      </c>
    </row>
    <row r="249" spans="2:65" s="1" customFormat="1" ht="16.5" customHeight="1">
      <c r="B249" s="38"/>
      <c r="C249" s="200" t="s">
        <v>742</v>
      </c>
      <c r="D249" s="200" t="s">
        <v>136</v>
      </c>
      <c r="E249" s="201" t="s">
        <v>743</v>
      </c>
      <c r="F249" s="202" t="s">
        <v>744</v>
      </c>
      <c r="G249" s="203" t="s">
        <v>745</v>
      </c>
      <c r="H249" s="204">
        <v>46</v>
      </c>
      <c r="I249" s="205"/>
      <c r="J249" s="206">
        <f t="shared" si="44"/>
        <v>0</v>
      </c>
      <c r="K249" s="202" t="s">
        <v>145</v>
      </c>
      <c r="L249" s="207"/>
      <c r="M249" s="208" t="s">
        <v>21</v>
      </c>
      <c r="N249" s="209" t="s">
        <v>44</v>
      </c>
      <c r="O249" s="39"/>
      <c r="P249" s="210">
        <f t="shared" si="45"/>
        <v>0</v>
      </c>
      <c r="Q249" s="210">
        <v>0</v>
      </c>
      <c r="R249" s="210">
        <f t="shared" si="46"/>
        <v>0</v>
      </c>
      <c r="S249" s="210">
        <v>0</v>
      </c>
      <c r="T249" s="211">
        <f t="shared" si="47"/>
        <v>0</v>
      </c>
      <c r="AR249" s="21" t="s">
        <v>146</v>
      </c>
      <c r="AT249" s="21" t="s">
        <v>136</v>
      </c>
      <c r="AU249" s="21" t="s">
        <v>80</v>
      </c>
      <c r="AY249" s="21" t="s">
        <v>138</v>
      </c>
      <c r="BE249" s="212">
        <f t="shared" si="48"/>
        <v>0</v>
      </c>
      <c r="BF249" s="212">
        <f t="shared" si="49"/>
        <v>0</v>
      </c>
      <c r="BG249" s="212">
        <f t="shared" si="50"/>
        <v>0</v>
      </c>
      <c r="BH249" s="212">
        <f t="shared" si="51"/>
        <v>0</v>
      </c>
      <c r="BI249" s="212">
        <f t="shared" si="52"/>
        <v>0</v>
      </c>
      <c r="BJ249" s="21" t="s">
        <v>80</v>
      </c>
      <c r="BK249" s="212">
        <f t="shared" si="53"/>
        <v>0</v>
      </c>
      <c r="BL249" s="21" t="s">
        <v>146</v>
      </c>
      <c r="BM249" s="21" t="s">
        <v>746</v>
      </c>
    </row>
    <row r="250" spans="2:65" s="1" customFormat="1" ht="16.5" customHeight="1">
      <c r="B250" s="38"/>
      <c r="C250" s="200" t="s">
        <v>747</v>
      </c>
      <c r="D250" s="200" t="s">
        <v>136</v>
      </c>
      <c r="E250" s="201" t="s">
        <v>748</v>
      </c>
      <c r="F250" s="202" t="s">
        <v>749</v>
      </c>
      <c r="G250" s="203" t="s">
        <v>144</v>
      </c>
      <c r="H250" s="204">
        <v>1</v>
      </c>
      <c r="I250" s="205"/>
      <c r="J250" s="206">
        <f t="shared" si="44"/>
        <v>0</v>
      </c>
      <c r="K250" s="202" t="s">
        <v>21</v>
      </c>
      <c r="L250" s="207"/>
      <c r="M250" s="208" t="s">
        <v>21</v>
      </c>
      <c r="N250" s="209" t="s">
        <v>44</v>
      </c>
      <c r="O250" s="39"/>
      <c r="P250" s="210">
        <f t="shared" si="45"/>
        <v>0</v>
      </c>
      <c r="Q250" s="210">
        <v>0</v>
      </c>
      <c r="R250" s="210">
        <f t="shared" si="46"/>
        <v>0</v>
      </c>
      <c r="S250" s="210">
        <v>0</v>
      </c>
      <c r="T250" s="211">
        <f t="shared" si="47"/>
        <v>0</v>
      </c>
      <c r="AR250" s="21" t="s">
        <v>146</v>
      </c>
      <c r="AT250" s="21" t="s">
        <v>136</v>
      </c>
      <c r="AU250" s="21" t="s">
        <v>80</v>
      </c>
      <c r="AY250" s="21" t="s">
        <v>138</v>
      </c>
      <c r="BE250" s="212">
        <f t="shared" si="48"/>
        <v>0</v>
      </c>
      <c r="BF250" s="212">
        <f t="shared" si="49"/>
        <v>0</v>
      </c>
      <c r="BG250" s="212">
        <f t="shared" si="50"/>
        <v>0</v>
      </c>
      <c r="BH250" s="212">
        <f t="shared" si="51"/>
        <v>0</v>
      </c>
      <c r="BI250" s="212">
        <f t="shared" si="52"/>
        <v>0</v>
      </c>
      <c r="BJ250" s="21" t="s">
        <v>80</v>
      </c>
      <c r="BK250" s="212">
        <f t="shared" si="53"/>
        <v>0</v>
      </c>
      <c r="BL250" s="21" t="s">
        <v>146</v>
      </c>
      <c r="BM250" s="21" t="s">
        <v>750</v>
      </c>
    </row>
    <row r="251" spans="2:65" s="1" customFormat="1" ht="51" customHeight="1">
      <c r="B251" s="38"/>
      <c r="C251" s="213" t="s">
        <v>751</v>
      </c>
      <c r="D251" s="213" t="s">
        <v>162</v>
      </c>
      <c r="E251" s="214" t="s">
        <v>752</v>
      </c>
      <c r="F251" s="215" t="s">
        <v>753</v>
      </c>
      <c r="G251" s="216" t="s">
        <v>144</v>
      </c>
      <c r="H251" s="217">
        <v>45</v>
      </c>
      <c r="I251" s="218"/>
      <c r="J251" s="219">
        <f t="shared" si="44"/>
        <v>0</v>
      </c>
      <c r="K251" s="215" t="s">
        <v>145</v>
      </c>
      <c r="L251" s="58"/>
      <c r="M251" s="220" t="s">
        <v>21</v>
      </c>
      <c r="N251" s="221" t="s">
        <v>44</v>
      </c>
      <c r="O251" s="39"/>
      <c r="P251" s="210">
        <f t="shared" si="45"/>
        <v>0</v>
      </c>
      <c r="Q251" s="210">
        <v>0</v>
      </c>
      <c r="R251" s="210">
        <f t="shared" si="46"/>
        <v>0</v>
      </c>
      <c r="S251" s="210">
        <v>0</v>
      </c>
      <c r="T251" s="211">
        <f t="shared" si="47"/>
        <v>0</v>
      </c>
      <c r="AR251" s="21" t="s">
        <v>80</v>
      </c>
      <c r="AT251" s="21" t="s">
        <v>162</v>
      </c>
      <c r="AU251" s="21" t="s">
        <v>80</v>
      </c>
      <c r="AY251" s="21" t="s">
        <v>138</v>
      </c>
      <c r="BE251" s="212">
        <f t="shared" si="48"/>
        <v>0</v>
      </c>
      <c r="BF251" s="212">
        <f t="shared" si="49"/>
        <v>0</v>
      </c>
      <c r="BG251" s="212">
        <f t="shared" si="50"/>
        <v>0</v>
      </c>
      <c r="BH251" s="212">
        <f t="shared" si="51"/>
        <v>0</v>
      </c>
      <c r="BI251" s="212">
        <f t="shared" si="52"/>
        <v>0</v>
      </c>
      <c r="BJ251" s="21" t="s">
        <v>80</v>
      </c>
      <c r="BK251" s="212">
        <f t="shared" si="53"/>
        <v>0</v>
      </c>
      <c r="BL251" s="21" t="s">
        <v>80</v>
      </c>
      <c r="BM251" s="21" t="s">
        <v>754</v>
      </c>
    </row>
    <row r="252" spans="2:65" s="1" customFormat="1" ht="38.25" customHeight="1">
      <c r="B252" s="38"/>
      <c r="C252" s="213" t="s">
        <v>755</v>
      </c>
      <c r="D252" s="213" t="s">
        <v>162</v>
      </c>
      <c r="E252" s="214" t="s">
        <v>756</v>
      </c>
      <c r="F252" s="215" t="s">
        <v>757</v>
      </c>
      <c r="G252" s="216" t="s">
        <v>144</v>
      </c>
      <c r="H252" s="217">
        <v>46</v>
      </c>
      <c r="I252" s="218"/>
      <c r="J252" s="219">
        <f t="shared" si="44"/>
        <v>0</v>
      </c>
      <c r="K252" s="215" t="s">
        <v>145</v>
      </c>
      <c r="L252" s="58"/>
      <c r="M252" s="220" t="s">
        <v>21</v>
      </c>
      <c r="N252" s="221" t="s">
        <v>44</v>
      </c>
      <c r="O252" s="39"/>
      <c r="P252" s="210">
        <f t="shared" si="45"/>
        <v>0</v>
      </c>
      <c r="Q252" s="210">
        <v>0</v>
      </c>
      <c r="R252" s="210">
        <f t="shared" si="46"/>
        <v>0</v>
      </c>
      <c r="S252" s="210">
        <v>0</v>
      </c>
      <c r="T252" s="211">
        <f t="shared" si="47"/>
        <v>0</v>
      </c>
      <c r="AR252" s="21" t="s">
        <v>80</v>
      </c>
      <c r="AT252" s="21" t="s">
        <v>162</v>
      </c>
      <c r="AU252" s="21" t="s">
        <v>80</v>
      </c>
      <c r="AY252" s="21" t="s">
        <v>138</v>
      </c>
      <c r="BE252" s="212">
        <f t="shared" si="48"/>
        <v>0</v>
      </c>
      <c r="BF252" s="212">
        <f t="shared" si="49"/>
        <v>0</v>
      </c>
      <c r="BG252" s="212">
        <f t="shared" si="50"/>
        <v>0</v>
      </c>
      <c r="BH252" s="212">
        <f t="shared" si="51"/>
        <v>0</v>
      </c>
      <c r="BI252" s="212">
        <f t="shared" si="52"/>
        <v>0</v>
      </c>
      <c r="BJ252" s="21" t="s">
        <v>80</v>
      </c>
      <c r="BK252" s="212">
        <f t="shared" si="53"/>
        <v>0</v>
      </c>
      <c r="BL252" s="21" t="s">
        <v>80</v>
      </c>
      <c r="BM252" s="21" t="s">
        <v>758</v>
      </c>
    </row>
    <row r="253" spans="2:65" s="1" customFormat="1" ht="38.25" customHeight="1">
      <c r="B253" s="38"/>
      <c r="C253" s="213" t="s">
        <v>759</v>
      </c>
      <c r="D253" s="213" t="s">
        <v>162</v>
      </c>
      <c r="E253" s="214" t="s">
        <v>760</v>
      </c>
      <c r="F253" s="215" t="s">
        <v>761</v>
      </c>
      <c r="G253" s="216" t="s">
        <v>144</v>
      </c>
      <c r="H253" s="217">
        <v>42</v>
      </c>
      <c r="I253" s="218"/>
      <c r="J253" s="219">
        <f t="shared" si="44"/>
        <v>0</v>
      </c>
      <c r="K253" s="215" t="s">
        <v>145</v>
      </c>
      <c r="L253" s="58"/>
      <c r="M253" s="220" t="s">
        <v>21</v>
      </c>
      <c r="N253" s="221" t="s">
        <v>44</v>
      </c>
      <c r="O253" s="39"/>
      <c r="P253" s="210">
        <f t="shared" si="45"/>
        <v>0</v>
      </c>
      <c r="Q253" s="210">
        <v>0</v>
      </c>
      <c r="R253" s="210">
        <f t="shared" si="46"/>
        <v>0</v>
      </c>
      <c r="S253" s="210">
        <v>0</v>
      </c>
      <c r="T253" s="211">
        <f t="shared" si="47"/>
        <v>0</v>
      </c>
      <c r="AR253" s="21" t="s">
        <v>80</v>
      </c>
      <c r="AT253" s="21" t="s">
        <v>162</v>
      </c>
      <c r="AU253" s="21" t="s">
        <v>80</v>
      </c>
      <c r="AY253" s="21" t="s">
        <v>138</v>
      </c>
      <c r="BE253" s="212">
        <f t="shared" si="48"/>
        <v>0</v>
      </c>
      <c r="BF253" s="212">
        <f t="shared" si="49"/>
        <v>0</v>
      </c>
      <c r="BG253" s="212">
        <f t="shared" si="50"/>
        <v>0</v>
      </c>
      <c r="BH253" s="212">
        <f t="shared" si="51"/>
        <v>0</v>
      </c>
      <c r="BI253" s="212">
        <f t="shared" si="52"/>
        <v>0</v>
      </c>
      <c r="BJ253" s="21" t="s">
        <v>80</v>
      </c>
      <c r="BK253" s="212">
        <f t="shared" si="53"/>
        <v>0</v>
      </c>
      <c r="BL253" s="21" t="s">
        <v>80</v>
      </c>
      <c r="BM253" s="21" t="s">
        <v>762</v>
      </c>
    </row>
    <row r="254" spans="2:65" s="1" customFormat="1" ht="102" customHeight="1">
      <c r="B254" s="38"/>
      <c r="C254" s="213" t="s">
        <v>763</v>
      </c>
      <c r="D254" s="213" t="s">
        <v>162</v>
      </c>
      <c r="E254" s="214" t="s">
        <v>764</v>
      </c>
      <c r="F254" s="215" t="s">
        <v>765</v>
      </c>
      <c r="G254" s="216" t="s">
        <v>144</v>
      </c>
      <c r="H254" s="217">
        <v>240</v>
      </c>
      <c r="I254" s="218"/>
      <c r="J254" s="219">
        <f t="shared" si="44"/>
        <v>0</v>
      </c>
      <c r="K254" s="215" t="s">
        <v>145</v>
      </c>
      <c r="L254" s="58"/>
      <c r="M254" s="220" t="s">
        <v>21</v>
      </c>
      <c r="N254" s="221" t="s">
        <v>44</v>
      </c>
      <c r="O254" s="39"/>
      <c r="P254" s="210">
        <f t="shared" si="45"/>
        <v>0</v>
      </c>
      <c r="Q254" s="210">
        <v>0</v>
      </c>
      <c r="R254" s="210">
        <f t="shared" si="46"/>
        <v>0</v>
      </c>
      <c r="S254" s="210">
        <v>0</v>
      </c>
      <c r="T254" s="211">
        <f t="shared" si="47"/>
        <v>0</v>
      </c>
      <c r="AR254" s="21" t="s">
        <v>80</v>
      </c>
      <c r="AT254" s="21" t="s">
        <v>162</v>
      </c>
      <c r="AU254" s="21" t="s">
        <v>80</v>
      </c>
      <c r="AY254" s="21" t="s">
        <v>138</v>
      </c>
      <c r="BE254" s="212">
        <f t="shared" si="48"/>
        <v>0</v>
      </c>
      <c r="BF254" s="212">
        <f t="shared" si="49"/>
        <v>0</v>
      </c>
      <c r="BG254" s="212">
        <f t="shared" si="50"/>
        <v>0</v>
      </c>
      <c r="BH254" s="212">
        <f t="shared" si="51"/>
        <v>0</v>
      </c>
      <c r="BI254" s="212">
        <f t="shared" si="52"/>
        <v>0</v>
      </c>
      <c r="BJ254" s="21" t="s">
        <v>80</v>
      </c>
      <c r="BK254" s="212">
        <f t="shared" si="53"/>
        <v>0</v>
      </c>
      <c r="BL254" s="21" t="s">
        <v>80</v>
      </c>
      <c r="BM254" s="21" t="s">
        <v>766</v>
      </c>
    </row>
    <row r="255" spans="2:65" s="1" customFormat="1" ht="25.5" customHeight="1">
      <c r="B255" s="38"/>
      <c r="C255" s="213" t="s">
        <v>767</v>
      </c>
      <c r="D255" s="213" t="s">
        <v>162</v>
      </c>
      <c r="E255" s="214" t="s">
        <v>768</v>
      </c>
      <c r="F255" s="215" t="s">
        <v>769</v>
      </c>
      <c r="G255" s="216" t="s">
        <v>144</v>
      </c>
      <c r="H255" s="217">
        <v>330</v>
      </c>
      <c r="I255" s="218"/>
      <c r="J255" s="219">
        <f t="shared" si="44"/>
        <v>0</v>
      </c>
      <c r="K255" s="215" t="s">
        <v>145</v>
      </c>
      <c r="L255" s="58"/>
      <c r="M255" s="220" t="s">
        <v>21</v>
      </c>
      <c r="N255" s="221" t="s">
        <v>44</v>
      </c>
      <c r="O255" s="39"/>
      <c r="P255" s="210">
        <f t="shared" si="45"/>
        <v>0</v>
      </c>
      <c r="Q255" s="210">
        <v>0</v>
      </c>
      <c r="R255" s="210">
        <f t="shared" si="46"/>
        <v>0</v>
      </c>
      <c r="S255" s="210">
        <v>0</v>
      </c>
      <c r="T255" s="211">
        <f t="shared" si="47"/>
        <v>0</v>
      </c>
      <c r="AR255" s="21" t="s">
        <v>80</v>
      </c>
      <c r="AT255" s="21" t="s">
        <v>162</v>
      </c>
      <c r="AU255" s="21" t="s">
        <v>80</v>
      </c>
      <c r="AY255" s="21" t="s">
        <v>138</v>
      </c>
      <c r="BE255" s="212">
        <f t="shared" si="48"/>
        <v>0</v>
      </c>
      <c r="BF255" s="212">
        <f t="shared" si="49"/>
        <v>0</v>
      </c>
      <c r="BG255" s="212">
        <f t="shared" si="50"/>
        <v>0</v>
      </c>
      <c r="BH255" s="212">
        <f t="shared" si="51"/>
        <v>0</v>
      </c>
      <c r="BI255" s="212">
        <f t="shared" si="52"/>
        <v>0</v>
      </c>
      <c r="BJ255" s="21" t="s">
        <v>80</v>
      </c>
      <c r="BK255" s="212">
        <f t="shared" si="53"/>
        <v>0</v>
      </c>
      <c r="BL255" s="21" t="s">
        <v>80</v>
      </c>
      <c r="BM255" s="21" t="s">
        <v>770</v>
      </c>
    </row>
    <row r="256" spans="2:65" s="1" customFormat="1" ht="25.5" customHeight="1">
      <c r="B256" s="38"/>
      <c r="C256" s="213" t="s">
        <v>771</v>
      </c>
      <c r="D256" s="213" t="s">
        <v>162</v>
      </c>
      <c r="E256" s="214" t="s">
        <v>772</v>
      </c>
      <c r="F256" s="215" t="s">
        <v>773</v>
      </c>
      <c r="G256" s="216" t="s">
        <v>144</v>
      </c>
      <c r="H256" s="217">
        <v>1</v>
      </c>
      <c r="I256" s="218"/>
      <c r="J256" s="219">
        <f t="shared" si="44"/>
        <v>0</v>
      </c>
      <c r="K256" s="215" t="s">
        <v>145</v>
      </c>
      <c r="L256" s="58"/>
      <c r="M256" s="220" t="s">
        <v>21</v>
      </c>
      <c r="N256" s="221" t="s">
        <v>44</v>
      </c>
      <c r="O256" s="39"/>
      <c r="P256" s="210">
        <f t="shared" si="45"/>
        <v>0</v>
      </c>
      <c r="Q256" s="210">
        <v>0</v>
      </c>
      <c r="R256" s="210">
        <f t="shared" si="46"/>
        <v>0</v>
      </c>
      <c r="S256" s="210">
        <v>0</v>
      </c>
      <c r="T256" s="211">
        <f t="shared" si="47"/>
        <v>0</v>
      </c>
      <c r="AR256" s="21" t="s">
        <v>80</v>
      </c>
      <c r="AT256" s="21" t="s">
        <v>162</v>
      </c>
      <c r="AU256" s="21" t="s">
        <v>80</v>
      </c>
      <c r="AY256" s="21" t="s">
        <v>138</v>
      </c>
      <c r="BE256" s="212">
        <f t="shared" si="48"/>
        <v>0</v>
      </c>
      <c r="BF256" s="212">
        <f t="shared" si="49"/>
        <v>0</v>
      </c>
      <c r="BG256" s="212">
        <f t="shared" si="50"/>
        <v>0</v>
      </c>
      <c r="BH256" s="212">
        <f t="shared" si="51"/>
        <v>0</v>
      </c>
      <c r="BI256" s="212">
        <f t="shared" si="52"/>
        <v>0</v>
      </c>
      <c r="BJ256" s="21" t="s">
        <v>80</v>
      </c>
      <c r="BK256" s="212">
        <f t="shared" si="53"/>
        <v>0</v>
      </c>
      <c r="BL256" s="21" t="s">
        <v>80</v>
      </c>
      <c r="BM256" s="21" t="s">
        <v>774</v>
      </c>
    </row>
    <row r="257" spans="2:65" s="1" customFormat="1" ht="38.25" customHeight="1">
      <c r="B257" s="38"/>
      <c r="C257" s="213" t="s">
        <v>775</v>
      </c>
      <c r="D257" s="213" t="s">
        <v>162</v>
      </c>
      <c r="E257" s="214" t="s">
        <v>776</v>
      </c>
      <c r="F257" s="215" t="s">
        <v>777</v>
      </c>
      <c r="G257" s="216" t="s">
        <v>144</v>
      </c>
      <c r="H257" s="217">
        <v>240</v>
      </c>
      <c r="I257" s="218"/>
      <c r="J257" s="219">
        <f t="shared" si="44"/>
        <v>0</v>
      </c>
      <c r="K257" s="215" t="s">
        <v>145</v>
      </c>
      <c r="L257" s="58"/>
      <c r="M257" s="220" t="s">
        <v>21</v>
      </c>
      <c r="N257" s="221" t="s">
        <v>44</v>
      </c>
      <c r="O257" s="39"/>
      <c r="P257" s="210">
        <f t="shared" si="45"/>
        <v>0</v>
      </c>
      <c r="Q257" s="210">
        <v>0</v>
      </c>
      <c r="R257" s="210">
        <f t="shared" si="46"/>
        <v>0</v>
      </c>
      <c r="S257" s="210">
        <v>0</v>
      </c>
      <c r="T257" s="211">
        <f t="shared" si="47"/>
        <v>0</v>
      </c>
      <c r="AR257" s="21" t="s">
        <v>80</v>
      </c>
      <c r="AT257" s="21" t="s">
        <v>162</v>
      </c>
      <c r="AU257" s="21" t="s">
        <v>80</v>
      </c>
      <c r="AY257" s="21" t="s">
        <v>138</v>
      </c>
      <c r="BE257" s="212">
        <f t="shared" si="48"/>
        <v>0</v>
      </c>
      <c r="BF257" s="212">
        <f t="shared" si="49"/>
        <v>0</v>
      </c>
      <c r="BG257" s="212">
        <f t="shared" si="50"/>
        <v>0</v>
      </c>
      <c r="BH257" s="212">
        <f t="shared" si="51"/>
        <v>0</v>
      </c>
      <c r="BI257" s="212">
        <f t="shared" si="52"/>
        <v>0</v>
      </c>
      <c r="BJ257" s="21" t="s">
        <v>80</v>
      </c>
      <c r="BK257" s="212">
        <f t="shared" si="53"/>
        <v>0</v>
      </c>
      <c r="BL257" s="21" t="s">
        <v>80</v>
      </c>
      <c r="BM257" s="21" t="s">
        <v>778</v>
      </c>
    </row>
    <row r="258" spans="2:65" s="1" customFormat="1" ht="89.25" customHeight="1">
      <c r="B258" s="38"/>
      <c r="C258" s="213" t="s">
        <v>779</v>
      </c>
      <c r="D258" s="213" t="s">
        <v>162</v>
      </c>
      <c r="E258" s="214" t="s">
        <v>780</v>
      </c>
      <c r="F258" s="215" t="s">
        <v>781</v>
      </c>
      <c r="G258" s="216" t="s">
        <v>144</v>
      </c>
      <c r="H258" s="217">
        <v>240</v>
      </c>
      <c r="I258" s="218"/>
      <c r="J258" s="219">
        <f t="shared" si="44"/>
        <v>0</v>
      </c>
      <c r="K258" s="215" t="s">
        <v>145</v>
      </c>
      <c r="L258" s="58"/>
      <c r="M258" s="220" t="s">
        <v>21</v>
      </c>
      <c r="N258" s="221" t="s">
        <v>44</v>
      </c>
      <c r="O258" s="39"/>
      <c r="P258" s="210">
        <f t="shared" si="45"/>
        <v>0</v>
      </c>
      <c r="Q258" s="210">
        <v>0</v>
      </c>
      <c r="R258" s="210">
        <f t="shared" si="46"/>
        <v>0</v>
      </c>
      <c r="S258" s="210">
        <v>0</v>
      </c>
      <c r="T258" s="211">
        <f t="shared" si="47"/>
        <v>0</v>
      </c>
      <c r="AR258" s="21" t="s">
        <v>80</v>
      </c>
      <c r="AT258" s="21" t="s">
        <v>162</v>
      </c>
      <c r="AU258" s="21" t="s">
        <v>80</v>
      </c>
      <c r="AY258" s="21" t="s">
        <v>138</v>
      </c>
      <c r="BE258" s="212">
        <f t="shared" si="48"/>
        <v>0</v>
      </c>
      <c r="BF258" s="212">
        <f t="shared" si="49"/>
        <v>0</v>
      </c>
      <c r="BG258" s="212">
        <f t="shared" si="50"/>
        <v>0</v>
      </c>
      <c r="BH258" s="212">
        <f t="shared" si="51"/>
        <v>0</v>
      </c>
      <c r="BI258" s="212">
        <f t="shared" si="52"/>
        <v>0</v>
      </c>
      <c r="BJ258" s="21" t="s">
        <v>80</v>
      </c>
      <c r="BK258" s="212">
        <f t="shared" si="53"/>
        <v>0</v>
      </c>
      <c r="BL258" s="21" t="s">
        <v>80</v>
      </c>
      <c r="BM258" s="21" t="s">
        <v>782</v>
      </c>
    </row>
    <row r="259" spans="2:65" s="1" customFormat="1" ht="63.75" customHeight="1">
      <c r="B259" s="38"/>
      <c r="C259" s="213" t="s">
        <v>783</v>
      </c>
      <c r="D259" s="213" t="s">
        <v>162</v>
      </c>
      <c r="E259" s="214" t="s">
        <v>784</v>
      </c>
      <c r="F259" s="215" t="s">
        <v>785</v>
      </c>
      <c r="G259" s="216" t="s">
        <v>144</v>
      </c>
      <c r="H259" s="217">
        <v>1</v>
      </c>
      <c r="I259" s="218"/>
      <c r="J259" s="219">
        <f t="shared" si="44"/>
        <v>0</v>
      </c>
      <c r="K259" s="215" t="s">
        <v>145</v>
      </c>
      <c r="L259" s="58"/>
      <c r="M259" s="220" t="s">
        <v>21</v>
      </c>
      <c r="N259" s="221" t="s">
        <v>44</v>
      </c>
      <c r="O259" s="39"/>
      <c r="P259" s="210">
        <f t="shared" si="45"/>
        <v>0</v>
      </c>
      <c r="Q259" s="210">
        <v>0</v>
      </c>
      <c r="R259" s="210">
        <f t="shared" si="46"/>
        <v>0</v>
      </c>
      <c r="S259" s="210">
        <v>0</v>
      </c>
      <c r="T259" s="211">
        <f t="shared" si="47"/>
        <v>0</v>
      </c>
      <c r="AR259" s="21" t="s">
        <v>80</v>
      </c>
      <c r="AT259" s="21" t="s">
        <v>162</v>
      </c>
      <c r="AU259" s="21" t="s">
        <v>80</v>
      </c>
      <c r="AY259" s="21" t="s">
        <v>138</v>
      </c>
      <c r="BE259" s="212">
        <f t="shared" si="48"/>
        <v>0</v>
      </c>
      <c r="BF259" s="212">
        <f t="shared" si="49"/>
        <v>0</v>
      </c>
      <c r="BG259" s="212">
        <f t="shared" si="50"/>
        <v>0</v>
      </c>
      <c r="BH259" s="212">
        <f t="shared" si="51"/>
        <v>0</v>
      </c>
      <c r="BI259" s="212">
        <f t="shared" si="52"/>
        <v>0</v>
      </c>
      <c r="BJ259" s="21" t="s">
        <v>80</v>
      </c>
      <c r="BK259" s="212">
        <f t="shared" si="53"/>
        <v>0</v>
      </c>
      <c r="BL259" s="21" t="s">
        <v>80</v>
      </c>
      <c r="BM259" s="21" t="s">
        <v>786</v>
      </c>
    </row>
    <row r="260" spans="2:65" s="1" customFormat="1" ht="76.5" customHeight="1">
      <c r="B260" s="38"/>
      <c r="C260" s="213" t="s">
        <v>787</v>
      </c>
      <c r="D260" s="213" t="s">
        <v>162</v>
      </c>
      <c r="E260" s="214" t="s">
        <v>788</v>
      </c>
      <c r="F260" s="215" t="s">
        <v>789</v>
      </c>
      <c r="G260" s="216" t="s">
        <v>144</v>
      </c>
      <c r="H260" s="217">
        <v>5</v>
      </c>
      <c r="I260" s="218"/>
      <c r="J260" s="219">
        <f t="shared" si="44"/>
        <v>0</v>
      </c>
      <c r="K260" s="215" t="s">
        <v>145</v>
      </c>
      <c r="L260" s="58"/>
      <c r="M260" s="220" t="s">
        <v>21</v>
      </c>
      <c r="N260" s="221" t="s">
        <v>44</v>
      </c>
      <c r="O260" s="39"/>
      <c r="P260" s="210">
        <f t="shared" si="45"/>
        <v>0</v>
      </c>
      <c r="Q260" s="210">
        <v>0</v>
      </c>
      <c r="R260" s="210">
        <f t="shared" si="46"/>
        <v>0</v>
      </c>
      <c r="S260" s="210">
        <v>0</v>
      </c>
      <c r="T260" s="211">
        <f t="shared" si="47"/>
        <v>0</v>
      </c>
      <c r="AR260" s="21" t="s">
        <v>173</v>
      </c>
      <c r="AT260" s="21" t="s">
        <v>162</v>
      </c>
      <c r="AU260" s="21" t="s">
        <v>80</v>
      </c>
      <c r="AY260" s="21" t="s">
        <v>138</v>
      </c>
      <c r="BE260" s="212">
        <f t="shared" si="48"/>
        <v>0</v>
      </c>
      <c r="BF260" s="212">
        <f t="shared" si="49"/>
        <v>0</v>
      </c>
      <c r="BG260" s="212">
        <f t="shared" si="50"/>
        <v>0</v>
      </c>
      <c r="BH260" s="212">
        <f t="shared" si="51"/>
        <v>0</v>
      </c>
      <c r="BI260" s="212">
        <f t="shared" si="52"/>
        <v>0</v>
      </c>
      <c r="BJ260" s="21" t="s">
        <v>80</v>
      </c>
      <c r="BK260" s="212">
        <f t="shared" si="53"/>
        <v>0</v>
      </c>
      <c r="BL260" s="21" t="s">
        <v>173</v>
      </c>
      <c r="BM260" s="21" t="s">
        <v>790</v>
      </c>
    </row>
    <row r="261" spans="2:65" s="1" customFormat="1" ht="38.25" customHeight="1">
      <c r="B261" s="38"/>
      <c r="C261" s="213" t="s">
        <v>791</v>
      </c>
      <c r="D261" s="213" t="s">
        <v>162</v>
      </c>
      <c r="E261" s="214" t="s">
        <v>792</v>
      </c>
      <c r="F261" s="215" t="s">
        <v>793</v>
      </c>
      <c r="G261" s="216" t="s">
        <v>144</v>
      </c>
      <c r="H261" s="217">
        <v>1</v>
      </c>
      <c r="I261" s="218"/>
      <c r="J261" s="219">
        <f t="shared" si="44"/>
        <v>0</v>
      </c>
      <c r="K261" s="215" t="s">
        <v>145</v>
      </c>
      <c r="L261" s="58"/>
      <c r="M261" s="220" t="s">
        <v>21</v>
      </c>
      <c r="N261" s="221" t="s">
        <v>44</v>
      </c>
      <c r="O261" s="39"/>
      <c r="P261" s="210">
        <f t="shared" si="45"/>
        <v>0</v>
      </c>
      <c r="Q261" s="210">
        <v>0</v>
      </c>
      <c r="R261" s="210">
        <f t="shared" si="46"/>
        <v>0</v>
      </c>
      <c r="S261" s="210">
        <v>0</v>
      </c>
      <c r="T261" s="211">
        <f t="shared" si="47"/>
        <v>0</v>
      </c>
      <c r="AR261" s="21" t="s">
        <v>173</v>
      </c>
      <c r="AT261" s="21" t="s">
        <v>162</v>
      </c>
      <c r="AU261" s="21" t="s">
        <v>80</v>
      </c>
      <c r="AY261" s="21" t="s">
        <v>138</v>
      </c>
      <c r="BE261" s="212">
        <f t="shared" si="48"/>
        <v>0</v>
      </c>
      <c r="BF261" s="212">
        <f t="shared" si="49"/>
        <v>0</v>
      </c>
      <c r="BG261" s="212">
        <f t="shared" si="50"/>
        <v>0</v>
      </c>
      <c r="BH261" s="212">
        <f t="shared" si="51"/>
        <v>0</v>
      </c>
      <c r="BI261" s="212">
        <f t="shared" si="52"/>
        <v>0</v>
      </c>
      <c r="BJ261" s="21" t="s">
        <v>80</v>
      </c>
      <c r="BK261" s="212">
        <f t="shared" si="53"/>
        <v>0</v>
      </c>
      <c r="BL261" s="21" t="s">
        <v>173</v>
      </c>
      <c r="BM261" s="21" t="s">
        <v>794</v>
      </c>
    </row>
    <row r="262" spans="2:65" s="1" customFormat="1" ht="16.5" customHeight="1">
      <c r="B262" s="38"/>
      <c r="C262" s="213" t="s">
        <v>795</v>
      </c>
      <c r="D262" s="213" t="s">
        <v>162</v>
      </c>
      <c r="E262" s="214" t="s">
        <v>796</v>
      </c>
      <c r="F262" s="215" t="s">
        <v>797</v>
      </c>
      <c r="G262" s="216" t="s">
        <v>513</v>
      </c>
      <c r="H262" s="217">
        <v>120</v>
      </c>
      <c r="I262" s="218"/>
      <c r="J262" s="219">
        <f t="shared" si="44"/>
        <v>0</v>
      </c>
      <c r="K262" s="215" t="s">
        <v>145</v>
      </c>
      <c r="L262" s="58"/>
      <c r="M262" s="220" t="s">
        <v>21</v>
      </c>
      <c r="N262" s="221" t="s">
        <v>44</v>
      </c>
      <c r="O262" s="39"/>
      <c r="P262" s="210">
        <f t="shared" si="45"/>
        <v>0</v>
      </c>
      <c r="Q262" s="210">
        <v>0</v>
      </c>
      <c r="R262" s="210">
        <f t="shared" si="46"/>
        <v>0</v>
      </c>
      <c r="S262" s="210">
        <v>0</v>
      </c>
      <c r="T262" s="211">
        <f t="shared" si="47"/>
        <v>0</v>
      </c>
      <c r="AR262" s="21" t="s">
        <v>173</v>
      </c>
      <c r="AT262" s="21" t="s">
        <v>162</v>
      </c>
      <c r="AU262" s="21" t="s">
        <v>80</v>
      </c>
      <c r="AY262" s="21" t="s">
        <v>138</v>
      </c>
      <c r="BE262" s="212">
        <f t="shared" si="48"/>
        <v>0</v>
      </c>
      <c r="BF262" s="212">
        <f t="shared" si="49"/>
        <v>0</v>
      </c>
      <c r="BG262" s="212">
        <f t="shared" si="50"/>
        <v>0</v>
      </c>
      <c r="BH262" s="212">
        <f t="shared" si="51"/>
        <v>0</v>
      </c>
      <c r="BI262" s="212">
        <f t="shared" si="52"/>
        <v>0</v>
      </c>
      <c r="BJ262" s="21" t="s">
        <v>80</v>
      </c>
      <c r="BK262" s="212">
        <f t="shared" si="53"/>
        <v>0</v>
      </c>
      <c r="BL262" s="21" t="s">
        <v>173</v>
      </c>
      <c r="BM262" s="21" t="s">
        <v>798</v>
      </c>
    </row>
    <row r="263" spans="2:65" s="1" customFormat="1" ht="16.5" customHeight="1">
      <c r="B263" s="38"/>
      <c r="C263" s="213" t="s">
        <v>799</v>
      </c>
      <c r="D263" s="213" t="s">
        <v>162</v>
      </c>
      <c r="E263" s="214" t="s">
        <v>800</v>
      </c>
      <c r="F263" s="215" t="s">
        <v>801</v>
      </c>
      <c r="G263" s="216" t="s">
        <v>144</v>
      </c>
      <c r="H263" s="217">
        <v>1</v>
      </c>
      <c r="I263" s="218"/>
      <c r="J263" s="219">
        <f t="shared" si="44"/>
        <v>0</v>
      </c>
      <c r="K263" s="215" t="s">
        <v>21</v>
      </c>
      <c r="L263" s="58"/>
      <c r="M263" s="220" t="s">
        <v>21</v>
      </c>
      <c r="N263" s="221" t="s">
        <v>44</v>
      </c>
      <c r="O263" s="39"/>
      <c r="P263" s="210">
        <f t="shared" si="45"/>
        <v>0</v>
      </c>
      <c r="Q263" s="210">
        <v>0</v>
      </c>
      <c r="R263" s="210">
        <f t="shared" si="46"/>
        <v>0</v>
      </c>
      <c r="S263" s="210">
        <v>0</v>
      </c>
      <c r="T263" s="211">
        <f t="shared" si="47"/>
        <v>0</v>
      </c>
      <c r="AR263" s="21" t="s">
        <v>165</v>
      </c>
      <c r="AT263" s="21" t="s">
        <v>162</v>
      </c>
      <c r="AU263" s="21" t="s">
        <v>80</v>
      </c>
      <c r="AY263" s="21" t="s">
        <v>138</v>
      </c>
      <c r="BE263" s="212">
        <f t="shared" si="48"/>
        <v>0</v>
      </c>
      <c r="BF263" s="212">
        <f t="shared" si="49"/>
        <v>0</v>
      </c>
      <c r="BG263" s="212">
        <f t="shared" si="50"/>
        <v>0</v>
      </c>
      <c r="BH263" s="212">
        <f t="shared" si="51"/>
        <v>0</v>
      </c>
      <c r="BI263" s="212">
        <f t="shared" si="52"/>
        <v>0</v>
      </c>
      <c r="BJ263" s="21" t="s">
        <v>80</v>
      </c>
      <c r="BK263" s="212">
        <f t="shared" si="53"/>
        <v>0</v>
      </c>
      <c r="BL263" s="21" t="s">
        <v>165</v>
      </c>
      <c r="BM263" s="21" t="s">
        <v>802</v>
      </c>
    </row>
    <row r="264" spans="2:65" s="1" customFormat="1" ht="16.5" customHeight="1">
      <c r="B264" s="38"/>
      <c r="C264" s="213" t="s">
        <v>803</v>
      </c>
      <c r="D264" s="213" t="s">
        <v>162</v>
      </c>
      <c r="E264" s="214" t="s">
        <v>804</v>
      </c>
      <c r="F264" s="215" t="s">
        <v>805</v>
      </c>
      <c r="G264" s="216" t="s">
        <v>144</v>
      </c>
      <c r="H264" s="217">
        <v>1</v>
      </c>
      <c r="I264" s="218"/>
      <c r="J264" s="219">
        <f t="shared" si="44"/>
        <v>0</v>
      </c>
      <c r="K264" s="215" t="s">
        <v>21</v>
      </c>
      <c r="L264" s="58"/>
      <c r="M264" s="220" t="s">
        <v>21</v>
      </c>
      <c r="N264" s="221" t="s">
        <v>44</v>
      </c>
      <c r="O264" s="39"/>
      <c r="P264" s="210">
        <f t="shared" si="45"/>
        <v>0</v>
      </c>
      <c r="Q264" s="210">
        <v>0</v>
      </c>
      <c r="R264" s="210">
        <f t="shared" si="46"/>
        <v>0</v>
      </c>
      <c r="S264" s="210">
        <v>0</v>
      </c>
      <c r="T264" s="211">
        <f t="shared" si="47"/>
        <v>0</v>
      </c>
      <c r="AR264" s="21" t="s">
        <v>165</v>
      </c>
      <c r="AT264" s="21" t="s">
        <v>162</v>
      </c>
      <c r="AU264" s="21" t="s">
        <v>80</v>
      </c>
      <c r="AY264" s="21" t="s">
        <v>138</v>
      </c>
      <c r="BE264" s="212">
        <f t="shared" si="48"/>
        <v>0</v>
      </c>
      <c r="BF264" s="212">
        <f t="shared" si="49"/>
        <v>0</v>
      </c>
      <c r="BG264" s="212">
        <f t="shared" si="50"/>
        <v>0</v>
      </c>
      <c r="BH264" s="212">
        <f t="shared" si="51"/>
        <v>0</v>
      </c>
      <c r="BI264" s="212">
        <f t="shared" si="52"/>
        <v>0</v>
      </c>
      <c r="BJ264" s="21" t="s">
        <v>80</v>
      </c>
      <c r="BK264" s="212">
        <f t="shared" si="53"/>
        <v>0</v>
      </c>
      <c r="BL264" s="21" t="s">
        <v>165</v>
      </c>
      <c r="BM264" s="21" t="s">
        <v>806</v>
      </c>
    </row>
    <row r="265" spans="2:65" s="1" customFormat="1" ht="16.5" customHeight="1">
      <c r="B265" s="38"/>
      <c r="C265" s="200" t="s">
        <v>807</v>
      </c>
      <c r="D265" s="200" t="s">
        <v>136</v>
      </c>
      <c r="E265" s="201" t="s">
        <v>808</v>
      </c>
      <c r="F265" s="202" t="s">
        <v>809</v>
      </c>
      <c r="G265" s="203" t="s">
        <v>144</v>
      </c>
      <c r="H265" s="204">
        <v>3</v>
      </c>
      <c r="I265" s="205"/>
      <c r="J265" s="206">
        <f t="shared" si="44"/>
        <v>0</v>
      </c>
      <c r="K265" s="202" t="s">
        <v>21</v>
      </c>
      <c r="L265" s="207"/>
      <c r="M265" s="208" t="s">
        <v>21</v>
      </c>
      <c r="N265" s="209" t="s">
        <v>44</v>
      </c>
      <c r="O265" s="39"/>
      <c r="P265" s="210">
        <f t="shared" si="45"/>
        <v>0</v>
      </c>
      <c r="Q265" s="210">
        <v>0</v>
      </c>
      <c r="R265" s="210">
        <f t="shared" si="46"/>
        <v>0</v>
      </c>
      <c r="S265" s="210">
        <v>0</v>
      </c>
      <c r="T265" s="211">
        <f t="shared" si="47"/>
        <v>0</v>
      </c>
      <c r="AR265" s="21" t="s">
        <v>652</v>
      </c>
      <c r="AT265" s="21" t="s">
        <v>136</v>
      </c>
      <c r="AU265" s="21" t="s">
        <v>80</v>
      </c>
      <c r="AY265" s="21" t="s">
        <v>138</v>
      </c>
      <c r="BE265" s="212">
        <f t="shared" si="48"/>
        <v>0</v>
      </c>
      <c r="BF265" s="212">
        <f t="shared" si="49"/>
        <v>0</v>
      </c>
      <c r="BG265" s="212">
        <f t="shared" si="50"/>
        <v>0</v>
      </c>
      <c r="BH265" s="212">
        <f t="shared" si="51"/>
        <v>0</v>
      </c>
      <c r="BI265" s="212">
        <f t="shared" si="52"/>
        <v>0</v>
      </c>
      <c r="BJ265" s="21" t="s">
        <v>80</v>
      </c>
      <c r="BK265" s="212">
        <f t="shared" si="53"/>
        <v>0</v>
      </c>
      <c r="BL265" s="21" t="s">
        <v>165</v>
      </c>
      <c r="BM265" s="21" t="s">
        <v>810</v>
      </c>
    </row>
    <row r="266" spans="2:65" s="1" customFormat="1" ht="16.5" customHeight="1">
      <c r="B266" s="38"/>
      <c r="C266" s="213" t="s">
        <v>811</v>
      </c>
      <c r="D266" s="213" t="s">
        <v>162</v>
      </c>
      <c r="E266" s="214" t="s">
        <v>812</v>
      </c>
      <c r="F266" s="215" t="s">
        <v>813</v>
      </c>
      <c r="G266" s="216" t="s">
        <v>144</v>
      </c>
      <c r="H266" s="217">
        <v>3</v>
      </c>
      <c r="I266" s="218"/>
      <c r="J266" s="219">
        <f t="shared" si="44"/>
        <v>0</v>
      </c>
      <c r="K266" s="215" t="s">
        <v>21</v>
      </c>
      <c r="L266" s="58"/>
      <c r="M266" s="220" t="s">
        <v>21</v>
      </c>
      <c r="N266" s="221" t="s">
        <v>44</v>
      </c>
      <c r="O266" s="39"/>
      <c r="P266" s="210">
        <f t="shared" si="45"/>
        <v>0</v>
      </c>
      <c r="Q266" s="210">
        <v>0</v>
      </c>
      <c r="R266" s="210">
        <f t="shared" si="46"/>
        <v>0</v>
      </c>
      <c r="S266" s="210">
        <v>0</v>
      </c>
      <c r="T266" s="211">
        <f t="shared" si="47"/>
        <v>0</v>
      </c>
      <c r="AR266" s="21" t="s">
        <v>165</v>
      </c>
      <c r="AT266" s="21" t="s">
        <v>162</v>
      </c>
      <c r="AU266" s="21" t="s">
        <v>80</v>
      </c>
      <c r="AY266" s="21" t="s">
        <v>138</v>
      </c>
      <c r="BE266" s="212">
        <f t="shared" si="48"/>
        <v>0</v>
      </c>
      <c r="BF266" s="212">
        <f t="shared" si="49"/>
        <v>0</v>
      </c>
      <c r="BG266" s="212">
        <f t="shared" si="50"/>
        <v>0</v>
      </c>
      <c r="BH266" s="212">
        <f t="shared" si="51"/>
        <v>0</v>
      </c>
      <c r="BI266" s="212">
        <f t="shared" si="52"/>
        <v>0</v>
      </c>
      <c r="BJ266" s="21" t="s">
        <v>80</v>
      </c>
      <c r="BK266" s="212">
        <f t="shared" si="53"/>
        <v>0</v>
      </c>
      <c r="BL266" s="21" t="s">
        <v>165</v>
      </c>
      <c r="BM266" s="21" t="s">
        <v>814</v>
      </c>
    </row>
    <row r="267" spans="2:65" s="1" customFormat="1" ht="16.5" customHeight="1">
      <c r="B267" s="38"/>
      <c r="C267" s="200" t="s">
        <v>815</v>
      </c>
      <c r="D267" s="200" t="s">
        <v>136</v>
      </c>
      <c r="E267" s="201" t="s">
        <v>816</v>
      </c>
      <c r="F267" s="202" t="s">
        <v>817</v>
      </c>
      <c r="G267" s="203" t="s">
        <v>144</v>
      </c>
      <c r="H267" s="204">
        <v>3</v>
      </c>
      <c r="I267" s="205"/>
      <c r="J267" s="206">
        <f t="shared" si="44"/>
        <v>0</v>
      </c>
      <c r="K267" s="202" t="s">
        <v>21</v>
      </c>
      <c r="L267" s="207"/>
      <c r="M267" s="208" t="s">
        <v>21</v>
      </c>
      <c r="N267" s="209" t="s">
        <v>44</v>
      </c>
      <c r="O267" s="39"/>
      <c r="P267" s="210">
        <f t="shared" si="45"/>
        <v>0</v>
      </c>
      <c r="Q267" s="210">
        <v>0</v>
      </c>
      <c r="R267" s="210">
        <f t="shared" si="46"/>
        <v>0</v>
      </c>
      <c r="S267" s="210">
        <v>0</v>
      </c>
      <c r="T267" s="211">
        <f t="shared" si="47"/>
        <v>0</v>
      </c>
      <c r="AR267" s="21" t="s">
        <v>652</v>
      </c>
      <c r="AT267" s="21" t="s">
        <v>136</v>
      </c>
      <c r="AU267" s="21" t="s">
        <v>80</v>
      </c>
      <c r="AY267" s="21" t="s">
        <v>138</v>
      </c>
      <c r="BE267" s="212">
        <f t="shared" si="48"/>
        <v>0</v>
      </c>
      <c r="BF267" s="212">
        <f t="shared" si="49"/>
        <v>0</v>
      </c>
      <c r="BG267" s="212">
        <f t="shared" si="50"/>
        <v>0</v>
      </c>
      <c r="BH267" s="212">
        <f t="shared" si="51"/>
        <v>0</v>
      </c>
      <c r="BI267" s="212">
        <f t="shared" si="52"/>
        <v>0</v>
      </c>
      <c r="BJ267" s="21" t="s">
        <v>80</v>
      </c>
      <c r="BK267" s="212">
        <f t="shared" si="53"/>
        <v>0</v>
      </c>
      <c r="BL267" s="21" t="s">
        <v>165</v>
      </c>
      <c r="BM267" s="21" t="s">
        <v>818</v>
      </c>
    </row>
    <row r="268" spans="2:65" s="1" customFormat="1" ht="16.5" customHeight="1">
      <c r="B268" s="38"/>
      <c r="C268" s="213" t="s">
        <v>819</v>
      </c>
      <c r="D268" s="213" t="s">
        <v>162</v>
      </c>
      <c r="E268" s="214" t="s">
        <v>820</v>
      </c>
      <c r="F268" s="215" t="s">
        <v>821</v>
      </c>
      <c r="G268" s="216" t="s">
        <v>144</v>
      </c>
      <c r="H268" s="217">
        <v>3</v>
      </c>
      <c r="I268" s="218"/>
      <c r="J268" s="219">
        <f t="shared" si="44"/>
        <v>0</v>
      </c>
      <c r="K268" s="215" t="s">
        <v>21</v>
      </c>
      <c r="L268" s="58"/>
      <c r="M268" s="220" t="s">
        <v>21</v>
      </c>
      <c r="N268" s="221" t="s">
        <v>44</v>
      </c>
      <c r="O268" s="39"/>
      <c r="P268" s="210">
        <f t="shared" si="45"/>
        <v>0</v>
      </c>
      <c r="Q268" s="210">
        <v>0</v>
      </c>
      <c r="R268" s="210">
        <f t="shared" si="46"/>
        <v>0</v>
      </c>
      <c r="S268" s="210">
        <v>0</v>
      </c>
      <c r="T268" s="211">
        <f t="shared" si="47"/>
        <v>0</v>
      </c>
      <c r="AR268" s="21" t="s">
        <v>165</v>
      </c>
      <c r="AT268" s="21" t="s">
        <v>162</v>
      </c>
      <c r="AU268" s="21" t="s">
        <v>80</v>
      </c>
      <c r="AY268" s="21" t="s">
        <v>138</v>
      </c>
      <c r="BE268" s="212">
        <f t="shared" si="48"/>
        <v>0</v>
      </c>
      <c r="BF268" s="212">
        <f t="shared" si="49"/>
        <v>0</v>
      </c>
      <c r="BG268" s="212">
        <f t="shared" si="50"/>
        <v>0</v>
      </c>
      <c r="BH268" s="212">
        <f t="shared" si="51"/>
        <v>0</v>
      </c>
      <c r="BI268" s="212">
        <f t="shared" si="52"/>
        <v>0</v>
      </c>
      <c r="BJ268" s="21" t="s">
        <v>80</v>
      </c>
      <c r="BK268" s="212">
        <f t="shared" si="53"/>
        <v>0</v>
      </c>
      <c r="BL268" s="21" t="s">
        <v>165</v>
      </c>
      <c r="BM268" s="21" t="s">
        <v>822</v>
      </c>
    </row>
    <row r="269" spans="2:65" s="1" customFormat="1" ht="25.5" customHeight="1">
      <c r="B269" s="38"/>
      <c r="C269" s="200" t="s">
        <v>823</v>
      </c>
      <c r="D269" s="200" t="s">
        <v>136</v>
      </c>
      <c r="E269" s="201" t="s">
        <v>824</v>
      </c>
      <c r="F269" s="202" t="s">
        <v>825</v>
      </c>
      <c r="G269" s="203" t="s">
        <v>144</v>
      </c>
      <c r="H269" s="204">
        <v>30</v>
      </c>
      <c r="I269" s="205"/>
      <c r="J269" s="206">
        <f t="shared" si="44"/>
        <v>0</v>
      </c>
      <c r="K269" s="202" t="s">
        <v>145</v>
      </c>
      <c r="L269" s="207"/>
      <c r="M269" s="208" t="s">
        <v>21</v>
      </c>
      <c r="N269" s="209" t="s">
        <v>44</v>
      </c>
      <c r="O269" s="39"/>
      <c r="P269" s="210">
        <f t="shared" si="45"/>
        <v>0</v>
      </c>
      <c r="Q269" s="210">
        <v>0</v>
      </c>
      <c r="R269" s="210">
        <f t="shared" si="46"/>
        <v>0</v>
      </c>
      <c r="S269" s="210">
        <v>0</v>
      </c>
      <c r="T269" s="211">
        <f t="shared" si="47"/>
        <v>0</v>
      </c>
      <c r="AR269" s="21" t="s">
        <v>82</v>
      </c>
      <c r="AT269" s="21" t="s">
        <v>136</v>
      </c>
      <c r="AU269" s="21" t="s">
        <v>80</v>
      </c>
      <c r="AY269" s="21" t="s">
        <v>138</v>
      </c>
      <c r="BE269" s="212">
        <f t="shared" si="48"/>
        <v>0</v>
      </c>
      <c r="BF269" s="212">
        <f t="shared" si="49"/>
        <v>0</v>
      </c>
      <c r="BG269" s="212">
        <f t="shared" si="50"/>
        <v>0</v>
      </c>
      <c r="BH269" s="212">
        <f t="shared" si="51"/>
        <v>0</v>
      </c>
      <c r="BI269" s="212">
        <f t="shared" si="52"/>
        <v>0</v>
      </c>
      <c r="BJ269" s="21" t="s">
        <v>80</v>
      </c>
      <c r="BK269" s="212">
        <f t="shared" si="53"/>
        <v>0</v>
      </c>
      <c r="BL269" s="21" t="s">
        <v>80</v>
      </c>
      <c r="BM269" s="21" t="s">
        <v>826</v>
      </c>
    </row>
    <row r="270" spans="2:65" s="1" customFormat="1" ht="27">
      <c r="B270" s="38"/>
      <c r="C270" s="60"/>
      <c r="D270" s="222" t="s">
        <v>199</v>
      </c>
      <c r="E270" s="60"/>
      <c r="F270" s="223" t="s">
        <v>827</v>
      </c>
      <c r="G270" s="60"/>
      <c r="H270" s="60"/>
      <c r="I270" s="169"/>
      <c r="J270" s="60"/>
      <c r="K270" s="60"/>
      <c r="L270" s="58"/>
      <c r="M270" s="224"/>
      <c r="N270" s="39"/>
      <c r="O270" s="39"/>
      <c r="P270" s="39"/>
      <c r="Q270" s="39"/>
      <c r="R270" s="39"/>
      <c r="S270" s="39"/>
      <c r="T270" s="75"/>
      <c r="AT270" s="21" t="s">
        <v>199</v>
      </c>
      <c r="AU270" s="21" t="s">
        <v>80</v>
      </c>
    </row>
    <row r="271" spans="2:65" s="1" customFormat="1" ht="25.5" customHeight="1">
      <c r="B271" s="38"/>
      <c r="C271" s="200" t="s">
        <v>146</v>
      </c>
      <c r="D271" s="200" t="s">
        <v>136</v>
      </c>
      <c r="E271" s="201" t="s">
        <v>828</v>
      </c>
      <c r="F271" s="202" t="s">
        <v>829</v>
      </c>
      <c r="G271" s="203" t="s">
        <v>144</v>
      </c>
      <c r="H271" s="204">
        <v>6</v>
      </c>
      <c r="I271" s="205"/>
      <c r="J271" s="206">
        <f>ROUND(I271*H271,2)</f>
        <v>0</v>
      </c>
      <c r="K271" s="202" t="s">
        <v>145</v>
      </c>
      <c r="L271" s="207"/>
      <c r="M271" s="208" t="s">
        <v>21</v>
      </c>
      <c r="N271" s="209" t="s">
        <v>44</v>
      </c>
      <c r="O271" s="39"/>
      <c r="P271" s="210">
        <f>O271*H271</f>
        <v>0</v>
      </c>
      <c r="Q271" s="210">
        <v>0</v>
      </c>
      <c r="R271" s="210">
        <f>Q271*H271</f>
        <v>0</v>
      </c>
      <c r="S271" s="210">
        <v>0</v>
      </c>
      <c r="T271" s="211">
        <f>S271*H271</f>
        <v>0</v>
      </c>
      <c r="AR271" s="21" t="s">
        <v>82</v>
      </c>
      <c r="AT271" s="21" t="s">
        <v>136</v>
      </c>
      <c r="AU271" s="21" t="s">
        <v>80</v>
      </c>
      <c r="AY271" s="21" t="s">
        <v>138</v>
      </c>
      <c r="BE271" s="212">
        <f>IF(N271="základní",J271,0)</f>
        <v>0</v>
      </c>
      <c r="BF271" s="212">
        <f>IF(N271="snížená",J271,0)</f>
        <v>0</v>
      </c>
      <c r="BG271" s="212">
        <f>IF(N271="zákl. přenesená",J271,0)</f>
        <v>0</v>
      </c>
      <c r="BH271" s="212">
        <f>IF(N271="sníž. přenesená",J271,0)</f>
        <v>0</v>
      </c>
      <c r="BI271" s="212">
        <f>IF(N271="nulová",J271,0)</f>
        <v>0</v>
      </c>
      <c r="BJ271" s="21" t="s">
        <v>80</v>
      </c>
      <c r="BK271" s="212">
        <f>ROUND(I271*H271,2)</f>
        <v>0</v>
      </c>
      <c r="BL271" s="21" t="s">
        <v>80</v>
      </c>
      <c r="BM271" s="21" t="s">
        <v>830</v>
      </c>
    </row>
    <row r="272" spans="2:65" s="1" customFormat="1" ht="27">
      <c r="B272" s="38"/>
      <c r="C272" s="60"/>
      <c r="D272" s="222" t="s">
        <v>199</v>
      </c>
      <c r="E272" s="60"/>
      <c r="F272" s="223" t="s">
        <v>831</v>
      </c>
      <c r="G272" s="60"/>
      <c r="H272" s="60"/>
      <c r="I272" s="169"/>
      <c r="J272" s="60"/>
      <c r="K272" s="60"/>
      <c r="L272" s="58"/>
      <c r="M272" s="224"/>
      <c r="N272" s="39"/>
      <c r="O272" s="39"/>
      <c r="P272" s="39"/>
      <c r="Q272" s="39"/>
      <c r="R272" s="39"/>
      <c r="S272" s="39"/>
      <c r="T272" s="75"/>
      <c r="AT272" s="21" t="s">
        <v>199</v>
      </c>
      <c r="AU272" s="21" t="s">
        <v>80</v>
      </c>
    </row>
    <row r="273" spans="2:65" s="1" customFormat="1" ht="25.5" customHeight="1">
      <c r="B273" s="38"/>
      <c r="C273" s="200" t="s">
        <v>832</v>
      </c>
      <c r="D273" s="200" t="s">
        <v>136</v>
      </c>
      <c r="E273" s="201" t="s">
        <v>833</v>
      </c>
      <c r="F273" s="202" t="s">
        <v>834</v>
      </c>
      <c r="G273" s="203" t="s">
        <v>144</v>
      </c>
      <c r="H273" s="204">
        <v>95</v>
      </c>
      <c r="I273" s="205"/>
      <c r="J273" s="206">
        <f>ROUND(I273*H273,2)</f>
        <v>0</v>
      </c>
      <c r="K273" s="202" t="s">
        <v>145</v>
      </c>
      <c r="L273" s="207"/>
      <c r="M273" s="208" t="s">
        <v>21</v>
      </c>
      <c r="N273" s="209" t="s">
        <v>44</v>
      </c>
      <c r="O273" s="39"/>
      <c r="P273" s="210">
        <f>O273*H273</f>
        <v>0</v>
      </c>
      <c r="Q273" s="210">
        <v>0</v>
      </c>
      <c r="R273" s="210">
        <f>Q273*H273</f>
        <v>0</v>
      </c>
      <c r="S273" s="210">
        <v>0</v>
      </c>
      <c r="T273" s="211">
        <f>S273*H273</f>
        <v>0</v>
      </c>
      <c r="AR273" s="21" t="s">
        <v>82</v>
      </c>
      <c r="AT273" s="21" t="s">
        <v>136</v>
      </c>
      <c r="AU273" s="21" t="s">
        <v>80</v>
      </c>
      <c r="AY273" s="21" t="s">
        <v>138</v>
      </c>
      <c r="BE273" s="212">
        <f>IF(N273="základní",J273,0)</f>
        <v>0</v>
      </c>
      <c r="BF273" s="212">
        <f>IF(N273="snížená",J273,0)</f>
        <v>0</v>
      </c>
      <c r="BG273" s="212">
        <f>IF(N273="zákl. přenesená",J273,0)</f>
        <v>0</v>
      </c>
      <c r="BH273" s="212">
        <f>IF(N273="sníž. přenesená",J273,0)</f>
        <v>0</v>
      </c>
      <c r="BI273" s="212">
        <f>IF(N273="nulová",J273,0)</f>
        <v>0</v>
      </c>
      <c r="BJ273" s="21" t="s">
        <v>80</v>
      </c>
      <c r="BK273" s="212">
        <f>ROUND(I273*H273,2)</f>
        <v>0</v>
      </c>
      <c r="BL273" s="21" t="s">
        <v>80</v>
      </c>
      <c r="BM273" s="21" t="s">
        <v>835</v>
      </c>
    </row>
    <row r="274" spans="2:65" s="1" customFormat="1" ht="25.5" customHeight="1">
      <c r="B274" s="38"/>
      <c r="C274" s="200" t="s">
        <v>836</v>
      </c>
      <c r="D274" s="200" t="s">
        <v>136</v>
      </c>
      <c r="E274" s="201" t="s">
        <v>837</v>
      </c>
      <c r="F274" s="202" t="s">
        <v>838</v>
      </c>
      <c r="G274" s="203" t="s">
        <v>144</v>
      </c>
      <c r="H274" s="204">
        <v>3</v>
      </c>
      <c r="I274" s="205"/>
      <c r="J274" s="206">
        <f>ROUND(I274*H274,2)</f>
        <v>0</v>
      </c>
      <c r="K274" s="202" t="s">
        <v>145</v>
      </c>
      <c r="L274" s="207"/>
      <c r="M274" s="208" t="s">
        <v>21</v>
      </c>
      <c r="N274" s="209" t="s">
        <v>44</v>
      </c>
      <c r="O274" s="39"/>
      <c r="P274" s="210">
        <f>O274*H274</f>
        <v>0</v>
      </c>
      <c r="Q274" s="210">
        <v>0</v>
      </c>
      <c r="R274" s="210">
        <f>Q274*H274</f>
        <v>0</v>
      </c>
      <c r="S274" s="210">
        <v>0</v>
      </c>
      <c r="T274" s="211">
        <f>S274*H274</f>
        <v>0</v>
      </c>
      <c r="AR274" s="21" t="s">
        <v>146</v>
      </c>
      <c r="AT274" s="21" t="s">
        <v>136</v>
      </c>
      <c r="AU274" s="21" t="s">
        <v>80</v>
      </c>
      <c r="AY274" s="21" t="s">
        <v>138</v>
      </c>
      <c r="BE274" s="212">
        <f>IF(N274="základní",J274,0)</f>
        <v>0</v>
      </c>
      <c r="BF274" s="212">
        <f>IF(N274="snížená",J274,0)</f>
        <v>0</v>
      </c>
      <c r="BG274" s="212">
        <f>IF(N274="zákl. přenesená",J274,0)</f>
        <v>0</v>
      </c>
      <c r="BH274" s="212">
        <f>IF(N274="sníž. přenesená",J274,0)</f>
        <v>0</v>
      </c>
      <c r="BI274" s="212">
        <f>IF(N274="nulová",J274,0)</f>
        <v>0</v>
      </c>
      <c r="BJ274" s="21" t="s">
        <v>80</v>
      </c>
      <c r="BK274" s="212">
        <f>ROUND(I274*H274,2)</f>
        <v>0</v>
      </c>
      <c r="BL274" s="21" t="s">
        <v>146</v>
      </c>
      <c r="BM274" s="21" t="s">
        <v>839</v>
      </c>
    </row>
    <row r="275" spans="2:65" s="1" customFormat="1" ht="27">
      <c r="B275" s="38"/>
      <c r="C275" s="60"/>
      <c r="D275" s="222" t="s">
        <v>199</v>
      </c>
      <c r="E275" s="60"/>
      <c r="F275" s="223" t="s">
        <v>840</v>
      </c>
      <c r="G275" s="60"/>
      <c r="H275" s="60"/>
      <c r="I275" s="169"/>
      <c r="J275" s="60"/>
      <c r="K275" s="60"/>
      <c r="L275" s="58"/>
      <c r="M275" s="224"/>
      <c r="N275" s="39"/>
      <c r="O275" s="39"/>
      <c r="P275" s="39"/>
      <c r="Q275" s="39"/>
      <c r="R275" s="39"/>
      <c r="S275" s="39"/>
      <c r="T275" s="75"/>
      <c r="AT275" s="21" t="s">
        <v>199</v>
      </c>
      <c r="AU275" s="21" t="s">
        <v>80</v>
      </c>
    </row>
    <row r="276" spans="2:65" s="1" customFormat="1" ht="25.5" customHeight="1">
      <c r="B276" s="38"/>
      <c r="C276" s="200" t="s">
        <v>841</v>
      </c>
      <c r="D276" s="200" t="s">
        <v>136</v>
      </c>
      <c r="E276" s="201" t="s">
        <v>842</v>
      </c>
      <c r="F276" s="202" t="s">
        <v>843</v>
      </c>
      <c r="G276" s="203" t="s">
        <v>144</v>
      </c>
      <c r="H276" s="204">
        <v>3</v>
      </c>
      <c r="I276" s="205"/>
      <c r="J276" s="206">
        <f>ROUND(I276*H276,2)</f>
        <v>0</v>
      </c>
      <c r="K276" s="202" t="s">
        <v>145</v>
      </c>
      <c r="L276" s="207"/>
      <c r="M276" s="208" t="s">
        <v>21</v>
      </c>
      <c r="N276" s="209" t="s">
        <v>44</v>
      </c>
      <c r="O276" s="39"/>
      <c r="P276" s="210">
        <f>O276*H276</f>
        <v>0</v>
      </c>
      <c r="Q276" s="210">
        <v>0</v>
      </c>
      <c r="R276" s="210">
        <f>Q276*H276</f>
        <v>0</v>
      </c>
      <c r="S276" s="210">
        <v>0</v>
      </c>
      <c r="T276" s="211">
        <f>S276*H276</f>
        <v>0</v>
      </c>
      <c r="AR276" s="21" t="s">
        <v>146</v>
      </c>
      <c r="AT276" s="21" t="s">
        <v>136</v>
      </c>
      <c r="AU276" s="21" t="s">
        <v>80</v>
      </c>
      <c r="AY276" s="21" t="s">
        <v>138</v>
      </c>
      <c r="BE276" s="212">
        <f>IF(N276="základní",J276,0)</f>
        <v>0</v>
      </c>
      <c r="BF276" s="212">
        <f>IF(N276="snížená",J276,0)</f>
        <v>0</v>
      </c>
      <c r="BG276" s="212">
        <f>IF(N276="zákl. přenesená",J276,0)</f>
        <v>0</v>
      </c>
      <c r="BH276" s="212">
        <f>IF(N276="sníž. přenesená",J276,0)</f>
        <v>0</v>
      </c>
      <c r="BI276" s="212">
        <f>IF(N276="nulová",J276,0)</f>
        <v>0</v>
      </c>
      <c r="BJ276" s="21" t="s">
        <v>80</v>
      </c>
      <c r="BK276" s="212">
        <f>ROUND(I276*H276,2)</f>
        <v>0</v>
      </c>
      <c r="BL276" s="21" t="s">
        <v>146</v>
      </c>
      <c r="BM276" s="21" t="s">
        <v>844</v>
      </c>
    </row>
    <row r="277" spans="2:65" s="1" customFormat="1" ht="25.5" customHeight="1">
      <c r="B277" s="38"/>
      <c r="C277" s="200" t="s">
        <v>845</v>
      </c>
      <c r="D277" s="200" t="s">
        <v>136</v>
      </c>
      <c r="E277" s="201" t="s">
        <v>846</v>
      </c>
      <c r="F277" s="202" t="s">
        <v>847</v>
      </c>
      <c r="G277" s="203" t="s">
        <v>144</v>
      </c>
      <c r="H277" s="204">
        <v>30</v>
      </c>
      <c r="I277" s="205"/>
      <c r="J277" s="206">
        <f>ROUND(I277*H277,2)</f>
        <v>0</v>
      </c>
      <c r="K277" s="202" t="s">
        <v>145</v>
      </c>
      <c r="L277" s="207"/>
      <c r="M277" s="208" t="s">
        <v>21</v>
      </c>
      <c r="N277" s="209" t="s">
        <v>44</v>
      </c>
      <c r="O277" s="39"/>
      <c r="P277" s="210">
        <f>O277*H277</f>
        <v>0</v>
      </c>
      <c r="Q277" s="210">
        <v>0</v>
      </c>
      <c r="R277" s="210">
        <f>Q277*H277</f>
        <v>0</v>
      </c>
      <c r="S277" s="210">
        <v>0</v>
      </c>
      <c r="T277" s="211">
        <f>S277*H277</f>
        <v>0</v>
      </c>
      <c r="AR277" s="21" t="s">
        <v>146</v>
      </c>
      <c r="AT277" s="21" t="s">
        <v>136</v>
      </c>
      <c r="AU277" s="21" t="s">
        <v>80</v>
      </c>
      <c r="AY277" s="21" t="s">
        <v>138</v>
      </c>
      <c r="BE277" s="212">
        <f>IF(N277="základní",J277,0)</f>
        <v>0</v>
      </c>
      <c r="BF277" s="212">
        <f>IF(N277="snížená",J277,0)</f>
        <v>0</v>
      </c>
      <c r="BG277" s="212">
        <f>IF(N277="zákl. přenesená",J277,0)</f>
        <v>0</v>
      </c>
      <c r="BH277" s="212">
        <f>IF(N277="sníž. přenesená",J277,0)</f>
        <v>0</v>
      </c>
      <c r="BI277" s="212">
        <f>IF(N277="nulová",J277,0)</f>
        <v>0</v>
      </c>
      <c r="BJ277" s="21" t="s">
        <v>80</v>
      </c>
      <c r="BK277" s="212">
        <f>ROUND(I277*H277,2)</f>
        <v>0</v>
      </c>
      <c r="BL277" s="21" t="s">
        <v>146</v>
      </c>
      <c r="BM277" s="21" t="s">
        <v>848</v>
      </c>
    </row>
    <row r="278" spans="2:65" s="1" customFormat="1" ht="27">
      <c r="B278" s="38"/>
      <c r="C278" s="60"/>
      <c r="D278" s="222" t="s">
        <v>199</v>
      </c>
      <c r="E278" s="60"/>
      <c r="F278" s="223" t="s">
        <v>849</v>
      </c>
      <c r="G278" s="60"/>
      <c r="H278" s="60"/>
      <c r="I278" s="169"/>
      <c r="J278" s="60"/>
      <c r="K278" s="60"/>
      <c r="L278" s="58"/>
      <c r="M278" s="224"/>
      <c r="N278" s="39"/>
      <c r="O278" s="39"/>
      <c r="P278" s="39"/>
      <c r="Q278" s="39"/>
      <c r="R278" s="39"/>
      <c r="S278" s="39"/>
      <c r="T278" s="75"/>
      <c r="AT278" s="21" t="s">
        <v>199</v>
      </c>
      <c r="AU278" s="21" t="s">
        <v>80</v>
      </c>
    </row>
    <row r="279" spans="2:65" s="1" customFormat="1" ht="25.5" customHeight="1">
      <c r="B279" s="38"/>
      <c r="C279" s="200" t="s">
        <v>850</v>
      </c>
      <c r="D279" s="200" t="s">
        <v>136</v>
      </c>
      <c r="E279" s="201" t="s">
        <v>851</v>
      </c>
      <c r="F279" s="202" t="s">
        <v>852</v>
      </c>
      <c r="G279" s="203" t="s">
        <v>144</v>
      </c>
      <c r="H279" s="204">
        <v>5</v>
      </c>
      <c r="I279" s="205"/>
      <c r="J279" s="206">
        <f>ROUND(I279*H279,2)</f>
        <v>0</v>
      </c>
      <c r="K279" s="202" t="s">
        <v>145</v>
      </c>
      <c r="L279" s="207"/>
      <c r="M279" s="208" t="s">
        <v>21</v>
      </c>
      <c r="N279" s="209" t="s">
        <v>44</v>
      </c>
      <c r="O279" s="39"/>
      <c r="P279" s="210">
        <f>O279*H279</f>
        <v>0</v>
      </c>
      <c r="Q279" s="210">
        <v>0</v>
      </c>
      <c r="R279" s="210">
        <f>Q279*H279</f>
        <v>0</v>
      </c>
      <c r="S279" s="210">
        <v>0</v>
      </c>
      <c r="T279" s="211">
        <f>S279*H279</f>
        <v>0</v>
      </c>
      <c r="AR279" s="21" t="s">
        <v>146</v>
      </c>
      <c r="AT279" s="21" t="s">
        <v>136</v>
      </c>
      <c r="AU279" s="21" t="s">
        <v>80</v>
      </c>
      <c r="AY279" s="21" t="s">
        <v>138</v>
      </c>
      <c r="BE279" s="212">
        <f>IF(N279="základní",J279,0)</f>
        <v>0</v>
      </c>
      <c r="BF279" s="212">
        <f>IF(N279="snížená",J279,0)</f>
        <v>0</v>
      </c>
      <c r="BG279" s="212">
        <f>IF(N279="zákl. přenesená",J279,0)</f>
        <v>0</v>
      </c>
      <c r="BH279" s="212">
        <f>IF(N279="sníž. přenesená",J279,0)</f>
        <v>0</v>
      </c>
      <c r="BI279" s="212">
        <f>IF(N279="nulová",J279,0)</f>
        <v>0</v>
      </c>
      <c r="BJ279" s="21" t="s">
        <v>80</v>
      </c>
      <c r="BK279" s="212">
        <f>ROUND(I279*H279,2)</f>
        <v>0</v>
      </c>
      <c r="BL279" s="21" t="s">
        <v>146</v>
      </c>
      <c r="BM279" s="21" t="s">
        <v>853</v>
      </c>
    </row>
    <row r="280" spans="2:65" s="1" customFormat="1" ht="27">
      <c r="B280" s="38"/>
      <c r="C280" s="60"/>
      <c r="D280" s="222" t="s">
        <v>199</v>
      </c>
      <c r="E280" s="60"/>
      <c r="F280" s="223" t="s">
        <v>854</v>
      </c>
      <c r="G280" s="60"/>
      <c r="H280" s="60"/>
      <c r="I280" s="169"/>
      <c r="J280" s="60"/>
      <c r="K280" s="60"/>
      <c r="L280" s="58"/>
      <c r="M280" s="224"/>
      <c r="N280" s="39"/>
      <c r="O280" s="39"/>
      <c r="P280" s="39"/>
      <c r="Q280" s="39"/>
      <c r="R280" s="39"/>
      <c r="S280" s="39"/>
      <c r="T280" s="75"/>
      <c r="AT280" s="21" t="s">
        <v>199</v>
      </c>
      <c r="AU280" s="21" t="s">
        <v>80</v>
      </c>
    </row>
    <row r="281" spans="2:65" s="1" customFormat="1" ht="25.5" customHeight="1">
      <c r="B281" s="38"/>
      <c r="C281" s="200" t="s">
        <v>855</v>
      </c>
      <c r="D281" s="200" t="s">
        <v>136</v>
      </c>
      <c r="E281" s="201" t="s">
        <v>856</v>
      </c>
      <c r="F281" s="202" t="s">
        <v>857</v>
      </c>
      <c r="G281" s="203" t="s">
        <v>858</v>
      </c>
      <c r="H281" s="204">
        <v>39</v>
      </c>
      <c r="I281" s="205"/>
      <c r="J281" s="206">
        <f t="shared" ref="J281:J301" si="54">ROUND(I281*H281,2)</f>
        <v>0</v>
      </c>
      <c r="K281" s="202" t="s">
        <v>21</v>
      </c>
      <c r="L281" s="207"/>
      <c r="M281" s="208" t="s">
        <v>21</v>
      </c>
      <c r="N281" s="209" t="s">
        <v>44</v>
      </c>
      <c r="O281" s="39"/>
      <c r="P281" s="210">
        <f t="shared" ref="P281:P301" si="55">O281*H281</f>
        <v>0</v>
      </c>
      <c r="Q281" s="210">
        <v>0</v>
      </c>
      <c r="R281" s="210">
        <f t="shared" ref="R281:R301" si="56">Q281*H281</f>
        <v>0</v>
      </c>
      <c r="S281" s="210">
        <v>0</v>
      </c>
      <c r="T281" s="211">
        <f t="shared" ref="T281:T301" si="57">S281*H281</f>
        <v>0</v>
      </c>
      <c r="AR281" s="21" t="s">
        <v>173</v>
      </c>
      <c r="AT281" s="21" t="s">
        <v>136</v>
      </c>
      <c r="AU281" s="21" t="s">
        <v>80</v>
      </c>
      <c r="AY281" s="21" t="s">
        <v>138</v>
      </c>
      <c r="BE281" s="212">
        <f t="shared" ref="BE281:BE301" si="58">IF(N281="základní",J281,0)</f>
        <v>0</v>
      </c>
      <c r="BF281" s="212">
        <f t="shared" ref="BF281:BF301" si="59">IF(N281="snížená",J281,0)</f>
        <v>0</v>
      </c>
      <c r="BG281" s="212">
        <f t="shared" ref="BG281:BG301" si="60">IF(N281="zákl. přenesená",J281,0)</f>
        <v>0</v>
      </c>
      <c r="BH281" s="212">
        <f t="shared" ref="BH281:BH301" si="61">IF(N281="sníž. přenesená",J281,0)</f>
        <v>0</v>
      </c>
      <c r="BI281" s="212">
        <f t="shared" ref="BI281:BI301" si="62">IF(N281="nulová",J281,0)</f>
        <v>0</v>
      </c>
      <c r="BJ281" s="21" t="s">
        <v>80</v>
      </c>
      <c r="BK281" s="212">
        <f t="shared" ref="BK281:BK301" si="63">ROUND(I281*H281,2)</f>
        <v>0</v>
      </c>
      <c r="BL281" s="21" t="s">
        <v>173</v>
      </c>
      <c r="BM281" s="21" t="s">
        <v>859</v>
      </c>
    </row>
    <row r="282" spans="2:65" s="1" customFormat="1" ht="25.5" customHeight="1">
      <c r="B282" s="38"/>
      <c r="C282" s="200" t="s">
        <v>860</v>
      </c>
      <c r="D282" s="200" t="s">
        <v>136</v>
      </c>
      <c r="E282" s="201" t="s">
        <v>861</v>
      </c>
      <c r="F282" s="202" t="s">
        <v>862</v>
      </c>
      <c r="G282" s="203" t="s">
        <v>144</v>
      </c>
      <c r="H282" s="204">
        <v>4</v>
      </c>
      <c r="I282" s="205"/>
      <c r="J282" s="206">
        <f t="shared" si="54"/>
        <v>0</v>
      </c>
      <c r="K282" s="202" t="s">
        <v>145</v>
      </c>
      <c r="L282" s="207"/>
      <c r="M282" s="208" t="s">
        <v>21</v>
      </c>
      <c r="N282" s="209" t="s">
        <v>44</v>
      </c>
      <c r="O282" s="39"/>
      <c r="P282" s="210">
        <f t="shared" si="55"/>
        <v>0</v>
      </c>
      <c r="Q282" s="210">
        <v>0</v>
      </c>
      <c r="R282" s="210">
        <f t="shared" si="56"/>
        <v>0</v>
      </c>
      <c r="S282" s="210">
        <v>0</v>
      </c>
      <c r="T282" s="211">
        <f t="shared" si="57"/>
        <v>0</v>
      </c>
      <c r="AR282" s="21" t="s">
        <v>146</v>
      </c>
      <c r="AT282" s="21" t="s">
        <v>136</v>
      </c>
      <c r="AU282" s="21" t="s">
        <v>80</v>
      </c>
      <c r="AY282" s="21" t="s">
        <v>138</v>
      </c>
      <c r="BE282" s="212">
        <f t="shared" si="58"/>
        <v>0</v>
      </c>
      <c r="BF282" s="212">
        <f t="shared" si="59"/>
        <v>0</v>
      </c>
      <c r="BG282" s="212">
        <f t="shared" si="60"/>
        <v>0</v>
      </c>
      <c r="BH282" s="212">
        <f t="shared" si="61"/>
        <v>0</v>
      </c>
      <c r="BI282" s="212">
        <f t="shared" si="62"/>
        <v>0</v>
      </c>
      <c r="BJ282" s="21" t="s">
        <v>80</v>
      </c>
      <c r="BK282" s="212">
        <f t="shared" si="63"/>
        <v>0</v>
      </c>
      <c r="BL282" s="21" t="s">
        <v>146</v>
      </c>
      <c r="BM282" s="21" t="s">
        <v>863</v>
      </c>
    </row>
    <row r="283" spans="2:65" s="1" customFormat="1" ht="25.5" customHeight="1">
      <c r="B283" s="38"/>
      <c r="C283" s="213" t="s">
        <v>864</v>
      </c>
      <c r="D283" s="213" t="s">
        <v>162</v>
      </c>
      <c r="E283" s="214" t="s">
        <v>865</v>
      </c>
      <c r="F283" s="215" t="s">
        <v>866</v>
      </c>
      <c r="G283" s="216" t="s">
        <v>858</v>
      </c>
      <c r="H283" s="217">
        <v>39</v>
      </c>
      <c r="I283" s="218"/>
      <c r="J283" s="219">
        <f t="shared" si="54"/>
        <v>0</v>
      </c>
      <c r="K283" s="215" t="s">
        <v>21</v>
      </c>
      <c r="L283" s="58"/>
      <c r="M283" s="220" t="s">
        <v>21</v>
      </c>
      <c r="N283" s="221" t="s">
        <v>44</v>
      </c>
      <c r="O283" s="39"/>
      <c r="P283" s="210">
        <f t="shared" si="55"/>
        <v>0</v>
      </c>
      <c r="Q283" s="210">
        <v>0</v>
      </c>
      <c r="R283" s="210">
        <f t="shared" si="56"/>
        <v>0</v>
      </c>
      <c r="S283" s="210">
        <v>0</v>
      </c>
      <c r="T283" s="211">
        <f t="shared" si="57"/>
        <v>0</v>
      </c>
      <c r="AR283" s="21" t="s">
        <v>173</v>
      </c>
      <c r="AT283" s="21" t="s">
        <v>162</v>
      </c>
      <c r="AU283" s="21" t="s">
        <v>80</v>
      </c>
      <c r="AY283" s="21" t="s">
        <v>138</v>
      </c>
      <c r="BE283" s="212">
        <f t="shared" si="58"/>
        <v>0</v>
      </c>
      <c r="BF283" s="212">
        <f t="shared" si="59"/>
        <v>0</v>
      </c>
      <c r="BG283" s="212">
        <f t="shared" si="60"/>
        <v>0</v>
      </c>
      <c r="BH283" s="212">
        <f t="shared" si="61"/>
        <v>0</v>
      </c>
      <c r="BI283" s="212">
        <f t="shared" si="62"/>
        <v>0</v>
      </c>
      <c r="BJ283" s="21" t="s">
        <v>80</v>
      </c>
      <c r="BK283" s="212">
        <f t="shared" si="63"/>
        <v>0</v>
      </c>
      <c r="BL283" s="21" t="s">
        <v>173</v>
      </c>
      <c r="BM283" s="21" t="s">
        <v>867</v>
      </c>
    </row>
    <row r="284" spans="2:65" s="1" customFormat="1" ht="16.5" customHeight="1">
      <c r="B284" s="38"/>
      <c r="C284" s="213" t="s">
        <v>868</v>
      </c>
      <c r="D284" s="213" t="s">
        <v>162</v>
      </c>
      <c r="E284" s="214" t="s">
        <v>869</v>
      </c>
      <c r="F284" s="215" t="s">
        <v>870</v>
      </c>
      <c r="G284" s="216" t="s">
        <v>144</v>
      </c>
      <c r="H284" s="217">
        <v>2</v>
      </c>
      <c r="I284" s="218"/>
      <c r="J284" s="219">
        <f t="shared" si="54"/>
        <v>0</v>
      </c>
      <c r="K284" s="215" t="s">
        <v>21</v>
      </c>
      <c r="L284" s="58"/>
      <c r="M284" s="220" t="s">
        <v>21</v>
      </c>
      <c r="N284" s="221" t="s">
        <v>44</v>
      </c>
      <c r="O284" s="39"/>
      <c r="P284" s="210">
        <f t="shared" si="55"/>
        <v>0</v>
      </c>
      <c r="Q284" s="210">
        <v>0</v>
      </c>
      <c r="R284" s="210">
        <f t="shared" si="56"/>
        <v>0</v>
      </c>
      <c r="S284" s="210">
        <v>0</v>
      </c>
      <c r="T284" s="211">
        <f t="shared" si="57"/>
        <v>0</v>
      </c>
      <c r="AR284" s="21" t="s">
        <v>165</v>
      </c>
      <c r="AT284" s="21" t="s">
        <v>162</v>
      </c>
      <c r="AU284" s="21" t="s">
        <v>80</v>
      </c>
      <c r="AY284" s="21" t="s">
        <v>138</v>
      </c>
      <c r="BE284" s="212">
        <f t="shared" si="58"/>
        <v>0</v>
      </c>
      <c r="BF284" s="212">
        <f t="shared" si="59"/>
        <v>0</v>
      </c>
      <c r="BG284" s="212">
        <f t="shared" si="60"/>
        <v>0</v>
      </c>
      <c r="BH284" s="212">
        <f t="shared" si="61"/>
        <v>0</v>
      </c>
      <c r="BI284" s="212">
        <f t="shared" si="62"/>
        <v>0</v>
      </c>
      <c r="BJ284" s="21" t="s">
        <v>80</v>
      </c>
      <c r="BK284" s="212">
        <f t="shared" si="63"/>
        <v>0</v>
      </c>
      <c r="BL284" s="21" t="s">
        <v>165</v>
      </c>
      <c r="BM284" s="21" t="s">
        <v>871</v>
      </c>
    </row>
    <row r="285" spans="2:65" s="1" customFormat="1" ht="16.5" customHeight="1">
      <c r="B285" s="38"/>
      <c r="C285" s="200" t="s">
        <v>872</v>
      </c>
      <c r="D285" s="200" t="s">
        <v>136</v>
      </c>
      <c r="E285" s="201" t="s">
        <v>873</v>
      </c>
      <c r="F285" s="202" t="s">
        <v>874</v>
      </c>
      <c r="G285" s="203" t="s">
        <v>144</v>
      </c>
      <c r="H285" s="204">
        <v>1</v>
      </c>
      <c r="I285" s="205"/>
      <c r="J285" s="206">
        <f t="shared" si="54"/>
        <v>0</v>
      </c>
      <c r="K285" s="202" t="s">
        <v>21</v>
      </c>
      <c r="L285" s="207"/>
      <c r="M285" s="208" t="s">
        <v>21</v>
      </c>
      <c r="N285" s="209" t="s">
        <v>44</v>
      </c>
      <c r="O285" s="39"/>
      <c r="P285" s="210">
        <f t="shared" si="55"/>
        <v>0</v>
      </c>
      <c r="Q285" s="210">
        <v>0</v>
      </c>
      <c r="R285" s="210">
        <f t="shared" si="56"/>
        <v>0</v>
      </c>
      <c r="S285" s="210">
        <v>0</v>
      </c>
      <c r="T285" s="211">
        <f t="shared" si="57"/>
        <v>0</v>
      </c>
      <c r="AR285" s="21" t="s">
        <v>652</v>
      </c>
      <c r="AT285" s="21" t="s">
        <v>136</v>
      </c>
      <c r="AU285" s="21" t="s">
        <v>80</v>
      </c>
      <c r="AY285" s="21" t="s">
        <v>138</v>
      </c>
      <c r="BE285" s="212">
        <f t="shared" si="58"/>
        <v>0</v>
      </c>
      <c r="BF285" s="212">
        <f t="shared" si="59"/>
        <v>0</v>
      </c>
      <c r="BG285" s="212">
        <f t="shared" si="60"/>
        <v>0</v>
      </c>
      <c r="BH285" s="212">
        <f t="shared" si="61"/>
        <v>0</v>
      </c>
      <c r="BI285" s="212">
        <f t="shared" si="62"/>
        <v>0</v>
      </c>
      <c r="BJ285" s="21" t="s">
        <v>80</v>
      </c>
      <c r="BK285" s="212">
        <f t="shared" si="63"/>
        <v>0</v>
      </c>
      <c r="BL285" s="21" t="s">
        <v>165</v>
      </c>
      <c r="BM285" s="21" t="s">
        <v>875</v>
      </c>
    </row>
    <row r="286" spans="2:65" s="1" customFormat="1" ht="16.5" customHeight="1">
      <c r="B286" s="38"/>
      <c r="C286" s="200" t="s">
        <v>876</v>
      </c>
      <c r="D286" s="200" t="s">
        <v>136</v>
      </c>
      <c r="E286" s="201" t="s">
        <v>877</v>
      </c>
      <c r="F286" s="202" t="s">
        <v>878</v>
      </c>
      <c r="G286" s="203" t="s">
        <v>144</v>
      </c>
      <c r="H286" s="204">
        <v>1</v>
      </c>
      <c r="I286" s="205"/>
      <c r="J286" s="206">
        <f t="shared" si="54"/>
        <v>0</v>
      </c>
      <c r="K286" s="202" t="s">
        <v>21</v>
      </c>
      <c r="L286" s="207"/>
      <c r="M286" s="208" t="s">
        <v>21</v>
      </c>
      <c r="N286" s="209" t="s">
        <v>44</v>
      </c>
      <c r="O286" s="39"/>
      <c r="P286" s="210">
        <f t="shared" si="55"/>
        <v>0</v>
      </c>
      <c r="Q286" s="210">
        <v>0</v>
      </c>
      <c r="R286" s="210">
        <f t="shared" si="56"/>
        <v>0</v>
      </c>
      <c r="S286" s="210">
        <v>0</v>
      </c>
      <c r="T286" s="211">
        <f t="shared" si="57"/>
        <v>0</v>
      </c>
      <c r="AR286" s="21" t="s">
        <v>652</v>
      </c>
      <c r="AT286" s="21" t="s">
        <v>136</v>
      </c>
      <c r="AU286" s="21" t="s">
        <v>80</v>
      </c>
      <c r="AY286" s="21" t="s">
        <v>138</v>
      </c>
      <c r="BE286" s="212">
        <f t="shared" si="58"/>
        <v>0</v>
      </c>
      <c r="BF286" s="212">
        <f t="shared" si="59"/>
        <v>0</v>
      </c>
      <c r="BG286" s="212">
        <f t="shared" si="60"/>
        <v>0</v>
      </c>
      <c r="BH286" s="212">
        <f t="shared" si="61"/>
        <v>0</v>
      </c>
      <c r="BI286" s="212">
        <f t="shared" si="62"/>
        <v>0</v>
      </c>
      <c r="BJ286" s="21" t="s">
        <v>80</v>
      </c>
      <c r="BK286" s="212">
        <f t="shared" si="63"/>
        <v>0</v>
      </c>
      <c r="BL286" s="21" t="s">
        <v>165</v>
      </c>
      <c r="BM286" s="21" t="s">
        <v>879</v>
      </c>
    </row>
    <row r="287" spans="2:65" s="1" customFormat="1" ht="16.5" customHeight="1">
      <c r="B287" s="38"/>
      <c r="C287" s="200" t="s">
        <v>880</v>
      </c>
      <c r="D287" s="200" t="s">
        <v>136</v>
      </c>
      <c r="E287" s="201" t="s">
        <v>881</v>
      </c>
      <c r="F287" s="202" t="s">
        <v>882</v>
      </c>
      <c r="G287" s="203" t="s">
        <v>144</v>
      </c>
      <c r="H287" s="204">
        <v>1</v>
      </c>
      <c r="I287" s="205"/>
      <c r="J287" s="206">
        <f t="shared" si="54"/>
        <v>0</v>
      </c>
      <c r="K287" s="202" t="s">
        <v>21</v>
      </c>
      <c r="L287" s="207"/>
      <c r="M287" s="208" t="s">
        <v>21</v>
      </c>
      <c r="N287" s="209" t="s">
        <v>44</v>
      </c>
      <c r="O287" s="39"/>
      <c r="P287" s="210">
        <f t="shared" si="55"/>
        <v>0</v>
      </c>
      <c r="Q287" s="210">
        <v>0</v>
      </c>
      <c r="R287" s="210">
        <f t="shared" si="56"/>
        <v>0</v>
      </c>
      <c r="S287" s="210">
        <v>0</v>
      </c>
      <c r="T287" s="211">
        <f t="shared" si="57"/>
        <v>0</v>
      </c>
      <c r="AR287" s="21" t="s">
        <v>652</v>
      </c>
      <c r="AT287" s="21" t="s">
        <v>136</v>
      </c>
      <c r="AU287" s="21" t="s">
        <v>80</v>
      </c>
      <c r="AY287" s="21" t="s">
        <v>138</v>
      </c>
      <c r="BE287" s="212">
        <f t="shared" si="58"/>
        <v>0</v>
      </c>
      <c r="BF287" s="212">
        <f t="shared" si="59"/>
        <v>0</v>
      </c>
      <c r="BG287" s="212">
        <f t="shared" si="60"/>
        <v>0</v>
      </c>
      <c r="BH287" s="212">
        <f t="shared" si="61"/>
        <v>0</v>
      </c>
      <c r="BI287" s="212">
        <f t="shared" si="62"/>
        <v>0</v>
      </c>
      <c r="BJ287" s="21" t="s">
        <v>80</v>
      </c>
      <c r="BK287" s="212">
        <f t="shared" si="63"/>
        <v>0</v>
      </c>
      <c r="BL287" s="21" t="s">
        <v>165</v>
      </c>
      <c r="BM287" s="21" t="s">
        <v>883</v>
      </c>
    </row>
    <row r="288" spans="2:65" s="1" customFormat="1" ht="25.5" customHeight="1">
      <c r="B288" s="38"/>
      <c r="C288" s="200" t="s">
        <v>884</v>
      </c>
      <c r="D288" s="200" t="s">
        <v>136</v>
      </c>
      <c r="E288" s="201" t="s">
        <v>885</v>
      </c>
      <c r="F288" s="202" t="s">
        <v>886</v>
      </c>
      <c r="G288" s="203" t="s">
        <v>144</v>
      </c>
      <c r="H288" s="204">
        <v>1</v>
      </c>
      <c r="I288" s="205"/>
      <c r="J288" s="206">
        <f t="shared" si="54"/>
        <v>0</v>
      </c>
      <c r="K288" s="202" t="s">
        <v>21</v>
      </c>
      <c r="L288" s="207"/>
      <c r="M288" s="208" t="s">
        <v>21</v>
      </c>
      <c r="N288" s="209" t="s">
        <v>44</v>
      </c>
      <c r="O288" s="39"/>
      <c r="P288" s="210">
        <f t="shared" si="55"/>
        <v>0</v>
      </c>
      <c r="Q288" s="210">
        <v>0</v>
      </c>
      <c r="R288" s="210">
        <f t="shared" si="56"/>
        <v>0</v>
      </c>
      <c r="S288" s="210">
        <v>0</v>
      </c>
      <c r="T288" s="211">
        <f t="shared" si="57"/>
        <v>0</v>
      </c>
      <c r="AR288" s="21" t="s">
        <v>652</v>
      </c>
      <c r="AT288" s="21" t="s">
        <v>136</v>
      </c>
      <c r="AU288" s="21" t="s">
        <v>80</v>
      </c>
      <c r="AY288" s="21" t="s">
        <v>138</v>
      </c>
      <c r="BE288" s="212">
        <f t="shared" si="58"/>
        <v>0</v>
      </c>
      <c r="BF288" s="212">
        <f t="shared" si="59"/>
        <v>0</v>
      </c>
      <c r="BG288" s="212">
        <f t="shared" si="60"/>
        <v>0</v>
      </c>
      <c r="BH288" s="212">
        <f t="shared" si="61"/>
        <v>0</v>
      </c>
      <c r="BI288" s="212">
        <f t="shared" si="62"/>
        <v>0</v>
      </c>
      <c r="BJ288" s="21" t="s">
        <v>80</v>
      </c>
      <c r="BK288" s="212">
        <f t="shared" si="63"/>
        <v>0</v>
      </c>
      <c r="BL288" s="21" t="s">
        <v>165</v>
      </c>
      <c r="BM288" s="21" t="s">
        <v>887</v>
      </c>
    </row>
    <row r="289" spans="2:65" s="1" customFormat="1" ht="16.5" customHeight="1">
      <c r="B289" s="38"/>
      <c r="C289" s="213" t="s">
        <v>888</v>
      </c>
      <c r="D289" s="213" t="s">
        <v>162</v>
      </c>
      <c r="E289" s="214" t="s">
        <v>889</v>
      </c>
      <c r="F289" s="215" t="s">
        <v>890</v>
      </c>
      <c r="G289" s="216" t="s">
        <v>144</v>
      </c>
      <c r="H289" s="217">
        <v>2</v>
      </c>
      <c r="I289" s="218"/>
      <c r="J289" s="219">
        <f t="shared" si="54"/>
        <v>0</v>
      </c>
      <c r="K289" s="215" t="s">
        <v>21</v>
      </c>
      <c r="L289" s="58"/>
      <c r="M289" s="220" t="s">
        <v>21</v>
      </c>
      <c r="N289" s="221" t="s">
        <v>44</v>
      </c>
      <c r="O289" s="39"/>
      <c r="P289" s="210">
        <f t="shared" si="55"/>
        <v>0</v>
      </c>
      <c r="Q289" s="210">
        <v>0</v>
      </c>
      <c r="R289" s="210">
        <f t="shared" si="56"/>
        <v>0</v>
      </c>
      <c r="S289" s="210">
        <v>0</v>
      </c>
      <c r="T289" s="211">
        <f t="shared" si="57"/>
        <v>0</v>
      </c>
      <c r="AR289" s="21" t="s">
        <v>80</v>
      </c>
      <c r="AT289" s="21" t="s">
        <v>162</v>
      </c>
      <c r="AU289" s="21" t="s">
        <v>80</v>
      </c>
      <c r="AY289" s="21" t="s">
        <v>138</v>
      </c>
      <c r="BE289" s="212">
        <f t="shared" si="58"/>
        <v>0</v>
      </c>
      <c r="BF289" s="212">
        <f t="shared" si="59"/>
        <v>0</v>
      </c>
      <c r="BG289" s="212">
        <f t="shared" si="60"/>
        <v>0</v>
      </c>
      <c r="BH289" s="212">
        <f t="shared" si="61"/>
        <v>0</v>
      </c>
      <c r="BI289" s="212">
        <f t="shared" si="62"/>
        <v>0</v>
      </c>
      <c r="BJ289" s="21" t="s">
        <v>80</v>
      </c>
      <c r="BK289" s="212">
        <f t="shared" si="63"/>
        <v>0</v>
      </c>
      <c r="BL289" s="21" t="s">
        <v>80</v>
      </c>
      <c r="BM289" s="21" t="s">
        <v>891</v>
      </c>
    </row>
    <row r="290" spans="2:65" s="1" customFormat="1" ht="16.5" customHeight="1">
      <c r="B290" s="38"/>
      <c r="C290" s="213" t="s">
        <v>892</v>
      </c>
      <c r="D290" s="213" t="s">
        <v>162</v>
      </c>
      <c r="E290" s="214" t="s">
        <v>893</v>
      </c>
      <c r="F290" s="215" t="s">
        <v>894</v>
      </c>
      <c r="G290" s="216" t="s">
        <v>858</v>
      </c>
      <c r="H290" s="217">
        <v>39</v>
      </c>
      <c r="I290" s="218"/>
      <c r="J290" s="219">
        <f t="shared" si="54"/>
        <v>0</v>
      </c>
      <c r="K290" s="215" t="s">
        <v>21</v>
      </c>
      <c r="L290" s="58"/>
      <c r="M290" s="220" t="s">
        <v>21</v>
      </c>
      <c r="N290" s="221" t="s">
        <v>44</v>
      </c>
      <c r="O290" s="39"/>
      <c r="P290" s="210">
        <f t="shared" si="55"/>
        <v>0</v>
      </c>
      <c r="Q290" s="210">
        <v>0</v>
      </c>
      <c r="R290" s="210">
        <f t="shared" si="56"/>
        <v>0</v>
      </c>
      <c r="S290" s="210">
        <v>0</v>
      </c>
      <c r="T290" s="211">
        <f t="shared" si="57"/>
        <v>0</v>
      </c>
      <c r="AR290" s="21" t="s">
        <v>165</v>
      </c>
      <c r="AT290" s="21" t="s">
        <v>162</v>
      </c>
      <c r="AU290" s="21" t="s">
        <v>80</v>
      </c>
      <c r="AY290" s="21" t="s">
        <v>138</v>
      </c>
      <c r="BE290" s="212">
        <f t="shared" si="58"/>
        <v>0</v>
      </c>
      <c r="BF290" s="212">
        <f t="shared" si="59"/>
        <v>0</v>
      </c>
      <c r="BG290" s="212">
        <f t="shared" si="60"/>
        <v>0</v>
      </c>
      <c r="BH290" s="212">
        <f t="shared" si="61"/>
        <v>0</v>
      </c>
      <c r="BI290" s="212">
        <f t="shared" si="62"/>
        <v>0</v>
      </c>
      <c r="BJ290" s="21" t="s">
        <v>80</v>
      </c>
      <c r="BK290" s="212">
        <f t="shared" si="63"/>
        <v>0</v>
      </c>
      <c r="BL290" s="21" t="s">
        <v>165</v>
      </c>
      <c r="BM290" s="21" t="s">
        <v>895</v>
      </c>
    </row>
    <row r="291" spans="2:65" s="1" customFormat="1" ht="16.5" customHeight="1">
      <c r="B291" s="38"/>
      <c r="C291" s="213" t="s">
        <v>896</v>
      </c>
      <c r="D291" s="213" t="s">
        <v>162</v>
      </c>
      <c r="E291" s="214" t="s">
        <v>897</v>
      </c>
      <c r="F291" s="215" t="s">
        <v>898</v>
      </c>
      <c r="G291" s="216" t="s">
        <v>144</v>
      </c>
      <c r="H291" s="217">
        <v>1</v>
      </c>
      <c r="I291" s="218"/>
      <c r="J291" s="219">
        <f t="shared" si="54"/>
        <v>0</v>
      </c>
      <c r="K291" s="215" t="s">
        <v>21</v>
      </c>
      <c r="L291" s="58"/>
      <c r="M291" s="220" t="s">
        <v>21</v>
      </c>
      <c r="N291" s="221" t="s">
        <v>44</v>
      </c>
      <c r="O291" s="39"/>
      <c r="P291" s="210">
        <f t="shared" si="55"/>
        <v>0</v>
      </c>
      <c r="Q291" s="210">
        <v>0</v>
      </c>
      <c r="R291" s="210">
        <f t="shared" si="56"/>
        <v>0</v>
      </c>
      <c r="S291" s="210">
        <v>0</v>
      </c>
      <c r="T291" s="211">
        <f t="shared" si="57"/>
        <v>0</v>
      </c>
      <c r="AR291" s="21" t="s">
        <v>165</v>
      </c>
      <c r="AT291" s="21" t="s">
        <v>162</v>
      </c>
      <c r="AU291" s="21" t="s">
        <v>80</v>
      </c>
      <c r="AY291" s="21" t="s">
        <v>138</v>
      </c>
      <c r="BE291" s="212">
        <f t="shared" si="58"/>
        <v>0</v>
      </c>
      <c r="BF291" s="212">
        <f t="shared" si="59"/>
        <v>0</v>
      </c>
      <c r="BG291" s="212">
        <f t="shared" si="60"/>
        <v>0</v>
      </c>
      <c r="BH291" s="212">
        <f t="shared" si="61"/>
        <v>0</v>
      </c>
      <c r="BI291" s="212">
        <f t="shared" si="62"/>
        <v>0</v>
      </c>
      <c r="BJ291" s="21" t="s">
        <v>80</v>
      </c>
      <c r="BK291" s="212">
        <f t="shared" si="63"/>
        <v>0</v>
      </c>
      <c r="BL291" s="21" t="s">
        <v>165</v>
      </c>
      <c r="BM291" s="21" t="s">
        <v>899</v>
      </c>
    </row>
    <row r="292" spans="2:65" s="1" customFormat="1" ht="16.5" customHeight="1">
      <c r="B292" s="38"/>
      <c r="C292" s="200" t="s">
        <v>900</v>
      </c>
      <c r="D292" s="200" t="s">
        <v>136</v>
      </c>
      <c r="E292" s="201" t="s">
        <v>901</v>
      </c>
      <c r="F292" s="202" t="s">
        <v>902</v>
      </c>
      <c r="G292" s="203" t="s">
        <v>144</v>
      </c>
      <c r="H292" s="204">
        <v>1</v>
      </c>
      <c r="I292" s="205"/>
      <c r="J292" s="206">
        <f t="shared" si="54"/>
        <v>0</v>
      </c>
      <c r="K292" s="202" t="s">
        <v>21</v>
      </c>
      <c r="L292" s="207"/>
      <c r="M292" s="208" t="s">
        <v>21</v>
      </c>
      <c r="N292" s="209" t="s">
        <v>44</v>
      </c>
      <c r="O292" s="39"/>
      <c r="P292" s="210">
        <f t="shared" si="55"/>
        <v>0</v>
      </c>
      <c r="Q292" s="210">
        <v>0</v>
      </c>
      <c r="R292" s="210">
        <f t="shared" si="56"/>
        <v>0</v>
      </c>
      <c r="S292" s="210">
        <v>0</v>
      </c>
      <c r="T292" s="211">
        <f t="shared" si="57"/>
        <v>0</v>
      </c>
      <c r="AR292" s="21" t="s">
        <v>652</v>
      </c>
      <c r="AT292" s="21" t="s">
        <v>136</v>
      </c>
      <c r="AU292" s="21" t="s">
        <v>80</v>
      </c>
      <c r="AY292" s="21" t="s">
        <v>138</v>
      </c>
      <c r="BE292" s="212">
        <f t="shared" si="58"/>
        <v>0</v>
      </c>
      <c r="BF292" s="212">
        <f t="shared" si="59"/>
        <v>0</v>
      </c>
      <c r="BG292" s="212">
        <f t="shared" si="60"/>
        <v>0</v>
      </c>
      <c r="BH292" s="212">
        <f t="shared" si="61"/>
        <v>0</v>
      </c>
      <c r="BI292" s="212">
        <f t="shared" si="62"/>
        <v>0</v>
      </c>
      <c r="BJ292" s="21" t="s">
        <v>80</v>
      </c>
      <c r="BK292" s="212">
        <f t="shared" si="63"/>
        <v>0</v>
      </c>
      <c r="BL292" s="21" t="s">
        <v>165</v>
      </c>
      <c r="BM292" s="21" t="s">
        <v>903</v>
      </c>
    </row>
    <row r="293" spans="2:65" s="1" customFormat="1" ht="16.5" customHeight="1">
      <c r="B293" s="38"/>
      <c r="C293" s="200" t="s">
        <v>904</v>
      </c>
      <c r="D293" s="200" t="s">
        <v>136</v>
      </c>
      <c r="E293" s="201" t="s">
        <v>905</v>
      </c>
      <c r="F293" s="202" t="s">
        <v>906</v>
      </c>
      <c r="G293" s="203" t="s">
        <v>144</v>
      </c>
      <c r="H293" s="204">
        <v>1</v>
      </c>
      <c r="I293" s="205"/>
      <c r="J293" s="206">
        <f t="shared" si="54"/>
        <v>0</v>
      </c>
      <c r="K293" s="202" t="s">
        <v>21</v>
      </c>
      <c r="L293" s="207"/>
      <c r="M293" s="208" t="s">
        <v>21</v>
      </c>
      <c r="N293" s="209" t="s">
        <v>44</v>
      </c>
      <c r="O293" s="39"/>
      <c r="P293" s="210">
        <f t="shared" si="55"/>
        <v>0</v>
      </c>
      <c r="Q293" s="210">
        <v>0</v>
      </c>
      <c r="R293" s="210">
        <f t="shared" si="56"/>
        <v>0</v>
      </c>
      <c r="S293" s="210">
        <v>0</v>
      </c>
      <c r="T293" s="211">
        <f t="shared" si="57"/>
        <v>0</v>
      </c>
      <c r="AR293" s="21" t="s">
        <v>652</v>
      </c>
      <c r="AT293" s="21" t="s">
        <v>136</v>
      </c>
      <c r="AU293" s="21" t="s">
        <v>80</v>
      </c>
      <c r="AY293" s="21" t="s">
        <v>138</v>
      </c>
      <c r="BE293" s="212">
        <f t="shared" si="58"/>
        <v>0</v>
      </c>
      <c r="BF293" s="212">
        <f t="shared" si="59"/>
        <v>0</v>
      </c>
      <c r="BG293" s="212">
        <f t="shared" si="60"/>
        <v>0</v>
      </c>
      <c r="BH293" s="212">
        <f t="shared" si="61"/>
        <v>0</v>
      </c>
      <c r="BI293" s="212">
        <f t="shared" si="62"/>
        <v>0</v>
      </c>
      <c r="BJ293" s="21" t="s">
        <v>80</v>
      </c>
      <c r="BK293" s="212">
        <f t="shared" si="63"/>
        <v>0</v>
      </c>
      <c r="BL293" s="21" t="s">
        <v>165</v>
      </c>
      <c r="BM293" s="21" t="s">
        <v>907</v>
      </c>
    </row>
    <row r="294" spans="2:65" s="1" customFormat="1" ht="16.5" customHeight="1">
      <c r="B294" s="38"/>
      <c r="C294" s="213" t="s">
        <v>908</v>
      </c>
      <c r="D294" s="213" t="s">
        <v>162</v>
      </c>
      <c r="E294" s="214" t="s">
        <v>313</v>
      </c>
      <c r="F294" s="215" t="s">
        <v>909</v>
      </c>
      <c r="G294" s="216" t="s">
        <v>144</v>
      </c>
      <c r="H294" s="217">
        <v>1</v>
      </c>
      <c r="I294" s="218"/>
      <c r="J294" s="219">
        <f t="shared" si="54"/>
        <v>0</v>
      </c>
      <c r="K294" s="215" t="s">
        <v>21</v>
      </c>
      <c r="L294" s="58"/>
      <c r="M294" s="220" t="s">
        <v>21</v>
      </c>
      <c r="N294" s="221" t="s">
        <v>44</v>
      </c>
      <c r="O294" s="39"/>
      <c r="P294" s="210">
        <f t="shared" si="55"/>
        <v>0</v>
      </c>
      <c r="Q294" s="210">
        <v>0</v>
      </c>
      <c r="R294" s="210">
        <f t="shared" si="56"/>
        <v>0</v>
      </c>
      <c r="S294" s="210">
        <v>0</v>
      </c>
      <c r="T294" s="211">
        <f t="shared" si="57"/>
        <v>0</v>
      </c>
      <c r="AR294" s="21" t="s">
        <v>165</v>
      </c>
      <c r="AT294" s="21" t="s">
        <v>162</v>
      </c>
      <c r="AU294" s="21" t="s">
        <v>80</v>
      </c>
      <c r="AY294" s="21" t="s">
        <v>138</v>
      </c>
      <c r="BE294" s="212">
        <f t="shared" si="58"/>
        <v>0</v>
      </c>
      <c r="BF294" s="212">
        <f t="shared" si="59"/>
        <v>0</v>
      </c>
      <c r="BG294" s="212">
        <f t="shared" si="60"/>
        <v>0</v>
      </c>
      <c r="BH294" s="212">
        <f t="shared" si="61"/>
        <v>0</v>
      </c>
      <c r="BI294" s="212">
        <f t="shared" si="62"/>
        <v>0</v>
      </c>
      <c r="BJ294" s="21" t="s">
        <v>80</v>
      </c>
      <c r="BK294" s="212">
        <f t="shared" si="63"/>
        <v>0</v>
      </c>
      <c r="BL294" s="21" t="s">
        <v>165</v>
      </c>
      <c r="BM294" s="21" t="s">
        <v>910</v>
      </c>
    </row>
    <row r="295" spans="2:65" s="1" customFormat="1" ht="16.5" customHeight="1">
      <c r="B295" s="38"/>
      <c r="C295" s="213" t="s">
        <v>911</v>
      </c>
      <c r="D295" s="213" t="s">
        <v>162</v>
      </c>
      <c r="E295" s="214" t="s">
        <v>317</v>
      </c>
      <c r="F295" s="215" t="s">
        <v>912</v>
      </c>
      <c r="G295" s="216" t="s">
        <v>144</v>
      </c>
      <c r="H295" s="217">
        <v>1</v>
      </c>
      <c r="I295" s="218"/>
      <c r="J295" s="219">
        <f t="shared" si="54"/>
        <v>0</v>
      </c>
      <c r="K295" s="215" t="s">
        <v>21</v>
      </c>
      <c r="L295" s="58"/>
      <c r="M295" s="220" t="s">
        <v>21</v>
      </c>
      <c r="N295" s="221" t="s">
        <v>44</v>
      </c>
      <c r="O295" s="39"/>
      <c r="P295" s="210">
        <f t="shared" si="55"/>
        <v>0</v>
      </c>
      <c r="Q295" s="210">
        <v>0</v>
      </c>
      <c r="R295" s="210">
        <f t="shared" si="56"/>
        <v>0</v>
      </c>
      <c r="S295" s="210">
        <v>0</v>
      </c>
      <c r="T295" s="211">
        <f t="shared" si="57"/>
        <v>0</v>
      </c>
      <c r="AR295" s="21" t="s">
        <v>173</v>
      </c>
      <c r="AT295" s="21" t="s">
        <v>162</v>
      </c>
      <c r="AU295" s="21" t="s">
        <v>80</v>
      </c>
      <c r="AY295" s="21" t="s">
        <v>138</v>
      </c>
      <c r="BE295" s="212">
        <f t="shared" si="58"/>
        <v>0</v>
      </c>
      <c r="BF295" s="212">
        <f t="shared" si="59"/>
        <v>0</v>
      </c>
      <c r="BG295" s="212">
        <f t="shared" si="60"/>
        <v>0</v>
      </c>
      <c r="BH295" s="212">
        <f t="shared" si="61"/>
        <v>0</v>
      </c>
      <c r="BI295" s="212">
        <f t="shared" si="62"/>
        <v>0</v>
      </c>
      <c r="BJ295" s="21" t="s">
        <v>80</v>
      </c>
      <c r="BK295" s="212">
        <f t="shared" si="63"/>
        <v>0</v>
      </c>
      <c r="BL295" s="21" t="s">
        <v>173</v>
      </c>
      <c r="BM295" s="21" t="s">
        <v>913</v>
      </c>
    </row>
    <row r="296" spans="2:65" s="1" customFormat="1" ht="16.5" customHeight="1">
      <c r="B296" s="38"/>
      <c r="C296" s="213" t="s">
        <v>914</v>
      </c>
      <c r="D296" s="213" t="s">
        <v>162</v>
      </c>
      <c r="E296" s="214" t="s">
        <v>915</v>
      </c>
      <c r="F296" s="215" t="s">
        <v>916</v>
      </c>
      <c r="G296" s="216" t="s">
        <v>144</v>
      </c>
      <c r="H296" s="217">
        <v>240</v>
      </c>
      <c r="I296" s="218"/>
      <c r="J296" s="219">
        <f t="shared" si="54"/>
        <v>0</v>
      </c>
      <c r="K296" s="215" t="s">
        <v>21</v>
      </c>
      <c r="L296" s="58"/>
      <c r="M296" s="220" t="s">
        <v>21</v>
      </c>
      <c r="N296" s="221" t="s">
        <v>44</v>
      </c>
      <c r="O296" s="39"/>
      <c r="P296" s="210">
        <f t="shared" si="55"/>
        <v>0</v>
      </c>
      <c r="Q296" s="210">
        <v>0</v>
      </c>
      <c r="R296" s="210">
        <f t="shared" si="56"/>
        <v>0</v>
      </c>
      <c r="S296" s="210">
        <v>0</v>
      </c>
      <c r="T296" s="211">
        <f t="shared" si="57"/>
        <v>0</v>
      </c>
      <c r="AR296" s="21" t="s">
        <v>173</v>
      </c>
      <c r="AT296" s="21" t="s">
        <v>162</v>
      </c>
      <c r="AU296" s="21" t="s">
        <v>80</v>
      </c>
      <c r="AY296" s="21" t="s">
        <v>138</v>
      </c>
      <c r="BE296" s="212">
        <f t="shared" si="58"/>
        <v>0</v>
      </c>
      <c r="BF296" s="212">
        <f t="shared" si="59"/>
        <v>0</v>
      </c>
      <c r="BG296" s="212">
        <f t="shared" si="60"/>
        <v>0</v>
      </c>
      <c r="BH296" s="212">
        <f t="shared" si="61"/>
        <v>0</v>
      </c>
      <c r="BI296" s="212">
        <f t="shared" si="62"/>
        <v>0</v>
      </c>
      <c r="BJ296" s="21" t="s">
        <v>80</v>
      </c>
      <c r="BK296" s="212">
        <f t="shared" si="63"/>
        <v>0</v>
      </c>
      <c r="BL296" s="21" t="s">
        <v>173</v>
      </c>
      <c r="BM296" s="21" t="s">
        <v>917</v>
      </c>
    </row>
    <row r="297" spans="2:65" s="1" customFormat="1" ht="16.5" customHeight="1">
      <c r="B297" s="38"/>
      <c r="C297" s="213" t="s">
        <v>918</v>
      </c>
      <c r="D297" s="213" t="s">
        <v>162</v>
      </c>
      <c r="E297" s="214" t="s">
        <v>901</v>
      </c>
      <c r="F297" s="215" t="s">
        <v>919</v>
      </c>
      <c r="G297" s="216" t="s">
        <v>21</v>
      </c>
      <c r="H297" s="217">
        <v>1</v>
      </c>
      <c r="I297" s="218"/>
      <c r="J297" s="219">
        <f t="shared" si="54"/>
        <v>0</v>
      </c>
      <c r="K297" s="215" t="s">
        <v>21</v>
      </c>
      <c r="L297" s="58"/>
      <c r="M297" s="220" t="s">
        <v>21</v>
      </c>
      <c r="N297" s="221" t="s">
        <v>44</v>
      </c>
      <c r="O297" s="39"/>
      <c r="P297" s="210">
        <f t="shared" si="55"/>
        <v>0</v>
      </c>
      <c r="Q297" s="210">
        <v>0</v>
      </c>
      <c r="R297" s="210">
        <f t="shared" si="56"/>
        <v>0</v>
      </c>
      <c r="S297" s="210">
        <v>0</v>
      </c>
      <c r="T297" s="211">
        <f t="shared" si="57"/>
        <v>0</v>
      </c>
      <c r="AR297" s="21" t="s">
        <v>173</v>
      </c>
      <c r="AT297" s="21" t="s">
        <v>162</v>
      </c>
      <c r="AU297" s="21" t="s">
        <v>80</v>
      </c>
      <c r="AY297" s="21" t="s">
        <v>138</v>
      </c>
      <c r="BE297" s="212">
        <f t="shared" si="58"/>
        <v>0</v>
      </c>
      <c r="BF297" s="212">
        <f t="shared" si="59"/>
        <v>0</v>
      </c>
      <c r="BG297" s="212">
        <f t="shared" si="60"/>
        <v>0</v>
      </c>
      <c r="BH297" s="212">
        <f t="shared" si="61"/>
        <v>0</v>
      </c>
      <c r="BI297" s="212">
        <f t="shared" si="62"/>
        <v>0</v>
      </c>
      <c r="BJ297" s="21" t="s">
        <v>80</v>
      </c>
      <c r="BK297" s="212">
        <f t="shared" si="63"/>
        <v>0</v>
      </c>
      <c r="BL297" s="21" t="s">
        <v>173</v>
      </c>
      <c r="BM297" s="21" t="s">
        <v>920</v>
      </c>
    </row>
    <row r="298" spans="2:65" s="1" customFormat="1" ht="25.5" customHeight="1">
      <c r="B298" s="38"/>
      <c r="C298" s="213" t="s">
        <v>921</v>
      </c>
      <c r="D298" s="213" t="s">
        <v>162</v>
      </c>
      <c r="E298" s="214" t="s">
        <v>922</v>
      </c>
      <c r="F298" s="215" t="s">
        <v>923</v>
      </c>
      <c r="G298" s="216" t="s">
        <v>144</v>
      </c>
      <c r="H298" s="217">
        <v>1</v>
      </c>
      <c r="I298" s="218"/>
      <c r="J298" s="219">
        <f t="shared" si="54"/>
        <v>0</v>
      </c>
      <c r="K298" s="215" t="s">
        <v>21</v>
      </c>
      <c r="L298" s="58"/>
      <c r="M298" s="220" t="s">
        <v>21</v>
      </c>
      <c r="N298" s="221" t="s">
        <v>44</v>
      </c>
      <c r="O298" s="39"/>
      <c r="P298" s="210">
        <f t="shared" si="55"/>
        <v>0</v>
      </c>
      <c r="Q298" s="210">
        <v>0</v>
      </c>
      <c r="R298" s="210">
        <f t="shared" si="56"/>
        <v>0</v>
      </c>
      <c r="S298" s="210">
        <v>0</v>
      </c>
      <c r="T298" s="211">
        <f t="shared" si="57"/>
        <v>0</v>
      </c>
      <c r="AR298" s="21" t="s">
        <v>165</v>
      </c>
      <c r="AT298" s="21" t="s">
        <v>162</v>
      </c>
      <c r="AU298" s="21" t="s">
        <v>80</v>
      </c>
      <c r="AY298" s="21" t="s">
        <v>138</v>
      </c>
      <c r="BE298" s="212">
        <f t="shared" si="58"/>
        <v>0</v>
      </c>
      <c r="BF298" s="212">
        <f t="shared" si="59"/>
        <v>0</v>
      </c>
      <c r="BG298" s="212">
        <f t="shared" si="60"/>
        <v>0</v>
      </c>
      <c r="BH298" s="212">
        <f t="shared" si="61"/>
        <v>0</v>
      </c>
      <c r="BI298" s="212">
        <f t="shared" si="62"/>
        <v>0</v>
      </c>
      <c r="BJ298" s="21" t="s">
        <v>80</v>
      </c>
      <c r="BK298" s="212">
        <f t="shared" si="63"/>
        <v>0</v>
      </c>
      <c r="BL298" s="21" t="s">
        <v>165</v>
      </c>
      <c r="BM298" s="21" t="s">
        <v>924</v>
      </c>
    </row>
    <row r="299" spans="2:65" s="1" customFormat="1" ht="16.5" customHeight="1">
      <c r="B299" s="38"/>
      <c r="C299" s="200" t="s">
        <v>925</v>
      </c>
      <c r="D299" s="200" t="s">
        <v>136</v>
      </c>
      <c r="E299" s="201" t="s">
        <v>926</v>
      </c>
      <c r="F299" s="202" t="s">
        <v>927</v>
      </c>
      <c r="G299" s="203" t="s">
        <v>144</v>
      </c>
      <c r="H299" s="204">
        <v>1</v>
      </c>
      <c r="I299" s="205"/>
      <c r="J299" s="206">
        <f t="shared" si="54"/>
        <v>0</v>
      </c>
      <c r="K299" s="202" t="s">
        <v>21</v>
      </c>
      <c r="L299" s="207"/>
      <c r="M299" s="208" t="s">
        <v>21</v>
      </c>
      <c r="N299" s="209" t="s">
        <v>44</v>
      </c>
      <c r="O299" s="39"/>
      <c r="P299" s="210">
        <f t="shared" si="55"/>
        <v>0</v>
      </c>
      <c r="Q299" s="210">
        <v>0</v>
      </c>
      <c r="R299" s="210">
        <f t="shared" si="56"/>
        <v>0</v>
      </c>
      <c r="S299" s="210">
        <v>0</v>
      </c>
      <c r="T299" s="211">
        <f t="shared" si="57"/>
        <v>0</v>
      </c>
      <c r="AR299" s="21" t="s">
        <v>652</v>
      </c>
      <c r="AT299" s="21" t="s">
        <v>136</v>
      </c>
      <c r="AU299" s="21" t="s">
        <v>80</v>
      </c>
      <c r="AY299" s="21" t="s">
        <v>138</v>
      </c>
      <c r="BE299" s="212">
        <f t="shared" si="58"/>
        <v>0</v>
      </c>
      <c r="BF299" s="212">
        <f t="shared" si="59"/>
        <v>0</v>
      </c>
      <c r="BG299" s="212">
        <f t="shared" si="60"/>
        <v>0</v>
      </c>
      <c r="BH299" s="212">
        <f t="shared" si="61"/>
        <v>0</v>
      </c>
      <c r="BI299" s="212">
        <f t="shared" si="62"/>
        <v>0</v>
      </c>
      <c r="BJ299" s="21" t="s">
        <v>80</v>
      </c>
      <c r="BK299" s="212">
        <f t="shared" si="63"/>
        <v>0</v>
      </c>
      <c r="BL299" s="21" t="s">
        <v>165</v>
      </c>
      <c r="BM299" s="21" t="s">
        <v>928</v>
      </c>
    </row>
    <row r="300" spans="2:65" s="1" customFormat="1" ht="16.5" customHeight="1">
      <c r="B300" s="38"/>
      <c r="C300" s="213" t="s">
        <v>929</v>
      </c>
      <c r="D300" s="213" t="s">
        <v>162</v>
      </c>
      <c r="E300" s="214" t="s">
        <v>930</v>
      </c>
      <c r="F300" s="215" t="s">
        <v>931</v>
      </c>
      <c r="G300" s="216" t="s">
        <v>144</v>
      </c>
      <c r="H300" s="217">
        <v>1</v>
      </c>
      <c r="I300" s="218"/>
      <c r="J300" s="219">
        <f t="shared" si="54"/>
        <v>0</v>
      </c>
      <c r="K300" s="215" t="s">
        <v>21</v>
      </c>
      <c r="L300" s="58"/>
      <c r="M300" s="220" t="s">
        <v>21</v>
      </c>
      <c r="N300" s="221" t="s">
        <v>44</v>
      </c>
      <c r="O300" s="39"/>
      <c r="P300" s="210">
        <f t="shared" si="55"/>
        <v>0</v>
      </c>
      <c r="Q300" s="210">
        <v>0</v>
      </c>
      <c r="R300" s="210">
        <f t="shared" si="56"/>
        <v>0</v>
      </c>
      <c r="S300" s="210">
        <v>0</v>
      </c>
      <c r="T300" s="211">
        <f t="shared" si="57"/>
        <v>0</v>
      </c>
      <c r="AR300" s="21" t="s">
        <v>165</v>
      </c>
      <c r="AT300" s="21" t="s">
        <v>162</v>
      </c>
      <c r="AU300" s="21" t="s">
        <v>80</v>
      </c>
      <c r="AY300" s="21" t="s">
        <v>138</v>
      </c>
      <c r="BE300" s="212">
        <f t="shared" si="58"/>
        <v>0</v>
      </c>
      <c r="BF300" s="212">
        <f t="shared" si="59"/>
        <v>0</v>
      </c>
      <c r="BG300" s="212">
        <f t="shared" si="60"/>
        <v>0</v>
      </c>
      <c r="BH300" s="212">
        <f t="shared" si="61"/>
        <v>0</v>
      </c>
      <c r="BI300" s="212">
        <f t="shared" si="62"/>
        <v>0</v>
      </c>
      <c r="BJ300" s="21" t="s">
        <v>80</v>
      </c>
      <c r="BK300" s="212">
        <f t="shared" si="63"/>
        <v>0</v>
      </c>
      <c r="BL300" s="21" t="s">
        <v>165</v>
      </c>
      <c r="BM300" s="21" t="s">
        <v>932</v>
      </c>
    </row>
    <row r="301" spans="2:65" s="1" customFormat="1" ht="16.5" customHeight="1">
      <c r="B301" s="38"/>
      <c r="C301" s="200" t="s">
        <v>933</v>
      </c>
      <c r="D301" s="200" t="s">
        <v>136</v>
      </c>
      <c r="E301" s="201" t="s">
        <v>934</v>
      </c>
      <c r="F301" s="202" t="s">
        <v>935</v>
      </c>
      <c r="G301" s="203" t="s">
        <v>155</v>
      </c>
      <c r="H301" s="204">
        <v>85</v>
      </c>
      <c r="I301" s="205"/>
      <c r="J301" s="206">
        <f t="shared" si="54"/>
        <v>0</v>
      </c>
      <c r="K301" s="202" t="s">
        <v>21</v>
      </c>
      <c r="L301" s="207"/>
      <c r="M301" s="208" t="s">
        <v>21</v>
      </c>
      <c r="N301" s="225" t="s">
        <v>44</v>
      </c>
      <c r="O301" s="226"/>
      <c r="P301" s="227">
        <f t="shared" si="55"/>
        <v>0</v>
      </c>
      <c r="Q301" s="227">
        <v>0</v>
      </c>
      <c r="R301" s="227">
        <f t="shared" si="56"/>
        <v>0</v>
      </c>
      <c r="S301" s="227">
        <v>0</v>
      </c>
      <c r="T301" s="228">
        <f t="shared" si="57"/>
        <v>0</v>
      </c>
      <c r="AR301" s="21" t="s">
        <v>652</v>
      </c>
      <c r="AT301" s="21" t="s">
        <v>136</v>
      </c>
      <c r="AU301" s="21" t="s">
        <v>80</v>
      </c>
      <c r="AY301" s="21" t="s">
        <v>138</v>
      </c>
      <c r="BE301" s="212">
        <f t="shared" si="58"/>
        <v>0</v>
      </c>
      <c r="BF301" s="212">
        <f t="shared" si="59"/>
        <v>0</v>
      </c>
      <c r="BG301" s="212">
        <f t="shared" si="60"/>
        <v>0</v>
      </c>
      <c r="BH301" s="212">
        <f t="shared" si="61"/>
        <v>0</v>
      </c>
      <c r="BI301" s="212">
        <f t="shared" si="62"/>
        <v>0</v>
      </c>
      <c r="BJ301" s="21" t="s">
        <v>80</v>
      </c>
      <c r="BK301" s="212">
        <f t="shared" si="63"/>
        <v>0</v>
      </c>
      <c r="BL301" s="21" t="s">
        <v>165</v>
      </c>
      <c r="BM301" s="21" t="s">
        <v>936</v>
      </c>
    </row>
    <row r="302" spans="2:65" s="1" customFormat="1" ht="6.95" customHeight="1">
      <c r="B302" s="53"/>
      <c r="C302" s="54"/>
      <c r="D302" s="54"/>
      <c r="E302" s="54"/>
      <c r="F302" s="54"/>
      <c r="G302" s="54"/>
      <c r="H302" s="54"/>
      <c r="I302" s="145"/>
      <c r="J302" s="54"/>
      <c r="K302" s="54"/>
      <c r="L302" s="58"/>
    </row>
  </sheetData>
  <sheetProtection algorithmName="SHA-512" hashValue="j517lCCMxMM89tZgBTi1tEZIhD1aMXz0diaxwhEFoZLMowH0RoXn63byFwzpj01uAFDz9cshpdLRKgumjPJfJA==" saltValue="qrf6NHVAnlJgVd6YN1gH4TdopPLQi4NFqaxFfClABp/994t37ZrvizbLU1IEE++vW2Uwa+d1Udtcm+fuDq5+OQ==" spinCount="100000" sheet="1" objects="1" scenarios="1" formatColumns="0" formatRows="0" autoFilter="0"/>
  <autoFilter ref="C84:K301"/>
  <mergeCells count="13">
    <mergeCell ref="E77:H77"/>
    <mergeCell ref="G1:H1"/>
    <mergeCell ref="L2:V2"/>
    <mergeCell ref="E49:H49"/>
    <mergeCell ref="E51:H51"/>
    <mergeCell ref="J55:J56"/>
    <mergeCell ref="E73:H73"/>
    <mergeCell ref="E75:H75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84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96"/>
  <sheetViews>
    <sheetView showGridLines="0" workbookViewId="0">
      <pane ySplit="1" topLeftCell="A85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7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8"/>
      <c r="B1" s="118"/>
      <c r="C1" s="118"/>
      <c r="D1" s="119" t="s">
        <v>1</v>
      </c>
      <c r="E1" s="118"/>
      <c r="F1" s="120" t="s">
        <v>104</v>
      </c>
      <c r="G1" s="363" t="s">
        <v>105</v>
      </c>
      <c r="H1" s="363"/>
      <c r="I1" s="121"/>
      <c r="J1" s="120" t="s">
        <v>106</v>
      </c>
      <c r="K1" s="119" t="s">
        <v>107</v>
      </c>
      <c r="L1" s="120" t="s">
        <v>108</v>
      </c>
      <c r="M1" s="120"/>
      <c r="N1" s="120"/>
      <c r="O1" s="120"/>
      <c r="P1" s="120"/>
      <c r="Q1" s="120"/>
      <c r="R1" s="120"/>
      <c r="S1" s="120"/>
      <c r="T1" s="120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spans="1:70" ht="36.950000000000003" customHeight="1">
      <c r="L2" s="354"/>
      <c r="M2" s="354"/>
      <c r="N2" s="354"/>
      <c r="O2" s="354"/>
      <c r="P2" s="354"/>
      <c r="Q2" s="354"/>
      <c r="R2" s="354"/>
      <c r="S2" s="354"/>
      <c r="T2" s="354"/>
      <c r="U2" s="354"/>
      <c r="V2" s="354"/>
      <c r="AT2" s="21" t="s">
        <v>88</v>
      </c>
    </row>
    <row r="3" spans="1:70" ht="6.95" customHeight="1">
      <c r="B3" s="22"/>
      <c r="C3" s="23"/>
      <c r="D3" s="23"/>
      <c r="E3" s="23"/>
      <c r="F3" s="23"/>
      <c r="G3" s="23"/>
      <c r="H3" s="23"/>
      <c r="I3" s="122"/>
      <c r="J3" s="23"/>
      <c r="K3" s="24"/>
      <c r="AT3" s="21" t="s">
        <v>82</v>
      </c>
    </row>
    <row r="4" spans="1:70" ht="36.950000000000003" customHeight="1">
      <c r="B4" s="25"/>
      <c r="C4" s="26"/>
      <c r="D4" s="27" t="s">
        <v>109</v>
      </c>
      <c r="E4" s="26"/>
      <c r="F4" s="26"/>
      <c r="G4" s="26"/>
      <c r="H4" s="26"/>
      <c r="I4" s="123"/>
      <c r="J4" s="26"/>
      <c r="K4" s="28"/>
      <c r="M4" s="29" t="s">
        <v>12</v>
      </c>
      <c r="AT4" s="21" t="s">
        <v>6</v>
      </c>
    </row>
    <row r="5" spans="1:70" ht="6.95" customHeight="1">
      <c r="B5" s="25"/>
      <c r="C5" s="26"/>
      <c r="D5" s="26"/>
      <c r="E5" s="26"/>
      <c r="F5" s="26"/>
      <c r="G5" s="26"/>
      <c r="H5" s="26"/>
      <c r="I5" s="123"/>
      <c r="J5" s="26"/>
      <c r="K5" s="28"/>
    </row>
    <row r="6" spans="1:70">
      <c r="B6" s="25"/>
      <c r="C6" s="26"/>
      <c r="D6" s="34" t="s">
        <v>18</v>
      </c>
      <c r="E6" s="26"/>
      <c r="F6" s="26"/>
      <c r="G6" s="26"/>
      <c r="H6" s="26"/>
      <c r="I6" s="123"/>
      <c r="J6" s="26"/>
      <c r="K6" s="28"/>
    </row>
    <row r="7" spans="1:70" ht="16.5" customHeight="1">
      <c r="B7" s="25"/>
      <c r="C7" s="26"/>
      <c r="D7" s="26"/>
      <c r="E7" s="355" t="str">
        <f>'Rekapitulace stavby'!K6</f>
        <v>Oprava staničního zabezpečovacího zařízení Praha Bubny</v>
      </c>
      <c r="F7" s="356"/>
      <c r="G7" s="356"/>
      <c r="H7" s="356"/>
      <c r="I7" s="123"/>
      <c r="J7" s="26"/>
      <c r="K7" s="28"/>
    </row>
    <row r="8" spans="1:70">
      <c r="B8" s="25"/>
      <c r="C8" s="26"/>
      <c r="D8" s="34" t="s">
        <v>110</v>
      </c>
      <c r="E8" s="26"/>
      <c r="F8" s="26"/>
      <c r="G8" s="26"/>
      <c r="H8" s="26"/>
      <c r="I8" s="123"/>
      <c r="J8" s="26"/>
      <c r="K8" s="28"/>
    </row>
    <row r="9" spans="1:70" s="1" customFormat="1" ht="16.5" customHeight="1">
      <c r="B9" s="38"/>
      <c r="C9" s="39"/>
      <c r="D9" s="39"/>
      <c r="E9" s="355" t="s">
        <v>111</v>
      </c>
      <c r="F9" s="357"/>
      <c r="G9" s="357"/>
      <c r="H9" s="357"/>
      <c r="I9" s="124"/>
      <c r="J9" s="39"/>
      <c r="K9" s="42"/>
    </row>
    <row r="10" spans="1:70" s="1" customFormat="1">
      <c r="B10" s="38"/>
      <c r="C10" s="39"/>
      <c r="D10" s="34" t="s">
        <v>112</v>
      </c>
      <c r="E10" s="39"/>
      <c r="F10" s="39"/>
      <c r="G10" s="39"/>
      <c r="H10" s="39"/>
      <c r="I10" s="124"/>
      <c r="J10" s="39"/>
      <c r="K10" s="42"/>
    </row>
    <row r="11" spans="1:70" s="1" customFormat="1" ht="36.950000000000003" customHeight="1">
      <c r="B11" s="38"/>
      <c r="C11" s="39"/>
      <c r="D11" s="39"/>
      <c r="E11" s="358" t="s">
        <v>937</v>
      </c>
      <c r="F11" s="357"/>
      <c r="G11" s="357"/>
      <c r="H11" s="357"/>
      <c r="I11" s="124"/>
      <c r="J11" s="39"/>
      <c r="K11" s="42"/>
    </row>
    <row r="12" spans="1:70" s="1" customFormat="1" ht="13.5">
      <c r="B12" s="38"/>
      <c r="C12" s="39"/>
      <c r="D12" s="39"/>
      <c r="E12" s="39"/>
      <c r="F12" s="39"/>
      <c r="G12" s="39"/>
      <c r="H12" s="39"/>
      <c r="I12" s="124"/>
      <c r="J12" s="39"/>
      <c r="K12" s="42"/>
    </row>
    <row r="13" spans="1:70" s="1" customFormat="1" ht="14.45" customHeight="1">
      <c r="B13" s="38"/>
      <c r="C13" s="39"/>
      <c r="D13" s="34" t="s">
        <v>20</v>
      </c>
      <c r="E13" s="39"/>
      <c r="F13" s="32" t="s">
        <v>21</v>
      </c>
      <c r="G13" s="39"/>
      <c r="H13" s="39"/>
      <c r="I13" s="125" t="s">
        <v>22</v>
      </c>
      <c r="J13" s="32" t="s">
        <v>21</v>
      </c>
      <c r="K13" s="42"/>
    </row>
    <row r="14" spans="1:70" s="1" customFormat="1" ht="14.45" customHeight="1">
      <c r="B14" s="38"/>
      <c r="C14" s="39"/>
      <c r="D14" s="34" t="s">
        <v>23</v>
      </c>
      <c r="E14" s="39"/>
      <c r="F14" s="32" t="s">
        <v>36</v>
      </c>
      <c r="G14" s="39"/>
      <c r="H14" s="39"/>
      <c r="I14" s="125" t="s">
        <v>25</v>
      </c>
      <c r="J14" s="126" t="str">
        <f>'Rekapitulace stavby'!AN8</f>
        <v>28. 6. 2018</v>
      </c>
      <c r="K14" s="42"/>
    </row>
    <row r="15" spans="1:70" s="1" customFormat="1" ht="10.9" customHeight="1">
      <c r="B15" s="38"/>
      <c r="C15" s="39"/>
      <c r="D15" s="39"/>
      <c r="E15" s="39"/>
      <c r="F15" s="39"/>
      <c r="G15" s="39"/>
      <c r="H15" s="39"/>
      <c r="I15" s="124"/>
      <c r="J15" s="39"/>
      <c r="K15" s="42"/>
    </row>
    <row r="16" spans="1:70" s="1" customFormat="1" ht="14.45" customHeight="1">
      <c r="B16" s="38"/>
      <c r="C16" s="39"/>
      <c r="D16" s="34" t="s">
        <v>27</v>
      </c>
      <c r="E16" s="39"/>
      <c r="F16" s="39"/>
      <c r="G16" s="39"/>
      <c r="H16" s="39"/>
      <c r="I16" s="125" t="s">
        <v>28</v>
      </c>
      <c r="J16" s="32" t="str">
        <f>IF('Rekapitulace stavby'!AN10="","",'Rekapitulace stavby'!AN10)</f>
        <v>70994234</v>
      </c>
      <c r="K16" s="42"/>
    </row>
    <row r="17" spans="2:11" s="1" customFormat="1" ht="18" customHeight="1">
      <c r="B17" s="38"/>
      <c r="C17" s="39"/>
      <c r="D17" s="39"/>
      <c r="E17" s="32" t="str">
        <f>IF('Rekapitulace stavby'!E11="","",'Rekapitulace stavby'!E11)</f>
        <v>Správa železniční dopravní cesty,státní organizace</v>
      </c>
      <c r="F17" s="39"/>
      <c r="G17" s="39"/>
      <c r="H17" s="39"/>
      <c r="I17" s="125" t="s">
        <v>31</v>
      </c>
      <c r="J17" s="32" t="str">
        <f>IF('Rekapitulace stavby'!AN11="","",'Rekapitulace stavby'!AN11)</f>
        <v>CZ70994234</v>
      </c>
      <c r="K17" s="42"/>
    </row>
    <row r="18" spans="2:11" s="1" customFormat="1" ht="6.95" customHeight="1">
      <c r="B18" s="38"/>
      <c r="C18" s="39"/>
      <c r="D18" s="39"/>
      <c r="E18" s="39"/>
      <c r="F18" s="39"/>
      <c r="G18" s="39"/>
      <c r="H18" s="39"/>
      <c r="I18" s="124"/>
      <c r="J18" s="39"/>
      <c r="K18" s="42"/>
    </row>
    <row r="19" spans="2:11" s="1" customFormat="1" ht="14.45" customHeight="1">
      <c r="B19" s="38"/>
      <c r="C19" s="39"/>
      <c r="D19" s="34" t="s">
        <v>33</v>
      </c>
      <c r="E19" s="39"/>
      <c r="F19" s="39"/>
      <c r="G19" s="39"/>
      <c r="H19" s="39"/>
      <c r="I19" s="125" t="s">
        <v>28</v>
      </c>
      <c r="J19" s="32" t="str">
        <f>IF('Rekapitulace stavby'!AN13="Vyplň údaj","",IF('Rekapitulace stavby'!AN13="","",'Rekapitulace stavby'!AN13))</f>
        <v/>
      </c>
      <c r="K19" s="42"/>
    </row>
    <row r="20" spans="2:11" s="1" customFormat="1" ht="18" customHeight="1">
      <c r="B20" s="38"/>
      <c r="C20" s="39"/>
      <c r="D20" s="39"/>
      <c r="E20" s="32" t="str">
        <f>IF('Rekapitulace stavby'!E14="Vyplň údaj","",IF('Rekapitulace stavby'!E14="","",'Rekapitulace stavby'!E14))</f>
        <v/>
      </c>
      <c r="F20" s="39"/>
      <c r="G20" s="39"/>
      <c r="H20" s="39"/>
      <c r="I20" s="125" t="s">
        <v>31</v>
      </c>
      <c r="J20" s="32" t="str">
        <f>IF('Rekapitulace stavby'!AN14="Vyplň údaj","",IF('Rekapitulace stavby'!AN14="","",'Rekapitulace stavby'!AN14))</f>
        <v/>
      </c>
      <c r="K20" s="42"/>
    </row>
    <row r="21" spans="2:11" s="1" customFormat="1" ht="6.95" customHeight="1">
      <c r="B21" s="38"/>
      <c r="C21" s="39"/>
      <c r="D21" s="39"/>
      <c r="E21" s="39"/>
      <c r="F21" s="39"/>
      <c r="G21" s="39"/>
      <c r="H21" s="39"/>
      <c r="I21" s="124"/>
      <c r="J21" s="39"/>
      <c r="K21" s="42"/>
    </row>
    <row r="22" spans="2:11" s="1" customFormat="1" ht="14.45" customHeight="1">
      <c r="B22" s="38"/>
      <c r="C22" s="39"/>
      <c r="D22" s="34" t="s">
        <v>35</v>
      </c>
      <c r="E22" s="39"/>
      <c r="F22" s="39"/>
      <c r="G22" s="39"/>
      <c r="H22" s="39"/>
      <c r="I22" s="125" t="s">
        <v>28</v>
      </c>
      <c r="J22" s="32" t="str">
        <f>IF('Rekapitulace stavby'!AN16="","",'Rekapitulace stavby'!AN16)</f>
        <v/>
      </c>
      <c r="K22" s="42"/>
    </row>
    <row r="23" spans="2:11" s="1" customFormat="1" ht="18" customHeight="1">
      <c r="B23" s="38"/>
      <c r="C23" s="39"/>
      <c r="D23" s="39"/>
      <c r="E23" s="32" t="str">
        <f>IF('Rekapitulace stavby'!E17="","",'Rekapitulace stavby'!E17)</f>
        <v xml:space="preserve"> </v>
      </c>
      <c r="F23" s="39"/>
      <c r="G23" s="39"/>
      <c r="H23" s="39"/>
      <c r="I23" s="125" t="s">
        <v>31</v>
      </c>
      <c r="J23" s="32" t="str">
        <f>IF('Rekapitulace stavby'!AN17="","",'Rekapitulace stavby'!AN17)</f>
        <v/>
      </c>
      <c r="K23" s="42"/>
    </row>
    <row r="24" spans="2:11" s="1" customFormat="1" ht="6.95" customHeight="1">
      <c r="B24" s="38"/>
      <c r="C24" s="39"/>
      <c r="D24" s="39"/>
      <c r="E24" s="39"/>
      <c r="F24" s="39"/>
      <c r="G24" s="39"/>
      <c r="H24" s="39"/>
      <c r="I24" s="124"/>
      <c r="J24" s="39"/>
      <c r="K24" s="42"/>
    </row>
    <row r="25" spans="2:11" s="1" customFormat="1" ht="14.45" customHeight="1">
      <c r="B25" s="38"/>
      <c r="C25" s="39"/>
      <c r="D25" s="34" t="s">
        <v>38</v>
      </c>
      <c r="E25" s="39"/>
      <c r="F25" s="39"/>
      <c r="G25" s="39"/>
      <c r="H25" s="39"/>
      <c r="I25" s="124"/>
      <c r="J25" s="39"/>
      <c r="K25" s="42"/>
    </row>
    <row r="26" spans="2:11" s="7" customFormat="1" ht="16.5" customHeight="1">
      <c r="B26" s="127"/>
      <c r="C26" s="128"/>
      <c r="D26" s="128"/>
      <c r="E26" s="320" t="s">
        <v>21</v>
      </c>
      <c r="F26" s="320"/>
      <c r="G26" s="320"/>
      <c r="H26" s="320"/>
      <c r="I26" s="129"/>
      <c r="J26" s="128"/>
      <c r="K26" s="130"/>
    </row>
    <row r="27" spans="2:11" s="1" customFormat="1" ht="6.95" customHeight="1">
      <c r="B27" s="38"/>
      <c r="C27" s="39"/>
      <c r="D27" s="39"/>
      <c r="E27" s="39"/>
      <c r="F27" s="39"/>
      <c r="G27" s="39"/>
      <c r="H27" s="39"/>
      <c r="I27" s="124"/>
      <c r="J27" s="39"/>
      <c r="K27" s="42"/>
    </row>
    <row r="28" spans="2:11" s="1" customFormat="1" ht="6.95" customHeight="1">
      <c r="B28" s="38"/>
      <c r="C28" s="39"/>
      <c r="D28" s="82"/>
      <c r="E28" s="82"/>
      <c r="F28" s="82"/>
      <c r="G28" s="82"/>
      <c r="H28" s="82"/>
      <c r="I28" s="131"/>
      <c r="J28" s="82"/>
      <c r="K28" s="132"/>
    </row>
    <row r="29" spans="2:11" s="1" customFormat="1" ht="25.35" customHeight="1">
      <c r="B29" s="38"/>
      <c r="C29" s="39"/>
      <c r="D29" s="133" t="s">
        <v>39</v>
      </c>
      <c r="E29" s="39"/>
      <c r="F29" s="39"/>
      <c r="G29" s="39"/>
      <c r="H29" s="39"/>
      <c r="I29" s="124"/>
      <c r="J29" s="134">
        <f>ROUND(J85,2)</f>
        <v>0</v>
      </c>
      <c r="K29" s="42"/>
    </row>
    <row r="30" spans="2:11" s="1" customFormat="1" ht="6.95" customHeight="1">
      <c r="B30" s="38"/>
      <c r="C30" s="39"/>
      <c r="D30" s="82"/>
      <c r="E30" s="82"/>
      <c r="F30" s="82"/>
      <c r="G30" s="82"/>
      <c r="H30" s="82"/>
      <c r="I30" s="131"/>
      <c r="J30" s="82"/>
      <c r="K30" s="132"/>
    </row>
    <row r="31" spans="2:11" s="1" customFormat="1" ht="14.45" customHeight="1">
      <c r="B31" s="38"/>
      <c r="C31" s="39"/>
      <c r="D31" s="39"/>
      <c r="E31" s="39"/>
      <c r="F31" s="43" t="s">
        <v>41</v>
      </c>
      <c r="G31" s="39"/>
      <c r="H31" s="39"/>
      <c r="I31" s="135" t="s">
        <v>40</v>
      </c>
      <c r="J31" s="43" t="s">
        <v>42</v>
      </c>
      <c r="K31" s="42"/>
    </row>
    <row r="32" spans="2:11" s="1" customFormat="1" ht="14.45" customHeight="1">
      <c r="B32" s="38"/>
      <c r="C32" s="39"/>
      <c r="D32" s="46" t="s">
        <v>43</v>
      </c>
      <c r="E32" s="46" t="s">
        <v>44</v>
      </c>
      <c r="F32" s="136">
        <f>ROUND(SUM(BE85:BE95), 2)</f>
        <v>0</v>
      </c>
      <c r="G32" s="39"/>
      <c r="H32" s="39"/>
      <c r="I32" s="137">
        <v>0.21</v>
      </c>
      <c r="J32" s="136">
        <f>ROUND(ROUND((SUM(BE85:BE95)), 2)*I32, 2)</f>
        <v>0</v>
      </c>
      <c r="K32" s="42"/>
    </row>
    <row r="33" spans="2:11" s="1" customFormat="1" ht="14.45" customHeight="1">
      <c r="B33" s="38"/>
      <c r="C33" s="39"/>
      <c r="D33" s="39"/>
      <c r="E33" s="46" t="s">
        <v>45</v>
      </c>
      <c r="F33" s="136">
        <f>ROUND(SUM(BF85:BF95), 2)</f>
        <v>0</v>
      </c>
      <c r="G33" s="39"/>
      <c r="H33" s="39"/>
      <c r="I33" s="137">
        <v>0.15</v>
      </c>
      <c r="J33" s="136">
        <f>ROUND(ROUND((SUM(BF85:BF95)), 2)*I33, 2)</f>
        <v>0</v>
      </c>
      <c r="K33" s="42"/>
    </row>
    <row r="34" spans="2:11" s="1" customFormat="1" ht="14.45" hidden="1" customHeight="1">
      <c r="B34" s="38"/>
      <c r="C34" s="39"/>
      <c r="D34" s="39"/>
      <c r="E34" s="46" t="s">
        <v>46</v>
      </c>
      <c r="F34" s="136">
        <f>ROUND(SUM(BG85:BG95), 2)</f>
        <v>0</v>
      </c>
      <c r="G34" s="39"/>
      <c r="H34" s="39"/>
      <c r="I34" s="137">
        <v>0.21</v>
      </c>
      <c r="J34" s="136">
        <v>0</v>
      </c>
      <c r="K34" s="42"/>
    </row>
    <row r="35" spans="2:11" s="1" customFormat="1" ht="14.45" hidden="1" customHeight="1">
      <c r="B35" s="38"/>
      <c r="C35" s="39"/>
      <c r="D35" s="39"/>
      <c r="E35" s="46" t="s">
        <v>47</v>
      </c>
      <c r="F35" s="136">
        <f>ROUND(SUM(BH85:BH95), 2)</f>
        <v>0</v>
      </c>
      <c r="G35" s="39"/>
      <c r="H35" s="39"/>
      <c r="I35" s="137">
        <v>0.15</v>
      </c>
      <c r="J35" s="136">
        <v>0</v>
      </c>
      <c r="K35" s="42"/>
    </row>
    <row r="36" spans="2:11" s="1" customFormat="1" ht="14.45" hidden="1" customHeight="1">
      <c r="B36" s="38"/>
      <c r="C36" s="39"/>
      <c r="D36" s="39"/>
      <c r="E36" s="46" t="s">
        <v>48</v>
      </c>
      <c r="F36" s="136">
        <f>ROUND(SUM(BI85:BI95), 2)</f>
        <v>0</v>
      </c>
      <c r="G36" s="39"/>
      <c r="H36" s="39"/>
      <c r="I36" s="137">
        <v>0</v>
      </c>
      <c r="J36" s="136">
        <v>0</v>
      </c>
      <c r="K36" s="42"/>
    </row>
    <row r="37" spans="2:11" s="1" customFormat="1" ht="6.95" customHeight="1">
      <c r="B37" s="38"/>
      <c r="C37" s="39"/>
      <c r="D37" s="39"/>
      <c r="E37" s="39"/>
      <c r="F37" s="39"/>
      <c r="G37" s="39"/>
      <c r="H37" s="39"/>
      <c r="I37" s="124"/>
      <c r="J37" s="39"/>
      <c r="K37" s="42"/>
    </row>
    <row r="38" spans="2:11" s="1" customFormat="1" ht="25.35" customHeight="1">
      <c r="B38" s="38"/>
      <c r="C38" s="138"/>
      <c r="D38" s="139" t="s">
        <v>49</v>
      </c>
      <c r="E38" s="76"/>
      <c r="F38" s="76"/>
      <c r="G38" s="140" t="s">
        <v>50</v>
      </c>
      <c r="H38" s="141" t="s">
        <v>51</v>
      </c>
      <c r="I38" s="142"/>
      <c r="J38" s="143">
        <f>SUM(J29:J36)</f>
        <v>0</v>
      </c>
      <c r="K38" s="144"/>
    </row>
    <row r="39" spans="2:11" s="1" customFormat="1" ht="14.45" customHeight="1">
      <c r="B39" s="53"/>
      <c r="C39" s="54"/>
      <c r="D39" s="54"/>
      <c r="E39" s="54"/>
      <c r="F39" s="54"/>
      <c r="G39" s="54"/>
      <c r="H39" s="54"/>
      <c r="I39" s="145"/>
      <c r="J39" s="54"/>
      <c r="K39" s="55"/>
    </row>
    <row r="43" spans="2:11" s="1" customFormat="1" ht="6.95" customHeight="1">
      <c r="B43" s="146"/>
      <c r="C43" s="147"/>
      <c r="D43" s="147"/>
      <c r="E43" s="147"/>
      <c r="F43" s="147"/>
      <c r="G43" s="147"/>
      <c r="H43" s="147"/>
      <c r="I43" s="148"/>
      <c r="J43" s="147"/>
      <c r="K43" s="149"/>
    </row>
    <row r="44" spans="2:11" s="1" customFormat="1" ht="36.950000000000003" customHeight="1">
      <c r="B44" s="38"/>
      <c r="C44" s="27" t="s">
        <v>114</v>
      </c>
      <c r="D44" s="39"/>
      <c r="E44" s="39"/>
      <c r="F44" s="39"/>
      <c r="G44" s="39"/>
      <c r="H44" s="39"/>
      <c r="I44" s="124"/>
      <c r="J44" s="39"/>
      <c r="K44" s="42"/>
    </row>
    <row r="45" spans="2:11" s="1" customFormat="1" ht="6.95" customHeight="1">
      <c r="B45" s="38"/>
      <c r="C45" s="39"/>
      <c r="D45" s="39"/>
      <c r="E45" s="39"/>
      <c r="F45" s="39"/>
      <c r="G45" s="39"/>
      <c r="H45" s="39"/>
      <c r="I45" s="124"/>
      <c r="J45" s="39"/>
      <c r="K45" s="42"/>
    </row>
    <row r="46" spans="2:11" s="1" customFormat="1" ht="14.45" customHeight="1">
      <c r="B46" s="38"/>
      <c r="C46" s="34" t="s">
        <v>18</v>
      </c>
      <c r="D46" s="39"/>
      <c r="E46" s="39"/>
      <c r="F46" s="39"/>
      <c r="G46" s="39"/>
      <c r="H46" s="39"/>
      <c r="I46" s="124"/>
      <c r="J46" s="39"/>
      <c r="K46" s="42"/>
    </row>
    <row r="47" spans="2:11" s="1" customFormat="1" ht="16.5" customHeight="1">
      <c r="B47" s="38"/>
      <c r="C47" s="39"/>
      <c r="D47" s="39"/>
      <c r="E47" s="355" t="str">
        <f>E7</f>
        <v>Oprava staničního zabezpečovacího zařízení Praha Bubny</v>
      </c>
      <c r="F47" s="356"/>
      <c r="G47" s="356"/>
      <c r="H47" s="356"/>
      <c r="I47" s="124"/>
      <c r="J47" s="39"/>
      <c r="K47" s="42"/>
    </row>
    <row r="48" spans="2:11">
      <c r="B48" s="25"/>
      <c r="C48" s="34" t="s">
        <v>110</v>
      </c>
      <c r="D48" s="26"/>
      <c r="E48" s="26"/>
      <c r="F48" s="26"/>
      <c r="G48" s="26"/>
      <c r="H48" s="26"/>
      <c r="I48" s="123"/>
      <c r="J48" s="26"/>
      <c r="K48" s="28"/>
    </row>
    <row r="49" spans="2:47" s="1" customFormat="1" ht="16.5" customHeight="1">
      <c r="B49" s="38"/>
      <c r="C49" s="39"/>
      <c r="D49" s="39"/>
      <c r="E49" s="355" t="s">
        <v>111</v>
      </c>
      <c r="F49" s="357"/>
      <c r="G49" s="357"/>
      <c r="H49" s="357"/>
      <c r="I49" s="124"/>
      <c r="J49" s="39"/>
      <c r="K49" s="42"/>
    </row>
    <row r="50" spans="2:47" s="1" customFormat="1" ht="14.45" customHeight="1">
      <c r="B50" s="38"/>
      <c r="C50" s="34" t="s">
        <v>112</v>
      </c>
      <c r="D50" s="39"/>
      <c r="E50" s="39"/>
      <c r="F50" s="39"/>
      <c r="G50" s="39"/>
      <c r="H50" s="39"/>
      <c r="I50" s="124"/>
      <c r="J50" s="39"/>
      <c r="K50" s="42"/>
    </row>
    <row r="51" spans="2:47" s="1" customFormat="1" ht="17.25" customHeight="1">
      <c r="B51" s="38"/>
      <c r="C51" s="39"/>
      <c r="D51" s="39"/>
      <c r="E51" s="358" t="str">
        <f>E11</f>
        <v>2 - Zemní práce</v>
      </c>
      <c r="F51" s="357"/>
      <c r="G51" s="357"/>
      <c r="H51" s="357"/>
      <c r="I51" s="124"/>
      <c r="J51" s="39"/>
      <c r="K51" s="42"/>
    </row>
    <row r="52" spans="2:47" s="1" customFormat="1" ht="6.95" customHeight="1">
      <c r="B52" s="38"/>
      <c r="C52" s="39"/>
      <c r="D52" s="39"/>
      <c r="E52" s="39"/>
      <c r="F52" s="39"/>
      <c r="G52" s="39"/>
      <c r="H52" s="39"/>
      <c r="I52" s="124"/>
      <c r="J52" s="39"/>
      <c r="K52" s="42"/>
    </row>
    <row r="53" spans="2:47" s="1" customFormat="1" ht="18" customHeight="1">
      <c r="B53" s="38"/>
      <c r="C53" s="34" t="s">
        <v>23</v>
      </c>
      <c r="D53" s="39"/>
      <c r="E53" s="39"/>
      <c r="F53" s="32" t="str">
        <f>F14</f>
        <v xml:space="preserve"> </v>
      </c>
      <c r="G53" s="39"/>
      <c r="H53" s="39"/>
      <c r="I53" s="125" t="s">
        <v>25</v>
      </c>
      <c r="J53" s="126" t="str">
        <f>IF(J14="","",J14)</f>
        <v>28. 6. 2018</v>
      </c>
      <c r="K53" s="42"/>
    </row>
    <row r="54" spans="2:47" s="1" customFormat="1" ht="6.95" customHeight="1">
      <c r="B54" s="38"/>
      <c r="C54" s="39"/>
      <c r="D54" s="39"/>
      <c r="E54" s="39"/>
      <c r="F54" s="39"/>
      <c r="G54" s="39"/>
      <c r="H54" s="39"/>
      <c r="I54" s="124"/>
      <c r="J54" s="39"/>
      <c r="K54" s="42"/>
    </row>
    <row r="55" spans="2:47" s="1" customFormat="1">
      <c r="B55" s="38"/>
      <c r="C55" s="34" t="s">
        <v>27</v>
      </c>
      <c r="D55" s="39"/>
      <c r="E55" s="39"/>
      <c r="F55" s="32" t="str">
        <f>E17</f>
        <v>Správa železniční dopravní cesty,státní organizace</v>
      </c>
      <c r="G55" s="39"/>
      <c r="H55" s="39"/>
      <c r="I55" s="125" t="s">
        <v>35</v>
      </c>
      <c r="J55" s="320" t="str">
        <f>E23</f>
        <v xml:space="preserve"> </v>
      </c>
      <c r="K55" s="42"/>
    </row>
    <row r="56" spans="2:47" s="1" customFormat="1" ht="14.45" customHeight="1">
      <c r="B56" s="38"/>
      <c r="C56" s="34" t="s">
        <v>33</v>
      </c>
      <c r="D56" s="39"/>
      <c r="E56" s="39"/>
      <c r="F56" s="32" t="str">
        <f>IF(E20="","",E20)</f>
        <v/>
      </c>
      <c r="G56" s="39"/>
      <c r="H56" s="39"/>
      <c r="I56" s="124"/>
      <c r="J56" s="359"/>
      <c r="K56" s="42"/>
    </row>
    <row r="57" spans="2:47" s="1" customFormat="1" ht="10.35" customHeight="1">
      <c r="B57" s="38"/>
      <c r="C57" s="39"/>
      <c r="D57" s="39"/>
      <c r="E57" s="39"/>
      <c r="F57" s="39"/>
      <c r="G57" s="39"/>
      <c r="H57" s="39"/>
      <c r="I57" s="124"/>
      <c r="J57" s="39"/>
      <c r="K57" s="42"/>
    </row>
    <row r="58" spans="2:47" s="1" customFormat="1" ht="29.25" customHeight="1">
      <c r="B58" s="38"/>
      <c r="C58" s="150" t="s">
        <v>115</v>
      </c>
      <c r="D58" s="138"/>
      <c r="E58" s="138"/>
      <c r="F58" s="138"/>
      <c r="G58" s="138"/>
      <c r="H58" s="138"/>
      <c r="I58" s="151"/>
      <c r="J58" s="152" t="s">
        <v>116</v>
      </c>
      <c r="K58" s="153"/>
    </row>
    <row r="59" spans="2:47" s="1" customFormat="1" ht="10.35" customHeight="1">
      <c r="B59" s="38"/>
      <c r="C59" s="39"/>
      <c r="D59" s="39"/>
      <c r="E59" s="39"/>
      <c r="F59" s="39"/>
      <c r="G59" s="39"/>
      <c r="H59" s="39"/>
      <c r="I59" s="124"/>
      <c r="J59" s="39"/>
      <c r="K59" s="42"/>
    </row>
    <row r="60" spans="2:47" s="1" customFormat="1" ht="29.25" customHeight="1">
      <c r="B60" s="38"/>
      <c r="C60" s="154" t="s">
        <v>117</v>
      </c>
      <c r="D60" s="39"/>
      <c r="E60" s="39"/>
      <c r="F60" s="39"/>
      <c r="G60" s="39"/>
      <c r="H60" s="39"/>
      <c r="I60" s="124"/>
      <c r="J60" s="134">
        <f>J85</f>
        <v>0</v>
      </c>
      <c r="K60" s="42"/>
      <c r="AU60" s="21" t="s">
        <v>118</v>
      </c>
    </row>
    <row r="61" spans="2:47" s="8" customFormat="1" ht="24.95" customHeight="1">
      <c r="B61" s="155"/>
      <c r="C61" s="156"/>
      <c r="D61" s="157" t="s">
        <v>119</v>
      </c>
      <c r="E61" s="158"/>
      <c r="F61" s="158"/>
      <c r="G61" s="158"/>
      <c r="H61" s="158"/>
      <c r="I61" s="159"/>
      <c r="J61" s="160">
        <f>J86</f>
        <v>0</v>
      </c>
      <c r="K61" s="161"/>
    </row>
    <row r="62" spans="2:47" s="9" customFormat="1" ht="19.899999999999999" customHeight="1">
      <c r="B62" s="162"/>
      <c r="C62" s="163"/>
      <c r="D62" s="164" t="s">
        <v>120</v>
      </c>
      <c r="E62" s="165"/>
      <c r="F62" s="165"/>
      <c r="G62" s="165"/>
      <c r="H62" s="165"/>
      <c r="I62" s="166"/>
      <c r="J62" s="167">
        <f>J87</f>
        <v>0</v>
      </c>
      <c r="K62" s="168"/>
    </row>
    <row r="63" spans="2:47" s="8" customFormat="1" ht="24.95" customHeight="1">
      <c r="B63" s="155"/>
      <c r="C63" s="156"/>
      <c r="D63" s="157" t="s">
        <v>121</v>
      </c>
      <c r="E63" s="158"/>
      <c r="F63" s="158"/>
      <c r="G63" s="158"/>
      <c r="H63" s="158"/>
      <c r="I63" s="159"/>
      <c r="J63" s="160">
        <f>J95</f>
        <v>0</v>
      </c>
      <c r="K63" s="161"/>
    </row>
    <row r="64" spans="2:47" s="1" customFormat="1" ht="21.75" customHeight="1">
      <c r="B64" s="38"/>
      <c r="C64" s="39"/>
      <c r="D64" s="39"/>
      <c r="E64" s="39"/>
      <c r="F64" s="39"/>
      <c r="G64" s="39"/>
      <c r="H64" s="39"/>
      <c r="I64" s="124"/>
      <c r="J64" s="39"/>
      <c r="K64" s="42"/>
    </row>
    <row r="65" spans="2:12" s="1" customFormat="1" ht="6.95" customHeight="1">
      <c r="B65" s="53"/>
      <c r="C65" s="54"/>
      <c r="D65" s="54"/>
      <c r="E65" s="54"/>
      <c r="F65" s="54"/>
      <c r="G65" s="54"/>
      <c r="H65" s="54"/>
      <c r="I65" s="145"/>
      <c r="J65" s="54"/>
      <c r="K65" s="55"/>
    </row>
    <row r="69" spans="2:12" s="1" customFormat="1" ht="6.95" customHeight="1">
      <c r="B69" s="56"/>
      <c r="C69" s="57"/>
      <c r="D69" s="57"/>
      <c r="E69" s="57"/>
      <c r="F69" s="57"/>
      <c r="G69" s="57"/>
      <c r="H69" s="57"/>
      <c r="I69" s="148"/>
      <c r="J69" s="57"/>
      <c r="K69" s="57"/>
      <c r="L69" s="58"/>
    </row>
    <row r="70" spans="2:12" s="1" customFormat="1" ht="36.950000000000003" customHeight="1">
      <c r="B70" s="38"/>
      <c r="C70" s="59" t="s">
        <v>122</v>
      </c>
      <c r="D70" s="60"/>
      <c r="E70" s="60"/>
      <c r="F70" s="60"/>
      <c r="G70" s="60"/>
      <c r="H70" s="60"/>
      <c r="I70" s="169"/>
      <c r="J70" s="60"/>
      <c r="K70" s="60"/>
      <c r="L70" s="58"/>
    </row>
    <row r="71" spans="2:12" s="1" customFormat="1" ht="6.95" customHeight="1">
      <c r="B71" s="38"/>
      <c r="C71" s="60"/>
      <c r="D71" s="60"/>
      <c r="E71" s="60"/>
      <c r="F71" s="60"/>
      <c r="G71" s="60"/>
      <c r="H71" s="60"/>
      <c r="I71" s="169"/>
      <c r="J71" s="60"/>
      <c r="K71" s="60"/>
      <c r="L71" s="58"/>
    </row>
    <row r="72" spans="2:12" s="1" customFormat="1" ht="14.45" customHeight="1">
      <c r="B72" s="38"/>
      <c r="C72" s="62" t="s">
        <v>18</v>
      </c>
      <c r="D72" s="60"/>
      <c r="E72" s="60"/>
      <c r="F72" s="60"/>
      <c r="G72" s="60"/>
      <c r="H72" s="60"/>
      <c r="I72" s="169"/>
      <c r="J72" s="60"/>
      <c r="K72" s="60"/>
      <c r="L72" s="58"/>
    </row>
    <row r="73" spans="2:12" s="1" customFormat="1" ht="16.5" customHeight="1">
      <c r="B73" s="38"/>
      <c r="C73" s="60"/>
      <c r="D73" s="60"/>
      <c r="E73" s="360" t="str">
        <f>E7</f>
        <v>Oprava staničního zabezpečovacího zařízení Praha Bubny</v>
      </c>
      <c r="F73" s="361"/>
      <c r="G73" s="361"/>
      <c r="H73" s="361"/>
      <c r="I73" s="169"/>
      <c r="J73" s="60"/>
      <c r="K73" s="60"/>
      <c r="L73" s="58"/>
    </row>
    <row r="74" spans="2:12">
      <c r="B74" s="25"/>
      <c r="C74" s="62" t="s">
        <v>110</v>
      </c>
      <c r="D74" s="170"/>
      <c r="E74" s="170"/>
      <c r="F74" s="170"/>
      <c r="G74" s="170"/>
      <c r="H74" s="170"/>
      <c r="J74" s="170"/>
      <c r="K74" s="170"/>
      <c r="L74" s="171"/>
    </row>
    <row r="75" spans="2:12" s="1" customFormat="1" ht="16.5" customHeight="1">
      <c r="B75" s="38"/>
      <c r="C75" s="60"/>
      <c r="D75" s="60"/>
      <c r="E75" s="360" t="s">
        <v>111</v>
      </c>
      <c r="F75" s="362"/>
      <c r="G75" s="362"/>
      <c r="H75" s="362"/>
      <c r="I75" s="169"/>
      <c r="J75" s="60"/>
      <c r="K75" s="60"/>
      <c r="L75" s="58"/>
    </row>
    <row r="76" spans="2:12" s="1" customFormat="1" ht="14.45" customHeight="1">
      <c r="B76" s="38"/>
      <c r="C76" s="62" t="s">
        <v>112</v>
      </c>
      <c r="D76" s="60"/>
      <c r="E76" s="60"/>
      <c r="F76" s="60"/>
      <c r="G76" s="60"/>
      <c r="H76" s="60"/>
      <c r="I76" s="169"/>
      <c r="J76" s="60"/>
      <c r="K76" s="60"/>
      <c r="L76" s="58"/>
    </row>
    <row r="77" spans="2:12" s="1" customFormat="1" ht="17.25" customHeight="1">
      <c r="B77" s="38"/>
      <c r="C77" s="60"/>
      <c r="D77" s="60"/>
      <c r="E77" s="331" t="str">
        <f>E11</f>
        <v>2 - Zemní práce</v>
      </c>
      <c r="F77" s="362"/>
      <c r="G77" s="362"/>
      <c r="H77" s="362"/>
      <c r="I77" s="169"/>
      <c r="J77" s="60"/>
      <c r="K77" s="60"/>
      <c r="L77" s="58"/>
    </row>
    <row r="78" spans="2:12" s="1" customFormat="1" ht="6.95" customHeight="1">
      <c r="B78" s="38"/>
      <c r="C78" s="60"/>
      <c r="D78" s="60"/>
      <c r="E78" s="60"/>
      <c r="F78" s="60"/>
      <c r="G78" s="60"/>
      <c r="H78" s="60"/>
      <c r="I78" s="169"/>
      <c r="J78" s="60"/>
      <c r="K78" s="60"/>
      <c r="L78" s="58"/>
    </row>
    <row r="79" spans="2:12" s="1" customFormat="1" ht="18" customHeight="1">
      <c r="B79" s="38"/>
      <c r="C79" s="62" t="s">
        <v>23</v>
      </c>
      <c r="D79" s="60"/>
      <c r="E79" s="60"/>
      <c r="F79" s="172" t="str">
        <f>F14</f>
        <v xml:space="preserve"> </v>
      </c>
      <c r="G79" s="60"/>
      <c r="H79" s="60"/>
      <c r="I79" s="173" t="s">
        <v>25</v>
      </c>
      <c r="J79" s="70" t="str">
        <f>IF(J14="","",J14)</f>
        <v>28. 6. 2018</v>
      </c>
      <c r="K79" s="60"/>
      <c r="L79" s="58"/>
    </row>
    <row r="80" spans="2:12" s="1" customFormat="1" ht="6.95" customHeight="1">
      <c r="B80" s="38"/>
      <c r="C80" s="60"/>
      <c r="D80" s="60"/>
      <c r="E80" s="60"/>
      <c r="F80" s="60"/>
      <c r="G80" s="60"/>
      <c r="H80" s="60"/>
      <c r="I80" s="169"/>
      <c r="J80" s="60"/>
      <c r="K80" s="60"/>
      <c r="L80" s="58"/>
    </row>
    <row r="81" spans="2:65" s="1" customFormat="1">
      <c r="B81" s="38"/>
      <c r="C81" s="62" t="s">
        <v>27</v>
      </c>
      <c r="D81" s="60"/>
      <c r="E81" s="60"/>
      <c r="F81" s="172" t="str">
        <f>E17</f>
        <v>Správa železniční dopravní cesty,státní organizace</v>
      </c>
      <c r="G81" s="60"/>
      <c r="H81" s="60"/>
      <c r="I81" s="173" t="s">
        <v>35</v>
      </c>
      <c r="J81" s="172" t="str">
        <f>E23</f>
        <v xml:space="preserve"> </v>
      </c>
      <c r="K81" s="60"/>
      <c r="L81" s="58"/>
    </row>
    <row r="82" spans="2:65" s="1" customFormat="1" ht="14.45" customHeight="1">
      <c r="B82" s="38"/>
      <c r="C82" s="62" t="s">
        <v>33</v>
      </c>
      <c r="D82" s="60"/>
      <c r="E82" s="60"/>
      <c r="F82" s="172" t="str">
        <f>IF(E20="","",E20)</f>
        <v/>
      </c>
      <c r="G82" s="60"/>
      <c r="H82" s="60"/>
      <c r="I82" s="169"/>
      <c r="J82" s="60"/>
      <c r="K82" s="60"/>
      <c r="L82" s="58"/>
    </row>
    <row r="83" spans="2:65" s="1" customFormat="1" ht="10.35" customHeight="1">
      <c r="B83" s="38"/>
      <c r="C83" s="60"/>
      <c r="D83" s="60"/>
      <c r="E83" s="60"/>
      <c r="F83" s="60"/>
      <c r="G83" s="60"/>
      <c r="H83" s="60"/>
      <c r="I83" s="169"/>
      <c r="J83" s="60"/>
      <c r="K83" s="60"/>
      <c r="L83" s="58"/>
    </row>
    <row r="84" spans="2:65" s="10" customFormat="1" ht="29.25" customHeight="1">
      <c r="B84" s="174"/>
      <c r="C84" s="175" t="s">
        <v>123</v>
      </c>
      <c r="D84" s="176" t="s">
        <v>58</v>
      </c>
      <c r="E84" s="176" t="s">
        <v>54</v>
      </c>
      <c r="F84" s="176" t="s">
        <v>124</v>
      </c>
      <c r="G84" s="176" t="s">
        <v>125</v>
      </c>
      <c r="H84" s="176" t="s">
        <v>126</v>
      </c>
      <c r="I84" s="177" t="s">
        <v>127</v>
      </c>
      <c r="J84" s="176" t="s">
        <v>116</v>
      </c>
      <c r="K84" s="178" t="s">
        <v>128</v>
      </c>
      <c r="L84" s="179"/>
      <c r="M84" s="78" t="s">
        <v>129</v>
      </c>
      <c r="N84" s="79" t="s">
        <v>43</v>
      </c>
      <c r="O84" s="79" t="s">
        <v>130</v>
      </c>
      <c r="P84" s="79" t="s">
        <v>131</v>
      </c>
      <c r="Q84" s="79" t="s">
        <v>132</v>
      </c>
      <c r="R84" s="79" t="s">
        <v>133</v>
      </c>
      <c r="S84" s="79" t="s">
        <v>134</v>
      </c>
      <c r="T84" s="80" t="s">
        <v>135</v>
      </c>
    </row>
    <row r="85" spans="2:65" s="1" customFormat="1" ht="29.25" customHeight="1">
      <c r="B85" s="38"/>
      <c r="C85" s="84" t="s">
        <v>117</v>
      </c>
      <c r="D85" s="60"/>
      <c r="E85" s="60"/>
      <c r="F85" s="60"/>
      <c r="G85" s="60"/>
      <c r="H85" s="60"/>
      <c r="I85" s="169"/>
      <c r="J85" s="180">
        <f>BK85</f>
        <v>0</v>
      </c>
      <c r="K85" s="60"/>
      <c r="L85" s="58"/>
      <c r="M85" s="81"/>
      <c r="N85" s="82"/>
      <c r="O85" s="82"/>
      <c r="P85" s="181">
        <f>P86+P95</f>
        <v>0</v>
      </c>
      <c r="Q85" s="82"/>
      <c r="R85" s="181">
        <f>R86+R95</f>
        <v>6.3168199999999999</v>
      </c>
      <c r="S85" s="82"/>
      <c r="T85" s="182">
        <f>T86+T95</f>
        <v>0</v>
      </c>
      <c r="AT85" s="21" t="s">
        <v>72</v>
      </c>
      <c r="AU85" s="21" t="s">
        <v>118</v>
      </c>
      <c r="BK85" s="183">
        <f>BK86+BK95</f>
        <v>0</v>
      </c>
    </row>
    <row r="86" spans="2:65" s="11" customFormat="1" ht="37.35" customHeight="1">
      <c r="B86" s="184"/>
      <c r="C86" s="185"/>
      <c r="D86" s="186" t="s">
        <v>72</v>
      </c>
      <c r="E86" s="187" t="s">
        <v>136</v>
      </c>
      <c r="F86" s="187" t="s">
        <v>137</v>
      </c>
      <c r="G86" s="185"/>
      <c r="H86" s="185"/>
      <c r="I86" s="188"/>
      <c r="J86" s="189">
        <f>BK86</f>
        <v>0</v>
      </c>
      <c r="K86" s="185"/>
      <c r="L86" s="190"/>
      <c r="M86" s="191"/>
      <c r="N86" s="192"/>
      <c r="O86" s="192"/>
      <c r="P86" s="193">
        <f>P87</f>
        <v>0</v>
      </c>
      <c r="Q86" s="192"/>
      <c r="R86" s="193">
        <f>R87</f>
        <v>6.3168199999999999</v>
      </c>
      <c r="S86" s="192"/>
      <c r="T86" s="194">
        <f>T87</f>
        <v>0</v>
      </c>
      <c r="AR86" s="195" t="s">
        <v>89</v>
      </c>
      <c r="AT86" s="196" t="s">
        <v>72</v>
      </c>
      <c r="AU86" s="196" t="s">
        <v>73</v>
      </c>
      <c r="AY86" s="195" t="s">
        <v>138</v>
      </c>
      <c r="BK86" s="197">
        <f>BK87</f>
        <v>0</v>
      </c>
    </row>
    <row r="87" spans="2:65" s="11" customFormat="1" ht="19.899999999999999" customHeight="1">
      <c r="B87" s="184"/>
      <c r="C87" s="185"/>
      <c r="D87" s="186" t="s">
        <v>72</v>
      </c>
      <c r="E87" s="198" t="s">
        <v>139</v>
      </c>
      <c r="F87" s="198" t="s">
        <v>140</v>
      </c>
      <c r="G87" s="185"/>
      <c r="H87" s="185"/>
      <c r="I87" s="188"/>
      <c r="J87" s="199">
        <f>BK87</f>
        <v>0</v>
      </c>
      <c r="K87" s="185"/>
      <c r="L87" s="190"/>
      <c r="M87" s="191"/>
      <c r="N87" s="192"/>
      <c r="O87" s="192"/>
      <c r="P87" s="193">
        <f>SUM(P88:P94)</f>
        <v>0</v>
      </c>
      <c r="Q87" s="192"/>
      <c r="R87" s="193">
        <f>SUM(R88:R94)</f>
        <v>6.3168199999999999</v>
      </c>
      <c r="S87" s="192"/>
      <c r="T87" s="194">
        <f>SUM(T88:T94)</f>
        <v>0</v>
      </c>
      <c r="AR87" s="195" t="s">
        <v>89</v>
      </c>
      <c r="AT87" s="196" t="s">
        <v>72</v>
      </c>
      <c r="AU87" s="196" t="s">
        <v>80</v>
      </c>
      <c r="AY87" s="195" t="s">
        <v>138</v>
      </c>
      <c r="BK87" s="197">
        <f>SUM(BK88:BK94)</f>
        <v>0</v>
      </c>
    </row>
    <row r="88" spans="2:65" s="1" customFormat="1" ht="16.5" customHeight="1">
      <c r="B88" s="38"/>
      <c r="C88" s="213" t="s">
        <v>80</v>
      </c>
      <c r="D88" s="213" t="s">
        <v>162</v>
      </c>
      <c r="E88" s="214" t="s">
        <v>938</v>
      </c>
      <c r="F88" s="215" t="s">
        <v>939</v>
      </c>
      <c r="G88" s="216" t="s">
        <v>712</v>
      </c>
      <c r="H88" s="217">
        <v>9.1999999999999993</v>
      </c>
      <c r="I88" s="218"/>
      <c r="J88" s="219">
        <f t="shared" ref="J88:J94" si="0">ROUND(I88*H88,2)</f>
        <v>0</v>
      </c>
      <c r="K88" s="215" t="s">
        <v>940</v>
      </c>
      <c r="L88" s="58"/>
      <c r="M88" s="220" t="s">
        <v>21</v>
      </c>
      <c r="N88" s="221" t="s">
        <v>44</v>
      </c>
      <c r="O88" s="39"/>
      <c r="P88" s="210">
        <f t="shared" ref="P88:P94" si="1">O88*H88</f>
        <v>0</v>
      </c>
      <c r="Q88" s="210">
        <v>8.8000000000000005E-3</v>
      </c>
      <c r="R88" s="210">
        <f t="shared" ref="R88:R94" si="2">Q88*H88</f>
        <v>8.0960000000000004E-2</v>
      </c>
      <c r="S88" s="210">
        <v>0</v>
      </c>
      <c r="T88" s="211">
        <f t="shared" ref="T88:T94" si="3">S88*H88</f>
        <v>0</v>
      </c>
      <c r="AR88" s="21" t="s">
        <v>80</v>
      </c>
      <c r="AT88" s="21" t="s">
        <v>162</v>
      </c>
      <c r="AU88" s="21" t="s">
        <v>82</v>
      </c>
      <c r="AY88" s="21" t="s">
        <v>138</v>
      </c>
      <c r="BE88" s="212">
        <f t="shared" ref="BE88:BE94" si="4">IF(N88="základní",J88,0)</f>
        <v>0</v>
      </c>
      <c r="BF88" s="212">
        <f t="shared" ref="BF88:BF94" si="5">IF(N88="snížená",J88,0)</f>
        <v>0</v>
      </c>
      <c r="BG88" s="212">
        <f t="shared" ref="BG88:BG94" si="6">IF(N88="zákl. přenesená",J88,0)</f>
        <v>0</v>
      </c>
      <c r="BH88" s="212">
        <f t="shared" ref="BH88:BH94" si="7">IF(N88="sníž. přenesená",J88,0)</f>
        <v>0</v>
      </c>
      <c r="BI88" s="212">
        <f t="shared" ref="BI88:BI94" si="8">IF(N88="nulová",J88,0)</f>
        <v>0</v>
      </c>
      <c r="BJ88" s="21" t="s">
        <v>80</v>
      </c>
      <c r="BK88" s="212">
        <f t="shared" ref="BK88:BK94" si="9">ROUND(I88*H88,2)</f>
        <v>0</v>
      </c>
      <c r="BL88" s="21" t="s">
        <v>80</v>
      </c>
      <c r="BM88" s="21" t="s">
        <v>941</v>
      </c>
    </row>
    <row r="89" spans="2:65" s="1" customFormat="1" ht="51" customHeight="1">
      <c r="B89" s="38"/>
      <c r="C89" s="213" t="s">
        <v>82</v>
      </c>
      <c r="D89" s="213" t="s">
        <v>162</v>
      </c>
      <c r="E89" s="214" t="s">
        <v>942</v>
      </c>
      <c r="F89" s="215" t="s">
        <v>943</v>
      </c>
      <c r="G89" s="216" t="s">
        <v>944</v>
      </c>
      <c r="H89" s="217">
        <v>55</v>
      </c>
      <c r="I89" s="218"/>
      <c r="J89" s="219">
        <f t="shared" si="0"/>
        <v>0</v>
      </c>
      <c r="K89" s="215" t="s">
        <v>940</v>
      </c>
      <c r="L89" s="58"/>
      <c r="M89" s="220" t="s">
        <v>21</v>
      </c>
      <c r="N89" s="221" t="s">
        <v>44</v>
      </c>
      <c r="O89" s="39"/>
      <c r="P89" s="210">
        <f t="shared" si="1"/>
        <v>0</v>
      </c>
      <c r="Q89" s="210">
        <v>0</v>
      </c>
      <c r="R89" s="210">
        <f t="shared" si="2"/>
        <v>0</v>
      </c>
      <c r="S89" s="210">
        <v>0</v>
      </c>
      <c r="T89" s="211">
        <f t="shared" si="3"/>
        <v>0</v>
      </c>
      <c r="AR89" s="21" t="s">
        <v>80</v>
      </c>
      <c r="AT89" s="21" t="s">
        <v>162</v>
      </c>
      <c r="AU89" s="21" t="s">
        <v>82</v>
      </c>
      <c r="AY89" s="21" t="s">
        <v>138</v>
      </c>
      <c r="BE89" s="212">
        <f t="shared" si="4"/>
        <v>0</v>
      </c>
      <c r="BF89" s="212">
        <f t="shared" si="5"/>
        <v>0</v>
      </c>
      <c r="BG89" s="212">
        <f t="shared" si="6"/>
        <v>0</v>
      </c>
      <c r="BH89" s="212">
        <f t="shared" si="7"/>
        <v>0</v>
      </c>
      <c r="BI89" s="212">
        <f t="shared" si="8"/>
        <v>0</v>
      </c>
      <c r="BJ89" s="21" t="s">
        <v>80</v>
      </c>
      <c r="BK89" s="212">
        <f t="shared" si="9"/>
        <v>0</v>
      </c>
      <c r="BL89" s="21" t="s">
        <v>80</v>
      </c>
      <c r="BM89" s="21" t="s">
        <v>945</v>
      </c>
    </row>
    <row r="90" spans="2:65" s="1" customFormat="1" ht="51" customHeight="1">
      <c r="B90" s="38"/>
      <c r="C90" s="213" t="s">
        <v>89</v>
      </c>
      <c r="D90" s="213" t="s">
        <v>162</v>
      </c>
      <c r="E90" s="214" t="s">
        <v>946</v>
      </c>
      <c r="F90" s="215" t="s">
        <v>947</v>
      </c>
      <c r="G90" s="216" t="s">
        <v>155</v>
      </c>
      <c r="H90" s="217">
        <v>8854</v>
      </c>
      <c r="I90" s="218"/>
      <c r="J90" s="219">
        <f t="shared" si="0"/>
        <v>0</v>
      </c>
      <c r="K90" s="215" t="s">
        <v>940</v>
      </c>
      <c r="L90" s="58"/>
      <c r="M90" s="220" t="s">
        <v>21</v>
      </c>
      <c r="N90" s="221" t="s">
        <v>44</v>
      </c>
      <c r="O90" s="39"/>
      <c r="P90" s="210">
        <f t="shared" si="1"/>
        <v>0</v>
      </c>
      <c r="Q90" s="210">
        <v>0</v>
      </c>
      <c r="R90" s="210">
        <f t="shared" si="2"/>
        <v>0</v>
      </c>
      <c r="S90" s="210">
        <v>0</v>
      </c>
      <c r="T90" s="211">
        <f t="shared" si="3"/>
        <v>0</v>
      </c>
      <c r="AR90" s="21" t="s">
        <v>80</v>
      </c>
      <c r="AT90" s="21" t="s">
        <v>162</v>
      </c>
      <c r="AU90" s="21" t="s">
        <v>82</v>
      </c>
      <c r="AY90" s="21" t="s">
        <v>138</v>
      </c>
      <c r="BE90" s="212">
        <f t="shared" si="4"/>
        <v>0</v>
      </c>
      <c r="BF90" s="212">
        <f t="shared" si="5"/>
        <v>0</v>
      </c>
      <c r="BG90" s="212">
        <f t="shared" si="6"/>
        <v>0</v>
      </c>
      <c r="BH90" s="212">
        <f t="shared" si="7"/>
        <v>0</v>
      </c>
      <c r="BI90" s="212">
        <f t="shared" si="8"/>
        <v>0</v>
      </c>
      <c r="BJ90" s="21" t="s">
        <v>80</v>
      </c>
      <c r="BK90" s="212">
        <f t="shared" si="9"/>
        <v>0</v>
      </c>
      <c r="BL90" s="21" t="s">
        <v>80</v>
      </c>
      <c r="BM90" s="21" t="s">
        <v>948</v>
      </c>
    </row>
    <row r="91" spans="2:65" s="1" customFormat="1" ht="38.25" customHeight="1">
      <c r="B91" s="38"/>
      <c r="C91" s="213" t="s">
        <v>169</v>
      </c>
      <c r="D91" s="213" t="s">
        <v>162</v>
      </c>
      <c r="E91" s="214" t="s">
        <v>949</v>
      </c>
      <c r="F91" s="215" t="s">
        <v>950</v>
      </c>
      <c r="G91" s="216" t="s">
        <v>155</v>
      </c>
      <c r="H91" s="217">
        <v>780</v>
      </c>
      <c r="I91" s="218"/>
      <c r="J91" s="219">
        <f t="shared" si="0"/>
        <v>0</v>
      </c>
      <c r="K91" s="215" t="s">
        <v>940</v>
      </c>
      <c r="L91" s="58"/>
      <c r="M91" s="220" t="s">
        <v>21</v>
      </c>
      <c r="N91" s="221" t="s">
        <v>44</v>
      </c>
      <c r="O91" s="39"/>
      <c r="P91" s="210">
        <f t="shared" si="1"/>
        <v>0</v>
      </c>
      <c r="Q91" s="210">
        <v>0</v>
      </c>
      <c r="R91" s="210">
        <f t="shared" si="2"/>
        <v>0</v>
      </c>
      <c r="S91" s="210">
        <v>0</v>
      </c>
      <c r="T91" s="211">
        <f t="shared" si="3"/>
        <v>0</v>
      </c>
      <c r="AR91" s="21" t="s">
        <v>80</v>
      </c>
      <c r="AT91" s="21" t="s">
        <v>162</v>
      </c>
      <c r="AU91" s="21" t="s">
        <v>82</v>
      </c>
      <c r="AY91" s="21" t="s">
        <v>138</v>
      </c>
      <c r="BE91" s="212">
        <f t="shared" si="4"/>
        <v>0</v>
      </c>
      <c r="BF91" s="212">
        <f t="shared" si="5"/>
        <v>0</v>
      </c>
      <c r="BG91" s="212">
        <f t="shared" si="6"/>
        <v>0</v>
      </c>
      <c r="BH91" s="212">
        <f t="shared" si="7"/>
        <v>0</v>
      </c>
      <c r="BI91" s="212">
        <f t="shared" si="8"/>
        <v>0</v>
      </c>
      <c r="BJ91" s="21" t="s">
        <v>80</v>
      </c>
      <c r="BK91" s="212">
        <f t="shared" si="9"/>
        <v>0</v>
      </c>
      <c r="BL91" s="21" t="s">
        <v>80</v>
      </c>
      <c r="BM91" s="21" t="s">
        <v>951</v>
      </c>
    </row>
    <row r="92" spans="2:65" s="1" customFormat="1" ht="38.25" customHeight="1">
      <c r="B92" s="38"/>
      <c r="C92" s="213" t="s">
        <v>369</v>
      </c>
      <c r="D92" s="213" t="s">
        <v>162</v>
      </c>
      <c r="E92" s="214" t="s">
        <v>952</v>
      </c>
      <c r="F92" s="215" t="s">
        <v>953</v>
      </c>
      <c r="G92" s="216" t="s">
        <v>155</v>
      </c>
      <c r="H92" s="217">
        <v>8854</v>
      </c>
      <c r="I92" s="218"/>
      <c r="J92" s="219">
        <f t="shared" si="0"/>
        <v>0</v>
      </c>
      <c r="K92" s="215" t="s">
        <v>940</v>
      </c>
      <c r="L92" s="58"/>
      <c r="M92" s="220" t="s">
        <v>21</v>
      </c>
      <c r="N92" s="221" t="s">
        <v>44</v>
      </c>
      <c r="O92" s="39"/>
      <c r="P92" s="210">
        <f t="shared" si="1"/>
        <v>0</v>
      </c>
      <c r="Q92" s="210">
        <v>9.0000000000000006E-5</v>
      </c>
      <c r="R92" s="210">
        <f t="shared" si="2"/>
        <v>0.79686000000000001</v>
      </c>
      <c r="S92" s="210">
        <v>0</v>
      </c>
      <c r="T92" s="211">
        <f t="shared" si="3"/>
        <v>0</v>
      </c>
      <c r="AR92" s="21" t="s">
        <v>80</v>
      </c>
      <c r="AT92" s="21" t="s">
        <v>162</v>
      </c>
      <c r="AU92" s="21" t="s">
        <v>82</v>
      </c>
      <c r="AY92" s="21" t="s">
        <v>138</v>
      </c>
      <c r="BE92" s="212">
        <f t="shared" si="4"/>
        <v>0</v>
      </c>
      <c r="BF92" s="212">
        <f t="shared" si="5"/>
        <v>0</v>
      </c>
      <c r="BG92" s="212">
        <f t="shared" si="6"/>
        <v>0</v>
      </c>
      <c r="BH92" s="212">
        <f t="shared" si="7"/>
        <v>0</v>
      </c>
      <c r="BI92" s="212">
        <f t="shared" si="8"/>
        <v>0</v>
      </c>
      <c r="BJ92" s="21" t="s">
        <v>80</v>
      </c>
      <c r="BK92" s="212">
        <f t="shared" si="9"/>
        <v>0</v>
      </c>
      <c r="BL92" s="21" t="s">
        <v>80</v>
      </c>
      <c r="BM92" s="21" t="s">
        <v>954</v>
      </c>
    </row>
    <row r="93" spans="2:65" s="1" customFormat="1" ht="25.5" customHeight="1">
      <c r="B93" s="38"/>
      <c r="C93" s="213" t="s">
        <v>377</v>
      </c>
      <c r="D93" s="213" t="s">
        <v>162</v>
      </c>
      <c r="E93" s="214" t="s">
        <v>955</v>
      </c>
      <c r="F93" s="215" t="s">
        <v>956</v>
      </c>
      <c r="G93" s="216" t="s">
        <v>957</v>
      </c>
      <c r="H93" s="217">
        <v>4920</v>
      </c>
      <c r="I93" s="218"/>
      <c r="J93" s="219">
        <f t="shared" si="0"/>
        <v>0</v>
      </c>
      <c r="K93" s="215" t="s">
        <v>940</v>
      </c>
      <c r="L93" s="58"/>
      <c r="M93" s="220" t="s">
        <v>21</v>
      </c>
      <c r="N93" s="221" t="s">
        <v>44</v>
      </c>
      <c r="O93" s="39"/>
      <c r="P93" s="210">
        <f t="shared" si="1"/>
        <v>0</v>
      </c>
      <c r="Q93" s="210">
        <v>0</v>
      </c>
      <c r="R93" s="210">
        <f t="shared" si="2"/>
        <v>0</v>
      </c>
      <c r="S93" s="210">
        <v>0</v>
      </c>
      <c r="T93" s="211">
        <f t="shared" si="3"/>
        <v>0</v>
      </c>
      <c r="AR93" s="21" t="s">
        <v>80</v>
      </c>
      <c r="AT93" s="21" t="s">
        <v>162</v>
      </c>
      <c r="AU93" s="21" t="s">
        <v>82</v>
      </c>
      <c r="AY93" s="21" t="s">
        <v>138</v>
      </c>
      <c r="BE93" s="212">
        <f t="shared" si="4"/>
        <v>0</v>
      </c>
      <c r="BF93" s="212">
        <f t="shared" si="5"/>
        <v>0</v>
      </c>
      <c r="BG93" s="212">
        <f t="shared" si="6"/>
        <v>0</v>
      </c>
      <c r="BH93" s="212">
        <f t="shared" si="7"/>
        <v>0</v>
      </c>
      <c r="BI93" s="212">
        <f t="shared" si="8"/>
        <v>0</v>
      </c>
      <c r="BJ93" s="21" t="s">
        <v>80</v>
      </c>
      <c r="BK93" s="212">
        <f t="shared" si="9"/>
        <v>0</v>
      </c>
      <c r="BL93" s="21" t="s">
        <v>80</v>
      </c>
      <c r="BM93" s="21" t="s">
        <v>958</v>
      </c>
    </row>
    <row r="94" spans="2:65" s="1" customFormat="1" ht="38.25" customHeight="1">
      <c r="B94" s="38"/>
      <c r="C94" s="200" t="s">
        <v>225</v>
      </c>
      <c r="D94" s="200" t="s">
        <v>136</v>
      </c>
      <c r="E94" s="201" t="s">
        <v>959</v>
      </c>
      <c r="F94" s="202" t="s">
        <v>960</v>
      </c>
      <c r="G94" s="203" t="s">
        <v>155</v>
      </c>
      <c r="H94" s="204">
        <v>1470</v>
      </c>
      <c r="I94" s="205"/>
      <c r="J94" s="206">
        <f t="shared" si="0"/>
        <v>0</v>
      </c>
      <c r="K94" s="202" t="s">
        <v>940</v>
      </c>
      <c r="L94" s="207"/>
      <c r="M94" s="208" t="s">
        <v>21</v>
      </c>
      <c r="N94" s="209" t="s">
        <v>44</v>
      </c>
      <c r="O94" s="39"/>
      <c r="P94" s="210">
        <f t="shared" si="1"/>
        <v>0</v>
      </c>
      <c r="Q94" s="210">
        <v>3.7000000000000002E-3</v>
      </c>
      <c r="R94" s="210">
        <f t="shared" si="2"/>
        <v>5.4390000000000001</v>
      </c>
      <c r="S94" s="210">
        <v>0</v>
      </c>
      <c r="T94" s="211">
        <f t="shared" si="3"/>
        <v>0</v>
      </c>
      <c r="AR94" s="21" t="s">
        <v>82</v>
      </c>
      <c r="AT94" s="21" t="s">
        <v>136</v>
      </c>
      <c r="AU94" s="21" t="s">
        <v>82</v>
      </c>
      <c r="AY94" s="21" t="s">
        <v>138</v>
      </c>
      <c r="BE94" s="212">
        <f t="shared" si="4"/>
        <v>0</v>
      </c>
      <c r="BF94" s="212">
        <f t="shared" si="5"/>
        <v>0</v>
      </c>
      <c r="BG94" s="212">
        <f t="shared" si="6"/>
        <v>0</v>
      </c>
      <c r="BH94" s="212">
        <f t="shared" si="7"/>
        <v>0</v>
      </c>
      <c r="BI94" s="212">
        <f t="shared" si="8"/>
        <v>0</v>
      </c>
      <c r="BJ94" s="21" t="s">
        <v>80</v>
      </c>
      <c r="BK94" s="212">
        <f t="shared" si="9"/>
        <v>0</v>
      </c>
      <c r="BL94" s="21" t="s">
        <v>80</v>
      </c>
      <c r="BM94" s="21" t="s">
        <v>961</v>
      </c>
    </row>
    <row r="95" spans="2:65" s="11" customFormat="1" ht="37.35" customHeight="1">
      <c r="B95" s="184"/>
      <c r="C95" s="185"/>
      <c r="D95" s="186" t="s">
        <v>72</v>
      </c>
      <c r="E95" s="187" t="s">
        <v>167</v>
      </c>
      <c r="F95" s="187" t="s">
        <v>168</v>
      </c>
      <c r="G95" s="185"/>
      <c r="H95" s="185"/>
      <c r="I95" s="188"/>
      <c r="J95" s="189">
        <f>BK95</f>
        <v>0</v>
      </c>
      <c r="K95" s="185"/>
      <c r="L95" s="190"/>
      <c r="M95" s="229"/>
      <c r="N95" s="230"/>
      <c r="O95" s="230"/>
      <c r="P95" s="231">
        <v>0</v>
      </c>
      <c r="Q95" s="230"/>
      <c r="R95" s="231">
        <v>0</v>
      </c>
      <c r="S95" s="230"/>
      <c r="T95" s="232">
        <v>0</v>
      </c>
      <c r="AR95" s="195" t="s">
        <v>169</v>
      </c>
      <c r="AT95" s="196" t="s">
        <v>72</v>
      </c>
      <c r="AU95" s="196" t="s">
        <v>73</v>
      </c>
      <c r="AY95" s="195" t="s">
        <v>138</v>
      </c>
      <c r="BK95" s="197">
        <v>0</v>
      </c>
    </row>
    <row r="96" spans="2:65" s="1" customFormat="1" ht="6.95" customHeight="1">
      <c r="B96" s="53"/>
      <c r="C96" s="54"/>
      <c r="D96" s="54"/>
      <c r="E96" s="54"/>
      <c r="F96" s="54"/>
      <c r="G96" s="54"/>
      <c r="H96" s="54"/>
      <c r="I96" s="145"/>
      <c r="J96" s="54"/>
      <c r="K96" s="54"/>
      <c r="L96" s="58"/>
    </row>
  </sheetData>
  <sheetProtection algorithmName="SHA-512" hashValue="xXxFV6J0uaAc2dCisMsjRWq2HbImIcUlx8LLJZVpq8xBgHXRzUviaSX1Iijc6IL7yR9POzndm7XwhJWLyB0mSQ==" saltValue="Cislu9PC28a87b9bNl7/31JAyFX9Z47uH24pMpJFgvps1hOaByd6pra2TL3yQ08Fm58yPhUKMwxxbaghc0HynQ==" spinCount="100000" sheet="1" objects="1" scenarios="1" formatColumns="0" formatRows="0" autoFilter="0"/>
  <autoFilter ref="C84:K95"/>
  <mergeCells count="13">
    <mergeCell ref="E77:H77"/>
    <mergeCell ref="G1:H1"/>
    <mergeCell ref="L2:V2"/>
    <mergeCell ref="E49:H49"/>
    <mergeCell ref="E51:H51"/>
    <mergeCell ref="J55:J56"/>
    <mergeCell ref="E73:H73"/>
    <mergeCell ref="E75:H75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84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37"/>
  <sheetViews>
    <sheetView showGridLines="0" workbookViewId="0">
      <pane ySplit="1" topLeftCell="A73" activePane="bottomLeft" state="frozen"/>
      <selection pane="bottomLeft" activeCell="K135" sqref="K135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7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8"/>
      <c r="B1" s="118"/>
      <c r="C1" s="118"/>
      <c r="D1" s="119" t="s">
        <v>1</v>
      </c>
      <c r="E1" s="118"/>
      <c r="F1" s="120" t="s">
        <v>104</v>
      </c>
      <c r="G1" s="363" t="s">
        <v>105</v>
      </c>
      <c r="H1" s="363"/>
      <c r="I1" s="121"/>
      <c r="J1" s="120" t="s">
        <v>106</v>
      </c>
      <c r="K1" s="119" t="s">
        <v>107</v>
      </c>
      <c r="L1" s="120" t="s">
        <v>108</v>
      </c>
      <c r="M1" s="120"/>
      <c r="N1" s="120"/>
      <c r="O1" s="120"/>
      <c r="P1" s="120"/>
      <c r="Q1" s="120"/>
      <c r="R1" s="120"/>
      <c r="S1" s="120"/>
      <c r="T1" s="120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spans="1:70" ht="36.950000000000003" customHeight="1">
      <c r="L2" s="354"/>
      <c r="M2" s="354"/>
      <c r="N2" s="354"/>
      <c r="O2" s="354"/>
      <c r="P2" s="354"/>
      <c r="Q2" s="354"/>
      <c r="R2" s="354"/>
      <c r="S2" s="354"/>
      <c r="T2" s="354"/>
      <c r="U2" s="354"/>
      <c r="V2" s="354"/>
      <c r="AT2" s="21" t="s">
        <v>91</v>
      </c>
    </row>
    <row r="3" spans="1:70" ht="6.95" customHeight="1">
      <c r="B3" s="22"/>
      <c r="C3" s="23"/>
      <c r="D3" s="23"/>
      <c r="E3" s="23"/>
      <c r="F3" s="23"/>
      <c r="G3" s="23"/>
      <c r="H3" s="23"/>
      <c r="I3" s="122"/>
      <c r="J3" s="23"/>
      <c r="K3" s="24"/>
      <c r="AT3" s="21" t="s">
        <v>82</v>
      </c>
    </row>
    <row r="4" spans="1:70" ht="36.950000000000003" customHeight="1">
      <c r="B4" s="25"/>
      <c r="C4" s="26"/>
      <c r="D4" s="27" t="s">
        <v>109</v>
      </c>
      <c r="E4" s="26"/>
      <c r="F4" s="26"/>
      <c r="G4" s="26"/>
      <c r="H4" s="26"/>
      <c r="I4" s="123"/>
      <c r="J4" s="26"/>
      <c r="K4" s="28"/>
      <c r="M4" s="29" t="s">
        <v>12</v>
      </c>
      <c r="AT4" s="21" t="s">
        <v>6</v>
      </c>
    </row>
    <row r="5" spans="1:70" ht="6.95" customHeight="1">
      <c r="B5" s="25"/>
      <c r="C5" s="26"/>
      <c r="D5" s="26"/>
      <c r="E5" s="26"/>
      <c r="F5" s="26"/>
      <c r="G5" s="26"/>
      <c r="H5" s="26"/>
      <c r="I5" s="123"/>
      <c r="J5" s="26"/>
      <c r="K5" s="28"/>
    </row>
    <row r="6" spans="1:70">
      <c r="B6" s="25"/>
      <c r="C6" s="26"/>
      <c r="D6" s="34" t="s">
        <v>18</v>
      </c>
      <c r="E6" s="26"/>
      <c r="F6" s="26"/>
      <c r="G6" s="26"/>
      <c r="H6" s="26"/>
      <c r="I6" s="123"/>
      <c r="J6" s="26"/>
      <c r="K6" s="28"/>
    </row>
    <row r="7" spans="1:70" ht="16.5" customHeight="1">
      <c r="B7" s="25"/>
      <c r="C7" s="26"/>
      <c r="D7" s="26"/>
      <c r="E7" s="355" t="str">
        <f>'Rekapitulace stavby'!K6</f>
        <v>Oprava staničního zabezpečovacího zařízení Praha Bubny</v>
      </c>
      <c r="F7" s="356"/>
      <c r="G7" s="356"/>
      <c r="H7" s="356"/>
      <c r="I7" s="123"/>
      <c r="J7" s="26"/>
      <c r="K7" s="28"/>
    </row>
    <row r="8" spans="1:70">
      <c r="B8" s="25"/>
      <c r="C8" s="26"/>
      <c r="D8" s="34" t="s">
        <v>110</v>
      </c>
      <c r="E8" s="26"/>
      <c r="F8" s="26"/>
      <c r="G8" s="26"/>
      <c r="H8" s="26"/>
      <c r="I8" s="123"/>
      <c r="J8" s="26"/>
      <c r="K8" s="28"/>
    </row>
    <row r="9" spans="1:70" s="1" customFormat="1" ht="16.5" customHeight="1">
      <c r="B9" s="38"/>
      <c r="C9" s="39"/>
      <c r="D9" s="39"/>
      <c r="E9" s="355" t="s">
        <v>111</v>
      </c>
      <c r="F9" s="357"/>
      <c r="G9" s="357"/>
      <c r="H9" s="357"/>
      <c r="I9" s="124"/>
      <c r="J9" s="39"/>
      <c r="K9" s="42"/>
    </row>
    <row r="10" spans="1:70" s="1" customFormat="1">
      <c r="B10" s="38"/>
      <c r="C10" s="39"/>
      <c r="D10" s="34" t="s">
        <v>112</v>
      </c>
      <c r="E10" s="39"/>
      <c r="F10" s="39"/>
      <c r="G10" s="39"/>
      <c r="H10" s="39"/>
      <c r="I10" s="124"/>
      <c r="J10" s="39"/>
      <c r="K10" s="42"/>
    </row>
    <row r="11" spans="1:70" s="1" customFormat="1" ht="36.950000000000003" customHeight="1">
      <c r="B11" s="38"/>
      <c r="C11" s="39"/>
      <c r="D11" s="39"/>
      <c r="E11" s="358" t="s">
        <v>962</v>
      </c>
      <c r="F11" s="357"/>
      <c r="G11" s="357"/>
      <c r="H11" s="357"/>
      <c r="I11" s="124"/>
      <c r="J11" s="39"/>
      <c r="K11" s="42"/>
    </row>
    <row r="12" spans="1:70" s="1" customFormat="1" ht="13.5">
      <c r="B12" s="38"/>
      <c r="C12" s="39"/>
      <c r="D12" s="39"/>
      <c r="E12" s="39"/>
      <c r="F12" s="39"/>
      <c r="G12" s="39"/>
      <c r="H12" s="39"/>
      <c r="I12" s="124"/>
      <c r="J12" s="39"/>
      <c r="K12" s="42"/>
    </row>
    <row r="13" spans="1:70" s="1" customFormat="1" ht="14.45" customHeight="1">
      <c r="B13" s="38"/>
      <c r="C13" s="39"/>
      <c r="D13" s="34" t="s">
        <v>20</v>
      </c>
      <c r="E13" s="39"/>
      <c r="F13" s="32" t="s">
        <v>21</v>
      </c>
      <c r="G13" s="39"/>
      <c r="H13" s="39"/>
      <c r="I13" s="125" t="s">
        <v>22</v>
      </c>
      <c r="J13" s="32" t="s">
        <v>21</v>
      </c>
      <c r="K13" s="42"/>
    </row>
    <row r="14" spans="1:70" s="1" customFormat="1" ht="14.45" customHeight="1">
      <c r="B14" s="38"/>
      <c r="C14" s="39"/>
      <c r="D14" s="34" t="s">
        <v>23</v>
      </c>
      <c r="E14" s="39"/>
      <c r="F14" s="32" t="s">
        <v>36</v>
      </c>
      <c r="G14" s="39"/>
      <c r="H14" s="39"/>
      <c r="I14" s="125" t="s">
        <v>25</v>
      </c>
      <c r="J14" s="126" t="str">
        <f>'Rekapitulace stavby'!AN8</f>
        <v>28. 6. 2018</v>
      </c>
      <c r="K14" s="42"/>
    </row>
    <row r="15" spans="1:70" s="1" customFormat="1" ht="10.9" customHeight="1">
      <c r="B15" s="38"/>
      <c r="C15" s="39"/>
      <c r="D15" s="39"/>
      <c r="E15" s="39"/>
      <c r="F15" s="39"/>
      <c r="G15" s="39"/>
      <c r="H15" s="39"/>
      <c r="I15" s="124"/>
      <c r="J15" s="39"/>
      <c r="K15" s="42"/>
    </row>
    <row r="16" spans="1:70" s="1" customFormat="1" ht="14.45" customHeight="1">
      <c r="B16" s="38"/>
      <c r="C16" s="39"/>
      <c r="D16" s="34" t="s">
        <v>27</v>
      </c>
      <c r="E16" s="39"/>
      <c r="F16" s="39"/>
      <c r="G16" s="39"/>
      <c r="H16" s="39"/>
      <c r="I16" s="125" t="s">
        <v>28</v>
      </c>
      <c r="J16" s="32" t="str">
        <f>IF('Rekapitulace stavby'!AN10="","",'Rekapitulace stavby'!AN10)</f>
        <v>70994234</v>
      </c>
      <c r="K16" s="42"/>
    </row>
    <row r="17" spans="2:11" s="1" customFormat="1" ht="18" customHeight="1">
      <c r="B17" s="38"/>
      <c r="C17" s="39"/>
      <c r="D17" s="39"/>
      <c r="E17" s="32" t="str">
        <f>IF('Rekapitulace stavby'!E11="","",'Rekapitulace stavby'!E11)</f>
        <v>Správa železniční dopravní cesty,státní organizace</v>
      </c>
      <c r="F17" s="39"/>
      <c r="G17" s="39"/>
      <c r="H17" s="39"/>
      <c r="I17" s="125" t="s">
        <v>31</v>
      </c>
      <c r="J17" s="32" t="str">
        <f>IF('Rekapitulace stavby'!AN11="","",'Rekapitulace stavby'!AN11)</f>
        <v>CZ70994234</v>
      </c>
      <c r="K17" s="42"/>
    </row>
    <row r="18" spans="2:11" s="1" customFormat="1" ht="6.95" customHeight="1">
      <c r="B18" s="38"/>
      <c r="C18" s="39"/>
      <c r="D18" s="39"/>
      <c r="E18" s="39"/>
      <c r="F18" s="39"/>
      <c r="G18" s="39"/>
      <c r="H18" s="39"/>
      <c r="I18" s="124"/>
      <c r="J18" s="39"/>
      <c r="K18" s="42"/>
    </row>
    <row r="19" spans="2:11" s="1" customFormat="1" ht="14.45" customHeight="1">
      <c r="B19" s="38"/>
      <c r="C19" s="39"/>
      <c r="D19" s="34" t="s">
        <v>33</v>
      </c>
      <c r="E19" s="39"/>
      <c r="F19" s="39"/>
      <c r="G19" s="39"/>
      <c r="H19" s="39"/>
      <c r="I19" s="125" t="s">
        <v>28</v>
      </c>
      <c r="J19" s="32" t="str">
        <f>IF('Rekapitulace stavby'!AN13="Vyplň údaj","",IF('Rekapitulace stavby'!AN13="","",'Rekapitulace stavby'!AN13))</f>
        <v/>
      </c>
      <c r="K19" s="42"/>
    </row>
    <row r="20" spans="2:11" s="1" customFormat="1" ht="18" customHeight="1">
      <c r="B20" s="38"/>
      <c r="C20" s="39"/>
      <c r="D20" s="39"/>
      <c r="E20" s="32" t="str">
        <f>IF('Rekapitulace stavby'!E14="Vyplň údaj","",IF('Rekapitulace stavby'!E14="","",'Rekapitulace stavby'!E14))</f>
        <v/>
      </c>
      <c r="F20" s="39"/>
      <c r="G20" s="39"/>
      <c r="H20" s="39"/>
      <c r="I20" s="125" t="s">
        <v>31</v>
      </c>
      <c r="J20" s="32" t="str">
        <f>IF('Rekapitulace stavby'!AN14="Vyplň údaj","",IF('Rekapitulace stavby'!AN14="","",'Rekapitulace stavby'!AN14))</f>
        <v/>
      </c>
      <c r="K20" s="42"/>
    </row>
    <row r="21" spans="2:11" s="1" customFormat="1" ht="6.95" customHeight="1">
      <c r="B21" s="38"/>
      <c r="C21" s="39"/>
      <c r="D21" s="39"/>
      <c r="E21" s="39"/>
      <c r="F21" s="39"/>
      <c r="G21" s="39"/>
      <c r="H21" s="39"/>
      <c r="I21" s="124"/>
      <c r="J21" s="39"/>
      <c r="K21" s="42"/>
    </row>
    <row r="22" spans="2:11" s="1" customFormat="1" ht="14.45" customHeight="1">
      <c r="B22" s="38"/>
      <c r="C22" s="39"/>
      <c r="D22" s="34" t="s">
        <v>35</v>
      </c>
      <c r="E22" s="39"/>
      <c r="F22" s="39"/>
      <c r="G22" s="39"/>
      <c r="H22" s="39"/>
      <c r="I22" s="125" t="s">
        <v>28</v>
      </c>
      <c r="J22" s="32" t="str">
        <f>IF('Rekapitulace stavby'!AN16="","",'Rekapitulace stavby'!AN16)</f>
        <v/>
      </c>
      <c r="K22" s="42"/>
    </row>
    <row r="23" spans="2:11" s="1" customFormat="1" ht="18" customHeight="1">
      <c r="B23" s="38"/>
      <c r="C23" s="39"/>
      <c r="D23" s="39"/>
      <c r="E23" s="32" t="str">
        <f>IF('Rekapitulace stavby'!E17="","",'Rekapitulace stavby'!E17)</f>
        <v xml:space="preserve"> </v>
      </c>
      <c r="F23" s="39"/>
      <c r="G23" s="39"/>
      <c r="H23" s="39"/>
      <c r="I23" s="125" t="s">
        <v>31</v>
      </c>
      <c r="J23" s="32" t="str">
        <f>IF('Rekapitulace stavby'!AN17="","",'Rekapitulace stavby'!AN17)</f>
        <v/>
      </c>
      <c r="K23" s="42"/>
    </row>
    <row r="24" spans="2:11" s="1" customFormat="1" ht="6.95" customHeight="1">
      <c r="B24" s="38"/>
      <c r="C24" s="39"/>
      <c r="D24" s="39"/>
      <c r="E24" s="39"/>
      <c r="F24" s="39"/>
      <c r="G24" s="39"/>
      <c r="H24" s="39"/>
      <c r="I24" s="124"/>
      <c r="J24" s="39"/>
      <c r="K24" s="42"/>
    </row>
    <row r="25" spans="2:11" s="1" customFormat="1" ht="14.45" customHeight="1">
      <c r="B25" s="38"/>
      <c r="C25" s="39"/>
      <c r="D25" s="34" t="s">
        <v>38</v>
      </c>
      <c r="E25" s="39"/>
      <c r="F25" s="39"/>
      <c r="G25" s="39"/>
      <c r="H25" s="39"/>
      <c r="I25" s="124"/>
      <c r="J25" s="39"/>
      <c r="K25" s="42"/>
    </row>
    <row r="26" spans="2:11" s="7" customFormat="1" ht="16.5" customHeight="1">
      <c r="B26" s="127"/>
      <c r="C26" s="128"/>
      <c r="D26" s="128"/>
      <c r="E26" s="320" t="s">
        <v>21</v>
      </c>
      <c r="F26" s="320"/>
      <c r="G26" s="320"/>
      <c r="H26" s="320"/>
      <c r="I26" s="129"/>
      <c r="J26" s="128"/>
      <c r="K26" s="130"/>
    </row>
    <row r="27" spans="2:11" s="1" customFormat="1" ht="6.95" customHeight="1">
      <c r="B27" s="38"/>
      <c r="C27" s="39"/>
      <c r="D27" s="39"/>
      <c r="E27" s="39"/>
      <c r="F27" s="39"/>
      <c r="G27" s="39"/>
      <c r="H27" s="39"/>
      <c r="I27" s="124"/>
      <c r="J27" s="39"/>
      <c r="K27" s="42"/>
    </row>
    <row r="28" spans="2:11" s="1" customFormat="1" ht="6.95" customHeight="1">
      <c r="B28" s="38"/>
      <c r="C28" s="39"/>
      <c r="D28" s="82"/>
      <c r="E28" s="82"/>
      <c r="F28" s="82"/>
      <c r="G28" s="82"/>
      <c r="H28" s="82"/>
      <c r="I28" s="131"/>
      <c r="J28" s="82"/>
      <c r="K28" s="132"/>
    </row>
    <row r="29" spans="2:11" s="1" customFormat="1" ht="25.35" customHeight="1">
      <c r="B29" s="38"/>
      <c r="C29" s="39"/>
      <c r="D29" s="133" t="s">
        <v>39</v>
      </c>
      <c r="E29" s="39"/>
      <c r="F29" s="39"/>
      <c r="G29" s="39"/>
      <c r="H29" s="39"/>
      <c r="I29" s="124"/>
      <c r="J29" s="134">
        <f>ROUND(J83,2)</f>
        <v>0</v>
      </c>
      <c r="K29" s="42"/>
    </row>
    <row r="30" spans="2:11" s="1" customFormat="1" ht="6.95" customHeight="1">
      <c r="B30" s="38"/>
      <c r="C30" s="39"/>
      <c r="D30" s="82"/>
      <c r="E30" s="82"/>
      <c r="F30" s="82"/>
      <c r="G30" s="82"/>
      <c r="H30" s="82"/>
      <c r="I30" s="131"/>
      <c r="J30" s="82"/>
      <c r="K30" s="132"/>
    </row>
    <row r="31" spans="2:11" s="1" customFormat="1" ht="14.45" customHeight="1">
      <c r="B31" s="38"/>
      <c r="C31" s="39"/>
      <c r="D31" s="39"/>
      <c r="E31" s="39"/>
      <c r="F31" s="43" t="s">
        <v>41</v>
      </c>
      <c r="G31" s="39"/>
      <c r="H31" s="39"/>
      <c r="I31" s="135" t="s">
        <v>40</v>
      </c>
      <c r="J31" s="43" t="s">
        <v>42</v>
      </c>
      <c r="K31" s="42"/>
    </row>
    <row r="32" spans="2:11" s="1" customFormat="1" ht="14.45" customHeight="1">
      <c r="B32" s="38"/>
      <c r="C32" s="39"/>
      <c r="D32" s="46" t="s">
        <v>43</v>
      </c>
      <c r="E32" s="46" t="s">
        <v>44</v>
      </c>
      <c r="F32" s="136">
        <f>ROUND(SUM(BE83:BE136), 2)</f>
        <v>0</v>
      </c>
      <c r="G32" s="39"/>
      <c r="H32" s="39"/>
      <c r="I32" s="137">
        <v>0.21</v>
      </c>
      <c r="J32" s="136">
        <f>ROUND(ROUND((SUM(BE83:BE136)), 2)*I32, 2)</f>
        <v>0</v>
      </c>
      <c r="K32" s="42"/>
    </row>
    <row r="33" spans="2:11" s="1" customFormat="1" ht="14.45" customHeight="1">
      <c r="B33" s="38"/>
      <c r="C33" s="39"/>
      <c r="D33" s="39"/>
      <c r="E33" s="46" t="s">
        <v>45</v>
      </c>
      <c r="F33" s="136">
        <f>ROUND(SUM(BF83:BF136), 2)</f>
        <v>0</v>
      </c>
      <c r="G33" s="39"/>
      <c r="H33" s="39"/>
      <c r="I33" s="137">
        <v>0.15</v>
      </c>
      <c r="J33" s="136">
        <f>ROUND(ROUND((SUM(BF83:BF136)), 2)*I33, 2)</f>
        <v>0</v>
      </c>
      <c r="K33" s="42"/>
    </row>
    <row r="34" spans="2:11" s="1" customFormat="1" ht="14.45" hidden="1" customHeight="1">
      <c r="B34" s="38"/>
      <c r="C34" s="39"/>
      <c r="D34" s="39"/>
      <c r="E34" s="46" t="s">
        <v>46</v>
      </c>
      <c r="F34" s="136">
        <f>ROUND(SUM(BG83:BG136), 2)</f>
        <v>0</v>
      </c>
      <c r="G34" s="39"/>
      <c r="H34" s="39"/>
      <c r="I34" s="137">
        <v>0.21</v>
      </c>
      <c r="J34" s="136">
        <v>0</v>
      </c>
      <c r="K34" s="42"/>
    </row>
    <row r="35" spans="2:11" s="1" customFormat="1" ht="14.45" hidden="1" customHeight="1">
      <c r="B35" s="38"/>
      <c r="C35" s="39"/>
      <c r="D35" s="39"/>
      <c r="E35" s="46" t="s">
        <v>47</v>
      </c>
      <c r="F35" s="136">
        <f>ROUND(SUM(BH83:BH136), 2)</f>
        <v>0</v>
      </c>
      <c r="G35" s="39"/>
      <c r="H35" s="39"/>
      <c r="I35" s="137">
        <v>0.15</v>
      </c>
      <c r="J35" s="136">
        <v>0</v>
      </c>
      <c r="K35" s="42"/>
    </row>
    <row r="36" spans="2:11" s="1" customFormat="1" ht="14.45" hidden="1" customHeight="1">
      <c r="B36" s="38"/>
      <c r="C36" s="39"/>
      <c r="D36" s="39"/>
      <c r="E36" s="46" t="s">
        <v>48</v>
      </c>
      <c r="F36" s="136">
        <f>ROUND(SUM(BI83:BI136), 2)</f>
        <v>0</v>
      </c>
      <c r="G36" s="39"/>
      <c r="H36" s="39"/>
      <c r="I36" s="137">
        <v>0</v>
      </c>
      <c r="J36" s="136">
        <v>0</v>
      </c>
      <c r="K36" s="42"/>
    </row>
    <row r="37" spans="2:11" s="1" customFormat="1" ht="6.95" customHeight="1">
      <c r="B37" s="38"/>
      <c r="C37" s="39"/>
      <c r="D37" s="39"/>
      <c r="E37" s="39"/>
      <c r="F37" s="39"/>
      <c r="G37" s="39"/>
      <c r="H37" s="39"/>
      <c r="I37" s="124"/>
      <c r="J37" s="39"/>
      <c r="K37" s="42"/>
    </row>
    <row r="38" spans="2:11" s="1" customFormat="1" ht="25.35" customHeight="1">
      <c r="B38" s="38"/>
      <c r="C38" s="138"/>
      <c r="D38" s="139" t="s">
        <v>49</v>
      </c>
      <c r="E38" s="76"/>
      <c r="F38" s="76"/>
      <c r="G38" s="140" t="s">
        <v>50</v>
      </c>
      <c r="H38" s="141" t="s">
        <v>51</v>
      </c>
      <c r="I38" s="142"/>
      <c r="J38" s="143">
        <f>SUM(J29:J36)</f>
        <v>0</v>
      </c>
      <c r="K38" s="144"/>
    </row>
    <row r="39" spans="2:11" s="1" customFormat="1" ht="14.45" customHeight="1">
      <c r="B39" s="53"/>
      <c r="C39" s="54"/>
      <c r="D39" s="54"/>
      <c r="E39" s="54"/>
      <c r="F39" s="54"/>
      <c r="G39" s="54"/>
      <c r="H39" s="54"/>
      <c r="I39" s="145"/>
      <c r="J39" s="54"/>
      <c r="K39" s="55"/>
    </row>
    <row r="43" spans="2:11" s="1" customFormat="1" ht="6.95" customHeight="1">
      <c r="B43" s="146"/>
      <c r="C43" s="147"/>
      <c r="D43" s="147"/>
      <c r="E43" s="147"/>
      <c r="F43" s="147"/>
      <c r="G43" s="147"/>
      <c r="H43" s="147"/>
      <c r="I43" s="148"/>
      <c r="J43" s="147"/>
      <c r="K43" s="149"/>
    </row>
    <row r="44" spans="2:11" s="1" customFormat="1" ht="36.950000000000003" customHeight="1">
      <c r="B44" s="38"/>
      <c r="C44" s="27" t="s">
        <v>114</v>
      </c>
      <c r="D44" s="39"/>
      <c r="E44" s="39"/>
      <c r="F44" s="39"/>
      <c r="G44" s="39"/>
      <c r="H44" s="39"/>
      <c r="I44" s="124"/>
      <c r="J44" s="39"/>
      <c r="K44" s="42"/>
    </row>
    <row r="45" spans="2:11" s="1" customFormat="1" ht="6.95" customHeight="1">
      <c r="B45" s="38"/>
      <c r="C45" s="39"/>
      <c r="D45" s="39"/>
      <c r="E45" s="39"/>
      <c r="F45" s="39"/>
      <c r="G45" s="39"/>
      <c r="H45" s="39"/>
      <c r="I45" s="124"/>
      <c r="J45" s="39"/>
      <c r="K45" s="42"/>
    </row>
    <row r="46" spans="2:11" s="1" customFormat="1" ht="14.45" customHeight="1">
      <c r="B46" s="38"/>
      <c r="C46" s="34" t="s">
        <v>18</v>
      </c>
      <c r="D46" s="39"/>
      <c r="E46" s="39"/>
      <c r="F46" s="39"/>
      <c r="G46" s="39"/>
      <c r="H46" s="39"/>
      <c r="I46" s="124"/>
      <c r="J46" s="39"/>
      <c r="K46" s="42"/>
    </row>
    <row r="47" spans="2:11" s="1" customFormat="1" ht="16.5" customHeight="1">
      <c r="B47" s="38"/>
      <c r="C47" s="39"/>
      <c r="D47" s="39"/>
      <c r="E47" s="355" t="str">
        <f>E7</f>
        <v>Oprava staničního zabezpečovacího zařízení Praha Bubny</v>
      </c>
      <c r="F47" s="356"/>
      <c r="G47" s="356"/>
      <c r="H47" s="356"/>
      <c r="I47" s="124"/>
      <c r="J47" s="39"/>
      <c r="K47" s="42"/>
    </row>
    <row r="48" spans="2:11">
      <c r="B48" s="25"/>
      <c r="C48" s="34" t="s">
        <v>110</v>
      </c>
      <c r="D48" s="26"/>
      <c r="E48" s="26"/>
      <c r="F48" s="26"/>
      <c r="G48" s="26"/>
      <c r="H48" s="26"/>
      <c r="I48" s="123"/>
      <c r="J48" s="26"/>
      <c r="K48" s="28"/>
    </row>
    <row r="49" spans="2:47" s="1" customFormat="1" ht="16.5" customHeight="1">
      <c r="B49" s="38"/>
      <c r="C49" s="39"/>
      <c r="D49" s="39"/>
      <c r="E49" s="355" t="s">
        <v>111</v>
      </c>
      <c r="F49" s="357"/>
      <c r="G49" s="357"/>
      <c r="H49" s="357"/>
      <c r="I49" s="124"/>
      <c r="J49" s="39"/>
      <c r="K49" s="42"/>
    </row>
    <row r="50" spans="2:47" s="1" customFormat="1" ht="14.45" customHeight="1">
      <c r="B50" s="38"/>
      <c r="C50" s="34" t="s">
        <v>112</v>
      </c>
      <c r="D50" s="39"/>
      <c r="E50" s="39"/>
      <c r="F50" s="39"/>
      <c r="G50" s="39"/>
      <c r="H50" s="39"/>
      <c r="I50" s="124"/>
      <c r="J50" s="39"/>
      <c r="K50" s="42"/>
    </row>
    <row r="51" spans="2:47" s="1" customFormat="1" ht="17.25" customHeight="1">
      <c r="B51" s="38"/>
      <c r="C51" s="39"/>
      <c r="D51" s="39"/>
      <c r="E51" s="358" t="str">
        <f>E11</f>
        <v>3 - Materiál dodávaný SSZT Praha východ - NEOCEŇOVAT!!!</v>
      </c>
      <c r="F51" s="357"/>
      <c r="G51" s="357"/>
      <c r="H51" s="357"/>
      <c r="I51" s="124"/>
      <c r="J51" s="39"/>
      <c r="K51" s="42"/>
    </row>
    <row r="52" spans="2:47" s="1" customFormat="1" ht="6.95" customHeight="1">
      <c r="B52" s="38"/>
      <c r="C52" s="39"/>
      <c r="D52" s="39"/>
      <c r="E52" s="39"/>
      <c r="F52" s="39"/>
      <c r="G52" s="39"/>
      <c r="H52" s="39"/>
      <c r="I52" s="124"/>
      <c r="J52" s="39"/>
      <c r="K52" s="42"/>
    </row>
    <row r="53" spans="2:47" s="1" customFormat="1" ht="18" customHeight="1">
      <c r="B53" s="38"/>
      <c r="C53" s="34" t="s">
        <v>23</v>
      </c>
      <c r="D53" s="39"/>
      <c r="E53" s="39"/>
      <c r="F53" s="32" t="str">
        <f>F14</f>
        <v xml:space="preserve"> </v>
      </c>
      <c r="G53" s="39"/>
      <c r="H53" s="39"/>
      <c r="I53" s="125" t="s">
        <v>25</v>
      </c>
      <c r="J53" s="126" t="str">
        <f>IF(J14="","",J14)</f>
        <v>28. 6. 2018</v>
      </c>
      <c r="K53" s="42"/>
    </row>
    <row r="54" spans="2:47" s="1" customFormat="1" ht="6.95" customHeight="1">
      <c r="B54" s="38"/>
      <c r="C54" s="39"/>
      <c r="D54" s="39"/>
      <c r="E54" s="39"/>
      <c r="F54" s="39"/>
      <c r="G54" s="39"/>
      <c r="H54" s="39"/>
      <c r="I54" s="124"/>
      <c r="J54" s="39"/>
      <c r="K54" s="42"/>
    </row>
    <row r="55" spans="2:47" s="1" customFormat="1">
      <c r="B55" s="38"/>
      <c r="C55" s="34" t="s">
        <v>27</v>
      </c>
      <c r="D55" s="39"/>
      <c r="E55" s="39"/>
      <c r="F55" s="32" t="str">
        <f>E17</f>
        <v>Správa železniční dopravní cesty,státní organizace</v>
      </c>
      <c r="G55" s="39"/>
      <c r="H55" s="39"/>
      <c r="I55" s="125" t="s">
        <v>35</v>
      </c>
      <c r="J55" s="320" t="str">
        <f>E23</f>
        <v xml:space="preserve"> </v>
      </c>
      <c r="K55" s="42"/>
    </row>
    <row r="56" spans="2:47" s="1" customFormat="1" ht="14.45" customHeight="1">
      <c r="B56" s="38"/>
      <c r="C56" s="34" t="s">
        <v>33</v>
      </c>
      <c r="D56" s="39"/>
      <c r="E56" s="39"/>
      <c r="F56" s="32" t="str">
        <f>IF(E20="","",E20)</f>
        <v/>
      </c>
      <c r="G56" s="39"/>
      <c r="H56" s="39"/>
      <c r="I56" s="124"/>
      <c r="J56" s="359"/>
      <c r="K56" s="42"/>
    </row>
    <row r="57" spans="2:47" s="1" customFormat="1" ht="10.35" customHeight="1">
      <c r="B57" s="38"/>
      <c r="C57" s="39"/>
      <c r="D57" s="39"/>
      <c r="E57" s="39"/>
      <c r="F57" s="39"/>
      <c r="G57" s="39"/>
      <c r="H57" s="39"/>
      <c r="I57" s="124"/>
      <c r="J57" s="39"/>
      <c r="K57" s="42"/>
    </row>
    <row r="58" spans="2:47" s="1" customFormat="1" ht="29.25" customHeight="1">
      <c r="B58" s="38"/>
      <c r="C58" s="150" t="s">
        <v>115</v>
      </c>
      <c r="D58" s="138"/>
      <c r="E58" s="138"/>
      <c r="F58" s="138"/>
      <c r="G58" s="138"/>
      <c r="H58" s="138"/>
      <c r="I58" s="151"/>
      <c r="J58" s="152" t="s">
        <v>116</v>
      </c>
      <c r="K58" s="153"/>
    </row>
    <row r="59" spans="2:47" s="1" customFormat="1" ht="10.35" customHeight="1">
      <c r="B59" s="38"/>
      <c r="C59" s="39"/>
      <c r="D59" s="39"/>
      <c r="E59" s="39"/>
      <c r="F59" s="39"/>
      <c r="G59" s="39"/>
      <c r="H59" s="39"/>
      <c r="I59" s="124"/>
      <c r="J59" s="39"/>
      <c r="K59" s="42"/>
    </row>
    <row r="60" spans="2:47" s="1" customFormat="1" ht="29.25" customHeight="1">
      <c r="B60" s="38"/>
      <c r="C60" s="154" t="s">
        <v>117</v>
      </c>
      <c r="D60" s="39"/>
      <c r="E60" s="39"/>
      <c r="F60" s="39"/>
      <c r="G60" s="39"/>
      <c r="H60" s="39"/>
      <c r="I60" s="124"/>
      <c r="J60" s="134">
        <f>J83</f>
        <v>0</v>
      </c>
      <c r="K60" s="42"/>
      <c r="AU60" s="21" t="s">
        <v>118</v>
      </c>
    </row>
    <row r="61" spans="2:47" s="8" customFormat="1" ht="24.95" customHeight="1">
      <c r="B61" s="155"/>
      <c r="C61" s="156"/>
      <c r="D61" s="157" t="s">
        <v>121</v>
      </c>
      <c r="E61" s="158"/>
      <c r="F61" s="158"/>
      <c r="G61" s="158"/>
      <c r="H61" s="158"/>
      <c r="I61" s="159"/>
      <c r="J61" s="160">
        <f>J84</f>
        <v>0</v>
      </c>
      <c r="K61" s="161"/>
    </row>
    <row r="62" spans="2:47" s="1" customFormat="1" ht="21.75" customHeight="1">
      <c r="B62" s="38"/>
      <c r="C62" s="39"/>
      <c r="D62" s="39"/>
      <c r="E62" s="39"/>
      <c r="F62" s="39"/>
      <c r="G62" s="39"/>
      <c r="H62" s="39"/>
      <c r="I62" s="124"/>
      <c r="J62" s="39"/>
      <c r="K62" s="42"/>
    </row>
    <row r="63" spans="2:47" s="1" customFormat="1" ht="6.95" customHeight="1">
      <c r="B63" s="53"/>
      <c r="C63" s="54"/>
      <c r="D63" s="54"/>
      <c r="E63" s="54"/>
      <c r="F63" s="54"/>
      <c r="G63" s="54"/>
      <c r="H63" s="54"/>
      <c r="I63" s="145"/>
      <c r="J63" s="54"/>
      <c r="K63" s="55"/>
    </row>
    <row r="67" spans="2:12" s="1" customFormat="1" ht="6.95" customHeight="1">
      <c r="B67" s="56"/>
      <c r="C67" s="57"/>
      <c r="D67" s="57"/>
      <c r="E67" s="57"/>
      <c r="F67" s="57"/>
      <c r="G67" s="57"/>
      <c r="H67" s="57"/>
      <c r="I67" s="148"/>
      <c r="J67" s="57"/>
      <c r="K67" s="57"/>
      <c r="L67" s="58"/>
    </row>
    <row r="68" spans="2:12" s="1" customFormat="1" ht="36.950000000000003" customHeight="1">
      <c r="B68" s="38"/>
      <c r="C68" s="59" t="s">
        <v>122</v>
      </c>
      <c r="D68" s="60"/>
      <c r="E68" s="60"/>
      <c r="F68" s="60"/>
      <c r="G68" s="60"/>
      <c r="H68" s="60"/>
      <c r="I68" s="169"/>
      <c r="J68" s="60"/>
      <c r="K68" s="60"/>
      <c r="L68" s="58"/>
    </row>
    <row r="69" spans="2:12" s="1" customFormat="1" ht="6.95" customHeight="1">
      <c r="B69" s="38"/>
      <c r="C69" s="60"/>
      <c r="D69" s="60"/>
      <c r="E69" s="60"/>
      <c r="F69" s="60"/>
      <c r="G69" s="60"/>
      <c r="H69" s="60"/>
      <c r="I69" s="169"/>
      <c r="J69" s="60"/>
      <c r="K69" s="60"/>
      <c r="L69" s="58"/>
    </row>
    <row r="70" spans="2:12" s="1" customFormat="1" ht="14.45" customHeight="1">
      <c r="B70" s="38"/>
      <c r="C70" s="62" t="s">
        <v>18</v>
      </c>
      <c r="D70" s="60"/>
      <c r="E70" s="60"/>
      <c r="F70" s="60"/>
      <c r="G70" s="60"/>
      <c r="H70" s="60"/>
      <c r="I70" s="169"/>
      <c r="J70" s="60"/>
      <c r="K70" s="60"/>
      <c r="L70" s="58"/>
    </row>
    <row r="71" spans="2:12" s="1" customFormat="1" ht="16.5" customHeight="1">
      <c r="B71" s="38"/>
      <c r="C71" s="60"/>
      <c r="D71" s="60"/>
      <c r="E71" s="360" t="str">
        <f>E7</f>
        <v>Oprava staničního zabezpečovacího zařízení Praha Bubny</v>
      </c>
      <c r="F71" s="361"/>
      <c r="G71" s="361"/>
      <c r="H71" s="361"/>
      <c r="I71" s="169"/>
      <c r="J71" s="60"/>
      <c r="K71" s="60"/>
      <c r="L71" s="58"/>
    </row>
    <row r="72" spans="2:12">
      <c r="B72" s="25"/>
      <c r="C72" s="62" t="s">
        <v>110</v>
      </c>
      <c r="D72" s="170"/>
      <c r="E72" s="170"/>
      <c r="F72" s="170"/>
      <c r="G72" s="170"/>
      <c r="H72" s="170"/>
      <c r="J72" s="170"/>
      <c r="K72" s="170"/>
      <c r="L72" s="171"/>
    </row>
    <row r="73" spans="2:12" s="1" customFormat="1" ht="16.5" customHeight="1">
      <c r="B73" s="38"/>
      <c r="C73" s="60"/>
      <c r="D73" s="60"/>
      <c r="E73" s="360" t="s">
        <v>111</v>
      </c>
      <c r="F73" s="362"/>
      <c r="G73" s="362"/>
      <c r="H73" s="362"/>
      <c r="I73" s="169"/>
      <c r="J73" s="60"/>
      <c r="K73" s="60"/>
      <c r="L73" s="58"/>
    </row>
    <row r="74" spans="2:12" s="1" customFormat="1" ht="14.45" customHeight="1">
      <c r="B74" s="38"/>
      <c r="C74" s="62" t="s">
        <v>112</v>
      </c>
      <c r="D74" s="60"/>
      <c r="E74" s="60"/>
      <c r="F74" s="60"/>
      <c r="G74" s="60"/>
      <c r="H74" s="60"/>
      <c r="I74" s="169"/>
      <c r="J74" s="60"/>
      <c r="K74" s="60"/>
      <c r="L74" s="58"/>
    </row>
    <row r="75" spans="2:12" s="1" customFormat="1" ht="17.25" customHeight="1">
      <c r="B75" s="38"/>
      <c r="C75" s="60"/>
      <c r="D75" s="60"/>
      <c r="E75" s="331" t="str">
        <f>E11</f>
        <v>3 - Materiál dodávaný SSZT Praha východ - NEOCEŇOVAT!!!</v>
      </c>
      <c r="F75" s="362"/>
      <c r="G75" s="362"/>
      <c r="H75" s="362"/>
      <c r="I75" s="169"/>
      <c r="J75" s="60"/>
      <c r="K75" s="60"/>
      <c r="L75" s="58"/>
    </row>
    <row r="76" spans="2:12" s="1" customFormat="1" ht="6.95" customHeight="1">
      <c r="B76" s="38"/>
      <c r="C76" s="60"/>
      <c r="D76" s="60"/>
      <c r="E76" s="60"/>
      <c r="F76" s="60"/>
      <c r="G76" s="60"/>
      <c r="H76" s="60"/>
      <c r="I76" s="169"/>
      <c r="J76" s="60"/>
      <c r="K76" s="60"/>
      <c r="L76" s="58"/>
    </row>
    <row r="77" spans="2:12" s="1" customFormat="1" ht="18" customHeight="1">
      <c r="B77" s="38"/>
      <c r="C77" s="62" t="s">
        <v>23</v>
      </c>
      <c r="D77" s="60"/>
      <c r="E77" s="60"/>
      <c r="F77" s="172" t="str">
        <f>F14</f>
        <v xml:space="preserve"> </v>
      </c>
      <c r="G77" s="60"/>
      <c r="H77" s="60"/>
      <c r="I77" s="173" t="s">
        <v>25</v>
      </c>
      <c r="J77" s="70" t="str">
        <f>IF(J14="","",J14)</f>
        <v>28. 6. 2018</v>
      </c>
      <c r="K77" s="60"/>
      <c r="L77" s="58"/>
    </row>
    <row r="78" spans="2:12" s="1" customFormat="1" ht="6.95" customHeight="1">
      <c r="B78" s="38"/>
      <c r="C78" s="60"/>
      <c r="D78" s="60"/>
      <c r="E78" s="60"/>
      <c r="F78" s="60"/>
      <c r="G78" s="60"/>
      <c r="H78" s="60"/>
      <c r="I78" s="169"/>
      <c r="J78" s="60"/>
      <c r="K78" s="60"/>
      <c r="L78" s="58"/>
    </row>
    <row r="79" spans="2:12" s="1" customFormat="1">
      <c r="B79" s="38"/>
      <c r="C79" s="62" t="s">
        <v>27</v>
      </c>
      <c r="D79" s="60"/>
      <c r="E79" s="60"/>
      <c r="F79" s="172" t="str">
        <f>E17</f>
        <v>Správa železniční dopravní cesty,státní organizace</v>
      </c>
      <c r="G79" s="60"/>
      <c r="H79" s="60"/>
      <c r="I79" s="173" t="s">
        <v>35</v>
      </c>
      <c r="J79" s="172" t="str">
        <f>E23</f>
        <v xml:space="preserve"> </v>
      </c>
      <c r="K79" s="60"/>
      <c r="L79" s="58"/>
    </row>
    <row r="80" spans="2:12" s="1" customFormat="1" ht="14.45" customHeight="1">
      <c r="B80" s="38"/>
      <c r="C80" s="62" t="s">
        <v>33</v>
      </c>
      <c r="D80" s="60"/>
      <c r="E80" s="60"/>
      <c r="F80" s="172" t="str">
        <f>IF(E20="","",E20)</f>
        <v/>
      </c>
      <c r="G80" s="60"/>
      <c r="H80" s="60"/>
      <c r="I80" s="169"/>
      <c r="J80" s="60"/>
      <c r="K80" s="60"/>
      <c r="L80" s="58"/>
    </row>
    <row r="81" spans="2:65" s="1" customFormat="1" ht="10.35" customHeight="1">
      <c r="B81" s="38"/>
      <c r="C81" s="60"/>
      <c r="D81" s="60"/>
      <c r="E81" s="60"/>
      <c r="F81" s="60"/>
      <c r="G81" s="60"/>
      <c r="H81" s="60"/>
      <c r="I81" s="169"/>
      <c r="J81" s="60"/>
      <c r="K81" s="60"/>
      <c r="L81" s="58"/>
    </row>
    <row r="82" spans="2:65" s="10" customFormat="1" ht="29.25" customHeight="1">
      <c r="B82" s="174"/>
      <c r="C82" s="175" t="s">
        <v>123</v>
      </c>
      <c r="D82" s="176" t="s">
        <v>58</v>
      </c>
      <c r="E82" s="176" t="s">
        <v>54</v>
      </c>
      <c r="F82" s="176" t="s">
        <v>124</v>
      </c>
      <c r="G82" s="176" t="s">
        <v>125</v>
      </c>
      <c r="H82" s="176" t="s">
        <v>126</v>
      </c>
      <c r="I82" s="177" t="s">
        <v>127</v>
      </c>
      <c r="J82" s="176" t="s">
        <v>116</v>
      </c>
      <c r="K82" s="178" t="s">
        <v>128</v>
      </c>
      <c r="L82" s="179"/>
      <c r="M82" s="78" t="s">
        <v>129</v>
      </c>
      <c r="N82" s="79" t="s">
        <v>43</v>
      </c>
      <c r="O82" s="79" t="s">
        <v>130</v>
      </c>
      <c r="P82" s="79" t="s">
        <v>131</v>
      </c>
      <c r="Q82" s="79" t="s">
        <v>132</v>
      </c>
      <c r="R82" s="79" t="s">
        <v>133</v>
      </c>
      <c r="S82" s="79" t="s">
        <v>134</v>
      </c>
      <c r="T82" s="80" t="s">
        <v>135</v>
      </c>
    </row>
    <row r="83" spans="2:65" s="1" customFormat="1" ht="29.25" customHeight="1">
      <c r="B83" s="38"/>
      <c r="C83" s="84" t="s">
        <v>117</v>
      </c>
      <c r="D83" s="60"/>
      <c r="E83" s="60"/>
      <c r="F83" s="60"/>
      <c r="G83" s="60"/>
      <c r="H83" s="60"/>
      <c r="I83" s="169"/>
      <c r="J83" s="180">
        <f>BK83</f>
        <v>0</v>
      </c>
      <c r="K83" s="60"/>
      <c r="L83" s="58"/>
      <c r="M83" s="81"/>
      <c r="N83" s="82"/>
      <c r="O83" s="82"/>
      <c r="P83" s="181">
        <f>P84</f>
        <v>0</v>
      </c>
      <c r="Q83" s="82"/>
      <c r="R83" s="181">
        <f>R84</f>
        <v>0</v>
      </c>
      <c r="S83" s="82"/>
      <c r="T83" s="182">
        <f>T84</f>
        <v>0</v>
      </c>
      <c r="AT83" s="21" t="s">
        <v>72</v>
      </c>
      <c r="AU83" s="21" t="s">
        <v>118</v>
      </c>
      <c r="BK83" s="183">
        <f>BK84</f>
        <v>0</v>
      </c>
    </row>
    <row r="84" spans="2:65" s="11" customFormat="1" ht="37.35" customHeight="1">
      <c r="B84" s="184"/>
      <c r="C84" s="185"/>
      <c r="D84" s="186" t="s">
        <v>72</v>
      </c>
      <c r="E84" s="187" t="s">
        <v>167</v>
      </c>
      <c r="F84" s="187" t="s">
        <v>168</v>
      </c>
      <c r="G84" s="185"/>
      <c r="H84" s="185"/>
      <c r="I84" s="188"/>
      <c r="J84" s="189">
        <f>BK84</f>
        <v>0</v>
      </c>
      <c r="K84" s="185"/>
      <c r="L84" s="190"/>
      <c r="M84" s="191"/>
      <c r="N84" s="192"/>
      <c r="O84" s="192"/>
      <c r="P84" s="193">
        <f>SUM(P85:P136)</f>
        <v>0</v>
      </c>
      <c r="Q84" s="192"/>
      <c r="R84" s="193">
        <f>SUM(R85:R136)</f>
        <v>0</v>
      </c>
      <c r="S84" s="192"/>
      <c r="T84" s="194">
        <f>SUM(T85:T136)</f>
        <v>0</v>
      </c>
      <c r="AR84" s="195" t="s">
        <v>169</v>
      </c>
      <c r="AT84" s="196" t="s">
        <v>72</v>
      </c>
      <c r="AU84" s="196" t="s">
        <v>73</v>
      </c>
      <c r="AY84" s="195" t="s">
        <v>138</v>
      </c>
      <c r="BK84" s="197">
        <f>SUM(BK85:BK136)</f>
        <v>0</v>
      </c>
    </row>
    <row r="85" spans="2:65" s="1" customFormat="1" ht="16.5" customHeight="1">
      <c r="B85" s="38"/>
      <c r="C85" s="200" t="s">
        <v>411</v>
      </c>
      <c r="D85" s="200" t="s">
        <v>136</v>
      </c>
      <c r="E85" s="201" t="s">
        <v>963</v>
      </c>
      <c r="F85" s="202" t="s">
        <v>964</v>
      </c>
      <c r="G85" s="203" t="s">
        <v>144</v>
      </c>
      <c r="H85" s="204">
        <v>20</v>
      </c>
      <c r="I85" s="205">
        <v>0</v>
      </c>
      <c r="J85" s="206">
        <f t="shared" ref="J85:J122" si="0">ROUND(I85*H85,2)</f>
        <v>0</v>
      </c>
      <c r="K85" s="202" t="s">
        <v>21</v>
      </c>
      <c r="L85" s="207"/>
      <c r="M85" s="208" t="s">
        <v>21</v>
      </c>
      <c r="N85" s="209" t="s">
        <v>44</v>
      </c>
      <c r="O85" s="39"/>
      <c r="P85" s="210">
        <f t="shared" ref="P85:P122" si="1">O85*H85</f>
        <v>0</v>
      </c>
      <c r="Q85" s="210">
        <v>0</v>
      </c>
      <c r="R85" s="210">
        <f t="shared" ref="R85:R122" si="2">Q85*H85</f>
        <v>0</v>
      </c>
      <c r="S85" s="210">
        <v>0</v>
      </c>
      <c r="T85" s="211">
        <f t="shared" ref="T85:T122" si="3">S85*H85</f>
        <v>0</v>
      </c>
      <c r="AR85" s="21" t="s">
        <v>225</v>
      </c>
      <c r="AT85" s="21" t="s">
        <v>136</v>
      </c>
      <c r="AU85" s="21" t="s">
        <v>80</v>
      </c>
      <c r="AY85" s="21" t="s">
        <v>138</v>
      </c>
      <c r="BE85" s="212">
        <f t="shared" ref="BE85:BE122" si="4">IF(N85="základní",J85,0)</f>
        <v>0</v>
      </c>
      <c r="BF85" s="212">
        <f t="shared" ref="BF85:BF122" si="5">IF(N85="snížená",J85,0)</f>
        <v>0</v>
      </c>
      <c r="BG85" s="212">
        <f t="shared" ref="BG85:BG122" si="6">IF(N85="zákl. přenesená",J85,0)</f>
        <v>0</v>
      </c>
      <c r="BH85" s="212">
        <f t="shared" ref="BH85:BH122" si="7">IF(N85="sníž. přenesená",J85,0)</f>
        <v>0</v>
      </c>
      <c r="BI85" s="212">
        <f t="shared" ref="BI85:BI122" si="8">IF(N85="nulová",J85,0)</f>
        <v>0</v>
      </c>
      <c r="BJ85" s="21" t="s">
        <v>80</v>
      </c>
      <c r="BK85" s="212">
        <f t="shared" ref="BK85:BK122" si="9">ROUND(I85*H85,2)</f>
        <v>0</v>
      </c>
      <c r="BL85" s="21" t="s">
        <v>169</v>
      </c>
      <c r="BM85" s="21" t="s">
        <v>965</v>
      </c>
    </row>
    <row r="86" spans="2:65" s="1" customFormat="1" ht="16.5" customHeight="1">
      <c r="B86" s="38"/>
      <c r="C86" s="200" t="s">
        <v>415</v>
      </c>
      <c r="D86" s="200" t="s">
        <v>136</v>
      </c>
      <c r="E86" s="201" t="s">
        <v>966</v>
      </c>
      <c r="F86" s="202" t="s">
        <v>967</v>
      </c>
      <c r="G86" s="203" t="s">
        <v>144</v>
      </c>
      <c r="H86" s="204">
        <v>2</v>
      </c>
      <c r="I86" s="205">
        <v>0</v>
      </c>
      <c r="J86" s="206">
        <f t="shared" si="0"/>
        <v>0</v>
      </c>
      <c r="K86" s="202" t="s">
        <v>21</v>
      </c>
      <c r="L86" s="207"/>
      <c r="M86" s="208" t="s">
        <v>21</v>
      </c>
      <c r="N86" s="209" t="s">
        <v>44</v>
      </c>
      <c r="O86" s="39"/>
      <c r="P86" s="210">
        <f t="shared" si="1"/>
        <v>0</v>
      </c>
      <c r="Q86" s="210">
        <v>0</v>
      </c>
      <c r="R86" s="210">
        <f t="shared" si="2"/>
        <v>0</v>
      </c>
      <c r="S86" s="210">
        <v>0</v>
      </c>
      <c r="T86" s="211">
        <f t="shared" si="3"/>
        <v>0</v>
      </c>
      <c r="AR86" s="21" t="s">
        <v>225</v>
      </c>
      <c r="AT86" s="21" t="s">
        <v>136</v>
      </c>
      <c r="AU86" s="21" t="s">
        <v>80</v>
      </c>
      <c r="AY86" s="21" t="s">
        <v>138</v>
      </c>
      <c r="BE86" s="212">
        <f t="shared" si="4"/>
        <v>0</v>
      </c>
      <c r="BF86" s="212">
        <f t="shared" si="5"/>
        <v>0</v>
      </c>
      <c r="BG86" s="212">
        <f t="shared" si="6"/>
        <v>0</v>
      </c>
      <c r="BH86" s="212">
        <f t="shared" si="7"/>
        <v>0</v>
      </c>
      <c r="BI86" s="212">
        <f t="shared" si="8"/>
        <v>0</v>
      </c>
      <c r="BJ86" s="21" t="s">
        <v>80</v>
      </c>
      <c r="BK86" s="212">
        <f t="shared" si="9"/>
        <v>0</v>
      </c>
      <c r="BL86" s="21" t="s">
        <v>169</v>
      </c>
      <c r="BM86" s="21" t="s">
        <v>968</v>
      </c>
    </row>
    <row r="87" spans="2:65" s="1" customFormat="1" ht="16.5" customHeight="1">
      <c r="B87" s="38"/>
      <c r="C87" s="200" t="s">
        <v>9</v>
      </c>
      <c r="D87" s="200" t="s">
        <v>136</v>
      </c>
      <c r="E87" s="201" t="s">
        <v>969</v>
      </c>
      <c r="F87" s="202" t="s">
        <v>970</v>
      </c>
      <c r="G87" s="203" t="s">
        <v>144</v>
      </c>
      <c r="H87" s="204">
        <v>22</v>
      </c>
      <c r="I87" s="205">
        <v>0</v>
      </c>
      <c r="J87" s="206">
        <f t="shared" si="0"/>
        <v>0</v>
      </c>
      <c r="K87" s="202" t="s">
        <v>21</v>
      </c>
      <c r="L87" s="207"/>
      <c r="M87" s="208" t="s">
        <v>21</v>
      </c>
      <c r="N87" s="209" t="s">
        <v>44</v>
      </c>
      <c r="O87" s="39"/>
      <c r="P87" s="210">
        <f t="shared" si="1"/>
        <v>0</v>
      </c>
      <c r="Q87" s="210">
        <v>0</v>
      </c>
      <c r="R87" s="210">
        <f t="shared" si="2"/>
        <v>0</v>
      </c>
      <c r="S87" s="210">
        <v>0</v>
      </c>
      <c r="T87" s="211">
        <f t="shared" si="3"/>
        <v>0</v>
      </c>
      <c r="AR87" s="21" t="s">
        <v>225</v>
      </c>
      <c r="AT87" s="21" t="s">
        <v>136</v>
      </c>
      <c r="AU87" s="21" t="s">
        <v>80</v>
      </c>
      <c r="AY87" s="21" t="s">
        <v>138</v>
      </c>
      <c r="BE87" s="212">
        <f t="shared" si="4"/>
        <v>0</v>
      </c>
      <c r="BF87" s="212">
        <f t="shared" si="5"/>
        <v>0</v>
      </c>
      <c r="BG87" s="212">
        <f t="shared" si="6"/>
        <v>0</v>
      </c>
      <c r="BH87" s="212">
        <f t="shared" si="7"/>
        <v>0</v>
      </c>
      <c r="BI87" s="212">
        <f t="shared" si="8"/>
        <v>0</v>
      </c>
      <c r="BJ87" s="21" t="s">
        <v>80</v>
      </c>
      <c r="BK87" s="212">
        <f t="shared" si="9"/>
        <v>0</v>
      </c>
      <c r="BL87" s="21" t="s">
        <v>169</v>
      </c>
      <c r="BM87" s="21" t="s">
        <v>971</v>
      </c>
    </row>
    <row r="88" spans="2:65" s="1" customFormat="1" ht="16.5" customHeight="1">
      <c r="B88" s="38"/>
      <c r="C88" s="200" t="s">
        <v>422</v>
      </c>
      <c r="D88" s="200" t="s">
        <v>136</v>
      </c>
      <c r="E88" s="201" t="s">
        <v>972</v>
      </c>
      <c r="F88" s="202" t="s">
        <v>973</v>
      </c>
      <c r="G88" s="203" t="s">
        <v>144</v>
      </c>
      <c r="H88" s="204">
        <v>280</v>
      </c>
      <c r="I88" s="205">
        <v>0</v>
      </c>
      <c r="J88" s="206">
        <f t="shared" si="0"/>
        <v>0</v>
      </c>
      <c r="K88" s="202" t="s">
        <v>21</v>
      </c>
      <c r="L88" s="207"/>
      <c r="M88" s="208" t="s">
        <v>21</v>
      </c>
      <c r="N88" s="209" t="s">
        <v>44</v>
      </c>
      <c r="O88" s="39"/>
      <c r="P88" s="210">
        <f t="shared" si="1"/>
        <v>0</v>
      </c>
      <c r="Q88" s="210">
        <v>0</v>
      </c>
      <c r="R88" s="210">
        <f t="shared" si="2"/>
        <v>0</v>
      </c>
      <c r="S88" s="210">
        <v>0</v>
      </c>
      <c r="T88" s="211">
        <f t="shared" si="3"/>
        <v>0</v>
      </c>
      <c r="AR88" s="21" t="s">
        <v>225</v>
      </c>
      <c r="AT88" s="21" t="s">
        <v>136</v>
      </c>
      <c r="AU88" s="21" t="s">
        <v>80</v>
      </c>
      <c r="AY88" s="21" t="s">
        <v>138</v>
      </c>
      <c r="BE88" s="212">
        <f t="shared" si="4"/>
        <v>0</v>
      </c>
      <c r="BF88" s="212">
        <f t="shared" si="5"/>
        <v>0</v>
      </c>
      <c r="BG88" s="212">
        <f t="shared" si="6"/>
        <v>0</v>
      </c>
      <c r="BH88" s="212">
        <f t="shared" si="7"/>
        <v>0</v>
      </c>
      <c r="BI88" s="212">
        <f t="shared" si="8"/>
        <v>0</v>
      </c>
      <c r="BJ88" s="21" t="s">
        <v>80</v>
      </c>
      <c r="BK88" s="212">
        <f t="shared" si="9"/>
        <v>0</v>
      </c>
      <c r="BL88" s="21" t="s">
        <v>169</v>
      </c>
      <c r="BM88" s="21" t="s">
        <v>974</v>
      </c>
    </row>
    <row r="89" spans="2:65" s="1" customFormat="1" ht="16.5" customHeight="1">
      <c r="B89" s="38"/>
      <c r="C89" s="200" t="s">
        <v>426</v>
      </c>
      <c r="D89" s="200" t="s">
        <v>136</v>
      </c>
      <c r="E89" s="201" t="s">
        <v>975</v>
      </c>
      <c r="F89" s="202" t="s">
        <v>976</v>
      </c>
      <c r="G89" s="203" t="s">
        <v>144</v>
      </c>
      <c r="H89" s="204">
        <v>65</v>
      </c>
      <c r="I89" s="205">
        <v>0</v>
      </c>
      <c r="J89" s="206">
        <f t="shared" si="0"/>
        <v>0</v>
      </c>
      <c r="K89" s="202" t="s">
        <v>21</v>
      </c>
      <c r="L89" s="207"/>
      <c r="M89" s="208" t="s">
        <v>21</v>
      </c>
      <c r="N89" s="209" t="s">
        <v>44</v>
      </c>
      <c r="O89" s="39"/>
      <c r="P89" s="210">
        <f t="shared" si="1"/>
        <v>0</v>
      </c>
      <c r="Q89" s="210">
        <v>0</v>
      </c>
      <c r="R89" s="210">
        <f t="shared" si="2"/>
        <v>0</v>
      </c>
      <c r="S89" s="210">
        <v>0</v>
      </c>
      <c r="T89" s="211">
        <f t="shared" si="3"/>
        <v>0</v>
      </c>
      <c r="AR89" s="21" t="s">
        <v>225</v>
      </c>
      <c r="AT89" s="21" t="s">
        <v>136</v>
      </c>
      <c r="AU89" s="21" t="s">
        <v>80</v>
      </c>
      <c r="AY89" s="21" t="s">
        <v>138</v>
      </c>
      <c r="BE89" s="212">
        <f t="shared" si="4"/>
        <v>0</v>
      </c>
      <c r="BF89" s="212">
        <f t="shared" si="5"/>
        <v>0</v>
      </c>
      <c r="BG89" s="212">
        <f t="shared" si="6"/>
        <v>0</v>
      </c>
      <c r="BH89" s="212">
        <f t="shared" si="7"/>
        <v>0</v>
      </c>
      <c r="BI89" s="212">
        <f t="shared" si="8"/>
        <v>0</v>
      </c>
      <c r="BJ89" s="21" t="s">
        <v>80</v>
      </c>
      <c r="BK89" s="212">
        <f t="shared" si="9"/>
        <v>0</v>
      </c>
      <c r="BL89" s="21" t="s">
        <v>169</v>
      </c>
      <c r="BM89" s="21" t="s">
        <v>977</v>
      </c>
    </row>
    <row r="90" spans="2:65" s="1" customFormat="1" ht="16.5" customHeight="1">
      <c r="B90" s="38"/>
      <c r="C90" s="200" t="s">
        <v>430</v>
      </c>
      <c r="D90" s="200" t="s">
        <v>136</v>
      </c>
      <c r="E90" s="201" t="s">
        <v>978</v>
      </c>
      <c r="F90" s="202" t="s">
        <v>979</v>
      </c>
      <c r="G90" s="203" t="s">
        <v>144</v>
      </c>
      <c r="H90" s="204">
        <v>30</v>
      </c>
      <c r="I90" s="205">
        <v>0</v>
      </c>
      <c r="J90" s="206">
        <f t="shared" si="0"/>
        <v>0</v>
      </c>
      <c r="K90" s="202" t="s">
        <v>21</v>
      </c>
      <c r="L90" s="207"/>
      <c r="M90" s="208" t="s">
        <v>21</v>
      </c>
      <c r="N90" s="209" t="s">
        <v>44</v>
      </c>
      <c r="O90" s="39"/>
      <c r="P90" s="210">
        <f t="shared" si="1"/>
        <v>0</v>
      </c>
      <c r="Q90" s="210">
        <v>0</v>
      </c>
      <c r="R90" s="210">
        <f t="shared" si="2"/>
        <v>0</v>
      </c>
      <c r="S90" s="210">
        <v>0</v>
      </c>
      <c r="T90" s="211">
        <f t="shared" si="3"/>
        <v>0</v>
      </c>
      <c r="AR90" s="21" t="s">
        <v>225</v>
      </c>
      <c r="AT90" s="21" t="s">
        <v>136</v>
      </c>
      <c r="AU90" s="21" t="s">
        <v>80</v>
      </c>
      <c r="AY90" s="21" t="s">
        <v>138</v>
      </c>
      <c r="BE90" s="212">
        <f t="shared" si="4"/>
        <v>0</v>
      </c>
      <c r="BF90" s="212">
        <f t="shared" si="5"/>
        <v>0</v>
      </c>
      <c r="BG90" s="212">
        <f t="shared" si="6"/>
        <v>0</v>
      </c>
      <c r="BH90" s="212">
        <f t="shared" si="7"/>
        <v>0</v>
      </c>
      <c r="BI90" s="212">
        <f t="shared" si="8"/>
        <v>0</v>
      </c>
      <c r="BJ90" s="21" t="s">
        <v>80</v>
      </c>
      <c r="BK90" s="212">
        <f t="shared" si="9"/>
        <v>0</v>
      </c>
      <c r="BL90" s="21" t="s">
        <v>169</v>
      </c>
      <c r="BM90" s="21" t="s">
        <v>980</v>
      </c>
    </row>
    <row r="91" spans="2:65" s="1" customFormat="1" ht="16.5" customHeight="1">
      <c r="B91" s="38"/>
      <c r="C91" s="200" t="s">
        <v>434</v>
      </c>
      <c r="D91" s="200" t="s">
        <v>136</v>
      </c>
      <c r="E91" s="201" t="s">
        <v>981</v>
      </c>
      <c r="F91" s="202" t="s">
        <v>982</v>
      </c>
      <c r="G91" s="203" t="s">
        <v>144</v>
      </c>
      <c r="H91" s="204">
        <v>30</v>
      </c>
      <c r="I91" s="205">
        <v>0</v>
      </c>
      <c r="J91" s="206">
        <f t="shared" si="0"/>
        <v>0</v>
      </c>
      <c r="K91" s="202" t="s">
        <v>21</v>
      </c>
      <c r="L91" s="207"/>
      <c r="M91" s="208" t="s">
        <v>21</v>
      </c>
      <c r="N91" s="209" t="s">
        <v>44</v>
      </c>
      <c r="O91" s="39"/>
      <c r="P91" s="210">
        <f t="shared" si="1"/>
        <v>0</v>
      </c>
      <c r="Q91" s="210">
        <v>0</v>
      </c>
      <c r="R91" s="210">
        <f t="shared" si="2"/>
        <v>0</v>
      </c>
      <c r="S91" s="210">
        <v>0</v>
      </c>
      <c r="T91" s="211">
        <f t="shared" si="3"/>
        <v>0</v>
      </c>
      <c r="AR91" s="21" t="s">
        <v>225</v>
      </c>
      <c r="AT91" s="21" t="s">
        <v>136</v>
      </c>
      <c r="AU91" s="21" t="s">
        <v>80</v>
      </c>
      <c r="AY91" s="21" t="s">
        <v>138</v>
      </c>
      <c r="BE91" s="212">
        <f t="shared" si="4"/>
        <v>0</v>
      </c>
      <c r="BF91" s="212">
        <f t="shared" si="5"/>
        <v>0</v>
      </c>
      <c r="BG91" s="212">
        <f t="shared" si="6"/>
        <v>0</v>
      </c>
      <c r="BH91" s="212">
        <f t="shared" si="7"/>
        <v>0</v>
      </c>
      <c r="BI91" s="212">
        <f t="shared" si="8"/>
        <v>0</v>
      </c>
      <c r="BJ91" s="21" t="s">
        <v>80</v>
      </c>
      <c r="BK91" s="212">
        <f t="shared" si="9"/>
        <v>0</v>
      </c>
      <c r="BL91" s="21" t="s">
        <v>169</v>
      </c>
      <c r="BM91" s="21" t="s">
        <v>983</v>
      </c>
    </row>
    <row r="92" spans="2:65" s="1" customFormat="1" ht="16.5" customHeight="1">
      <c r="B92" s="38"/>
      <c r="C92" s="200" t="s">
        <v>438</v>
      </c>
      <c r="D92" s="200" t="s">
        <v>136</v>
      </c>
      <c r="E92" s="201" t="s">
        <v>984</v>
      </c>
      <c r="F92" s="202" t="s">
        <v>985</v>
      </c>
      <c r="G92" s="203" t="s">
        <v>144</v>
      </c>
      <c r="H92" s="204">
        <v>160</v>
      </c>
      <c r="I92" s="205">
        <v>0</v>
      </c>
      <c r="J92" s="206">
        <f t="shared" si="0"/>
        <v>0</v>
      </c>
      <c r="K92" s="202" t="s">
        <v>21</v>
      </c>
      <c r="L92" s="207"/>
      <c r="M92" s="208" t="s">
        <v>21</v>
      </c>
      <c r="N92" s="209" t="s">
        <v>44</v>
      </c>
      <c r="O92" s="39"/>
      <c r="P92" s="210">
        <f t="shared" si="1"/>
        <v>0</v>
      </c>
      <c r="Q92" s="210">
        <v>0</v>
      </c>
      <c r="R92" s="210">
        <f t="shared" si="2"/>
        <v>0</v>
      </c>
      <c r="S92" s="210">
        <v>0</v>
      </c>
      <c r="T92" s="211">
        <f t="shared" si="3"/>
        <v>0</v>
      </c>
      <c r="AR92" s="21" t="s">
        <v>225</v>
      </c>
      <c r="AT92" s="21" t="s">
        <v>136</v>
      </c>
      <c r="AU92" s="21" t="s">
        <v>80</v>
      </c>
      <c r="AY92" s="21" t="s">
        <v>138</v>
      </c>
      <c r="BE92" s="212">
        <f t="shared" si="4"/>
        <v>0</v>
      </c>
      <c r="BF92" s="212">
        <f t="shared" si="5"/>
        <v>0</v>
      </c>
      <c r="BG92" s="212">
        <f t="shared" si="6"/>
        <v>0</v>
      </c>
      <c r="BH92" s="212">
        <f t="shared" si="7"/>
        <v>0</v>
      </c>
      <c r="BI92" s="212">
        <f t="shared" si="8"/>
        <v>0</v>
      </c>
      <c r="BJ92" s="21" t="s">
        <v>80</v>
      </c>
      <c r="BK92" s="212">
        <f t="shared" si="9"/>
        <v>0</v>
      </c>
      <c r="BL92" s="21" t="s">
        <v>169</v>
      </c>
      <c r="BM92" s="21" t="s">
        <v>986</v>
      </c>
    </row>
    <row r="93" spans="2:65" s="1" customFormat="1" ht="16.5" customHeight="1">
      <c r="B93" s="38"/>
      <c r="C93" s="200" t="s">
        <v>338</v>
      </c>
      <c r="D93" s="200" t="s">
        <v>136</v>
      </c>
      <c r="E93" s="201" t="s">
        <v>987</v>
      </c>
      <c r="F93" s="202" t="s">
        <v>988</v>
      </c>
      <c r="G93" s="203" t="s">
        <v>144</v>
      </c>
      <c r="H93" s="204">
        <v>50</v>
      </c>
      <c r="I93" s="205">
        <v>0</v>
      </c>
      <c r="J93" s="206">
        <f t="shared" si="0"/>
        <v>0</v>
      </c>
      <c r="K93" s="202" t="s">
        <v>21</v>
      </c>
      <c r="L93" s="207"/>
      <c r="M93" s="208" t="s">
        <v>21</v>
      </c>
      <c r="N93" s="209" t="s">
        <v>44</v>
      </c>
      <c r="O93" s="39"/>
      <c r="P93" s="210">
        <f t="shared" si="1"/>
        <v>0</v>
      </c>
      <c r="Q93" s="210">
        <v>0</v>
      </c>
      <c r="R93" s="210">
        <f t="shared" si="2"/>
        <v>0</v>
      </c>
      <c r="S93" s="210">
        <v>0</v>
      </c>
      <c r="T93" s="211">
        <f t="shared" si="3"/>
        <v>0</v>
      </c>
      <c r="AR93" s="21" t="s">
        <v>225</v>
      </c>
      <c r="AT93" s="21" t="s">
        <v>136</v>
      </c>
      <c r="AU93" s="21" t="s">
        <v>80</v>
      </c>
      <c r="AY93" s="21" t="s">
        <v>138</v>
      </c>
      <c r="BE93" s="212">
        <f t="shared" si="4"/>
        <v>0</v>
      </c>
      <c r="BF93" s="212">
        <f t="shared" si="5"/>
        <v>0</v>
      </c>
      <c r="BG93" s="212">
        <f t="shared" si="6"/>
        <v>0</v>
      </c>
      <c r="BH93" s="212">
        <f t="shared" si="7"/>
        <v>0</v>
      </c>
      <c r="BI93" s="212">
        <f t="shared" si="8"/>
        <v>0</v>
      </c>
      <c r="BJ93" s="21" t="s">
        <v>80</v>
      </c>
      <c r="BK93" s="212">
        <f t="shared" si="9"/>
        <v>0</v>
      </c>
      <c r="BL93" s="21" t="s">
        <v>169</v>
      </c>
      <c r="BM93" s="21" t="s">
        <v>989</v>
      </c>
    </row>
    <row r="94" spans="2:65" s="1" customFormat="1" ht="16.5" customHeight="1">
      <c r="B94" s="38"/>
      <c r="C94" s="200" t="s">
        <v>342</v>
      </c>
      <c r="D94" s="200" t="s">
        <v>136</v>
      </c>
      <c r="E94" s="201" t="s">
        <v>990</v>
      </c>
      <c r="F94" s="202" t="s">
        <v>991</v>
      </c>
      <c r="G94" s="203" t="s">
        <v>144</v>
      </c>
      <c r="H94" s="204">
        <v>32</v>
      </c>
      <c r="I94" s="205">
        <v>0</v>
      </c>
      <c r="J94" s="206">
        <f t="shared" si="0"/>
        <v>0</v>
      </c>
      <c r="K94" s="202" t="s">
        <v>21</v>
      </c>
      <c r="L94" s="207"/>
      <c r="M94" s="208" t="s">
        <v>21</v>
      </c>
      <c r="N94" s="209" t="s">
        <v>44</v>
      </c>
      <c r="O94" s="39"/>
      <c r="P94" s="210">
        <f t="shared" si="1"/>
        <v>0</v>
      </c>
      <c r="Q94" s="210">
        <v>0</v>
      </c>
      <c r="R94" s="210">
        <f t="shared" si="2"/>
        <v>0</v>
      </c>
      <c r="S94" s="210">
        <v>0</v>
      </c>
      <c r="T94" s="211">
        <f t="shared" si="3"/>
        <v>0</v>
      </c>
      <c r="AR94" s="21" t="s">
        <v>225</v>
      </c>
      <c r="AT94" s="21" t="s">
        <v>136</v>
      </c>
      <c r="AU94" s="21" t="s">
        <v>80</v>
      </c>
      <c r="AY94" s="21" t="s">
        <v>138</v>
      </c>
      <c r="BE94" s="212">
        <f t="shared" si="4"/>
        <v>0</v>
      </c>
      <c r="BF94" s="212">
        <f t="shared" si="5"/>
        <v>0</v>
      </c>
      <c r="BG94" s="212">
        <f t="shared" si="6"/>
        <v>0</v>
      </c>
      <c r="BH94" s="212">
        <f t="shared" si="7"/>
        <v>0</v>
      </c>
      <c r="BI94" s="212">
        <f t="shared" si="8"/>
        <v>0</v>
      </c>
      <c r="BJ94" s="21" t="s">
        <v>80</v>
      </c>
      <c r="BK94" s="212">
        <f t="shared" si="9"/>
        <v>0</v>
      </c>
      <c r="BL94" s="21" t="s">
        <v>169</v>
      </c>
      <c r="BM94" s="21" t="s">
        <v>992</v>
      </c>
    </row>
    <row r="95" spans="2:65" s="1" customFormat="1" ht="16.5" customHeight="1">
      <c r="B95" s="38"/>
      <c r="C95" s="200" t="s">
        <v>346</v>
      </c>
      <c r="D95" s="200" t="s">
        <v>136</v>
      </c>
      <c r="E95" s="201" t="s">
        <v>993</v>
      </c>
      <c r="F95" s="202" t="s">
        <v>994</v>
      </c>
      <c r="G95" s="203" t="s">
        <v>144</v>
      </c>
      <c r="H95" s="204">
        <v>32</v>
      </c>
      <c r="I95" s="205">
        <v>0</v>
      </c>
      <c r="J95" s="206">
        <f t="shared" si="0"/>
        <v>0</v>
      </c>
      <c r="K95" s="202" t="s">
        <v>21</v>
      </c>
      <c r="L95" s="207"/>
      <c r="M95" s="208" t="s">
        <v>21</v>
      </c>
      <c r="N95" s="209" t="s">
        <v>44</v>
      </c>
      <c r="O95" s="39"/>
      <c r="P95" s="210">
        <f t="shared" si="1"/>
        <v>0</v>
      </c>
      <c r="Q95" s="210">
        <v>0</v>
      </c>
      <c r="R95" s="210">
        <f t="shared" si="2"/>
        <v>0</v>
      </c>
      <c r="S95" s="210">
        <v>0</v>
      </c>
      <c r="T95" s="211">
        <f t="shared" si="3"/>
        <v>0</v>
      </c>
      <c r="AR95" s="21" t="s">
        <v>225</v>
      </c>
      <c r="AT95" s="21" t="s">
        <v>136</v>
      </c>
      <c r="AU95" s="21" t="s">
        <v>80</v>
      </c>
      <c r="AY95" s="21" t="s">
        <v>138</v>
      </c>
      <c r="BE95" s="212">
        <f t="shared" si="4"/>
        <v>0</v>
      </c>
      <c r="BF95" s="212">
        <f t="shared" si="5"/>
        <v>0</v>
      </c>
      <c r="BG95" s="212">
        <f t="shared" si="6"/>
        <v>0</v>
      </c>
      <c r="BH95" s="212">
        <f t="shared" si="7"/>
        <v>0</v>
      </c>
      <c r="BI95" s="212">
        <f t="shared" si="8"/>
        <v>0</v>
      </c>
      <c r="BJ95" s="21" t="s">
        <v>80</v>
      </c>
      <c r="BK95" s="212">
        <f t="shared" si="9"/>
        <v>0</v>
      </c>
      <c r="BL95" s="21" t="s">
        <v>169</v>
      </c>
      <c r="BM95" s="21" t="s">
        <v>995</v>
      </c>
    </row>
    <row r="96" spans="2:65" s="1" customFormat="1" ht="16.5" customHeight="1">
      <c r="B96" s="38"/>
      <c r="C96" s="200" t="s">
        <v>350</v>
      </c>
      <c r="D96" s="200" t="s">
        <v>136</v>
      </c>
      <c r="E96" s="201" t="s">
        <v>996</v>
      </c>
      <c r="F96" s="202" t="s">
        <v>997</v>
      </c>
      <c r="G96" s="203" t="s">
        <v>144</v>
      </c>
      <c r="H96" s="204">
        <v>32</v>
      </c>
      <c r="I96" s="205">
        <v>0</v>
      </c>
      <c r="J96" s="206">
        <f t="shared" si="0"/>
        <v>0</v>
      </c>
      <c r="K96" s="202" t="s">
        <v>21</v>
      </c>
      <c r="L96" s="207"/>
      <c r="M96" s="208" t="s">
        <v>21</v>
      </c>
      <c r="N96" s="209" t="s">
        <v>44</v>
      </c>
      <c r="O96" s="39"/>
      <c r="P96" s="210">
        <f t="shared" si="1"/>
        <v>0</v>
      </c>
      <c r="Q96" s="210">
        <v>0</v>
      </c>
      <c r="R96" s="210">
        <f t="shared" si="2"/>
        <v>0</v>
      </c>
      <c r="S96" s="210">
        <v>0</v>
      </c>
      <c r="T96" s="211">
        <f t="shared" si="3"/>
        <v>0</v>
      </c>
      <c r="AR96" s="21" t="s">
        <v>225</v>
      </c>
      <c r="AT96" s="21" t="s">
        <v>136</v>
      </c>
      <c r="AU96" s="21" t="s">
        <v>80</v>
      </c>
      <c r="AY96" s="21" t="s">
        <v>138</v>
      </c>
      <c r="BE96" s="212">
        <f t="shared" si="4"/>
        <v>0</v>
      </c>
      <c r="BF96" s="212">
        <f t="shared" si="5"/>
        <v>0</v>
      </c>
      <c r="BG96" s="212">
        <f t="shared" si="6"/>
        <v>0</v>
      </c>
      <c r="BH96" s="212">
        <f t="shared" si="7"/>
        <v>0</v>
      </c>
      <c r="BI96" s="212">
        <f t="shared" si="8"/>
        <v>0</v>
      </c>
      <c r="BJ96" s="21" t="s">
        <v>80</v>
      </c>
      <c r="BK96" s="212">
        <f t="shared" si="9"/>
        <v>0</v>
      </c>
      <c r="BL96" s="21" t="s">
        <v>169</v>
      </c>
      <c r="BM96" s="21" t="s">
        <v>998</v>
      </c>
    </row>
    <row r="97" spans="2:65" s="1" customFormat="1" ht="16.5" customHeight="1">
      <c r="B97" s="38"/>
      <c r="C97" s="200" t="s">
        <v>354</v>
      </c>
      <c r="D97" s="200" t="s">
        <v>136</v>
      </c>
      <c r="E97" s="201" t="s">
        <v>999</v>
      </c>
      <c r="F97" s="202" t="s">
        <v>1000</v>
      </c>
      <c r="G97" s="203" t="s">
        <v>144</v>
      </c>
      <c r="H97" s="204">
        <v>29</v>
      </c>
      <c r="I97" s="205">
        <v>0</v>
      </c>
      <c r="J97" s="206">
        <f t="shared" si="0"/>
        <v>0</v>
      </c>
      <c r="K97" s="202" t="s">
        <v>21</v>
      </c>
      <c r="L97" s="207"/>
      <c r="M97" s="208" t="s">
        <v>21</v>
      </c>
      <c r="N97" s="209" t="s">
        <v>44</v>
      </c>
      <c r="O97" s="39"/>
      <c r="P97" s="210">
        <f t="shared" si="1"/>
        <v>0</v>
      </c>
      <c r="Q97" s="210">
        <v>0</v>
      </c>
      <c r="R97" s="210">
        <f t="shared" si="2"/>
        <v>0</v>
      </c>
      <c r="S97" s="210">
        <v>0</v>
      </c>
      <c r="T97" s="211">
        <f t="shared" si="3"/>
        <v>0</v>
      </c>
      <c r="AR97" s="21" t="s">
        <v>225</v>
      </c>
      <c r="AT97" s="21" t="s">
        <v>136</v>
      </c>
      <c r="AU97" s="21" t="s">
        <v>80</v>
      </c>
      <c r="AY97" s="21" t="s">
        <v>138</v>
      </c>
      <c r="BE97" s="212">
        <f t="shared" si="4"/>
        <v>0</v>
      </c>
      <c r="BF97" s="212">
        <f t="shared" si="5"/>
        <v>0</v>
      </c>
      <c r="BG97" s="212">
        <f t="shared" si="6"/>
        <v>0</v>
      </c>
      <c r="BH97" s="212">
        <f t="shared" si="7"/>
        <v>0</v>
      </c>
      <c r="BI97" s="212">
        <f t="shared" si="8"/>
        <v>0</v>
      </c>
      <c r="BJ97" s="21" t="s">
        <v>80</v>
      </c>
      <c r="BK97" s="212">
        <f t="shared" si="9"/>
        <v>0</v>
      </c>
      <c r="BL97" s="21" t="s">
        <v>169</v>
      </c>
      <c r="BM97" s="21" t="s">
        <v>1001</v>
      </c>
    </row>
    <row r="98" spans="2:65" s="1" customFormat="1" ht="16.5" customHeight="1">
      <c r="B98" s="38"/>
      <c r="C98" s="200" t="s">
        <v>358</v>
      </c>
      <c r="D98" s="200" t="s">
        <v>136</v>
      </c>
      <c r="E98" s="201" t="s">
        <v>1002</v>
      </c>
      <c r="F98" s="202" t="s">
        <v>1003</v>
      </c>
      <c r="G98" s="203" t="s">
        <v>144</v>
      </c>
      <c r="H98" s="204">
        <v>3</v>
      </c>
      <c r="I98" s="205">
        <v>0</v>
      </c>
      <c r="J98" s="206">
        <f t="shared" si="0"/>
        <v>0</v>
      </c>
      <c r="K98" s="202" t="s">
        <v>21</v>
      </c>
      <c r="L98" s="207"/>
      <c r="M98" s="208" t="s">
        <v>21</v>
      </c>
      <c r="N98" s="209" t="s">
        <v>44</v>
      </c>
      <c r="O98" s="39"/>
      <c r="P98" s="210">
        <f t="shared" si="1"/>
        <v>0</v>
      </c>
      <c r="Q98" s="210">
        <v>0</v>
      </c>
      <c r="R98" s="210">
        <f t="shared" si="2"/>
        <v>0</v>
      </c>
      <c r="S98" s="210">
        <v>0</v>
      </c>
      <c r="T98" s="211">
        <f t="shared" si="3"/>
        <v>0</v>
      </c>
      <c r="AR98" s="21" t="s">
        <v>225</v>
      </c>
      <c r="AT98" s="21" t="s">
        <v>136</v>
      </c>
      <c r="AU98" s="21" t="s">
        <v>80</v>
      </c>
      <c r="AY98" s="21" t="s">
        <v>138</v>
      </c>
      <c r="BE98" s="212">
        <f t="shared" si="4"/>
        <v>0</v>
      </c>
      <c r="BF98" s="212">
        <f t="shared" si="5"/>
        <v>0</v>
      </c>
      <c r="BG98" s="212">
        <f t="shared" si="6"/>
        <v>0</v>
      </c>
      <c r="BH98" s="212">
        <f t="shared" si="7"/>
        <v>0</v>
      </c>
      <c r="BI98" s="212">
        <f t="shared" si="8"/>
        <v>0</v>
      </c>
      <c r="BJ98" s="21" t="s">
        <v>80</v>
      </c>
      <c r="BK98" s="212">
        <f t="shared" si="9"/>
        <v>0</v>
      </c>
      <c r="BL98" s="21" t="s">
        <v>169</v>
      </c>
      <c r="BM98" s="21" t="s">
        <v>1004</v>
      </c>
    </row>
    <row r="99" spans="2:65" s="1" customFormat="1" ht="16.5" customHeight="1">
      <c r="B99" s="38"/>
      <c r="C99" s="200" t="s">
        <v>362</v>
      </c>
      <c r="D99" s="200" t="s">
        <v>136</v>
      </c>
      <c r="E99" s="201" t="s">
        <v>1005</v>
      </c>
      <c r="F99" s="202" t="s">
        <v>1006</v>
      </c>
      <c r="G99" s="203" t="s">
        <v>144</v>
      </c>
      <c r="H99" s="204">
        <v>2</v>
      </c>
      <c r="I99" s="205">
        <v>0</v>
      </c>
      <c r="J99" s="206">
        <f t="shared" si="0"/>
        <v>0</v>
      </c>
      <c r="K99" s="202" t="s">
        <v>21</v>
      </c>
      <c r="L99" s="207"/>
      <c r="M99" s="208" t="s">
        <v>21</v>
      </c>
      <c r="N99" s="209" t="s">
        <v>44</v>
      </c>
      <c r="O99" s="39"/>
      <c r="P99" s="210">
        <f t="shared" si="1"/>
        <v>0</v>
      </c>
      <c r="Q99" s="210">
        <v>0</v>
      </c>
      <c r="R99" s="210">
        <f t="shared" si="2"/>
        <v>0</v>
      </c>
      <c r="S99" s="210">
        <v>0</v>
      </c>
      <c r="T99" s="211">
        <f t="shared" si="3"/>
        <v>0</v>
      </c>
      <c r="AR99" s="21" t="s">
        <v>225</v>
      </c>
      <c r="AT99" s="21" t="s">
        <v>136</v>
      </c>
      <c r="AU99" s="21" t="s">
        <v>80</v>
      </c>
      <c r="AY99" s="21" t="s">
        <v>138</v>
      </c>
      <c r="BE99" s="212">
        <f t="shared" si="4"/>
        <v>0</v>
      </c>
      <c r="BF99" s="212">
        <f t="shared" si="5"/>
        <v>0</v>
      </c>
      <c r="BG99" s="212">
        <f t="shared" si="6"/>
        <v>0</v>
      </c>
      <c r="BH99" s="212">
        <f t="shared" si="7"/>
        <v>0</v>
      </c>
      <c r="BI99" s="212">
        <f t="shared" si="8"/>
        <v>0</v>
      </c>
      <c r="BJ99" s="21" t="s">
        <v>80</v>
      </c>
      <c r="BK99" s="212">
        <f t="shared" si="9"/>
        <v>0</v>
      </c>
      <c r="BL99" s="21" t="s">
        <v>169</v>
      </c>
      <c r="BM99" s="21" t="s">
        <v>1007</v>
      </c>
    </row>
    <row r="100" spans="2:65" s="1" customFormat="1" ht="16.5" customHeight="1">
      <c r="B100" s="38"/>
      <c r="C100" s="200" t="s">
        <v>620</v>
      </c>
      <c r="D100" s="200" t="s">
        <v>136</v>
      </c>
      <c r="E100" s="201" t="s">
        <v>1008</v>
      </c>
      <c r="F100" s="202" t="s">
        <v>1009</v>
      </c>
      <c r="G100" s="203" t="s">
        <v>144</v>
      </c>
      <c r="H100" s="204">
        <v>22</v>
      </c>
      <c r="I100" s="205">
        <v>0</v>
      </c>
      <c r="J100" s="206">
        <f t="shared" si="0"/>
        <v>0</v>
      </c>
      <c r="K100" s="202" t="s">
        <v>21</v>
      </c>
      <c r="L100" s="207"/>
      <c r="M100" s="208" t="s">
        <v>21</v>
      </c>
      <c r="N100" s="209" t="s">
        <v>44</v>
      </c>
      <c r="O100" s="39"/>
      <c r="P100" s="210">
        <f t="shared" si="1"/>
        <v>0</v>
      </c>
      <c r="Q100" s="210">
        <v>0</v>
      </c>
      <c r="R100" s="210">
        <f t="shared" si="2"/>
        <v>0</v>
      </c>
      <c r="S100" s="210">
        <v>0</v>
      </c>
      <c r="T100" s="211">
        <f t="shared" si="3"/>
        <v>0</v>
      </c>
      <c r="AR100" s="21" t="s">
        <v>225</v>
      </c>
      <c r="AT100" s="21" t="s">
        <v>136</v>
      </c>
      <c r="AU100" s="21" t="s">
        <v>80</v>
      </c>
      <c r="AY100" s="21" t="s">
        <v>138</v>
      </c>
      <c r="BE100" s="212">
        <f t="shared" si="4"/>
        <v>0</v>
      </c>
      <c r="BF100" s="212">
        <f t="shared" si="5"/>
        <v>0</v>
      </c>
      <c r="BG100" s="212">
        <f t="shared" si="6"/>
        <v>0</v>
      </c>
      <c r="BH100" s="212">
        <f t="shared" si="7"/>
        <v>0</v>
      </c>
      <c r="BI100" s="212">
        <f t="shared" si="8"/>
        <v>0</v>
      </c>
      <c r="BJ100" s="21" t="s">
        <v>80</v>
      </c>
      <c r="BK100" s="212">
        <f t="shared" si="9"/>
        <v>0</v>
      </c>
      <c r="BL100" s="21" t="s">
        <v>169</v>
      </c>
      <c r="BM100" s="21" t="s">
        <v>1010</v>
      </c>
    </row>
    <row r="101" spans="2:65" s="1" customFormat="1" ht="16.5" customHeight="1">
      <c r="B101" s="38"/>
      <c r="C101" s="200" t="s">
        <v>292</v>
      </c>
      <c r="D101" s="200" t="s">
        <v>136</v>
      </c>
      <c r="E101" s="201" t="s">
        <v>1011</v>
      </c>
      <c r="F101" s="202" t="s">
        <v>1012</v>
      </c>
      <c r="G101" s="203" t="s">
        <v>144</v>
      </c>
      <c r="H101" s="204">
        <v>3</v>
      </c>
      <c r="I101" s="205">
        <v>0</v>
      </c>
      <c r="J101" s="206">
        <f t="shared" si="0"/>
        <v>0</v>
      </c>
      <c r="K101" s="202" t="s">
        <v>21</v>
      </c>
      <c r="L101" s="207"/>
      <c r="M101" s="208" t="s">
        <v>21</v>
      </c>
      <c r="N101" s="209" t="s">
        <v>44</v>
      </c>
      <c r="O101" s="39"/>
      <c r="P101" s="210">
        <f t="shared" si="1"/>
        <v>0</v>
      </c>
      <c r="Q101" s="210">
        <v>0</v>
      </c>
      <c r="R101" s="210">
        <f t="shared" si="2"/>
        <v>0</v>
      </c>
      <c r="S101" s="210">
        <v>0</v>
      </c>
      <c r="T101" s="211">
        <f t="shared" si="3"/>
        <v>0</v>
      </c>
      <c r="AR101" s="21" t="s">
        <v>225</v>
      </c>
      <c r="AT101" s="21" t="s">
        <v>136</v>
      </c>
      <c r="AU101" s="21" t="s">
        <v>80</v>
      </c>
      <c r="AY101" s="21" t="s">
        <v>138</v>
      </c>
      <c r="BE101" s="212">
        <f t="shared" si="4"/>
        <v>0</v>
      </c>
      <c r="BF101" s="212">
        <f t="shared" si="5"/>
        <v>0</v>
      </c>
      <c r="BG101" s="212">
        <f t="shared" si="6"/>
        <v>0</v>
      </c>
      <c r="BH101" s="212">
        <f t="shared" si="7"/>
        <v>0</v>
      </c>
      <c r="BI101" s="212">
        <f t="shared" si="8"/>
        <v>0</v>
      </c>
      <c r="BJ101" s="21" t="s">
        <v>80</v>
      </c>
      <c r="BK101" s="212">
        <f t="shared" si="9"/>
        <v>0</v>
      </c>
      <c r="BL101" s="21" t="s">
        <v>169</v>
      </c>
      <c r="BM101" s="21" t="s">
        <v>1013</v>
      </c>
    </row>
    <row r="102" spans="2:65" s="1" customFormat="1" ht="16.5" customHeight="1">
      <c r="B102" s="38"/>
      <c r="C102" s="200" t="s">
        <v>296</v>
      </c>
      <c r="D102" s="200" t="s">
        <v>136</v>
      </c>
      <c r="E102" s="201" t="s">
        <v>1014</v>
      </c>
      <c r="F102" s="202" t="s">
        <v>1015</v>
      </c>
      <c r="G102" s="203" t="s">
        <v>144</v>
      </c>
      <c r="H102" s="204">
        <v>10</v>
      </c>
      <c r="I102" s="205">
        <v>0</v>
      </c>
      <c r="J102" s="206">
        <f t="shared" si="0"/>
        <v>0</v>
      </c>
      <c r="K102" s="202" t="s">
        <v>21</v>
      </c>
      <c r="L102" s="207"/>
      <c r="M102" s="208" t="s">
        <v>21</v>
      </c>
      <c r="N102" s="209" t="s">
        <v>44</v>
      </c>
      <c r="O102" s="39"/>
      <c r="P102" s="210">
        <f t="shared" si="1"/>
        <v>0</v>
      </c>
      <c r="Q102" s="210">
        <v>0</v>
      </c>
      <c r="R102" s="210">
        <f t="shared" si="2"/>
        <v>0</v>
      </c>
      <c r="S102" s="210">
        <v>0</v>
      </c>
      <c r="T102" s="211">
        <f t="shared" si="3"/>
        <v>0</v>
      </c>
      <c r="AR102" s="21" t="s">
        <v>225</v>
      </c>
      <c r="AT102" s="21" t="s">
        <v>136</v>
      </c>
      <c r="AU102" s="21" t="s">
        <v>80</v>
      </c>
      <c r="AY102" s="21" t="s">
        <v>138</v>
      </c>
      <c r="BE102" s="212">
        <f t="shared" si="4"/>
        <v>0</v>
      </c>
      <c r="BF102" s="212">
        <f t="shared" si="5"/>
        <v>0</v>
      </c>
      <c r="BG102" s="212">
        <f t="shared" si="6"/>
        <v>0</v>
      </c>
      <c r="BH102" s="212">
        <f t="shared" si="7"/>
        <v>0</v>
      </c>
      <c r="BI102" s="212">
        <f t="shared" si="8"/>
        <v>0</v>
      </c>
      <c r="BJ102" s="21" t="s">
        <v>80</v>
      </c>
      <c r="BK102" s="212">
        <f t="shared" si="9"/>
        <v>0</v>
      </c>
      <c r="BL102" s="21" t="s">
        <v>169</v>
      </c>
      <c r="BM102" s="21" t="s">
        <v>1016</v>
      </c>
    </row>
    <row r="103" spans="2:65" s="1" customFormat="1" ht="16.5" customHeight="1">
      <c r="B103" s="38"/>
      <c r="C103" s="200" t="s">
        <v>644</v>
      </c>
      <c r="D103" s="200" t="s">
        <v>136</v>
      </c>
      <c r="E103" s="201" t="s">
        <v>1017</v>
      </c>
      <c r="F103" s="202" t="s">
        <v>1018</v>
      </c>
      <c r="G103" s="203" t="s">
        <v>144</v>
      </c>
      <c r="H103" s="204">
        <v>50</v>
      </c>
      <c r="I103" s="205">
        <v>0</v>
      </c>
      <c r="J103" s="206">
        <f t="shared" si="0"/>
        <v>0</v>
      </c>
      <c r="K103" s="202" t="s">
        <v>21</v>
      </c>
      <c r="L103" s="207"/>
      <c r="M103" s="208" t="s">
        <v>21</v>
      </c>
      <c r="N103" s="209" t="s">
        <v>44</v>
      </c>
      <c r="O103" s="39"/>
      <c r="P103" s="210">
        <f t="shared" si="1"/>
        <v>0</v>
      </c>
      <c r="Q103" s="210">
        <v>0</v>
      </c>
      <c r="R103" s="210">
        <f t="shared" si="2"/>
        <v>0</v>
      </c>
      <c r="S103" s="210">
        <v>0</v>
      </c>
      <c r="T103" s="211">
        <f t="shared" si="3"/>
        <v>0</v>
      </c>
      <c r="AR103" s="21" t="s">
        <v>225</v>
      </c>
      <c r="AT103" s="21" t="s">
        <v>136</v>
      </c>
      <c r="AU103" s="21" t="s">
        <v>80</v>
      </c>
      <c r="AY103" s="21" t="s">
        <v>138</v>
      </c>
      <c r="BE103" s="212">
        <f t="shared" si="4"/>
        <v>0</v>
      </c>
      <c r="BF103" s="212">
        <f t="shared" si="5"/>
        <v>0</v>
      </c>
      <c r="BG103" s="212">
        <f t="shared" si="6"/>
        <v>0</v>
      </c>
      <c r="BH103" s="212">
        <f t="shared" si="7"/>
        <v>0</v>
      </c>
      <c r="BI103" s="212">
        <f t="shared" si="8"/>
        <v>0</v>
      </c>
      <c r="BJ103" s="21" t="s">
        <v>80</v>
      </c>
      <c r="BK103" s="212">
        <f t="shared" si="9"/>
        <v>0</v>
      </c>
      <c r="BL103" s="21" t="s">
        <v>169</v>
      </c>
      <c r="BM103" s="21" t="s">
        <v>1019</v>
      </c>
    </row>
    <row r="104" spans="2:65" s="1" customFormat="1" ht="16.5" customHeight="1">
      <c r="B104" s="38"/>
      <c r="C104" s="200" t="s">
        <v>648</v>
      </c>
      <c r="D104" s="200" t="s">
        <v>136</v>
      </c>
      <c r="E104" s="201" t="s">
        <v>1020</v>
      </c>
      <c r="F104" s="202" t="s">
        <v>1021</v>
      </c>
      <c r="G104" s="203" t="s">
        <v>144</v>
      </c>
      <c r="H104" s="204">
        <v>13</v>
      </c>
      <c r="I104" s="205">
        <v>0</v>
      </c>
      <c r="J104" s="206">
        <f t="shared" si="0"/>
        <v>0</v>
      </c>
      <c r="K104" s="202" t="s">
        <v>21</v>
      </c>
      <c r="L104" s="207"/>
      <c r="M104" s="208" t="s">
        <v>21</v>
      </c>
      <c r="N104" s="209" t="s">
        <v>44</v>
      </c>
      <c r="O104" s="39"/>
      <c r="P104" s="210">
        <f t="shared" si="1"/>
        <v>0</v>
      </c>
      <c r="Q104" s="210">
        <v>0</v>
      </c>
      <c r="R104" s="210">
        <f t="shared" si="2"/>
        <v>0</v>
      </c>
      <c r="S104" s="210">
        <v>0</v>
      </c>
      <c r="T104" s="211">
        <f t="shared" si="3"/>
        <v>0</v>
      </c>
      <c r="AR104" s="21" t="s">
        <v>225</v>
      </c>
      <c r="AT104" s="21" t="s">
        <v>136</v>
      </c>
      <c r="AU104" s="21" t="s">
        <v>80</v>
      </c>
      <c r="AY104" s="21" t="s">
        <v>138</v>
      </c>
      <c r="BE104" s="212">
        <f t="shared" si="4"/>
        <v>0</v>
      </c>
      <c r="BF104" s="212">
        <f t="shared" si="5"/>
        <v>0</v>
      </c>
      <c r="BG104" s="212">
        <f t="shared" si="6"/>
        <v>0</v>
      </c>
      <c r="BH104" s="212">
        <f t="shared" si="7"/>
        <v>0</v>
      </c>
      <c r="BI104" s="212">
        <f t="shared" si="8"/>
        <v>0</v>
      </c>
      <c r="BJ104" s="21" t="s">
        <v>80</v>
      </c>
      <c r="BK104" s="212">
        <f t="shared" si="9"/>
        <v>0</v>
      </c>
      <c r="BL104" s="21" t="s">
        <v>169</v>
      </c>
      <c r="BM104" s="21" t="s">
        <v>1022</v>
      </c>
    </row>
    <row r="105" spans="2:65" s="1" customFormat="1" ht="16.5" customHeight="1">
      <c r="B105" s="38"/>
      <c r="C105" s="200" t="s">
        <v>654</v>
      </c>
      <c r="D105" s="200" t="s">
        <v>136</v>
      </c>
      <c r="E105" s="201" t="s">
        <v>1023</v>
      </c>
      <c r="F105" s="202" t="s">
        <v>1024</v>
      </c>
      <c r="G105" s="203" t="s">
        <v>144</v>
      </c>
      <c r="H105" s="204">
        <v>6</v>
      </c>
      <c r="I105" s="205">
        <v>0</v>
      </c>
      <c r="J105" s="206">
        <f t="shared" si="0"/>
        <v>0</v>
      </c>
      <c r="K105" s="202" t="s">
        <v>21</v>
      </c>
      <c r="L105" s="207"/>
      <c r="M105" s="208" t="s">
        <v>21</v>
      </c>
      <c r="N105" s="209" t="s">
        <v>44</v>
      </c>
      <c r="O105" s="39"/>
      <c r="P105" s="210">
        <f t="shared" si="1"/>
        <v>0</v>
      </c>
      <c r="Q105" s="210">
        <v>0</v>
      </c>
      <c r="R105" s="210">
        <f t="shared" si="2"/>
        <v>0</v>
      </c>
      <c r="S105" s="210">
        <v>0</v>
      </c>
      <c r="T105" s="211">
        <f t="shared" si="3"/>
        <v>0</v>
      </c>
      <c r="AR105" s="21" t="s">
        <v>225</v>
      </c>
      <c r="AT105" s="21" t="s">
        <v>136</v>
      </c>
      <c r="AU105" s="21" t="s">
        <v>80</v>
      </c>
      <c r="AY105" s="21" t="s">
        <v>138</v>
      </c>
      <c r="BE105" s="212">
        <f t="shared" si="4"/>
        <v>0</v>
      </c>
      <c r="BF105" s="212">
        <f t="shared" si="5"/>
        <v>0</v>
      </c>
      <c r="BG105" s="212">
        <f t="shared" si="6"/>
        <v>0</v>
      </c>
      <c r="BH105" s="212">
        <f t="shared" si="7"/>
        <v>0</v>
      </c>
      <c r="BI105" s="212">
        <f t="shared" si="8"/>
        <v>0</v>
      </c>
      <c r="BJ105" s="21" t="s">
        <v>80</v>
      </c>
      <c r="BK105" s="212">
        <f t="shared" si="9"/>
        <v>0</v>
      </c>
      <c r="BL105" s="21" t="s">
        <v>169</v>
      </c>
      <c r="BM105" s="21" t="s">
        <v>1025</v>
      </c>
    </row>
    <row r="106" spans="2:65" s="1" customFormat="1" ht="16.5" customHeight="1">
      <c r="B106" s="38"/>
      <c r="C106" s="200" t="s">
        <v>658</v>
      </c>
      <c r="D106" s="200" t="s">
        <v>136</v>
      </c>
      <c r="E106" s="201" t="s">
        <v>1026</v>
      </c>
      <c r="F106" s="202" t="s">
        <v>1027</v>
      </c>
      <c r="G106" s="203" t="s">
        <v>144</v>
      </c>
      <c r="H106" s="204">
        <v>2</v>
      </c>
      <c r="I106" s="205">
        <v>0</v>
      </c>
      <c r="J106" s="206">
        <f t="shared" si="0"/>
        <v>0</v>
      </c>
      <c r="K106" s="202" t="s">
        <v>21</v>
      </c>
      <c r="L106" s="207"/>
      <c r="M106" s="208" t="s">
        <v>21</v>
      </c>
      <c r="N106" s="209" t="s">
        <v>44</v>
      </c>
      <c r="O106" s="39"/>
      <c r="P106" s="210">
        <f t="shared" si="1"/>
        <v>0</v>
      </c>
      <c r="Q106" s="210">
        <v>0</v>
      </c>
      <c r="R106" s="210">
        <f t="shared" si="2"/>
        <v>0</v>
      </c>
      <c r="S106" s="210">
        <v>0</v>
      </c>
      <c r="T106" s="211">
        <f t="shared" si="3"/>
        <v>0</v>
      </c>
      <c r="AR106" s="21" t="s">
        <v>225</v>
      </c>
      <c r="AT106" s="21" t="s">
        <v>136</v>
      </c>
      <c r="AU106" s="21" t="s">
        <v>80</v>
      </c>
      <c r="AY106" s="21" t="s">
        <v>138</v>
      </c>
      <c r="BE106" s="212">
        <f t="shared" si="4"/>
        <v>0</v>
      </c>
      <c r="BF106" s="212">
        <f t="shared" si="5"/>
        <v>0</v>
      </c>
      <c r="BG106" s="212">
        <f t="shared" si="6"/>
        <v>0</v>
      </c>
      <c r="BH106" s="212">
        <f t="shared" si="7"/>
        <v>0</v>
      </c>
      <c r="BI106" s="212">
        <f t="shared" si="8"/>
        <v>0</v>
      </c>
      <c r="BJ106" s="21" t="s">
        <v>80</v>
      </c>
      <c r="BK106" s="212">
        <f t="shared" si="9"/>
        <v>0</v>
      </c>
      <c r="BL106" s="21" t="s">
        <v>169</v>
      </c>
      <c r="BM106" s="21" t="s">
        <v>1028</v>
      </c>
    </row>
    <row r="107" spans="2:65" s="1" customFormat="1" ht="16.5" customHeight="1">
      <c r="B107" s="38"/>
      <c r="C107" s="200" t="s">
        <v>608</v>
      </c>
      <c r="D107" s="200" t="s">
        <v>136</v>
      </c>
      <c r="E107" s="201" t="s">
        <v>1029</v>
      </c>
      <c r="F107" s="202" t="s">
        <v>1030</v>
      </c>
      <c r="G107" s="203" t="s">
        <v>144</v>
      </c>
      <c r="H107" s="204">
        <v>29</v>
      </c>
      <c r="I107" s="205">
        <v>0</v>
      </c>
      <c r="J107" s="206">
        <f t="shared" si="0"/>
        <v>0</v>
      </c>
      <c r="K107" s="202" t="s">
        <v>21</v>
      </c>
      <c r="L107" s="207"/>
      <c r="M107" s="208" t="s">
        <v>21</v>
      </c>
      <c r="N107" s="209" t="s">
        <v>44</v>
      </c>
      <c r="O107" s="39"/>
      <c r="P107" s="210">
        <f t="shared" si="1"/>
        <v>0</v>
      </c>
      <c r="Q107" s="210">
        <v>0</v>
      </c>
      <c r="R107" s="210">
        <f t="shared" si="2"/>
        <v>0</v>
      </c>
      <c r="S107" s="210">
        <v>0</v>
      </c>
      <c r="T107" s="211">
        <f t="shared" si="3"/>
        <v>0</v>
      </c>
      <c r="AR107" s="21" t="s">
        <v>225</v>
      </c>
      <c r="AT107" s="21" t="s">
        <v>136</v>
      </c>
      <c r="AU107" s="21" t="s">
        <v>80</v>
      </c>
      <c r="AY107" s="21" t="s">
        <v>138</v>
      </c>
      <c r="BE107" s="212">
        <f t="shared" si="4"/>
        <v>0</v>
      </c>
      <c r="BF107" s="212">
        <f t="shared" si="5"/>
        <v>0</v>
      </c>
      <c r="BG107" s="212">
        <f t="shared" si="6"/>
        <v>0</v>
      </c>
      <c r="BH107" s="212">
        <f t="shared" si="7"/>
        <v>0</v>
      </c>
      <c r="BI107" s="212">
        <f t="shared" si="8"/>
        <v>0</v>
      </c>
      <c r="BJ107" s="21" t="s">
        <v>80</v>
      </c>
      <c r="BK107" s="212">
        <f t="shared" si="9"/>
        <v>0</v>
      </c>
      <c r="BL107" s="21" t="s">
        <v>169</v>
      </c>
      <c r="BM107" s="21" t="s">
        <v>1031</v>
      </c>
    </row>
    <row r="108" spans="2:65" s="1" customFormat="1" ht="16.5" customHeight="1">
      <c r="B108" s="38"/>
      <c r="C108" s="200" t="s">
        <v>612</v>
      </c>
      <c r="D108" s="200" t="s">
        <v>136</v>
      </c>
      <c r="E108" s="201" t="s">
        <v>1032</v>
      </c>
      <c r="F108" s="202" t="s">
        <v>1033</v>
      </c>
      <c r="G108" s="203" t="s">
        <v>144</v>
      </c>
      <c r="H108" s="204">
        <v>3</v>
      </c>
      <c r="I108" s="205">
        <v>0</v>
      </c>
      <c r="J108" s="206">
        <f t="shared" si="0"/>
        <v>0</v>
      </c>
      <c r="K108" s="202" t="s">
        <v>21</v>
      </c>
      <c r="L108" s="207"/>
      <c r="M108" s="208" t="s">
        <v>21</v>
      </c>
      <c r="N108" s="209" t="s">
        <v>44</v>
      </c>
      <c r="O108" s="39"/>
      <c r="P108" s="210">
        <f t="shared" si="1"/>
        <v>0</v>
      </c>
      <c r="Q108" s="210">
        <v>0</v>
      </c>
      <c r="R108" s="210">
        <f t="shared" si="2"/>
        <v>0</v>
      </c>
      <c r="S108" s="210">
        <v>0</v>
      </c>
      <c r="T108" s="211">
        <f t="shared" si="3"/>
        <v>0</v>
      </c>
      <c r="AR108" s="21" t="s">
        <v>225</v>
      </c>
      <c r="AT108" s="21" t="s">
        <v>136</v>
      </c>
      <c r="AU108" s="21" t="s">
        <v>80</v>
      </c>
      <c r="AY108" s="21" t="s">
        <v>138</v>
      </c>
      <c r="BE108" s="212">
        <f t="shared" si="4"/>
        <v>0</v>
      </c>
      <c r="BF108" s="212">
        <f t="shared" si="5"/>
        <v>0</v>
      </c>
      <c r="BG108" s="212">
        <f t="shared" si="6"/>
        <v>0</v>
      </c>
      <c r="BH108" s="212">
        <f t="shared" si="7"/>
        <v>0</v>
      </c>
      <c r="BI108" s="212">
        <f t="shared" si="8"/>
        <v>0</v>
      </c>
      <c r="BJ108" s="21" t="s">
        <v>80</v>
      </c>
      <c r="BK108" s="212">
        <f t="shared" si="9"/>
        <v>0</v>
      </c>
      <c r="BL108" s="21" t="s">
        <v>169</v>
      </c>
      <c r="BM108" s="21" t="s">
        <v>1034</v>
      </c>
    </row>
    <row r="109" spans="2:65" s="1" customFormat="1" ht="16.5" customHeight="1">
      <c r="B109" s="38"/>
      <c r="C109" s="200" t="s">
        <v>616</v>
      </c>
      <c r="D109" s="200" t="s">
        <v>136</v>
      </c>
      <c r="E109" s="201" t="s">
        <v>1035</v>
      </c>
      <c r="F109" s="202" t="s">
        <v>1036</v>
      </c>
      <c r="G109" s="203" t="s">
        <v>144</v>
      </c>
      <c r="H109" s="204">
        <v>10</v>
      </c>
      <c r="I109" s="205">
        <v>0</v>
      </c>
      <c r="J109" s="206">
        <f t="shared" si="0"/>
        <v>0</v>
      </c>
      <c r="K109" s="202" t="s">
        <v>21</v>
      </c>
      <c r="L109" s="207"/>
      <c r="M109" s="208" t="s">
        <v>21</v>
      </c>
      <c r="N109" s="209" t="s">
        <v>44</v>
      </c>
      <c r="O109" s="39"/>
      <c r="P109" s="210">
        <f t="shared" si="1"/>
        <v>0</v>
      </c>
      <c r="Q109" s="210">
        <v>0</v>
      </c>
      <c r="R109" s="210">
        <f t="shared" si="2"/>
        <v>0</v>
      </c>
      <c r="S109" s="210">
        <v>0</v>
      </c>
      <c r="T109" s="211">
        <f t="shared" si="3"/>
        <v>0</v>
      </c>
      <c r="AR109" s="21" t="s">
        <v>225</v>
      </c>
      <c r="AT109" s="21" t="s">
        <v>136</v>
      </c>
      <c r="AU109" s="21" t="s">
        <v>80</v>
      </c>
      <c r="AY109" s="21" t="s">
        <v>138</v>
      </c>
      <c r="BE109" s="212">
        <f t="shared" si="4"/>
        <v>0</v>
      </c>
      <c r="BF109" s="212">
        <f t="shared" si="5"/>
        <v>0</v>
      </c>
      <c r="BG109" s="212">
        <f t="shared" si="6"/>
        <v>0</v>
      </c>
      <c r="BH109" s="212">
        <f t="shared" si="7"/>
        <v>0</v>
      </c>
      <c r="BI109" s="212">
        <f t="shared" si="8"/>
        <v>0</v>
      </c>
      <c r="BJ109" s="21" t="s">
        <v>80</v>
      </c>
      <c r="BK109" s="212">
        <f t="shared" si="9"/>
        <v>0</v>
      </c>
      <c r="BL109" s="21" t="s">
        <v>169</v>
      </c>
      <c r="BM109" s="21" t="s">
        <v>1037</v>
      </c>
    </row>
    <row r="110" spans="2:65" s="1" customFormat="1" ht="16.5" customHeight="1">
      <c r="B110" s="38"/>
      <c r="C110" s="200" t="s">
        <v>1038</v>
      </c>
      <c r="D110" s="200" t="s">
        <v>136</v>
      </c>
      <c r="E110" s="201" t="s">
        <v>1039</v>
      </c>
      <c r="F110" s="202" t="s">
        <v>1040</v>
      </c>
      <c r="G110" s="203" t="s">
        <v>144</v>
      </c>
      <c r="H110" s="204">
        <v>1</v>
      </c>
      <c r="I110" s="205">
        <v>0</v>
      </c>
      <c r="J110" s="206">
        <f t="shared" si="0"/>
        <v>0</v>
      </c>
      <c r="K110" s="202" t="s">
        <v>21</v>
      </c>
      <c r="L110" s="207"/>
      <c r="M110" s="208" t="s">
        <v>21</v>
      </c>
      <c r="N110" s="209" t="s">
        <v>44</v>
      </c>
      <c r="O110" s="39"/>
      <c r="P110" s="210">
        <f t="shared" si="1"/>
        <v>0</v>
      </c>
      <c r="Q110" s="210">
        <v>0</v>
      </c>
      <c r="R110" s="210">
        <f t="shared" si="2"/>
        <v>0</v>
      </c>
      <c r="S110" s="210">
        <v>0</v>
      </c>
      <c r="T110" s="211">
        <f t="shared" si="3"/>
        <v>0</v>
      </c>
      <c r="AR110" s="21" t="s">
        <v>225</v>
      </c>
      <c r="AT110" s="21" t="s">
        <v>136</v>
      </c>
      <c r="AU110" s="21" t="s">
        <v>80</v>
      </c>
      <c r="AY110" s="21" t="s">
        <v>138</v>
      </c>
      <c r="BE110" s="212">
        <f t="shared" si="4"/>
        <v>0</v>
      </c>
      <c r="BF110" s="212">
        <f t="shared" si="5"/>
        <v>0</v>
      </c>
      <c r="BG110" s="212">
        <f t="shared" si="6"/>
        <v>0</v>
      </c>
      <c r="BH110" s="212">
        <f t="shared" si="7"/>
        <v>0</v>
      </c>
      <c r="BI110" s="212">
        <f t="shared" si="8"/>
        <v>0</v>
      </c>
      <c r="BJ110" s="21" t="s">
        <v>80</v>
      </c>
      <c r="BK110" s="212">
        <f t="shared" si="9"/>
        <v>0</v>
      </c>
      <c r="BL110" s="21" t="s">
        <v>169</v>
      </c>
      <c r="BM110" s="21" t="s">
        <v>1041</v>
      </c>
    </row>
    <row r="111" spans="2:65" s="1" customFormat="1" ht="16.5" customHeight="1">
      <c r="B111" s="38"/>
      <c r="C111" s="200" t="s">
        <v>705</v>
      </c>
      <c r="D111" s="200" t="s">
        <v>136</v>
      </c>
      <c r="E111" s="201" t="s">
        <v>1042</v>
      </c>
      <c r="F111" s="202" t="s">
        <v>1043</v>
      </c>
      <c r="G111" s="203" t="s">
        <v>144</v>
      </c>
      <c r="H111" s="204">
        <v>1</v>
      </c>
      <c r="I111" s="205">
        <v>0</v>
      </c>
      <c r="J111" s="206">
        <f t="shared" si="0"/>
        <v>0</v>
      </c>
      <c r="K111" s="202" t="s">
        <v>21</v>
      </c>
      <c r="L111" s="207"/>
      <c r="M111" s="208" t="s">
        <v>21</v>
      </c>
      <c r="N111" s="209" t="s">
        <v>44</v>
      </c>
      <c r="O111" s="39"/>
      <c r="P111" s="210">
        <f t="shared" si="1"/>
        <v>0</v>
      </c>
      <c r="Q111" s="210">
        <v>0</v>
      </c>
      <c r="R111" s="210">
        <f t="shared" si="2"/>
        <v>0</v>
      </c>
      <c r="S111" s="210">
        <v>0</v>
      </c>
      <c r="T111" s="211">
        <f t="shared" si="3"/>
        <v>0</v>
      </c>
      <c r="AR111" s="21" t="s">
        <v>225</v>
      </c>
      <c r="AT111" s="21" t="s">
        <v>136</v>
      </c>
      <c r="AU111" s="21" t="s">
        <v>80</v>
      </c>
      <c r="AY111" s="21" t="s">
        <v>138</v>
      </c>
      <c r="BE111" s="212">
        <f t="shared" si="4"/>
        <v>0</v>
      </c>
      <c r="BF111" s="212">
        <f t="shared" si="5"/>
        <v>0</v>
      </c>
      <c r="BG111" s="212">
        <f t="shared" si="6"/>
        <v>0</v>
      </c>
      <c r="BH111" s="212">
        <f t="shared" si="7"/>
        <v>0</v>
      </c>
      <c r="BI111" s="212">
        <f t="shared" si="8"/>
        <v>0</v>
      </c>
      <c r="BJ111" s="21" t="s">
        <v>80</v>
      </c>
      <c r="BK111" s="212">
        <f t="shared" si="9"/>
        <v>0</v>
      </c>
      <c r="BL111" s="21" t="s">
        <v>169</v>
      </c>
      <c r="BM111" s="21" t="s">
        <v>1044</v>
      </c>
    </row>
    <row r="112" spans="2:65" s="1" customFormat="1" ht="16.5" customHeight="1">
      <c r="B112" s="38"/>
      <c r="C112" s="200" t="s">
        <v>1045</v>
      </c>
      <c r="D112" s="200" t="s">
        <v>136</v>
      </c>
      <c r="E112" s="201" t="s">
        <v>1046</v>
      </c>
      <c r="F112" s="202" t="s">
        <v>1047</v>
      </c>
      <c r="G112" s="203" t="s">
        <v>144</v>
      </c>
      <c r="H112" s="204">
        <v>3</v>
      </c>
      <c r="I112" s="205">
        <v>0</v>
      </c>
      <c r="J112" s="206">
        <f t="shared" si="0"/>
        <v>0</v>
      </c>
      <c r="K112" s="202" t="s">
        <v>21</v>
      </c>
      <c r="L112" s="207"/>
      <c r="M112" s="208" t="s">
        <v>21</v>
      </c>
      <c r="N112" s="209" t="s">
        <v>44</v>
      </c>
      <c r="O112" s="39"/>
      <c r="P112" s="210">
        <f t="shared" si="1"/>
        <v>0</v>
      </c>
      <c r="Q112" s="210">
        <v>0</v>
      </c>
      <c r="R112" s="210">
        <f t="shared" si="2"/>
        <v>0</v>
      </c>
      <c r="S112" s="210">
        <v>0</v>
      </c>
      <c r="T112" s="211">
        <f t="shared" si="3"/>
        <v>0</v>
      </c>
      <c r="AR112" s="21" t="s">
        <v>225</v>
      </c>
      <c r="AT112" s="21" t="s">
        <v>136</v>
      </c>
      <c r="AU112" s="21" t="s">
        <v>80</v>
      </c>
      <c r="AY112" s="21" t="s">
        <v>138</v>
      </c>
      <c r="BE112" s="212">
        <f t="shared" si="4"/>
        <v>0</v>
      </c>
      <c r="BF112" s="212">
        <f t="shared" si="5"/>
        <v>0</v>
      </c>
      <c r="BG112" s="212">
        <f t="shared" si="6"/>
        <v>0</v>
      </c>
      <c r="BH112" s="212">
        <f t="shared" si="7"/>
        <v>0</v>
      </c>
      <c r="BI112" s="212">
        <f t="shared" si="8"/>
        <v>0</v>
      </c>
      <c r="BJ112" s="21" t="s">
        <v>80</v>
      </c>
      <c r="BK112" s="212">
        <f t="shared" si="9"/>
        <v>0</v>
      </c>
      <c r="BL112" s="21" t="s">
        <v>169</v>
      </c>
      <c r="BM112" s="21" t="s">
        <v>1048</v>
      </c>
    </row>
    <row r="113" spans="2:65" s="1" customFormat="1" ht="16.5" customHeight="1">
      <c r="B113" s="38"/>
      <c r="C113" s="200" t="s">
        <v>709</v>
      </c>
      <c r="D113" s="200" t="s">
        <v>136</v>
      </c>
      <c r="E113" s="201" t="s">
        <v>1049</v>
      </c>
      <c r="F113" s="202" t="s">
        <v>1050</v>
      </c>
      <c r="G113" s="203" t="s">
        <v>144</v>
      </c>
      <c r="H113" s="204">
        <v>30</v>
      </c>
      <c r="I113" s="205">
        <v>0</v>
      </c>
      <c r="J113" s="206">
        <f t="shared" si="0"/>
        <v>0</v>
      </c>
      <c r="K113" s="202" t="s">
        <v>21</v>
      </c>
      <c r="L113" s="207"/>
      <c r="M113" s="208" t="s">
        <v>21</v>
      </c>
      <c r="N113" s="209" t="s">
        <v>44</v>
      </c>
      <c r="O113" s="39"/>
      <c r="P113" s="210">
        <f t="shared" si="1"/>
        <v>0</v>
      </c>
      <c r="Q113" s="210">
        <v>0</v>
      </c>
      <c r="R113" s="210">
        <f t="shared" si="2"/>
        <v>0</v>
      </c>
      <c r="S113" s="210">
        <v>0</v>
      </c>
      <c r="T113" s="211">
        <f t="shared" si="3"/>
        <v>0</v>
      </c>
      <c r="AR113" s="21" t="s">
        <v>225</v>
      </c>
      <c r="AT113" s="21" t="s">
        <v>136</v>
      </c>
      <c r="AU113" s="21" t="s">
        <v>80</v>
      </c>
      <c r="AY113" s="21" t="s">
        <v>138</v>
      </c>
      <c r="BE113" s="212">
        <f t="shared" si="4"/>
        <v>0</v>
      </c>
      <c r="BF113" s="212">
        <f t="shared" si="5"/>
        <v>0</v>
      </c>
      <c r="BG113" s="212">
        <f t="shared" si="6"/>
        <v>0</v>
      </c>
      <c r="BH113" s="212">
        <f t="shared" si="7"/>
        <v>0</v>
      </c>
      <c r="BI113" s="212">
        <f t="shared" si="8"/>
        <v>0</v>
      </c>
      <c r="BJ113" s="21" t="s">
        <v>80</v>
      </c>
      <c r="BK113" s="212">
        <f t="shared" si="9"/>
        <v>0</v>
      </c>
      <c r="BL113" s="21" t="s">
        <v>169</v>
      </c>
      <c r="BM113" s="21" t="s">
        <v>1051</v>
      </c>
    </row>
    <row r="114" spans="2:65" s="1" customFormat="1" ht="16.5" customHeight="1">
      <c r="B114" s="38"/>
      <c r="C114" s="200" t="s">
        <v>714</v>
      </c>
      <c r="D114" s="200" t="s">
        <v>136</v>
      </c>
      <c r="E114" s="201" t="s">
        <v>1052</v>
      </c>
      <c r="F114" s="202" t="s">
        <v>1053</v>
      </c>
      <c r="G114" s="203" t="s">
        <v>144</v>
      </c>
      <c r="H114" s="204">
        <v>30</v>
      </c>
      <c r="I114" s="205">
        <v>0</v>
      </c>
      <c r="J114" s="206">
        <f t="shared" si="0"/>
        <v>0</v>
      </c>
      <c r="K114" s="202" t="s">
        <v>21</v>
      </c>
      <c r="L114" s="207"/>
      <c r="M114" s="208" t="s">
        <v>21</v>
      </c>
      <c r="N114" s="209" t="s">
        <v>44</v>
      </c>
      <c r="O114" s="39"/>
      <c r="P114" s="210">
        <f t="shared" si="1"/>
        <v>0</v>
      </c>
      <c r="Q114" s="210">
        <v>0</v>
      </c>
      <c r="R114" s="210">
        <f t="shared" si="2"/>
        <v>0</v>
      </c>
      <c r="S114" s="210">
        <v>0</v>
      </c>
      <c r="T114" s="211">
        <f t="shared" si="3"/>
        <v>0</v>
      </c>
      <c r="AR114" s="21" t="s">
        <v>225</v>
      </c>
      <c r="AT114" s="21" t="s">
        <v>136</v>
      </c>
      <c r="AU114" s="21" t="s">
        <v>80</v>
      </c>
      <c r="AY114" s="21" t="s">
        <v>138</v>
      </c>
      <c r="BE114" s="212">
        <f t="shared" si="4"/>
        <v>0</v>
      </c>
      <c r="BF114" s="212">
        <f t="shared" si="5"/>
        <v>0</v>
      </c>
      <c r="BG114" s="212">
        <f t="shared" si="6"/>
        <v>0</v>
      </c>
      <c r="BH114" s="212">
        <f t="shared" si="7"/>
        <v>0</v>
      </c>
      <c r="BI114" s="212">
        <f t="shared" si="8"/>
        <v>0</v>
      </c>
      <c r="BJ114" s="21" t="s">
        <v>80</v>
      </c>
      <c r="BK114" s="212">
        <f t="shared" si="9"/>
        <v>0</v>
      </c>
      <c r="BL114" s="21" t="s">
        <v>169</v>
      </c>
      <c r="BM114" s="21" t="s">
        <v>1054</v>
      </c>
    </row>
    <row r="115" spans="2:65" s="1" customFormat="1" ht="16.5" customHeight="1">
      <c r="B115" s="38"/>
      <c r="C115" s="200" t="s">
        <v>624</v>
      </c>
      <c r="D115" s="200" t="s">
        <v>136</v>
      </c>
      <c r="E115" s="201" t="s">
        <v>1055</v>
      </c>
      <c r="F115" s="202" t="s">
        <v>1056</v>
      </c>
      <c r="G115" s="203" t="s">
        <v>144</v>
      </c>
      <c r="H115" s="204">
        <v>54</v>
      </c>
      <c r="I115" s="205">
        <v>0</v>
      </c>
      <c r="J115" s="206">
        <f t="shared" si="0"/>
        <v>0</v>
      </c>
      <c r="K115" s="202" t="s">
        <v>21</v>
      </c>
      <c r="L115" s="207"/>
      <c r="M115" s="208" t="s">
        <v>21</v>
      </c>
      <c r="N115" s="209" t="s">
        <v>44</v>
      </c>
      <c r="O115" s="39"/>
      <c r="P115" s="210">
        <f t="shared" si="1"/>
        <v>0</v>
      </c>
      <c r="Q115" s="210">
        <v>0</v>
      </c>
      <c r="R115" s="210">
        <f t="shared" si="2"/>
        <v>0</v>
      </c>
      <c r="S115" s="210">
        <v>0</v>
      </c>
      <c r="T115" s="211">
        <f t="shared" si="3"/>
        <v>0</v>
      </c>
      <c r="AR115" s="21" t="s">
        <v>225</v>
      </c>
      <c r="AT115" s="21" t="s">
        <v>136</v>
      </c>
      <c r="AU115" s="21" t="s">
        <v>80</v>
      </c>
      <c r="AY115" s="21" t="s">
        <v>138</v>
      </c>
      <c r="BE115" s="212">
        <f t="shared" si="4"/>
        <v>0</v>
      </c>
      <c r="BF115" s="212">
        <f t="shared" si="5"/>
        <v>0</v>
      </c>
      <c r="BG115" s="212">
        <f t="shared" si="6"/>
        <v>0</v>
      </c>
      <c r="BH115" s="212">
        <f t="shared" si="7"/>
        <v>0</v>
      </c>
      <c r="BI115" s="212">
        <f t="shared" si="8"/>
        <v>0</v>
      </c>
      <c r="BJ115" s="21" t="s">
        <v>80</v>
      </c>
      <c r="BK115" s="212">
        <f t="shared" si="9"/>
        <v>0</v>
      </c>
      <c r="BL115" s="21" t="s">
        <v>169</v>
      </c>
      <c r="BM115" s="21" t="s">
        <v>1057</v>
      </c>
    </row>
    <row r="116" spans="2:65" s="1" customFormat="1" ht="16.5" customHeight="1">
      <c r="B116" s="38"/>
      <c r="C116" s="200" t="s">
        <v>442</v>
      </c>
      <c r="D116" s="200" t="s">
        <v>136</v>
      </c>
      <c r="E116" s="201" t="s">
        <v>1058</v>
      </c>
      <c r="F116" s="202" t="s">
        <v>1059</v>
      </c>
      <c r="G116" s="203" t="s">
        <v>144</v>
      </c>
      <c r="H116" s="204">
        <v>11</v>
      </c>
      <c r="I116" s="205">
        <v>0</v>
      </c>
      <c r="J116" s="206">
        <f t="shared" si="0"/>
        <v>0</v>
      </c>
      <c r="K116" s="202" t="s">
        <v>21</v>
      </c>
      <c r="L116" s="207"/>
      <c r="M116" s="208" t="s">
        <v>21</v>
      </c>
      <c r="N116" s="209" t="s">
        <v>44</v>
      </c>
      <c r="O116" s="39"/>
      <c r="P116" s="210">
        <f t="shared" si="1"/>
        <v>0</v>
      </c>
      <c r="Q116" s="210">
        <v>0</v>
      </c>
      <c r="R116" s="210">
        <f t="shared" si="2"/>
        <v>0</v>
      </c>
      <c r="S116" s="210">
        <v>0</v>
      </c>
      <c r="T116" s="211">
        <f t="shared" si="3"/>
        <v>0</v>
      </c>
      <c r="AR116" s="21" t="s">
        <v>225</v>
      </c>
      <c r="AT116" s="21" t="s">
        <v>136</v>
      </c>
      <c r="AU116" s="21" t="s">
        <v>80</v>
      </c>
      <c r="AY116" s="21" t="s">
        <v>138</v>
      </c>
      <c r="BE116" s="212">
        <f t="shared" si="4"/>
        <v>0</v>
      </c>
      <c r="BF116" s="212">
        <f t="shared" si="5"/>
        <v>0</v>
      </c>
      <c r="BG116" s="212">
        <f t="shared" si="6"/>
        <v>0</v>
      </c>
      <c r="BH116" s="212">
        <f t="shared" si="7"/>
        <v>0</v>
      </c>
      <c r="BI116" s="212">
        <f t="shared" si="8"/>
        <v>0</v>
      </c>
      <c r="BJ116" s="21" t="s">
        <v>80</v>
      </c>
      <c r="BK116" s="212">
        <f t="shared" si="9"/>
        <v>0</v>
      </c>
      <c r="BL116" s="21" t="s">
        <v>169</v>
      </c>
      <c r="BM116" s="21" t="s">
        <v>1060</v>
      </c>
    </row>
    <row r="117" spans="2:65" s="1" customFormat="1" ht="16.5" customHeight="1">
      <c r="B117" s="38"/>
      <c r="C117" s="200" t="s">
        <v>697</v>
      </c>
      <c r="D117" s="200" t="s">
        <v>136</v>
      </c>
      <c r="E117" s="201" t="s">
        <v>1061</v>
      </c>
      <c r="F117" s="202" t="s">
        <v>1062</v>
      </c>
      <c r="G117" s="203" t="s">
        <v>144</v>
      </c>
      <c r="H117" s="204">
        <v>40</v>
      </c>
      <c r="I117" s="205">
        <v>0</v>
      </c>
      <c r="J117" s="206">
        <f t="shared" si="0"/>
        <v>0</v>
      </c>
      <c r="K117" s="202" t="s">
        <v>21</v>
      </c>
      <c r="L117" s="207"/>
      <c r="M117" s="208" t="s">
        <v>21</v>
      </c>
      <c r="N117" s="209" t="s">
        <v>44</v>
      </c>
      <c r="O117" s="39"/>
      <c r="P117" s="210">
        <f t="shared" si="1"/>
        <v>0</v>
      </c>
      <c r="Q117" s="210">
        <v>0</v>
      </c>
      <c r="R117" s="210">
        <f t="shared" si="2"/>
        <v>0</v>
      </c>
      <c r="S117" s="210">
        <v>0</v>
      </c>
      <c r="T117" s="211">
        <f t="shared" si="3"/>
        <v>0</v>
      </c>
      <c r="AR117" s="21" t="s">
        <v>225</v>
      </c>
      <c r="AT117" s="21" t="s">
        <v>136</v>
      </c>
      <c r="AU117" s="21" t="s">
        <v>80</v>
      </c>
      <c r="AY117" s="21" t="s">
        <v>138</v>
      </c>
      <c r="BE117" s="212">
        <f t="shared" si="4"/>
        <v>0</v>
      </c>
      <c r="BF117" s="212">
        <f t="shared" si="5"/>
        <v>0</v>
      </c>
      <c r="BG117" s="212">
        <f t="shared" si="6"/>
        <v>0</v>
      </c>
      <c r="BH117" s="212">
        <f t="shared" si="7"/>
        <v>0</v>
      </c>
      <c r="BI117" s="212">
        <f t="shared" si="8"/>
        <v>0</v>
      </c>
      <c r="BJ117" s="21" t="s">
        <v>80</v>
      </c>
      <c r="BK117" s="212">
        <f t="shared" si="9"/>
        <v>0</v>
      </c>
      <c r="BL117" s="21" t="s">
        <v>169</v>
      </c>
      <c r="BM117" s="21" t="s">
        <v>1063</v>
      </c>
    </row>
    <row r="118" spans="2:65" s="1" customFormat="1" ht="16.5" customHeight="1">
      <c r="B118" s="38"/>
      <c r="C118" s="200" t="s">
        <v>701</v>
      </c>
      <c r="D118" s="200" t="s">
        <v>136</v>
      </c>
      <c r="E118" s="201" t="s">
        <v>1064</v>
      </c>
      <c r="F118" s="202" t="s">
        <v>1065</v>
      </c>
      <c r="G118" s="203" t="s">
        <v>144</v>
      </c>
      <c r="H118" s="204">
        <v>4</v>
      </c>
      <c r="I118" s="205">
        <v>0</v>
      </c>
      <c r="J118" s="206">
        <f t="shared" si="0"/>
        <v>0</v>
      </c>
      <c r="K118" s="202" t="s">
        <v>21</v>
      </c>
      <c r="L118" s="207"/>
      <c r="M118" s="208" t="s">
        <v>21</v>
      </c>
      <c r="N118" s="209" t="s">
        <v>44</v>
      </c>
      <c r="O118" s="39"/>
      <c r="P118" s="210">
        <f t="shared" si="1"/>
        <v>0</v>
      </c>
      <c r="Q118" s="210">
        <v>0</v>
      </c>
      <c r="R118" s="210">
        <f t="shared" si="2"/>
        <v>0</v>
      </c>
      <c r="S118" s="210">
        <v>0</v>
      </c>
      <c r="T118" s="211">
        <f t="shared" si="3"/>
        <v>0</v>
      </c>
      <c r="AR118" s="21" t="s">
        <v>225</v>
      </c>
      <c r="AT118" s="21" t="s">
        <v>136</v>
      </c>
      <c r="AU118" s="21" t="s">
        <v>80</v>
      </c>
      <c r="AY118" s="21" t="s">
        <v>138</v>
      </c>
      <c r="BE118" s="212">
        <f t="shared" si="4"/>
        <v>0</v>
      </c>
      <c r="BF118" s="212">
        <f t="shared" si="5"/>
        <v>0</v>
      </c>
      <c r="BG118" s="212">
        <f t="shared" si="6"/>
        <v>0</v>
      </c>
      <c r="BH118" s="212">
        <f t="shared" si="7"/>
        <v>0</v>
      </c>
      <c r="BI118" s="212">
        <f t="shared" si="8"/>
        <v>0</v>
      </c>
      <c r="BJ118" s="21" t="s">
        <v>80</v>
      </c>
      <c r="BK118" s="212">
        <f t="shared" si="9"/>
        <v>0</v>
      </c>
      <c r="BL118" s="21" t="s">
        <v>169</v>
      </c>
      <c r="BM118" s="21" t="s">
        <v>1066</v>
      </c>
    </row>
    <row r="119" spans="2:65" s="1" customFormat="1" ht="16.5" customHeight="1">
      <c r="B119" s="38"/>
      <c r="C119" s="200" t="s">
        <v>718</v>
      </c>
      <c r="D119" s="200" t="s">
        <v>136</v>
      </c>
      <c r="E119" s="201" t="s">
        <v>1067</v>
      </c>
      <c r="F119" s="202" t="s">
        <v>1068</v>
      </c>
      <c r="G119" s="203" t="s">
        <v>144</v>
      </c>
      <c r="H119" s="204">
        <v>24</v>
      </c>
      <c r="I119" s="205">
        <v>0</v>
      </c>
      <c r="J119" s="206">
        <f t="shared" si="0"/>
        <v>0</v>
      </c>
      <c r="K119" s="202" t="s">
        <v>21</v>
      </c>
      <c r="L119" s="207"/>
      <c r="M119" s="208" t="s">
        <v>21</v>
      </c>
      <c r="N119" s="209" t="s">
        <v>44</v>
      </c>
      <c r="O119" s="39"/>
      <c r="P119" s="210">
        <f t="shared" si="1"/>
        <v>0</v>
      </c>
      <c r="Q119" s="210">
        <v>0</v>
      </c>
      <c r="R119" s="210">
        <f t="shared" si="2"/>
        <v>0</v>
      </c>
      <c r="S119" s="210">
        <v>0</v>
      </c>
      <c r="T119" s="211">
        <f t="shared" si="3"/>
        <v>0</v>
      </c>
      <c r="AR119" s="21" t="s">
        <v>225</v>
      </c>
      <c r="AT119" s="21" t="s">
        <v>136</v>
      </c>
      <c r="AU119" s="21" t="s">
        <v>80</v>
      </c>
      <c r="AY119" s="21" t="s">
        <v>138</v>
      </c>
      <c r="BE119" s="212">
        <f t="shared" si="4"/>
        <v>0</v>
      </c>
      <c r="BF119" s="212">
        <f t="shared" si="5"/>
        <v>0</v>
      </c>
      <c r="BG119" s="212">
        <f t="shared" si="6"/>
        <v>0</v>
      </c>
      <c r="BH119" s="212">
        <f t="shared" si="7"/>
        <v>0</v>
      </c>
      <c r="BI119" s="212">
        <f t="shared" si="8"/>
        <v>0</v>
      </c>
      <c r="BJ119" s="21" t="s">
        <v>80</v>
      </c>
      <c r="BK119" s="212">
        <f t="shared" si="9"/>
        <v>0</v>
      </c>
      <c r="BL119" s="21" t="s">
        <v>169</v>
      </c>
      <c r="BM119" s="21" t="s">
        <v>1069</v>
      </c>
    </row>
    <row r="120" spans="2:65" s="1" customFormat="1" ht="16.5" customHeight="1">
      <c r="B120" s="38"/>
      <c r="C120" s="200" t="s">
        <v>722</v>
      </c>
      <c r="D120" s="200" t="s">
        <v>136</v>
      </c>
      <c r="E120" s="201" t="s">
        <v>1070</v>
      </c>
      <c r="F120" s="202" t="s">
        <v>1071</v>
      </c>
      <c r="G120" s="203" t="s">
        <v>144</v>
      </c>
      <c r="H120" s="204">
        <v>9</v>
      </c>
      <c r="I120" s="205">
        <v>0</v>
      </c>
      <c r="J120" s="206">
        <f t="shared" si="0"/>
        <v>0</v>
      </c>
      <c r="K120" s="202" t="s">
        <v>21</v>
      </c>
      <c r="L120" s="207"/>
      <c r="M120" s="208" t="s">
        <v>21</v>
      </c>
      <c r="N120" s="209" t="s">
        <v>44</v>
      </c>
      <c r="O120" s="39"/>
      <c r="P120" s="210">
        <f t="shared" si="1"/>
        <v>0</v>
      </c>
      <c r="Q120" s="210">
        <v>0</v>
      </c>
      <c r="R120" s="210">
        <f t="shared" si="2"/>
        <v>0</v>
      </c>
      <c r="S120" s="210">
        <v>0</v>
      </c>
      <c r="T120" s="211">
        <f t="shared" si="3"/>
        <v>0</v>
      </c>
      <c r="AR120" s="21" t="s">
        <v>225</v>
      </c>
      <c r="AT120" s="21" t="s">
        <v>136</v>
      </c>
      <c r="AU120" s="21" t="s">
        <v>80</v>
      </c>
      <c r="AY120" s="21" t="s">
        <v>138</v>
      </c>
      <c r="BE120" s="212">
        <f t="shared" si="4"/>
        <v>0</v>
      </c>
      <c r="BF120" s="212">
        <f t="shared" si="5"/>
        <v>0</v>
      </c>
      <c r="BG120" s="212">
        <f t="shared" si="6"/>
        <v>0</v>
      </c>
      <c r="BH120" s="212">
        <f t="shared" si="7"/>
        <v>0</v>
      </c>
      <c r="BI120" s="212">
        <f t="shared" si="8"/>
        <v>0</v>
      </c>
      <c r="BJ120" s="21" t="s">
        <v>80</v>
      </c>
      <c r="BK120" s="212">
        <f t="shared" si="9"/>
        <v>0</v>
      </c>
      <c r="BL120" s="21" t="s">
        <v>169</v>
      </c>
      <c r="BM120" s="21" t="s">
        <v>1072</v>
      </c>
    </row>
    <row r="121" spans="2:65" s="1" customFormat="1" ht="16.5" customHeight="1">
      <c r="B121" s="38"/>
      <c r="C121" s="200" t="s">
        <v>726</v>
      </c>
      <c r="D121" s="200" t="s">
        <v>136</v>
      </c>
      <c r="E121" s="201" t="s">
        <v>1073</v>
      </c>
      <c r="F121" s="202" t="s">
        <v>1074</v>
      </c>
      <c r="G121" s="203" t="s">
        <v>144</v>
      </c>
      <c r="H121" s="204">
        <v>170</v>
      </c>
      <c r="I121" s="205">
        <v>0</v>
      </c>
      <c r="J121" s="206">
        <f t="shared" si="0"/>
        <v>0</v>
      </c>
      <c r="K121" s="202" t="s">
        <v>21</v>
      </c>
      <c r="L121" s="207"/>
      <c r="M121" s="208" t="s">
        <v>21</v>
      </c>
      <c r="N121" s="209" t="s">
        <v>44</v>
      </c>
      <c r="O121" s="39"/>
      <c r="P121" s="210">
        <f t="shared" si="1"/>
        <v>0</v>
      </c>
      <c r="Q121" s="210">
        <v>0</v>
      </c>
      <c r="R121" s="210">
        <f t="shared" si="2"/>
        <v>0</v>
      </c>
      <c r="S121" s="210">
        <v>0</v>
      </c>
      <c r="T121" s="211">
        <f t="shared" si="3"/>
        <v>0</v>
      </c>
      <c r="AR121" s="21" t="s">
        <v>225</v>
      </c>
      <c r="AT121" s="21" t="s">
        <v>136</v>
      </c>
      <c r="AU121" s="21" t="s">
        <v>80</v>
      </c>
      <c r="AY121" s="21" t="s">
        <v>138</v>
      </c>
      <c r="BE121" s="212">
        <f t="shared" si="4"/>
        <v>0</v>
      </c>
      <c r="BF121" s="212">
        <f t="shared" si="5"/>
        <v>0</v>
      </c>
      <c r="BG121" s="212">
        <f t="shared" si="6"/>
        <v>0</v>
      </c>
      <c r="BH121" s="212">
        <f t="shared" si="7"/>
        <v>0</v>
      </c>
      <c r="BI121" s="212">
        <f t="shared" si="8"/>
        <v>0</v>
      </c>
      <c r="BJ121" s="21" t="s">
        <v>80</v>
      </c>
      <c r="BK121" s="212">
        <f t="shared" si="9"/>
        <v>0</v>
      </c>
      <c r="BL121" s="21" t="s">
        <v>169</v>
      </c>
      <c r="BM121" s="21" t="s">
        <v>1075</v>
      </c>
    </row>
    <row r="122" spans="2:65" s="1" customFormat="1" ht="16.5" customHeight="1">
      <c r="B122" s="38"/>
      <c r="C122" s="200" t="s">
        <v>730</v>
      </c>
      <c r="D122" s="200" t="s">
        <v>136</v>
      </c>
      <c r="E122" s="201" t="s">
        <v>1076</v>
      </c>
      <c r="F122" s="202" t="s">
        <v>1077</v>
      </c>
      <c r="G122" s="203" t="s">
        <v>144</v>
      </c>
      <c r="H122" s="204">
        <v>1</v>
      </c>
      <c r="I122" s="205">
        <v>0</v>
      </c>
      <c r="J122" s="206">
        <f t="shared" si="0"/>
        <v>0</v>
      </c>
      <c r="K122" s="202" t="s">
        <v>21</v>
      </c>
      <c r="L122" s="207"/>
      <c r="M122" s="208" t="s">
        <v>21</v>
      </c>
      <c r="N122" s="209" t="s">
        <v>44</v>
      </c>
      <c r="O122" s="39"/>
      <c r="P122" s="210">
        <f t="shared" si="1"/>
        <v>0</v>
      </c>
      <c r="Q122" s="210">
        <v>0</v>
      </c>
      <c r="R122" s="210">
        <f t="shared" si="2"/>
        <v>0</v>
      </c>
      <c r="S122" s="210">
        <v>0</v>
      </c>
      <c r="T122" s="211">
        <f t="shared" si="3"/>
        <v>0</v>
      </c>
      <c r="AR122" s="21" t="s">
        <v>225</v>
      </c>
      <c r="AT122" s="21" t="s">
        <v>136</v>
      </c>
      <c r="AU122" s="21" t="s">
        <v>80</v>
      </c>
      <c r="AY122" s="21" t="s">
        <v>138</v>
      </c>
      <c r="BE122" s="212">
        <f t="shared" si="4"/>
        <v>0</v>
      </c>
      <c r="BF122" s="212">
        <f t="shared" si="5"/>
        <v>0</v>
      </c>
      <c r="BG122" s="212">
        <f t="shared" si="6"/>
        <v>0</v>
      </c>
      <c r="BH122" s="212">
        <f t="shared" si="7"/>
        <v>0</v>
      </c>
      <c r="BI122" s="212">
        <f t="shared" si="8"/>
        <v>0</v>
      </c>
      <c r="BJ122" s="21" t="s">
        <v>80</v>
      </c>
      <c r="BK122" s="212">
        <f t="shared" si="9"/>
        <v>0</v>
      </c>
      <c r="BL122" s="21" t="s">
        <v>169</v>
      </c>
      <c r="BM122" s="21" t="s">
        <v>1078</v>
      </c>
    </row>
    <row r="123" spans="2:65" s="1" customFormat="1" ht="27">
      <c r="B123" s="38"/>
      <c r="C123" s="60"/>
      <c r="D123" s="222" t="s">
        <v>199</v>
      </c>
      <c r="E123" s="60"/>
      <c r="F123" s="223" t="s">
        <v>1079</v>
      </c>
      <c r="G123" s="60"/>
      <c r="H123" s="60"/>
      <c r="I123" s="169"/>
      <c r="J123" s="60"/>
      <c r="K123" s="60"/>
      <c r="L123" s="58"/>
      <c r="M123" s="224"/>
      <c r="N123" s="39"/>
      <c r="O123" s="39"/>
      <c r="P123" s="39"/>
      <c r="Q123" s="39"/>
      <c r="R123" s="39"/>
      <c r="S123" s="39"/>
      <c r="T123" s="75"/>
      <c r="AT123" s="21" t="s">
        <v>199</v>
      </c>
      <c r="AU123" s="21" t="s">
        <v>80</v>
      </c>
    </row>
    <row r="124" spans="2:65" s="1" customFormat="1" ht="16.5" customHeight="1">
      <c r="B124" s="38"/>
      <c r="C124" s="200" t="s">
        <v>734</v>
      </c>
      <c r="D124" s="200" t="s">
        <v>136</v>
      </c>
      <c r="E124" s="201" t="s">
        <v>1080</v>
      </c>
      <c r="F124" s="202" t="s">
        <v>1081</v>
      </c>
      <c r="G124" s="203" t="s">
        <v>144</v>
      </c>
      <c r="H124" s="204">
        <v>1</v>
      </c>
      <c r="I124" s="205">
        <v>0</v>
      </c>
      <c r="J124" s="206">
        <f>ROUND(I124*H124,2)</f>
        <v>0</v>
      </c>
      <c r="K124" s="202" t="s">
        <v>21</v>
      </c>
      <c r="L124" s="207"/>
      <c r="M124" s="208" t="s">
        <v>21</v>
      </c>
      <c r="N124" s="209" t="s">
        <v>44</v>
      </c>
      <c r="O124" s="39"/>
      <c r="P124" s="210">
        <f>O124*H124</f>
        <v>0</v>
      </c>
      <c r="Q124" s="210">
        <v>0</v>
      </c>
      <c r="R124" s="210">
        <f>Q124*H124</f>
        <v>0</v>
      </c>
      <c r="S124" s="210">
        <v>0</v>
      </c>
      <c r="T124" s="211">
        <f>S124*H124</f>
        <v>0</v>
      </c>
      <c r="AR124" s="21" t="s">
        <v>225</v>
      </c>
      <c r="AT124" s="21" t="s">
        <v>136</v>
      </c>
      <c r="AU124" s="21" t="s">
        <v>80</v>
      </c>
      <c r="AY124" s="21" t="s">
        <v>138</v>
      </c>
      <c r="BE124" s="212">
        <f>IF(N124="základní",J124,0)</f>
        <v>0</v>
      </c>
      <c r="BF124" s="212">
        <f>IF(N124="snížená",J124,0)</f>
        <v>0</v>
      </c>
      <c r="BG124" s="212">
        <f>IF(N124="zákl. přenesená",J124,0)</f>
        <v>0</v>
      </c>
      <c r="BH124" s="212">
        <f>IF(N124="sníž. přenesená",J124,0)</f>
        <v>0</v>
      </c>
      <c r="BI124" s="212">
        <f>IF(N124="nulová",J124,0)</f>
        <v>0</v>
      </c>
      <c r="BJ124" s="21" t="s">
        <v>80</v>
      </c>
      <c r="BK124" s="212">
        <f>ROUND(I124*H124,2)</f>
        <v>0</v>
      </c>
      <c r="BL124" s="21" t="s">
        <v>169</v>
      </c>
      <c r="BM124" s="21" t="s">
        <v>1082</v>
      </c>
    </row>
    <row r="125" spans="2:65" s="1" customFormat="1" ht="27">
      <c r="B125" s="38"/>
      <c r="C125" s="60"/>
      <c r="D125" s="222" t="s">
        <v>199</v>
      </c>
      <c r="E125" s="60"/>
      <c r="F125" s="223" t="s">
        <v>1083</v>
      </c>
      <c r="G125" s="60"/>
      <c r="H125" s="60"/>
      <c r="I125" s="169"/>
      <c r="J125" s="60"/>
      <c r="K125" s="60"/>
      <c r="L125" s="58"/>
      <c r="M125" s="224"/>
      <c r="N125" s="39"/>
      <c r="O125" s="39"/>
      <c r="P125" s="39"/>
      <c r="Q125" s="39"/>
      <c r="R125" s="39"/>
      <c r="S125" s="39"/>
      <c r="T125" s="75"/>
      <c r="AT125" s="21" t="s">
        <v>199</v>
      </c>
      <c r="AU125" s="21" t="s">
        <v>80</v>
      </c>
    </row>
    <row r="126" spans="2:65" s="1" customFormat="1" ht="16.5" customHeight="1">
      <c r="B126" s="38"/>
      <c r="C126" s="200" t="s">
        <v>738</v>
      </c>
      <c r="D126" s="200" t="s">
        <v>136</v>
      </c>
      <c r="E126" s="201" t="s">
        <v>1084</v>
      </c>
      <c r="F126" s="202" t="s">
        <v>1085</v>
      </c>
      <c r="G126" s="203" t="s">
        <v>144</v>
      </c>
      <c r="H126" s="204">
        <v>1</v>
      </c>
      <c r="I126" s="205">
        <v>0</v>
      </c>
      <c r="J126" s="206">
        <f>ROUND(I126*H126,2)</f>
        <v>0</v>
      </c>
      <c r="K126" s="202" t="s">
        <v>21</v>
      </c>
      <c r="L126" s="207"/>
      <c r="M126" s="208" t="s">
        <v>21</v>
      </c>
      <c r="N126" s="209" t="s">
        <v>44</v>
      </c>
      <c r="O126" s="39"/>
      <c r="P126" s="210">
        <f>O126*H126</f>
        <v>0</v>
      </c>
      <c r="Q126" s="210">
        <v>0</v>
      </c>
      <c r="R126" s="210">
        <f>Q126*H126</f>
        <v>0</v>
      </c>
      <c r="S126" s="210">
        <v>0</v>
      </c>
      <c r="T126" s="211">
        <f>S126*H126</f>
        <v>0</v>
      </c>
      <c r="AR126" s="21" t="s">
        <v>225</v>
      </c>
      <c r="AT126" s="21" t="s">
        <v>136</v>
      </c>
      <c r="AU126" s="21" t="s">
        <v>80</v>
      </c>
      <c r="AY126" s="21" t="s">
        <v>138</v>
      </c>
      <c r="BE126" s="212">
        <f>IF(N126="základní",J126,0)</f>
        <v>0</v>
      </c>
      <c r="BF126" s="212">
        <f>IF(N126="snížená",J126,0)</f>
        <v>0</v>
      </c>
      <c r="BG126" s="212">
        <f>IF(N126="zákl. přenesená",J126,0)</f>
        <v>0</v>
      </c>
      <c r="BH126" s="212">
        <f>IF(N126="sníž. přenesená",J126,0)</f>
        <v>0</v>
      </c>
      <c r="BI126" s="212">
        <f>IF(N126="nulová",J126,0)</f>
        <v>0</v>
      </c>
      <c r="BJ126" s="21" t="s">
        <v>80</v>
      </c>
      <c r="BK126" s="212">
        <f>ROUND(I126*H126,2)</f>
        <v>0</v>
      </c>
      <c r="BL126" s="21" t="s">
        <v>169</v>
      </c>
      <c r="BM126" s="21" t="s">
        <v>1086</v>
      </c>
    </row>
    <row r="127" spans="2:65" s="1" customFormat="1" ht="27">
      <c r="B127" s="38"/>
      <c r="C127" s="60"/>
      <c r="D127" s="222" t="s">
        <v>199</v>
      </c>
      <c r="E127" s="60"/>
      <c r="F127" s="223" t="s">
        <v>1087</v>
      </c>
      <c r="G127" s="60"/>
      <c r="H127" s="60"/>
      <c r="I127" s="169"/>
      <c r="J127" s="60"/>
      <c r="K127" s="60"/>
      <c r="L127" s="58"/>
      <c r="M127" s="224"/>
      <c r="N127" s="39"/>
      <c r="O127" s="39"/>
      <c r="P127" s="39"/>
      <c r="Q127" s="39"/>
      <c r="R127" s="39"/>
      <c r="S127" s="39"/>
      <c r="T127" s="75"/>
      <c r="AT127" s="21" t="s">
        <v>199</v>
      </c>
      <c r="AU127" s="21" t="s">
        <v>80</v>
      </c>
    </row>
    <row r="128" spans="2:65" s="1" customFormat="1" ht="16.5" customHeight="1">
      <c r="B128" s="38"/>
      <c r="C128" s="200" t="s">
        <v>742</v>
      </c>
      <c r="D128" s="200" t="s">
        <v>136</v>
      </c>
      <c r="E128" s="201" t="s">
        <v>1088</v>
      </c>
      <c r="F128" s="202" t="s">
        <v>1089</v>
      </c>
      <c r="G128" s="203" t="s">
        <v>144</v>
      </c>
      <c r="H128" s="204">
        <v>1</v>
      </c>
      <c r="I128" s="205">
        <v>0</v>
      </c>
      <c r="J128" s="206">
        <f>ROUND(I128*H128,2)</f>
        <v>0</v>
      </c>
      <c r="K128" s="202" t="s">
        <v>21</v>
      </c>
      <c r="L128" s="207"/>
      <c r="M128" s="208" t="s">
        <v>21</v>
      </c>
      <c r="N128" s="209" t="s">
        <v>44</v>
      </c>
      <c r="O128" s="39"/>
      <c r="P128" s="210">
        <f>O128*H128</f>
        <v>0</v>
      </c>
      <c r="Q128" s="210">
        <v>0</v>
      </c>
      <c r="R128" s="210">
        <f>Q128*H128</f>
        <v>0</v>
      </c>
      <c r="S128" s="210">
        <v>0</v>
      </c>
      <c r="T128" s="211">
        <f>S128*H128</f>
        <v>0</v>
      </c>
      <c r="AR128" s="21" t="s">
        <v>225</v>
      </c>
      <c r="AT128" s="21" t="s">
        <v>136</v>
      </c>
      <c r="AU128" s="21" t="s">
        <v>80</v>
      </c>
      <c r="AY128" s="21" t="s">
        <v>138</v>
      </c>
      <c r="BE128" s="212">
        <f>IF(N128="základní",J128,0)</f>
        <v>0</v>
      </c>
      <c r="BF128" s="212">
        <f>IF(N128="snížená",J128,0)</f>
        <v>0</v>
      </c>
      <c r="BG128" s="212">
        <f>IF(N128="zákl. přenesená",J128,0)</f>
        <v>0</v>
      </c>
      <c r="BH128" s="212">
        <f>IF(N128="sníž. přenesená",J128,0)</f>
        <v>0</v>
      </c>
      <c r="BI128" s="212">
        <f>IF(N128="nulová",J128,0)</f>
        <v>0</v>
      </c>
      <c r="BJ128" s="21" t="s">
        <v>80</v>
      </c>
      <c r="BK128" s="212">
        <f>ROUND(I128*H128,2)</f>
        <v>0</v>
      </c>
      <c r="BL128" s="21" t="s">
        <v>169</v>
      </c>
      <c r="BM128" s="21" t="s">
        <v>1090</v>
      </c>
    </row>
    <row r="129" spans="2:65" s="1" customFormat="1" ht="27">
      <c r="B129" s="38"/>
      <c r="C129" s="60"/>
      <c r="D129" s="222" t="s">
        <v>199</v>
      </c>
      <c r="E129" s="60"/>
      <c r="F129" s="223" t="s">
        <v>1091</v>
      </c>
      <c r="G129" s="60"/>
      <c r="H129" s="60"/>
      <c r="I129" s="169"/>
      <c r="J129" s="60"/>
      <c r="K129" s="60"/>
      <c r="L129" s="58"/>
      <c r="M129" s="224"/>
      <c r="N129" s="39"/>
      <c r="O129" s="39"/>
      <c r="P129" s="39"/>
      <c r="Q129" s="39"/>
      <c r="R129" s="39"/>
      <c r="S129" s="39"/>
      <c r="T129" s="75"/>
      <c r="AT129" s="21" t="s">
        <v>199</v>
      </c>
      <c r="AU129" s="21" t="s">
        <v>80</v>
      </c>
    </row>
    <row r="130" spans="2:65" s="1" customFormat="1" ht="25.5" customHeight="1">
      <c r="B130" s="38"/>
      <c r="C130" s="200" t="s">
        <v>377</v>
      </c>
      <c r="D130" s="200" t="s">
        <v>136</v>
      </c>
      <c r="E130" s="201" t="s">
        <v>1092</v>
      </c>
      <c r="F130" s="202" t="s">
        <v>1093</v>
      </c>
      <c r="G130" s="203" t="s">
        <v>144</v>
      </c>
      <c r="H130" s="204">
        <v>5</v>
      </c>
      <c r="I130" s="205">
        <v>0</v>
      </c>
      <c r="J130" s="206">
        <f t="shared" ref="J130:J136" si="10">ROUND(I130*H130,2)</f>
        <v>0</v>
      </c>
      <c r="K130" s="202" t="s">
        <v>145</v>
      </c>
      <c r="L130" s="207"/>
      <c r="M130" s="208" t="s">
        <v>21</v>
      </c>
      <c r="N130" s="209" t="s">
        <v>44</v>
      </c>
      <c r="O130" s="39"/>
      <c r="P130" s="210">
        <f t="shared" ref="P130:P136" si="11">O130*H130</f>
        <v>0</v>
      </c>
      <c r="Q130" s="210">
        <v>0</v>
      </c>
      <c r="R130" s="210">
        <f t="shared" ref="R130:R136" si="12">Q130*H130</f>
        <v>0</v>
      </c>
      <c r="S130" s="210">
        <v>0</v>
      </c>
      <c r="T130" s="211">
        <f t="shared" ref="T130:T136" si="13">S130*H130</f>
        <v>0</v>
      </c>
      <c r="AR130" s="21" t="s">
        <v>173</v>
      </c>
      <c r="AT130" s="21" t="s">
        <v>136</v>
      </c>
      <c r="AU130" s="21" t="s">
        <v>80</v>
      </c>
      <c r="AY130" s="21" t="s">
        <v>138</v>
      </c>
      <c r="BE130" s="212">
        <f t="shared" ref="BE130:BE136" si="14">IF(N130="základní",J130,0)</f>
        <v>0</v>
      </c>
      <c r="BF130" s="212">
        <f t="shared" ref="BF130:BF136" si="15">IF(N130="snížená",J130,0)</f>
        <v>0</v>
      </c>
      <c r="BG130" s="212">
        <f t="shared" ref="BG130:BG136" si="16">IF(N130="zákl. přenesená",J130,0)</f>
        <v>0</v>
      </c>
      <c r="BH130" s="212">
        <f t="shared" ref="BH130:BH136" si="17">IF(N130="sníž. přenesená",J130,0)</f>
        <v>0</v>
      </c>
      <c r="BI130" s="212">
        <f t="shared" ref="BI130:BI136" si="18">IF(N130="nulová",J130,0)</f>
        <v>0</v>
      </c>
      <c r="BJ130" s="21" t="s">
        <v>80</v>
      </c>
      <c r="BK130" s="212">
        <f t="shared" ref="BK130:BK136" si="19">ROUND(I130*H130,2)</f>
        <v>0</v>
      </c>
      <c r="BL130" s="21" t="s">
        <v>173</v>
      </c>
      <c r="BM130" s="21" t="s">
        <v>1094</v>
      </c>
    </row>
    <row r="131" spans="2:65" s="1" customFormat="1" ht="25.5" customHeight="1">
      <c r="B131" s="38"/>
      <c r="C131" s="200" t="s">
        <v>225</v>
      </c>
      <c r="D131" s="200" t="s">
        <v>136</v>
      </c>
      <c r="E131" s="201" t="s">
        <v>1095</v>
      </c>
      <c r="F131" s="202" t="s">
        <v>1096</v>
      </c>
      <c r="G131" s="203" t="s">
        <v>144</v>
      </c>
      <c r="H131" s="204">
        <v>5</v>
      </c>
      <c r="I131" s="205">
        <v>0</v>
      </c>
      <c r="J131" s="206">
        <f t="shared" si="10"/>
        <v>0</v>
      </c>
      <c r="K131" s="202" t="s">
        <v>145</v>
      </c>
      <c r="L131" s="207"/>
      <c r="M131" s="208" t="s">
        <v>21</v>
      </c>
      <c r="N131" s="209" t="s">
        <v>44</v>
      </c>
      <c r="O131" s="39"/>
      <c r="P131" s="210">
        <f t="shared" si="11"/>
        <v>0</v>
      </c>
      <c r="Q131" s="210">
        <v>0</v>
      </c>
      <c r="R131" s="210">
        <f t="shared" si="12"/>
        <v>0</v>
      </c>
      <c r="S131" s="210">
        <v>0</v>
      </c>
      <c r="T131" s="211">
        <f t="shared" si="13"/>
        <v>0</v>
      </c>
      <c r="AR131" s="21" t="s">
        <v>173</v>
      </c>
      <c r="AT131" s="21" t="s">
        <v>136</v>
      </c>
      <c r="AU131" s="21" t="s">
        <v>80</v>
      </c>
      <c r="AY131" s="21" t="s">
        <v>138</v>
      </c>
      <c r="BE131" s="212">
        <f t="shared" si="14"/>
        <v>0</v>
      </c>
      <c r="BF131" s="212">
        <f t="shared" si="15"/>
        <v>0</v>
      </c>
      <c r="BG131" s="212">
        <f t="shared" si="16"/>
        <v>0</v>
      </c>
      <c r="BH131" s="212">
        <f t="shared" si="17"/>
        <v>0</v>
      </c>
      <c r="BI131" s="212">
        <f t="shared" si="18"/>
        <v>0</v>
      </c>
      <c r="BJ131" s="21" t="s">
        <v>80</v>
      </c>
      <c r="BK131" s="212">
        <f t="shared" si="19"/>
        <v>0</v>
      </c>
      <c r="BL131" s="21" t="s">
        <v>173</v>
      </c>
      <c r="BM131" s="21" t="s">
        <v>1097</v>
      </c>
    </row>
    <row r="132" spans="2:65" s="1" customFormat="1" ht="25.5" customHeight="1">
      <c r="B132" s="38"/>
      <c r="C132" s="200" t="s">
        <v>384</v>
      </c>
      <c r="D132" s="200" t="s">
        <v>136</v>
      </c>
      <c r="E132" s="201" t="s">
        <v>1098</v>
      </c>
      <c r="F132" s="202" t="s">
        <v>1099</v>
      </c>
      <c r="G132" s="203" t="s">
        <v>144</v>
      </c>
      <c r="H132" s="204">
        <v>5</v>
      </c>
      <c r="I132" s="205">
        <v>0</v>
      </c>
      <c r="J132" s="206">
        <f t="shared" si="10"/>
        <v>0</v>
      </c>
      <c r="K132" s="202" t="s">
        <v>145</v>
      </c>
      <c r="L132" s="207"/>
      <c r="M132" s="208" t="s">
        <v>21</v>
      </c>
      <c r="N132" s="209" t="s">
        <v>44</v>
      </c>
      <c r="O132" s="39"/>
      <c r="P132" s="210">
        <f t="shared" si="11"/>
        <v>0</v>
      </c>
      <c r="Q132" s="210">
        <v>0</v>
      </c>
      <c r="R132" s="210">
        <f t="shared" si="12"/>
        <v>0</v>
      </c>
      <c r="S132" s="210">
        <v>0</v>
      </c>
      <c r="T132" s="211">
        <f t="shared" si="13"/>
        <v>0</v>
      </c>
      <c r="AR132" s="21" t="s">
        <v>173</v>
      </c>
      <c r="AT132" s="21" t="s">
        <v>136</v>
      </c>
      <c r="AU132" s="21" t="s">
        <v>80</v>
      </c>
      <c r="AY132" s="21" t="s">
        <v>138</v>
      </c>
      <c r="BE132" s="212">
        <f t="shared" si="14"/>
        <v>0</v>
      </c>
      <c r="BF132" s="212">
        <f t="shared" si="15"/>
        <v>0</v>
      </c>
      <c r="BG132" s="212">
        <f t="shared" si="16"/>
        <v>0</v>
      </c>
      <c r="BH132" s="212">
        <f t="shared" si="17"/>
        <v>0</v>
      </c>
      <c r="BI132" s="212">
        <f t="shared" si="18"/>
        <v>0</v>
      </c>
      <c r="BJ132" s="21" t="s">
        <v>80</v>
      </c>
      <c r="BK132" s="212">
        <f t="shared" si="19"/>
        <v>0</v>
      </c>
      <c r="BL132" s="21" t="s">
        <v>173</v>
      </c>
      <c r="BM132" s="21" t="s">
        <v>1100</v>
      </c>
    </row>
    <row r="133" spans="2:65" s="1" customFormat="1" ht="25.5" customHeight="1">
      <c r="B133" s="38"/>
      <c r="C133" s="200" t="s">
        <v>388</v>
      </c>
      <c r="D133" s="200" t="s">
        <v>136</v>
      </c>
      <c r="E133" s="201" t="s">
        <v>1101</v>
      </c>
      <c r="F133" s="202" t="s">
        <v>1102</v>
      </c>
      <c r="G133" s="203" t="s">
        <v>144</v>
      </c>
      <c r="H133" s="204">
        <v>35</v>
      </c>
      <c r="I133" s="205">
        <v>0</v>
      </c>
      <c r="J133" s="206">
        <f t="shared" si="10"/>
        <v>0</v>
      </c>
      <c r="K133" s="202" t="s">
        <v>145</v>
      </c>
      <c r="L133" s="207"/>
      <c r="M133" s="208" t="s">
        <v>21</v>
      </c>
      <c r="N133" s="209" t="s">
        <v>44</v>
      </c>
      <c r="O133" s="39"/>
      <c r="P133" s="210">
        <f t="shared" si="11"/>
        <v>0</v>
      </c>
      <c r="Q133" s="210">
        <v>0</v>
      </c>
      <c r="R133" s="210">
        <f t="shared" si="12"/>
        <v>0</v>
      </c>
      <c r="S133" s="210">
        <v>0</v>
      </c>
      <c r="T133" s="211">
        <f t="shared" si="13"/>
        <v>0</v>
      </c>
      <c r="AR133" s="21" t="s">
        <v>173</v>
      </c>
      <c r="AT133" s="21" t="s">
        <v>136</v>
      </c>
      <c r="AU133" s="21" t="s">
        <v>80</v>
      </c>
      <c r="AY133" s="21" t="s">
        <v>138</v>
      </c>
      <c r="BE133" s="212">
        <f t="shared" si="14"/>
        <v>0</v>
      </c>
      <c r="BF133" s="212">
        <f t="shared" si="15"/>
        <v>0</v>
      </c>
      <c r="BG133" s="212">
        <f t="shared" si="16"/>
        <v>0</v>
      </c>
      <c r="BH133" s="212">
        <f t="shared" si="17"/>
        <v>0</v>
      </c>
      <c r="BI133" s="212">
        <f t="shared" si="18"/>
        <v>0</v>
      </c>
      <c r="BJ133" s="21" t="s">
        <v>80</v>
      </c>
      <c r="BK133" s="212">
        <f t="shared" si="19"/>
        <v>0</v>
      </c>
      <c r="BL133" s="21" t="s">
        <v>173</v>
      </c>
      <c r="BM133" s="21" t="s">
        <v>1103</v>
      </c>
    </row>
    <row r="134" spans="2:65" s="1" customFormat="1" ht="25.5" customHeight="1">
      <c r="B134" s="38"/>
      <c r="C134" s="200" t="s">
        <v>392</v>
      </c>
      <c r="D134" s="200" t="s">
        <v>136</v>
      </c>
      <c r="E134" s="201" t="s">
        <v>1104</v>
      </c>
      <c r="F134" s="202" t="s">
        <v>1105</v>
      </c>
      <c r="G134" s="203" t="s">
        <v>144</v>
      </c>
      <c r="H134" s="204">
        <v>2</v>
      </c>
      <c r="I134" s="205">
        <v>0</v>
      </c>
      <c r="J134" s="206">
        <f t="shared" si="10"/>
        <v>0</v>
      </c>
      <c r="K134" s="202" t="s">
        <v>145</v>
      </c>
      <c r="L134" s="207"/>
      <c r="M134" s="208" t="s">
        <v>21</v>
      </c>
      <c r="N134" s="209" t="s">
        <v>44</v>
      </c>
      <c r="O134" s="39"/>
      <c r="P134" s="210">
        <f t="shared" si="11"/>
        <v>0</v>
      </c>
      <c r="Q134" s="210">
        <v>0</v>
      </c>
      <c r="R134" s="210">
        <f t="shared" si="12"/>
        <v>0</v>
      </c>
      <c r="S134" s="210">
        <v>0</v>
      </c>
      <c r="T134" s="211">
        <f t="shared" si="13"/>
        <v>0</v>
      </c>
      <c r="AR134" s="21" t="s">
        <v>173</v>
      </c>
      <c r="AT134" s="21" t="s">
        <v>136</v>
      </c>
      <c r="AU134" s="21" t="s">
        <v>80</v>
      </c>
      <c r="AY134" s="21" t="s">
        <v>138</v>
      </c>
      <c r="BE134" s="212">
        <f t="shared" si="14"/>
        <v>0</v>
      </c>
      <c r="BF134" s="212">
        <f t="shared" si="15"/>
        <v>0</v>
      </c>
      <c r="BG134" s="212">
        <f t="shared" si="16"/>
        <v>0</v>
      </c>
      <c r="BH134" s="212">
        <f t="shared" si="17"/>
        <v>0</v>
      </c>
      <c r="BI134" s="212">
        <f t="shared" si="18"/>
        <v>0</v>
      </c>
      <c r="BJ134" s="21" t="s">
        <v>80</v>
      </c>
      <c r="BK134" s="212">
        <f t="shared" si="19"/>
        <v>0</v>
      </c>
      <c r="BL134" s="21" t="s">
        <v>173</v>
      </c>
      <c r="BM134" s="21" t="s">
        <v>1106</v>
      </c>
    </row>
    <row r="135" spans="2:65" s="1" customFormat="1" ht="25.5" customHeight="1">
      <c r="B135" s="38"/>
      <c r="C135" s="200" t="s">
        <v>327</v>
      </c>
      <c r="D135" s="200" t="s">
        <v>136</v>
      </c>
      <c r="E135" s="201" t="s">
        <v>1107</v>
      </c>
      <c r="F135" s="202" t="s">
        <v>1108</v>
      </c>
      <c r="G135" s="203" t="s">
        <v>144</v>
      </c>
      <c r="H135" s="204">
        <v>10</v>
      </c>
      <c r="I135" s="205">
        <v>0</v>
      </c>
      <c r="J135" s="206">
        <f t="shared" si="10"/>
        <v>0</v>
      </c>
      <c r="K135" s="202" t="s">
        <v>145</v>
      </c>
      <c r="L135" s="207"/>
      <c r="M135" s="208" t="s">
        <v>21</v>
      </c>
      <c r="N135" s="209" t="s">
        <v>44</v>
      </c>
      <c r="O135" s="39"/>
      <c r="P135" s="210">
        <f t="shared" si="11"/>
        <v>0</v>
      </c>
      <c r="Q135" s="210">
        <v>0</v>
      </c>
      <c r="R135" s="210">
        <f t="shared" si="12"/>
        <v>0</v>
      </c>
      <c r="S135" s="210">
        <v>0</v>
      </c>
      <c r="T135" s="211">
        <f t="shared" si="13"/>
        <v>0</v>
      </c>
      <c r="AR135" s="21" t="s">
        <v>146</v>
      </c>
      <c r="AT135" s="21" t="s">
        <v>136</v>
      </c>
      <c r="AU135" s="21" t="s">
        <v>80</v>
      </c>
      <c r="AY135" s="21" t="s">
        <v>138</v>
      </c>
      <c r="BE135" s="212">
        <f t="shared" si="14"/>
        <v>0</v>
      </c>
      <c r="BF135" s="212">
        <f t="shared" si="15"/>
        <v>0</v>
      </c>
      <c r="BG135" s="212">
        <f t="shared" si="16"/>
        <v>0</v>
      </c>
      <c r="BH135" s="212">
        <f t="shared" si="17"/>
        <v>0</v>
      </c>
      <c r="BI135" s="212">
        <f t="shared" si="18"/>
        <v>0</v>
      </c>
      <c r="BJ135" s="21" t="s">
        <v>80</v>
      </c>
      <c r="BK135" s="212">
        <f t="shared" si="19"/>
        <v>0</v>
      </c>
      <c r="BL135" s="21" t="s">
        <v>146</v>
      </c>
      <c r="BM135" s="21" t="s">
        <v>1109</v>
      </c>
    </row>
    <row r="136" spans="2:65" s="1" customFormat="1" ht="25.5" customHeight="1">
      <c r="B136" s="38"/>
      <c r="C136" s="200" t="s">
        <v>331</v>
      </c>
      <c r="D136" s="200" t="s">
        <v>136</v>
      </c>
      <c r="E136" s="201" t="s">
        <v>1110</v>
      </c>
      <c r="F136" s="202" t="s">
        <v>1111</v>
      </c>
      <c r="G136" s="203" t="s">
        <v>144</v>
      </c>
      <c r="H136" s="204">
        <v>16</v>
      </c>
      <c r="I136" s="205">
        <v>0</v>
      </c>
      <c r="J136" s="206">
        <f t="shared" si="10"/>
        <v>0</v>
      </c>
      <c r="K136" s="202" t="s">
        <v>145</v>
      </c>
      <c r="L136" s="207"/>
      <c r="M136" s="208" t="s">
        <v>21</v>
      </c>
      <c r="N136" s="225" t="s">
        <v>44</v>
      </c>
      <c r="O136" s="226"/>
      <c r="P136" s="227">
        <f t="shared" si="11"/>
        <v>0</v>
      </c>
      <c r="Q136" s="227">
        <v>0</v>
      </c>
      <c r="R136" s="227">
        <f t="shared" si="12"/>
        <v>0</v>
      </c>
      <c r="S136" s="227">
        <v>0</v>
      </c>
      <c r="T136" s="228">
        <f t="shared" si="13"/>
        <v>0</v>
      </c>
      <c r="AR136" s="21" t="s">
        <v>146</v>
      </c>
      <c r="AT136" s="21" t="s">
        <v>136</v>
      </c>
      <c r="AU136" s="21" t="s">
        <v>80</v>
      </c>
      <c r="AY136" s="21" t="s">
        <v>138</v>
      </c>
      <c r="BE136" s="212">
        <f t="shared" si="14"/>
        <v>0</v>
      </c>
      <c r="BF136" s="212">
        <f t="shared" si="15"/>
        <v>0</v>
      </c>
      <c r="BG136" s="212">
        <f t="shared" si="16"/>
        <v>0</v>
      </c>
      <c r="BH136" s="212">
        <f t="shared" si="17"/>
        <v>0</v>
      </c>
      <c r="BI136" s="212">
        <f t="shared" si="18"/>
        <v>0</v>
      </c>
      <c r="BJ136" s="21" t="s">
        <v>80</v>
      </c>
      <c r="BK136" s="212">
        <f t="shared" si="19"/>
        <v>0</v>
      </c>
      <c r="BL136" s="21" t="s">
        <v>146</v>
      </c>
      <c r="BM136" s="21" t="s">
        <v>1112</v>
      </c>
    </row>
    <row r="137" spans="2:65" s="1" customFormat="1" ht="6.95" customHeight="1">
      <c r="B137" s="53"/>
      <c r="C137" s="54"/>
      <c r="D137" s="54"/>
      <c r="E137" s="54"/>
      <c r="F137" s="54"/>
      <c r="G137" s="54"/>
      <c r="H137" s="54"/>
      <c r="I137" s="145"/>
      <c r="J137" s="54"/>
      <c r="K137" s="54"/>
      <c r="L137" s="58"/>
    </row>
  </sheetData>
  <sheetProtection algorithmName="SHA-512" hashValue="jF+yUaF6yEBXIztlRBdW8Bx5dlGRl6XiJDoEf02Rxz40zK2a+mkxt9iZCoCVko7CUiA2z9eLzgtVnjonksXGgA==" saltValue="+mfC9Z3Q9litG+pQcOItL8hiVrUueXAu0yRkvSNtAc3CbdShzRSOpaqybAoxffQTjJJU2a3oIXyhqVE5R6c/ig==" spinCount="100000" sheet="1" objects="1" scenarios="1" formatColumns="0" formatRows="0" autoFilter="0"/>
  <autoFilter ref="C82:K136"/>
  <mergeCells count="13">
    <mergeCell ref="E75:H75"/>
    <mergeCell ref="G1:H1"/>
    <mergeCell ref="L2:V2"/>
    <mergeCell ref="E49:H49"/>
    <mergeCell ref="E51:H51"/>
    <mergeCell ref="J55:J56"/>
    <mergeCell ref="E71:H71"/>
    <mergeCell ref="E73:H73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8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3"/>
  <sheetViews>
    <sheetView showGridLines="0" workbookViewId="0">
      <pane ySplit="1" topLeftCell="A74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7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8"/>
      <c r="B1" s="118"/>
      <c r="C1" s="118"/>
      <c r="D1" s="119" t="s">
        <v>1</v>
      </c>
      <c r="E1" s="118"/>
      <c r="F1" s="120" t="s">
        <v>104</v>
      </c>
      <c r="G1" s="363" t="s">
        <v>105</v>
      </c>
      <c r="H1" s="363"/>
      <c r="I1" s="121"/>
      <c r="J1" s="120" t="s">
        <v>106</v>
      </c>
      <c r="K1" s="119" t="s">
        <v>107</v>
      </c>
      <c r="L1" s="120" t="s">
        <v>108</v>
      </c>
      <c r="M1" s="120"/>
      <c r="N1" s="120"/>
      <c r="O1" s="120"/>
      <c r="P1" s="120"/>
      <c r="Q1" s="120"/>
      <c r="R1" s="120"/>
      <c r="S1" s="120"/>
      <c r="T1" s="120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spans="1:70" ht="36.950000000000003" customHeight="1">
      <c r="L2" s="354"/>
      <c r="M2" s="354"/>
      <c r="N2" s="354"/>
      <c r="O2" s="354"/>
      <c r="P2" s="354"/>
      <c r="Q2" s="354"/>
      <c r="R2" s="354"/>
      <c r="S2" s="354"/>
      <c r="T2" s="354"/>
      <c r="U2" s="354"/>
      <c r="V2" s="354"/>
      <c r="AT2" s="21" t="s">
        <v>95</v>
      </c>
    </row>
    <row r="3" spans="1:70" ht="6.95" customHeight="1">
      <c r="B3" s="22"/>
      <c r="C3" s="23"/>
      <c r="D3" s="23"/>
      <c r="E3" s="23"/>
      <c r="F3" s="23"/>
      <c r="G3" s="23"/>
      <c r="H3" s="23"/>
      <c r="I3" s="122"/>
      <c r="J3" s="23"/>
      <c r="K3" s="24"/>
      <c r="AT3" s="21" t="s">
        <v>82</v>
      </c>
    </row>
    <row r="4" spans="1:70" ht="36.950000000000003" customHeight="1">
      <c r="B4" s="25"/>
      <c r="C4" s="26"/>
      <c r="D4" s="27" t="s">
        <v>109</v>
      </c>
      <c r="E4" s="26"/>
      <c r="F4" s="26"/>
      <c r="G4" s="26"/>
      <c r="H4" s="26"/>
      <c r="I4" s="123"/>
      <c r="J4" s="26"/>
      <c r="K4" s="28"/>
      <c r="M4" s="29" t="s">
        <v>12</v>
      </c>
      <c r="AT4" s="21" t="s">
        <v>6</v>
      </c>
    </row>
    <row r="5" spans="1:70" ht="6.95" customHeight="1">
      <c r="B5" s="25"/>
      <c r="C5" s="26"/>
      <c r="D5" s="26"/>
      <c r="E5" s="26"/>
      <c r="F5" s="26"/>
      <c r="G5" s="26"/>
      <c r="H5" s="26"/>
      <c r="I5" s="123"/>
      <c r="J5" s="26"/>
      <c r="K5" s="28"/>
    </row>
    <row r="6" spans="1:70">
      <c r="B6" s="25"/>
      <c r="C6" s="26"/>
      <c r="D6" s="34" t="s">
        <v>18</v>
      </c>
      <c r="E6" s="26"/>
      <c r="F6" s="26"/>
      <c r="G6" s="26"/>
      <c r="H6" s="26"/>
      <c r="I6" s="123"/>
      <c r="J6" s="26"/>
      <c r="K6" s="28"/>
    </row>
    <row r="7" spans="1:70" ht="16.5" customHeight="1">
      <c r="B7" s="25"/>
      <c r="C7" s="26"/>
      <c r="D7" s="26"/>
      <c r="E7" s="355" t="str">
        <f>'Rekapitulace stavby'!K6</f>
        <v>Oprava staničního zabezpečovacího zařízení Praha Bubny</v>
      </c>
      <c r="F7" s="356"/>
      <c r="G7" s="356"/>
      <c r="H7" s="356"/>
      <c r="I7" s="123"/>
      <c r="J7" s="26"/>
      <c r="K7" s="28"/>
    </row>
    <row r="8" spans="1:70" s="1" customFormat="1">
      <c r="B8" s="38"/>
      <c r="C8" s="39"/>
      <c r="D8" s="34" t="s">
        <v>110</v>
      </c>
      <c r="E8" s="39"/>
      <c r="F8" s="39"/>
      <c r="G8" s="39"/>
      <c r="H8" s="39"/>
      <c r="I8" s="124"/>
      <c r="J8" s="39"/>
      <c r="K8" s="42"/>
    </row>
    <row r="9" spans="1:70" s="1" customFormat="1" ht="36.950000000000003" customHeight="1">
      <c r="B9" s="38"/>
      <c r="C9" s="39"/>
      <c r="D9" s="39"/>
      <c r="E9" s="358" t="s">
        <v>1113</v>
      </c>
      <c r="F9" s="357"/>
      <c r="G9" s="357"/>
      <c r="H9" s="357"/>
      <c r="I9" s="124"/>
      <c r="J9" s="39"/>
      <c r="K9" s="42"/>
    </row>
    <row r="10" spans="1:70" s="1" customFormat="1" ht="13.5">
      <c r="B10" s="38"/>
      <c r="C10" s="39"/>
      <c r="D10" s="39"/>
      <c r="E10" s="39"/>
      <c r="F10" s="39"/>
      <c r="G10" s="39"/>
      <c r="H10" s="39"/>
      <c r="I10" s="124"/>
      <c r="J10" s="39"/>
      <c r="K10" s="42"/>
    </row>
    <row r="11" spans="1:70" s="1" customFormat="1" ht="14.45" customHeight="1">
      <c r="B11" s="38"/>
      <c r="C11" s="39"/>
      <c r="D11" s="34" t="s">
        <v>20</v>
      </c>
      <c r="E11" s="39"/>
      <c r="F11" s="32" t="s">
        <v>21</v>
      </c>
      <c r="G11" s="39"/>
      <c r="H11" s="39"/>
      <c r="I11" s="125" t="s">
        <v>22</v>
      </c>
      <c r="J11" s="32" t="s">
        <v>21</v>
      </c>
      <c r="K11" s="42"/>
    </row>
    <row r="12" spans="1:70" s="1" customFormat="1" ht="14.45" customHeight="1">
      <c r="B12" s="38"/>
      <c r="C12" s="39"/>
      <c r="D12" s="34" t="s">
        <v>23</v>
      </c>
      <c r="E12" s="39"/>
      <c r="F12" s="32" t="s">
        <v>36</v>
      </c>
      <c r="G12" s="39"/>
      <c r="H12" s="39"/>
      <c r="I12" s="125" t="s">
        <v>25</v>
      </c>
      <c r="J12" s="126" t="str">
        <f>'Rekapitulace stavby'!AN8</f>
        <v>28. 6. 2018</v>
      </c>
      <c r="K12" s="42"/>
    </row>
    <row r="13" spans="1:70" s="1" customFormat="1" ht="10.9" customHeight="1">
      <c r="B13" s="38"/>
      <c r="C13" s="39"/>
      <c r="D13" s="39"/>
      <c r="E13" s="39"/>
      <c r="F13" s="39"/>
      <c r="G13" s="39"/>
      <c r="H13" s="39"/>
      <c r="I13" s="124"/>
      <c r="J13" s="39"/>
      <c r="K13" s="42"/>
    </row>
    <row r="14" spans="1:70" s="1" customFormat="1" ht="14.45" customHeight="1">
      <c r="B14" s="38"/>
      <c r="C14" s="39"/>
      <c r="D14" s="34" t="s">
        <v>27</v>
      </c>
      <c r="E14" s="39"/>
      <c r="F14" s="39"/>
      <c r="G14" s="39"/>
      <c r="H14" s="39"/>
      <c r="I14" s="125" t="s">
        <v>28</v>
      </c>
      <c r="J14" s="32" t="str">
        <f>IF('Rekapitulace stavby'!AN10="","",'Rekapitulace stavby'!AN10)</f>
        <v>70994234</v>
      </c>
      <c r="K14" s="42"/>
    </row>
    <row r="15" spans="1:70" s="1" customFormat="1" ht="18" customHeight="1">
      <c r="B15" s="38"/>
      <c r="C15" s="39"/>
      <c r="D15" s="39"/>
      <c r="E15" s="32" t="str">
        <f>IF('Rekapitulace stavby'!E11="","",'Rekapitulace stavby'!E11)</f>
        <v>Správa železniční dopravní cesty,státní organizace</v>
      </c>
      <c r="F15" s="39"/>
      <c r="G15" s="39"/>
      <c r="H15" s="39"/>
      <c r="I15" s="125" t="s">
        <v>31</v>
      </c>
      <c r="J15" s="32" t="str">
        <f>IF('Rekapitulace stavby'!AN11="","",'Rekapitulace stavby'!AN11)</f>
        <v>CZ70994234</v>
      </c>
      <c r="K15" s="42"/>
    </row>
    <row r="16" spans="1:70" s="1" customFormat="1" ht="6.95" customHeight="1">
      <c r="B16" s="38"/>
      <c r="C16" s="39"/>
      <c r="D16" s="39"/>
      <c r="E16" s="39"/>
      <c r="F16" s="39"/>
      <c r="G16" s="39"/>
      <c r="H16" s="39"/>
      <c r="I16" s="124"/>
      <c r="J16" s="39"/>
      <c r="K16" s="42"/>
    </row>
    <row r="17" spans="2:11" s="1" customFormat="1" ht="14.45" customHeight="1">
      <c r="B17" s="38"/>
      <c r="C17" s="39"/>
      <c r="D17" s="34" t="s">
        <v>33</v>
      </c>
      <c r="E17" s="39"/>
      <c r="F17" s="39"/>
      <c r="G17" s="39"/>
      <c r="H17" s="39"/>
      <c r="I17" s="125" t="s">
        <v>28</v>
      </c>
      <c r="J17" s="32" t="str">
        <f>IF('Rekapitulace stavby'!AN13="Vyplň údaj","",IF('Rekapitulace stavby'!AN13="","",'Rekapitulace stavby'!AN13))</f>
        <v/>
      </c>
      <c r="K17" s="42"/>
    </row>
    <row r="18" spans="2:11" s="1" customFormat="1" ht="18" customHeight="1">
      <c r="B18" s="38"/>
      <c r="C18" s="39"/>
      <c r="D18" s="39"/>
      <c r="E18" s="32" t="str">
        <f>IF('Rekapitulace stavby'!E14="Vyplň údaj","",IF('Rekapitulace stavby'!E14="","",'Rekapitulace stavby'!E14))</f>
        <v/>
      </c>
      <c r="F18" s="39"/>
      <c r="G18" s="39"/>
      <c r="H18" s="39"/>
      <c r="I18" s="125" t="s">
        <v>31</v>
      </c>
      <c r="J18" s="32" t="str">
        <f>IF('Rekapitulace stavby'!AN14="Vyplň údaj","",IF('Rekapitulace stavby'!AN14="","",'Rekapitulace stavby'!AN14))</f>
        <v/>
      </c>
      <c r="K18" s="42"/>
    </row>
    <row r="19" spans="2:11" s="1" customFormat="1" ht="6.95" customHeight="1">
      <c r="B19" s="38"/>
      <c r="C19" s="39"/>
      <c r="D19" s="39"/>
      <c r="E19" s="39"/>
      <c r="F19" s="39"/>
      <c r="G19" s="39"/>
      <c r="H19" s="39"/>
      <c r="I19" s="124"/>
      <c r="J19" s="39"/>
      <c r="K19" s="42"/>
    </row>
    <row r="20" spans="2:11" s="1" customFormat="1" ht="14.45" customHeight="1">
      <c r="B20" s="38"/>
      <c r="C20" s="39"/>
      <c r="D20" s="34" t="s">
        <v>35</v>
      </c>
      <c r="E20" s="39"/>
      <c r="F20" s="39"/>
      <c r="G20" s="39"/>
      <c r="H20" s="39"/>
      <c r="I20" s="125" t="s">
        <v>28</v>
      </c>
      <c r="J20" s="32" t="str">
        <f>IF('Rekapitulace stavby'!AN16="","",'Rekapitulace stavby'!AN16)</f>
        <v/>
      </c>
      <c r="K20" s="42"/>
    </row>
    <row r="21" spans="2:11" s="1" customFormat="1" ht="18" customHeight="1">
      <c r="B21" s="38"/>
      <c r="C21" s="39"/>
      <c r="D21" s="39"/>
      <c r="E21" s="32" t="str">
        <f>IF('Rekapitulace stavby'!E17="","",'Rekapitulace stavby'!E17)</f>
        <v xml:space="preserve"> </v>
      </c>
      <c r="F21" s="39"/>
      <c r="G21" s="39"/>
      <c r="H21" s="39"/>
      <c r="I21" s="125" t="s">
        <v>31</v>
      </c>
      <c r="J21" s="32" t="str">
        <f>IF('Rekapitulace stavby'!AN17="","",'Rekapitulace stavby'!AN17)</f>
        <v/>
      </c>
      <c r="K21" s="42"/>
    </row>
    <row r="22" spans="2:11" s="1" customFormat="1" ht="6.95" customHeight="1">
      <c r="B22" s="38"/>
      <c r="C22" s="39"/>
      <c r="D22" s="39"/>
      <c r="E22" s="39"/>
      <c r="F22" s="39"/>
      <c r="G22" s="39"/>
      <c r="H22" s="39"/>
      <c r="I22" s="124"/>
      <c r="J22" s="39"/>
      <c r="K22" s="42"/>
    </row>
    <row r="23" spans="2:11" s="1" customFormat="1" ht="14.45" customHeight="1">
      <c r="B23" s="38"/>
      <c r="C23" s="39"/>
      <c r="D23" s="34" t="s">
        <v>38</v>
      </c>
      <c r="E23" s="39"/>
      <c r="F23" s="39"/>
      <c r="G23" s="39"/>
      <c r="H23" s="39"/>
      <c r="I23" s="124"/>
      <c r="J23" s="39"/>
      <c r="K23" s="42"/>
    </row>
    <row r="24" spans="2:11" s="7" customFormat="1" ht="16.5" customHeight="1">
      <c r="B24" s="127"/>
      <c r="C24" s="128"/>
      <c r="D24" s="128"/>
      <c r="E24" s="320" t="s">
        <v>21</v>
      </c>
      <c r="F24" s="320"/>
      <c r="G24" s="320"/>
      <c r="H24" s="320"/>
      <c r="I24" s="129"/>
      <c r="J24" s="128"/>
      <c r="K24" s="130"/>
    </row>
    <row r="25" spans="2:11" s="1" customFormat="1" ht="6.95" customHeight="1">
      <c r="B25" s="38"/>
      <c r="C25" s="39"/>
      <c r="D25" s="39"/>
      <c r="E25" s="39"/>
      <c r="F25" s="39"/>
      <c r="G25" s="39"/>
      <c r="H25" s="39"/>
      <c r="I25" s="124"/>
      <c r="J25" s="39"/>
      <c r="K25" s="42"/>
    </row>
    <row r="26" spans="2:11" s="1" customFormat="1" ht="6.95" customHeight="1">
      <c r="B26" s="38"/>
      <c r="C26" s="39"/>
      <c r="D26" s="82"/>
      <c r="E26" s="82"/>
      <c r="F26" s="82"/>
      <c r="G26" s="82"/>
      <c r="H26" s="82"/>
      <c r="I26" s="131"/>
      <c r="J26" s="82"/>
      <c r="K26" s="132"/>
    </row>
    <row r="27" spans="2:11" s="1" customFormat="1" ht="25.35" customHeight="1">
      <c r="B27" s="38"/>
      <c r="C27" s="39"/>
      <c r="D27" s="133" t="s">
        <v>39</v>
      </c>
      <c r="E27" s="39"/>
      <c r="F27" s="39"/>
      <c r="G27" s="39"/>
      <c r="H27" s="39"/>
      <c r="I27" s="124"/>
      <c r="J27" s="134">
        <f>ROUND(J79,2)</f>
        <v>0</v>
      </c>
      <c r="K27" s="42"/>
    </row>
    <row r="28" spans="2:11" s="1" customFormat="1" ht="6.95" customHeight="1">
      <c r="B28" s="38"/>
      <c r="C28" s="39"/>
      <c r="D28" s="82"/>
      <c r="E28" s="82"/>
      <c r="F28" s="82"/>
      <c r="G28" s="82"/>
      <c r="H28" s="82"/>
      <c r="I28" s="131"/>
      <c r="J28" s="82"/>
      <c r="K28" s="132"/>
    </row>
    <row r="29" spans="2:11" s="1" customFormat="1" ht="14.45" customHeight="1">
      <c r="B29" s="38"/>
      <c r="C29" s="39"/>
      <c r="D29" s="39"/>
      <c r="E29" s="39"/>
      <c r="F29" s="43" t="s">
        <v>41</v>
      </c>
      <c r="G29" s="39"/>
      <c r="H29" s="39"/>
      <c r="I29" s="135" t="s">
        <v>40</v>
      </c>
      <c r="J29" s="43" t="s">
        <v>42</v>
      </c>
      <c r="K29" s="42"/>
    </row>
    <row r="30" spans="2:11" s="1" customFormat="1" ht="14.45" customHeight="1">
      <c r="B30" s="38"/>
      <c r="C30" s="39"/>
      <c r="D30" s="46" t="s">
        <v>43</v>
      </c>
      <c r="E30" s="46" t="s">
        <v>44</v>
      </c>
      <c r="F30" s="136">
        <f>ROUND(SUM(BE79:BE82), 2)</f>
        <v>0</v>
      </c>
      <c r="G30" s="39"/>
      <c r="H30" s="39"/>
      <c r="I30" s="137">
        <v>0.21</v>
      </c>
      <c r="J30" s="136">
        <f>ROUND(ROUND((SUM(BE79:BE82)), 2)*I30, 2)</f>
        <v>0</v>
      </c>
      <c r="K30" s="42"/>
    </row>
    <row r="31" spans="2:11" s="1" customFormat="1" ht="14.45" customHeight="1">
      <c r="B31" s="38"/>
      <c r="C31" s="39"/>
      <c r="D31" s="39"/>
      <c r="E31" s="46" t="s">
        <v>45</v>
      </c>
      <c r="F31" s="136">
        <f>ROUND(SUM(BF79:BF82), 2)</f>
        <v>0</v>
      </c>
      <c r="G31" s="39"/>
      <c r="H31" s="39"/>
      <c r="I31" s="137">
        <v>0.15</v>
      </c>
      <c r="J31" s="136">
        <f>ROUND(ROUND((SUM(BF79:BF82)), 2)*I31, 2)</f>
        <v>0</v>
      </c>
      <c r="K31" s="42"/>
    </row>
    <row r="32" spans="2:11" s="1" customFormat="1" ht="14.45" hidden="1" customHeight="1">
      <c r="B32" s="38"/>
      <c r="C32" s="39"/>
      <c r="D32" s="39"/>
      <c r="E32" s="46" t="s">
        <v>46</v>
      </c>
      <c r="F32" s="136">
        <f>ROUND(SUM(BG79:BG82), 2)</f>
        <v>0</v>
      </c>
      <c r="G32" s="39"/>
      <c r="H32" s="39"/>
      <c r="I32" s="137">
        <v>0.21</v>
      </c>
      <c r="J32" s="136">
        <v>0</v>
      </c>
      <c r="K32" s="42"/>
    </row>
    <row r="33" spans="2:11" s="1" customFormat="1" ht="14.45" hidden="1" customHeight="1">
      <c r="B33" s="38"/>
      <c r="C33" s="39"/>
      <c r="D33" s="39"/>
      <c r="E33" s="46" t="s">
        <v>47</v>
      </c>
      <c r="F33" s="136">
        <f>ROUND(SUM(BH79:BH82), 2)</f>
        <v>0</v>
      </c>
      <c r="G33" s="39"/>
      <c r="H33" s="39"/>
      <c r="I33" s="137">
        <v>0.15</v>
      </c>
      <c r="J33" s="136">
        <v>0</v>
      </c>
      <c r="K33" s="42"/>
    </row>
    <row r="34" spans="2:11" s="1" customFormat="1" ht="14.45" hidden="1" customHeight="1">
      <c r="B34" s="38"/>
      <c r="C34" s="39"/>
      <c r="D34" s="39"/>
      <c r="E34" s="46" t="s">
        <v>48</v>
      </c>
      <c r="F34" s="136">
        <f>ROUND(SUM(BI79:BI82), 2)</f>
        <v>0</v>
      </c>
      <c r="G34" s="39"/>
      <c r="H34" s="39"/>
      <c r="I34" s="137">
        <v>0</v>
      </c>
      <c r="J34" s="136">
        <v>0</v>
      </c>
      <c r="K34" s="42"/>
    </row>
    <row r="35" spans="2:11" s="1" customFormat="1" ht="6.95" customHeight="1">
      <c r="B35" s="38"/>
      <c r="C35" s="39"/>
      <c r="D35" s="39"/>
      <c r="E35" s="39"/>
      <c r="F35" s="39"/>
      <c r="G35" s="39"/>
      <c r="H35" s="39"/>
      <c r="I35" s="124"/>
      <c r="J35" s="39"/>
      <c r="K35" s="42"/>
    </row>
    <row r="36" spans="2:11" s="1" customFormat="1" ht="25.35" customHeight="1">
      <c r="B36" s="38"/>
      <c r="C36" s="138"/>
      <c r="D36" s="139" t="s">
        <v>49</v>
      </c>
      <c r="E36" s="76"/>
      <c r="F36" s="76"/>
      <c r="G36" s="140" t="s">
        <v>50</v>
      </c>
      <c r="H36" s="141" t="s">
        <v>51</v>
      </c>
      <c r="I36" s="142"/>
      <c r="J36" s="143">
        <f>SUM(J27:J34)</f>
        <v>0</v>
      </c>
      <c r="K36" s="144"/>
    </row>
    <row r="37" spans="2:11" s="1" customFormat="1" ht="14.45" customHeight="1">
      <c r="B37" s="53"/>
      <c r="C37" s="54"/>
      <c r="D37" s="54"/>
      <c r="E37" s="54"/>
      <c r="F37" s="54"/>
      <c r="G37" s="54"/>
      <c r="H37" s="54"/>
      <c r="I37" s="145"/>
      <c r="J37" s="54"/>
      <c r="K37" s="55"/>
    </row>
    <row r="41" spans="2:11" s="1" customFormat="1" ht="6.95" customHeight="1">
      <c r="B41" s="146"/>
      <c r="C41" s="147"/>
      <c r="D41" s="147"/>
      <c r="E41" s="147"/>
      <c r="F41" s="147"/>
      <c r="G41" s="147"/>
      <c r="H41" s="147"/>
      <c r="I41" s="148"/>
      <c r="J41" s="147"/>
      <c r="K41" s="149"/>
    </row>
    <row r="42" spans="2:11" s="1" customFormat="1" ht="36.950000000000003" customHeight="1">
      <c r="B42" s="38"/>
      <c r="C42" s="27" t="s">
        <v>114</v>
      </c>
      <c r="D42" s="39"/>
      <c r="E42" s="39"/>
      <c r="F42" s="39"/>
      <c r="G42" s="39"/>
      <c r="H42" s="39"/>
      <c r="I42" s="124"/>
      <c r="J42" s="39"/>
      <c r="K42" s="42"/>
    </row>
    <row r="43" spans="2:11" s="1" customFormat="1" ht="6.95" customHeight="1">
      <c r="B43" s="38"/>
      <c r="C43" s="39"/>
      <c r="D43" s="39"/>
      <c r="E43" s="39"/>
      <c r="F43" s="39"/>
      <c r="G43" s="39"/>
      <c r="H43" s="39"/>
      <c r="I43" s="124"/>
      <c r="J43" s="39"/>
      <c r="K43" s="42"/>
    </row>
    <row r="44" spans="2:11" s="1" customFormat="1" ht="14.45" customHeight="1">
      <c r="B44" s="38"/>
      <c r="C44" s="34" t="s">
        <v>18</v>
      </c>
      <c r="D44" s="39"/>
      <c r="E44" s="39"/>
      <c r="F44" s="39"/>
      <c r="G44" s="39"/>
      <c r="H44" s="39"/>
      <c r="I44" s="124"/>
      <c r="J44" s="39"/>
      <c r="K44" s="42"/>
    </row>
    <row r="45" spans="2:11" s="1" customFormat="1" ht="16.5" customHeight="1">
      <c r="B45" s="38"/>
      <c r="C45" s="39"/>
      <c r="D45" s="39"/>
      <c r="E45" s="355" t="str">
        <f>E7</f>
        <v>Oprava staničního zabezpečovacího zařízení Praha Bubny</v>
      </c>
      <c r="F45" s="356"/>
      <c r="G45" s="356"/>
      <c r="H45" s="356"/>
      <c r="I45" s="124"/>
      <c r="J45" s="39"/>
      <c r="K45" s="42"/>
    </row>
    <row r="46" spans="2:11" s="1" customFormat="1" ht="14.45" customHeight="1">
      <c r="B46" s="38"/>
      <c r="C46" s="34" t="s">
        <v>110</v>
      </c>
      <c r="D46" s="39"/>
      <c r="E46" s="39"/>
      <c r="F46" s="39"/>
      <c r="G46" s="39"/>
      <c r="H46" s="39"/>
      <c r="I46" s="124"/>
      <c r="J46" s="39"/>
      <c r="K46" s="42"/>
    </row>
    <row r="47" spans="2:11" s="1" customFormat="1" ht="17.25" customHeight="1">
      <c r="B47" s="38"/>
      <c r="C47" s="39"/>
      <c r="D47" s="39"/>
      <c r="E47" s="358" t="str">
        <f>E9</f>
        <v>SO 01 - Napájení SZZ</v>
      </c>
      <c r="F47" s="357"/>
      <c r="G47" s="357"/>
      <c r="H47" s="357"/>
      <c r="I47" s="124"/>
      <c r="J47" s="39"/>
      <c r="K47" s="42"/>
    </row>
    <row r="48" spans="2:11" s="1" customFormat="1" ht="6.95" customHeight="1">
      <c r="B48" s="38"/>
      <c r="C48" s="39"/>
      <c r="D48" s="39"/>
      <c r="E48" s="39"/>
      <c r="F48" s="39"/>
      <c r="G48" s="39"/>
      <c r="H48" s="39"/>
      <c r="I48" s="124"/>
      <c r="J48" s="39"/>
      <c r="K48" s="42"/>
    </row>
    <row r="49" spans="2:47" s="1" customFormat="1" ht="18" customHeight="1">
      <c r="B49" s="38"/>
      <c r="C49" s="34" t="s">
        <v>23</v>
      </c>
      <c r="D49" s="39"/>
      <c r="E49" s="39"/>
      <c r="F49" s="32" t="str">
        <f>F12</f>
        <v xml:space="preserve"> </v>
      </c>
      <c r="G49" s="39"/>
      <c r="H49" s="39"/>
      <c r="I49" s="125" t="s">
        <v>25</v>
      </c>
      <c r="J49" s="126" t="str">
        <f>IF(J12="","",J12)</f>
        <v>28. 6. 2018</v>
      </c>
      <c r="K49" s="42"/>
    </row>
    <row r="50" spans="2:47" s="1" customFormat="1" ht="6.95" customHeight="1">
      <c r="B50" s="38"/>
      <c r="C50" s="39"/>
      <c r="D50" s="39"/>
      <c r="E50" s="39"/>
      <c r="F50" s="39"/>
      <c r="G50" s="39"/>
      <c r="H50" s="39"/>
      <c r="I50" s="124"/>
      <c r="J50" s="39"/>
      <c r="K50" s="42"/>
    </row>
    <row r="51" spans="2:47" s="1" customFormat="1">
      <c r="B51" s="38"/>
      <c r="C51" s="34" t="s">
        <v>27</v>
      </c>
      <c r="D51" s="39"/>
      <c r="E51" s="39"/>
      <c r="F51" s="32" t="str">
        <f>E15</f>
        <v>Správa železniční dopravní cesty,státní organizace</v>
      </c>
      <c r="G51" s="39"/>
      <c r="H51" s="39"/>
      <c r="I51" s="125" t="s">
        <v>35</v>
      </c>
      <c r="J51" s="320" t="str">
        <f>E21</f>
        <v xml:space="preserve"> </v>
      </c>
      <c r="K51" s="42"/>
    </row>
    <row r="52" spans="2:47" s="1" customFormat="1" ht="14.45" customHeight="1">
      <c r="B52" s="38"/>
      <c r="C52" s="34" t="s">
        <v>33</v>
      </c>
      <c r="D52" s="39"/>
      <c r="E52" s="39"/>
      <c r="F52" s="32" t="str">
        <f>IF(E18="","",E18)</f>
        <v/>
      </c>
      <c r="G52" s="39"/>
      <c r="H52" s="39"/>
      <c r="I52" s="124"/>
      <c r="J52" s="359"/>
      <c r="K52" s="42"/>
    </row>
    <row r="53" spans="2:47" s="1" customFormat="1" ht="10.35" customHeight="1">
      <c r="B53" s="38"/>
      <c r="C53" s="39"/>
      <c r="D53" s="39"/>
      <c r="E53" s="39"/>
      <c r="F53" s="39"/>
      <c r="G53" s="39"/>
      <c r="H53" s="39"/>
      <c r="I53" s="124"/>
      <c r="J53" s="39"/>
      <c r="K53" s="42"/>
    </row>
    <row r="54" spans="2:47" s="1" customFormat="1" ht="29.25" customHeight="1">
      <c r="B54" s="38"/>
      <c r="C54" s="150" t="s">
        <v>115</v>
      </c>
      <c r="D54" s="138"/>
      <c r="E54" s="138"/>
      <c r="F54" s="138"/>
      <c r="G54" s="138"/>
      <c r="H54" s="138"/>
      <c r="I54" s="151"/>
      <c r="J54" s="152" t="s">
        <v>116</v>
      </c>
      <c r="K54" s="153"/>
    </row>
    <row r="55" spans="2:47" s="1" customFormat="1" ht="10.35" customHeight="1">
      <c r="B55" s="38"/>
      <c r="C55" s="39"/>
      <c r="D55" s="39"/>
      <c r="E55" s="39"/>
      <c r="F55" s="39"/>
      <c r="G55" s="39"/>
      <c r="H55" s="39"/>
      <c r="I55" s="124"/>
      <c r="J55" s="39"/>
      <c r="K55" s="42"/>
    </row>
    <row r="56" spans="2:47" s="1" customFormat="1" ht="29.25" customHeight="1">
      <c r="B56" s="38"/>
      <c r="C56" s="154" t="s">
        <v>117</v>
      </c>
      <c r="D56" s="39"/>
      <c r="E56" s="39"/>
      <c r="F56" s="39"/>
      <c r="G56" s="39"/>
      <c r="H56" s="39"/>
      <c r="I56" s="124"/>
      <c r="J56" s="134">
        <f>J79</f>
        <v>0</v>
      </c>
      <c r="K56" s="42"/>
      <c r="AU56" s="21" t="s">
        <v>118</v>
      </c>
    </row>
    <row r="57" spans="2:47" s="8" customFormat="1" ht="24.95" customHeight="1">
      <c r="B57" s="155"/>
      <c r="C57" s="156"/>
      <c r="D57" s="157" t="s">
        <v>119</v>
      </c>
      <c r="E57" s="158"/>
      <c r="F57" s="158"/>
      <c r="G57" s="158"/>
      <c r="H57" s="158"/>
      <c r="I57" s="159"/>
      <c r="J57" s="160">
        <f>J80</f>
        <v>0</v>
      </c>
      <c r="K57" s="161"/>
    </row>
    <row r="58" spans="2:47" s="9" customFormat="1" ht="19.899999999999999" customHeight="1">
      <c r="B58" s="162"/>
      <c r="C58" s="163"/>
      <c r="D58" s="164" t="s">
        <v>120</v>
      </c>
      <c r="E58" s="165"/>
      <c r="F58" s="165"/>
      <c r="G58" s="165"/>
      <c r="H58" s="165"/>
      <c r="I58" s="166"/>
      <c r="J58" s="167">
        <f>J81</f>
        <v>0</v>
      </c>
      <c r="K58" s="168"/>
    </row>
    <row r="59" spans="2:47" s="8" customFormat="1" ht="24.95" customHeight="1">
      <c r="B59" s="155"/>
      <c r="C59" s="156"/>
      <c r="D59" s="157" t="s">
        <v>121</v>
      </c>
      <c r="E59" s="158"/>
      <c r="F59" s="158"/>
      <c r="G59" s="158"/>
      <c r="H59" s="158"/>
      <c r="I59" s="159"/>
      <c r="J59" s="160">
        <f>J82</f>
        <v>0</v>
      </c>
      <c r="K59" s="161"/>
    </row>
    <row r="60" spans="2:47" s="1" customFormat="1" ht="21.75" customHeight="1">
      <c r="B60" s="38"/>
      <c r="C60" s="39"/>
      <c r="D60" s="39"/>
      <c r="E60" s="39"/>
      <c r="F60" s="39"/>
      <c r="G60" s="39"/>
      <c r="H60" s="39"/>
      <c r="I60" s="124"/>
      <c r="J60" s="39"/>
      <c r="K60" s="42"/>
    </row>
    <row r="61" spans="2:47" s="1" customFormat="1" ht="6.95" customHeight="1">
      <c r="B61" s="53"/>
      <c r="C61" s="54"/>
      <c r="D61" s="54"/>
      <c r="E61" s="54"/>
      <c r="F61" s="54"/>
      <c r="G61" s="54"/>
      <c r="H61" s="54"/>
      <c r="I61" s="145"/>
      <c r="J61" s="54"/>
      <c r="K61" s="55"/>
    </row>
    <row r="65" spans="2:63" s="1" customFormat="1" ht="6.95" customHeight="1">
      <c r="B65" s="56"/>
      <c r="C65" s="57"/>
      <c r="D65" s="57"/>
      <c r="E65" s="57"/>
      <c r="F65" s="57"/>
      <c r="G65" s="57"/>
      <c r="H65" s="57"/>
      <c r="I65" s="148"/>
      <c r="J65" s="57"/>
      <c r="K65" s="57"/>
      <c r="L65" s="58"/>
    </row>
    <row r="66" spans="2:63" s="1" customFormat="1" ht="36.950000000000003" customHeight="1">
      <c r="B66" s="38"/>
      <c r="C66" s="59" t="s">
        <v>122</v>
      </c>
      <c r="D66" s="60"/>
      <c r="E66" s="60"/>
      <c r="F66" s="60"/>
      <c r="G66" s="60"/>
      <c r="H66" s="60"/>
      <c r="I66" s="169"/>
      <c r="J66" s="60"/>
      <c r="K66" s="60"/>
      <c r="L66" s="58"/>
    </row>
    <row r="67" spans="2:63" s="1" customFormat="1" ht="6.95" customHeight="1">
      <c r="B67" s="38"/>
      <c r="C67" s="60"/>
      <c r="D67" s="60"/>
      <c r="E67" s="60"/>
      <c r="F67" s="60"/>
      <c r="G67" s="60"/>
      <c r="H67" s="60"/>
      <c r="I67" s="169"/>
      <c r="J67" s="60"/>
      <c r="K67" s="60"/>
      <c r="L67" s="58"/>
    </row>
    <row r="68" spans="2:63" s="1" customFormat="1" ht="14.45" customHeight="1">
      <c r="B68" s="38"/>
      <c r="C68" s="62" t="s">
        <v>18</v>
      </c>
      <c r="D68" s="60"/>
      <c r="E68" s="60"/>
      <c r="F68" s="60"/>
      <c r="G68" s="60"/>
      <c r="H68" s="60"/>
      <c r="I68" s="169"/>
      <c r="J68" s="60"/>
      <c r="K68" s="60"/>
      <c r="L68" s="58"/>
    </row>
    <row r="69" spans="2:63" s="1" customFormat="1" ht="16.5" customHeight="1">
      <c r="B69" s="38"/>
      <c r="C69" s="60"/>
      <c r="D69" s="60"/>
      <c r="E69" s="360" t="str">
        <f>E7</f>
        <v>Oprava staničního zabezpečovacího zařízení Praha Bubny</v>
      </c>
      <c r="F69" s="361"/>
      <c r="G69" s="361"/>
      <c r="H69" s="361"/>
      <c r="I69" s="169"/>
      <c r="J69" s="60"/>
      <c r="K69" s="60"/>
      <c r="L69" s="58"/>
    </row>
    <row r="70" spans="2:63" s="1" customFormat="1" ht="14.45" customHeight="1">
      <c r="B70" s="38"/>
      <c r="C70" s="62" t="s">
        <v>110</v>
      </c>
      <c r="D70" s="60"/>
      <c r="E70" s="60"/>
      <c r="F70" s="60"/>
      <c r="G70" s="60"/>
      <c r="H70" s="60"/>
      <c r="I70" s="169"/>
      <c r="J70" s="60"/>
      <c r="K70" s="60"/>
      <c r="L70" s="58"/>
    </row>
    <row r="71" spans="2:63" s="1" customFormat="1" ht="17.25" customHeight="1">
      <c r="B71" s="38"/>
      <c r="C71" s="60"/>
      <c r="D71" s="60"/>
      <c r="E71" s="331" t="str">
        <f>E9</f>
        <v>SO 01 - Napájení SZZ</v>
      </c>
      <c r="F71" s="362"/>
      <c r="G71" s="362"/>
      <c r="H71" s="362"/>
      <c r="I71" s="169"/>
      <c r="J71" s="60"/>
      <c r="K71" s="60"/>
      <c r="L71" s="58"/>
    </row>
    <row r="72" spans="2:63" s="1" customFormat="1" ht="6.95" customHeight="1">
      <c r="B72" s="38"/>
      <c r="C72" s="60"/>
      <c r="D72" s="60"/>
      <c r="E72" s="60"/>
      <c r="F72" s="60"/>
      <c r="G72" s="60"/>
      <c r="H72" s="60"/>
      <c r="I72" s="169"/>
      <c r="J72" s="60"/>
      <c r="K72" s="60"/>
      <c r="L72" s="58"/>
    </row>
    <row r="73" spans="2:63" s="1" customFormat="1" ht="18" customHeight="1">
      <c r="B73" s="38"/>
      <c r="C73" s="62" t="s">
        <v>23</v>
      </c>
      <c r="D73" s="60"/>
      <c r="E73" s="60"/>
      <c r="F73" s="172" t="str">
        <f>F12</f>
        <v xml:space="preserve"> </v>
      </c>
      <c r="G73" s="60"/>
      <c r="H73" s="60"/>
      <c r="I73" s="173" t="s">
        <v>25</v>
      </c>
      <c r="J73" s="70" t="str">
        <f>IF(J12="","",J12)</f>
        <v>28. 6. 2018</v>
      </c>
      <c r="K73" s="60"/>
      <c r="L73" s="58"/>
    </row>
    <row r="74" spans="2:63" s="1" customFormat="1" ht="6.95" customHeight="1">
      <c r="B74" s="38"/>
      <c r="C74" s="60"/>
      <c r="D74" s="60"/>
      <c r="E74" s="60"/>
      <c r="F74" s="60"/>
      <c r="G74" s="60"/>
      <c r="H74" s="60"/>
      <c r="I74" s="169"/>
      <c r="J74" s="60"/>
      <c r="K74" s="60"/>
      <c r="L74" s="58"/>
    </row>
    <row r="75" spans="2:63" s="1" customFormat="1">
      <c r="B75" s="38"/>
      <c r="C75" s="62" t="s">
        <v>27</v>
      </c>
      <c r="D75" s="60"/>
      <c r="E75" s="60"/>
      <c r="F75" s="172" t="str">
        <f>E15</f>
        <v>Správa železniční dopravní cesty,státní organizace</v>
      </c>
      <c r="G75" s="60"/>
      <c r="H75" s="60"/>
      <c r="I75" s="173" t="s">
        <v>35</v>
      </c>
      <c r="J75" s="172" t="str">
        <f>E21</f>
        <v xml:space="preserve"> </v>
      </c>
      <c r="K75" s="60"/>
      <c r="L75" s="58"/>
    </row>
    <row r="76" spans="2:63" s="1" customFormat="1" ht="14.45" customHeight="1">
      <c r="B76" s="38"/>
      <c r="C76" s="62" t="s">
        <v>33</v>
      </c>
      <c r="D76" s="60"/>
      <c r="E76" s="60"/>
      <c r="F76" s="172" t="str">
        <f>IF(E18="","",E18)</f>
        <v/>
      </c>
      <c r="G76" s="60"/>
      <c r="H76" s="60"/>
      <c r="I76" s="169"/>
      <c r="J76" s="60"/>
      <c r="K76" s="60"/>
      <c r="L76" s="58"/>
    </row>
    <row r="77" spans="2:63" s="1" customFormat="1" ht="10.35" customHeight="1">
      <c r="B77" s="38"/>
      <c r="C77" s="60"/>
      <c r="D77" s="60"/>
      <c r="E77" s="60"/>
      <c r="F77" s="60"/>
      <c r="G77" s="60"/>
      <c r="H77" s="60"/>
      <c r="I77" s="169"/>
      <c r="J77" s="60"/>
      <c r="K77" s="60"/>
      <c r="L77" s="58"/>
    </row>
    <row r="78" spans="2:63" s="10" customFormat="1" ht="29.25" customHeight="1">
      <c r="B78" s="174"/>
      <c r="C78" s="175" t="s">
        <v>123</v>
      </c>
      <c r="D78" s="176" t="s">
        <v>58</v>
      </c>
      <c r="E78" s="176" t="s">
        <v>54</v>
      </c>
      <c r="F78" s="176" t="s">
        <v>124</v>
      </c>
      <c r="G78" s="176" t="s">
        <v>125</v>
      </c>
      <c r="H78" s="176" t="s">
        <v>126</v>
      </c>
      <c r="I78" s="177" t="s">
        <v>127</v>
      </c>
      <c r="J78" s="176" t="s">
        <v>116</v>
      </c>
      <c r="K78" s="178" t="s">
        <v>128</v>
      </c>
      <c r="L78" s="179"/>
      <c r="M78" s="78" t="s">
        <v>129</v>
      </c>
      <c r="N78" s="79" t="s">
        <v>43</v>
      </c>
      <c r="O78" s="79" t="s">
        <v>130</v>
      </c>
      <c r="P78" s="79" t="s">
        <v>131</v>
      </c>
      <c r="Q78" s="79" t="s">
        <v>132</v>
      </c>
      <c r="R78" s="79" t="s">
        <v>133</v>
      </c>
      <c r="S78" s="79" t="s">
        <v>134</v>
      </c>
      <c r="T78" s="80" t="s">
        <v>135</v>
      </c>
    </row>
    <row r="79" spans="2:63" s="1" customFormat="1" ht="29.25" customHeight="1">
      <c r="B79" s="38"/>
      <c r="C79" s="84" t="s">
        <v>117</v>
      </c>
      <c r="D79" s="60"/>
      <c r="E79" s="60"/>
      <c r="F79" s="60"/>
      <c r="G79" s="60"/>
      <c r="H79" s="60"/>
      <c r="I79" s="169"/>
      <c r="J79" s="180">
        <f>BK79</f>
        <v>0</v>
      </c>
      <c r="K79" s="60"/>
      <c r="L79" s="58"/>
      <c r="M79" s="81"/>
      <c r="N79" s="82"/>
      <c r="O79" s="82"/>
      <c r="P79" s="181">
        <f>P80+P82</f>
        <v>0</v>
      </c>
      <c r="Q79" s="82"/>
      <c r="R79" s="181">
        <f>R80+R82</f>
        <v>0</v>
      </c>
      <c r="S79" s="82"/>
      <c r="T79" s="182">
        <f>T80+T82</f>
        <v>0</v>
      </c>
      <c r="AT79" s="21" t="s">
        <v>72</v>
      </c>
      <c r="AU79" s="21" t="s">
        <v>118</v>
      </c>
      <c r="BK79" s="183">
        <f>BK80+BK82</f>
        <v>0</v>
      </c>
    </row>
    <row r="80" spans="2:63" s="11" customFormat="1" ht="37.35" customHeight="1">
      <c r="B80" s="184"/>
      <c r="C80" s="185"/>
      <c r="D80" s="186" t="s">
        <v>72</v>
      </c>
      <c r="E80" s="187" t="s">
        <v>136</v>
      </c>
      <c r="F80" s="187" t="s">
        <v>137</v>
      </c>
      <c r="G80" s="185"/>
      <c r="H80" s="185"/>
      <c r="I80" s="188"/>
      <c r="J80" s="189">
        <f>BK80</f>
        <v>0</v>
      </c>
      <c r="K80" s="185"/>
      <c r="L80" s="190"/>
      <c r="M80" s="191"/>
      <c r="N80" s="192"/>
      <c r="O80" s="192"/>
      <c r="P80" s="193">
        <f>P81</f>
        <v>0</v>
      </c>
      <c r="Q80" s="192"/>
      <c r="R80" s="193">
        <f>R81</f>
        <v>0</v>
      </c>
      <c r="S80" s="192"/>
      <c r="T80" s="194">
        <f>T81</f>
        <v>0</v>
      </c>
      <c r="AR80" s="195" t="s">
        <v>89</v>
      </c>
      <c r="AT80" s="196" t="s">
        <v>72</v>
      </c>
      <c r="AU80" s="196" t="s">
        <v>73</v>
      </c>
      <c r="AY80" s="195" t="s">
        <v>138</v>
      </c>
      <c r="BK80" s="197">
        <f>BK81</f>
        <v>0</v>
      </c>
    </row>
    <row r="81" spans="2:63" s="11" customFormat="1" ht="19.899999999999999" customHeight="1">
      <c r="B81" s="184"/>
      <c r="C81" s="185"/>
      <c r="D81" s="186" t="s">
        <v>72</v>
      </c>
      <c r="E81" s="198" t="s">
        <v>139</v>
      </c>
      <c r="F81" s="198" t="s">
        <v>140</v>
      </c>
      <c r="G81" s="185"/>
      <c r="H81" s="185"/>
      <c r="I81" s="188"/>
      <c r="J81" s="199">
        <f>BK81</f>
        <v>0</v>
      </c>
      <c r="K81" s="185"/>
      <c r="L81" s="190"/>
      <c r="M81" s="191"/>
      <c r="N81" s="192"/>
      <c r="O81" s="192"/>
      <c r="P81" s="193">
        <v>0</v>
      </c>
      <c r="Q81" s="192"/>
      <c r="R81" s="193">
        <v>0</v>
      </c>
      <c r="S81" s="192"/>
      <c r="T81" s="194">
        <v>0</v>
      </c>
      <c r="AR81" s="195" t="s">
        <v>89</v>
      </c>
      <c r="AT81" s="196" t="s">
        <v>72</v>
      </c>
      <c r="AU81" s="196" t="s">
        <v>80</v>
      </c>
      <c r="AY81" s="195" t="s">
        <v>138</v>
      </c>
      <c r="BK81" s="197">
        <v>0</v>
      </c>
    </row>
    <row r="82" spans="2:63" s="11" customFormat="1" ht="24.95" customHeight="1">
      <c r="B82" s="184"/>
      <c r="C82" s="185"/>
      <c r="D82" s="186" t="s">
        <v>72</v>
      </c>
      <c r="E82" s="187" t="s">
        <v>167</v>
      </c>
      <c r="F82" s="187" t="s">
        <v>168</v>
      </c>
      <c r="G82" s="185"/>
      <c r="H82" s="185"/>
      <c r="I82" s="188"/>
      <c r="J82" s="189">
        <f>BK82</f>
        <v>0</v>
      </c>
      <c r="K82" s="185"/>
      <c r="L82" s="190"/>
      <c r="M82" s="229"/>
      <c r="N82" s="230"/>
      <c r="O82" s="230"/>
      <c r="P82" s="231">
        <v>0</v>
      </c>
      <c r="Q82" s="230"/>
      <c r="R82" s="231">
        <v>0</v>
      </c>
      <c r="S82" s="230"/>
      <c r="T82" s="232">
        <v>0</v>
      </c>
      <c r="AR82" s="195" t="s">
        <v>169</v>
      </c>
      <c r="AT82" s="196" t="s">
        <v>72</v>
      </c>
      <c r="AU82" s="196" t="s">
        <v>73</v>
      </c>
      <c r="AY82" s="195" t="s">
        <v>138</v>
      </c>
      <c r="BK82" s="197">
        <v>0</v>
      </c>
    </row>
    <row r="83" spans="2:63" s="1" customFormat="1" ht="6.95" customHeight="1">
      <c r="B83" s="53"/>
      <c r="C83" s="54"/>
      <c r="D83" s="54"/>
      <c r="E83" s="54"/>
      <c r="F83" s="54"/>
      <c r="G83" s="54"/>
      <c r="H83" s="54"/>
      <c r="I83" s="145"/>
      <c r="J83" s="54"/>
      <c r="K83" s="54"/>
      <c r="L83" s="58"/>
    </row>
  </sheetData>
  <sheetProtection algorithmName="SHA-512" hashValue="4s787K8pvO1LqAU4kFcLRcFFIqiIPRABp6BQPV24s/U9CzP991PpPZfIR+LXvllBq30VBTOFCSmMSIlxaoCJPA==" saltValue="6ypCwQczsmw/lxA3neJ1Fv7YHNaAuLFYFOqdx+3XEm/HteteXTHnY7fzorSvKAcYH8jObsFfhJ28EDmHovqoVw==" spinCount="100000" sheet="1" objects="1" scenarios="1" formatColumns="0" formatRows="0" autoFilter="0"/>
  <autoFilter ref="C78:K82"/>
  <mergeCells count="10">
    <mergeCell ref="J51:J52"/>
    <mergeCell ref="E69:H69"/>
    <mergeCell ref="E71:H71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19"/>
  <sheetViews>
    <sheetView showGridLines="0" workbookViewId="0">
      <pane ySplit="1" topLeftCell="A11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7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8"/>
      <c r="B1" s="118"/>
      <c r="C1" s="118"/>
      <c r="D1" s="119" t="s">
        <v>1</v>
      </c>
      <c r="E1" s="118"/>
      <c r="F1" s="120" t="s">
        <v>104</v>
      </c>
      <c r="G1" s="363" t="s">
        <v>105</v>
      </c>
      <c r="H1" s="363"/>
      <c r="I1" s="121"/>
      <c r="J1" s="120" t="s">
        <v>106</v>
      </c>
      <c r="K1" s="119" t="s">
        <v>107</v>
      </c>
      <c r="L1" s="120" t="s">
        <v>108</v>
      </c>
      <c r="M1" s="120"/>
      <c r="N1" s="120"/>
      <c r="O1" s="120"/>
      <c r="P1" s="120"/>
      <c r="Q1" s="120"/>
      <c r="R1" s="120"/>
      <c r="S1" s="120"/>
      <c r="T1" s="120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spans="1:70" ht="36.950000000000003" customHeight="1">
      <c r="L2" s="354"/>
      <c r="M2" s="354"/>
      <c r="N2" s="354"/>
      <c r="O2" s="354"/>
      <c r="P2" s="354"/>
      <c r="Q2" s="354"/>
      <c r="R2" s="354"/>
      <c r="S2" s="354"/>
      <c r="T2" s="354"/>
      <c r="U2" s="354"/>
      <c r="V2" s="354"/>
      <c r="AT2" s="21" t="s">
        <v>98</v>
      </c>
    </row>
    <row r="3" spans="1:70" ht="6.95" customHeight="1">
      <c r="B3" s="22"/>
      <c r="C3" s="23"/>
      <c r="D3" s="23"/>
      <c r="E3" s="23"/>
      <c r="F3" s="23"/>
      <c r="G3" s="23"/>
      <c r="H3" s="23"/>
      <c r="I3" s="122"/>
      <c r="J3" s="23"/>
      <c r="K3" s="24"/>
      <c r="AT3" s="21" t="s">
        <v>82</v>
      </c>
    </row>
    <row r="4" spans="1:70" ht="36.950000000000003" customHeight="1">
      <c r="B4" s="25"/>
      <c r="C4" s="26"/>
      <c r="D4" s="27" t="s">
        <v>109</v>
      </c>
      <c r="E4" s="26"/>
      <c r="F4" s="26"/>
      <c r="G4" s="26"/>
      <c r="H4" s="26"/>
      <c r="I4" s="123"/>
      <c r="J4" s="26"/>
      <c r="K4" s="28"/>
      <c r="M4" s="29" t="s">
        <v>12</v>
      </c>
      <c r="AT4" s="21" t="s">
        <v>6</v>
      </c>
    </row>
    <row r="5" spans="1:70" ht="6.95" customHeight="1">
      <c r="B5" s="25"/>
      <c r="C5" s="26"/>
      <c r="D5" s="26"/>
      <c r="E5" s="26"/>
      <c r="F5" s="26"/>
      <c r="G5" s="26"/>
      <c r="H5" s="26"/>
      <c r="I5" s="123"/>
      <c r="J5" s="26"/>
      <c r="K5" s="28"/>
    </row>
    <row r="6" spans="1:70">
      <c r="B6" s="25"/>
      <c r="C6" s="26"/>
      <c r="D6" s="34" t="s">
        <v>18</v>
      </c>
      <c r="E6" s="26"/>
      <c r="F6" s="26"/>
      <c r="G6" s="26"/>
      <c r="H6" s="26"/>
      <c r="I6" s="123"/>
      <c r="J6" s="26"/>
      <c r="K6" s="28"/>
    </row>
    <row r="7" spans="1:70" ht="16.5" customHeight="1">
      <c r="B7" s="25"/>
      <c r="C7" s="26"/>
      <c r="D7" s="26"/>
      <c r="E7" s="355" t="str">
        <f>'Rekapitulace stavby'!K6</f>
        <v>Oprava staničního zabezpečovacího zařízení Praha Bubny</v>
      </c>
      <c r="F7" s="356"/>
      <c r="G7" s="356"/>
      <c r="H7" s="356"/>
      <c r="I7" s="123"/>
      <c r="J7" s="26"/>
      <c r="K7" s="28"/>
    </row>
    <row r="8" spans="1:70">
      <c r="B8" s="25"/>
      <c r="C8" s="26"/>
      <c r="D8" s="34" t="s">
        <v>110</v>
      </c>
      <c r="E8" s="26"/>
      <c r="F8" s="26"/>
      <c r="G8" s="26"/>
      <c r="H8" s="26"/>
      <c r="I8" s="123"/>
      <c r="J8" s="26"/>
      <c r="K8" s="28"/>
    </row>
    <row r="9" spans="1:70" s="1" customFormat="1" ht="16.5" customHeight="1">
      <c r="B9" s="38"/>
      <c r="C9" s="39"/>
      <c r="D9" s="39"/>
      <c r="E9" s="355" t="s">
        <v>1113</v>
      </c>
      <c r="F9" s="357"/>
      <c r="G9" s="357"/>
      <c r="H9" s="357"/>
      <c r="I9" s="124"/>
      <c r="J9" s="39"/>
      <c r="K9" s="42"/>
    </row>
    <row r="10" spans="1:70" s="1" customFormat="1">
      <c r="B10" s="38"/>
      <c r="C10" s="39"/>
      <c r="D10" s="34" t="s">
        <v>112</v>
      </c>
      <c r="E10" s="39"/>
      <c r="F10" s="39"/>
      <c r="G10" s="39"/>
      <c r="H10" s="39"/>
      <c r="I10" s="124"/>
      <c r="J10" s="39"/>
      <c r="K10" s="42"/>
    </row>
    <row r="11" spans="1:70" s="1" customFormat="1" ht="36.950000000000003" customHeight="1">
      <c r="B11" s="38"/>
      <c r="C11" s="39"/>
      <c r="D11" s="39"/>
      <c r="E11" s="358" t="s">
        <v>1114</v>
      </c>
      <c r="F11" s="357"/>
      <c r="G11" s="357"/>
      <c r="H11" s="357"/>
      <c r="I11" s="124"/>
      <c r="J11" s="39"/>
      <c r="K11" s="42"/>
    </row>
    <row r="12" spans="1:70" s="1" customFormat="1" ht="13.5">
      <c r="B12" s="38"/>
      <c r="C12" s="39"/>
      <c r="D12" s="39"/>
      <c r="E12" s="39"/>
      <c r="F12" s="39"/>
      <c r="G12" s="39"/>
      <c r="H12" s="39"/>
      <c r="I12" s="124"/>
      <c r="J12" s="39"/>
      <c r="K12" s="42"/>
    </row>
    <row r="13" spans="1:70" s="1" customFormat="1" ht="14.45" customHeight="1">
      <c r="B13" s="38"/>
      <c r="C13" s="39"/>
      <c r="D13" s="34" t="s">
        <v>20</v>
      </c>
      <c r="E13" s="39"/>
      <c r="F13" s="32" t="s">
        <v>21</v>
      </c>
      <c r="G13" s="39"/>
      <c r="H13" s="39"/>
      <c r="I13" s="125" t="s">
        <v>22</v>
      </c>
      <c r="J13" s="32" t="s">
        <v>21</v>
      </c>
      <c r="K13" s="42"/>
    </row>
    <row r="14" spans="1:70" s="1" customFormat="1" ht="14.45" customHeight="1">
      <c r="B14" s="38"/>
      <c r="C14" s="39"/>
      <c r="D14" s="34" t="s">
        <v>23</v>
      </c>
      <c r="E14" s="39"/>
      <c r="F14" s="32" t="s">
        <v>36</v>
      </c>
      <c r="G14" s="39"/>
      <c r="H14" s="39"/>
      <c r="I14" s="125" t="s">
        <v>25</v>
      </c>
      <c r="J14" s="126" t="str">
        <f>'Rekapitulace stavby'!AN8</f>
        <v>28. 6. 2018</v>
      </c>
      <c r="K14" s="42"/>
    </row>
    <row r="15" spans="1:70" s="1" customFormat="1" ht="10.9" customHeight="1">
      <c r="B15" s="38"/>
      <c r="C15" s="39"/>
      <c r="D15" s="39"/>
      <c r="E15" s="39"/>
      <c r="F15" s="39"/>
      <c r="G15" s="39"/>
      <c r="H15" s="39"/>
      <c r="I15" s="124"/>
      <c r="J15" s="39"/>
      <c r="K15" s="42"/>
    </row>
    <row r="16" spans="1:70" s="1" customFormat="1" ht="14.45" customHeight="1">
      <c r="B16" s="38"/>
      <c r="C16" s="39"/>
      <c r="D16" s="34" t="s">
        <v>27</v>
      </c>
      <c r="E16" s="39"/>
      <c r="F16" s="39"/>
      <c r="G16" s="39"/>
      <c r="H16" s="39"/>
      <c r="I16" s="125" t="s">
        <v>28</v>
      </c>
      <c r="J16" s="32" t="str">
        <f>IF('Rekapitulace stavby'!AN10="","",'Rekapitulace stavby'!AN10)</f>
        <v>70994234</v>
      </c>
      <c r="K16" s="42"/>
    </row>
    <row r="17" spans="2:11" s="1" customFormat="1" ht="18" customHeight="1">
      <c r="B17" s="38"/>
      <c r="C17" s="39"/>
      <c r="D17" s="39"/>
      <c r="E17" s="32" t="str">
        <f>IF('Rekapitulace stavby'!E11="","",'Rekapitulace stavby'!E11)</f>
        <v>Správa železniční dopravní cesty,státní organizace</v>
      </c>
      <c r="F17" s="39"/>
      <c r="G17" s="39"/>
      <c r="H17" s="39"/>
      <c r="I17" s="125" t="s">
        <v>31</v>
      </c>
      <c r="J17" s="32" t="str">
        <f>IF('Rekapitulace stavby'!AN11="","",'Rekapitulace stavby'!AN11)</f>
        <v>CZ70994234</v>
      </c>
      <c r="K17" s="42"/>
    </row>
    <row r="18" spans="2:11" s="1" customFormat="1" ht="6.95" customHeight="1">
      <c r="B18" s="38"/>
      <c r="C18" s="39"/>
      <c r="D18" s="39"/>
      <c r="E18" s="39"/>
      <c r="F18" s="39"/>
      <c r="G18" s="39"/>
      <c r="H18" s="39"/>
      <c r="I18" s="124"/>
      <c r="J18" s="39"/>
      <c r="K18" s="42"/>
    </row>
    <row r="19" spans="2:11" s="1" customFormat="1" ht="14.45" customHeight="1">
      <c r="B19" s="38"/>
      <c r="C19" s="39"/>
      <c r="D19" s="34" t="s">
        <v>33</v>
      </c>
      <c r="E19" s="39"/>
      <c r="F19" s="39"/>
      <c r="G19" s="39"/>
      <c r="H19" s="39"/>
      <c r="I19" s="125" t="s">
        <v>28</v>
      </c>
      <c r="J19" s="32" t="str">
        <f>IF('Rekapitulace stavby'!AN13="Vyplň údaj","",IF('Rekapitulace stavby'!AN13="","",'Rekapitulace stavby'!AN13))</f>
        <v/>
      </c>
      <c r="K19" s="42"/>
    </row>
    <row r="20" spans="2:11" s="1" customFormat="1" ht="18" customHeight="1">
      <c r="B20" s="38"/>
      <c r="C20" s="39"/>
      <c r="D20" s="39"/>
      <c r="E20" s="32" t="str">
        <f>IF('Rekapitulace stavby'!E14="Vyplň údaj","",IF('Rekapitulace stavby'!E14="","",'Rekapitulace stavby'!E14))</f>
        <v/>
      </c>
      <c r="F20" s="39"/>
      <c r="G20" s="39"/>
      <c r="H20" s="39"/>
      <c r="I20" s="125" t="s">
        <v>31</v>
      </c>
      <c r="J20" s="32" t="str">
        <f>IF('Rekapitulace stavby'!AN14="Vyplň údaj","",IF('Rekapitulace stavby'!AN14="","",'Rekapitulace stavby'!AN14))</f>
        <v/>
      </c>
      <c r="K20" s="42"/>
    </row>
    <row r="21" spans="2:11" s="1" customFormat="1" ht="6.95" customHeight="1">
      <c r="B21" s="38"/>
      <c r="C21" s="39"/>
      <c r="D21" s="39"/>
      <c r="E21" s="39"/>
      <c r="F21" s="39"/>
      <c r="G21" s="39"/>
      <c r="H21" s="39"/>
      <c r="I21" s="124"/>
      <c r="J21" s="39"/>
      <c r="K21" s="42"/>
    </row>
    <row r="22" spans="2:11" s="1" customFormat="1" ht="14.45" customHeight="1">
      <c r="B22" s="38"/>
      <c r="C22" s="39"/>
      <c r="D22" s="34" t="s">
        <v>35</v>
      </c>
      <c r="E22" s="39"/>
      <c r="F22" s="39"/>
      <c r="G22" s="39"/>
      <c r="H22" s="39"/>
      <c r="I22" s="125" t="s">
        <v>28</v>
      </c>
      <c r="J22" s="32" t="str">
        <f>IF('Rekapitulace stavby'!AN16="","",'Rekapitulace stavby'!AN16)</f>
        <v/>
      </c>
      <c r="K22" s="42"/>
    </row>
    <row r="23" spans="2:11" s="1" customFormat="1" ht="18" customHeight="1">
      <c r="B23" s="38"/>
      <c r="C23" s="39"/>
      <c r="D23" s="39"/>
      <c r="E23" s="32" t="str">
        <f>IF('Rekapitulace stavby'!E17="","",'Rekapitulace stavby'!E17)</f>
        <v xml:space="preserve"> </v>
      </c>
      <c r="F23" s="39"/>
      <c r="G23" s="39"/>
      <c r="H23" s="39"/>
      <c r="I23" s="125" t="s">
        <v>31</v>
      </c>
      <c r="J23" s="32" t="str">
        <f>IF('Rekapitulace stavby'!AN17="","",'Rekapitulace stavby'!AN17)</f>
        <v/>
      </c>
      <c r="K23" s="42"/>
    </row>
    <row r="24" spans="2:11" s="1" customFormat="1" ht="6.95" customHeight="1">
      <c r="B24" s="38"/>
      <c r="C24" s="39"/>
      <c r="D24" s="39"/>
      <c r="E24" s="39"/>
      <c r="F24" s="39"/>
      <c r="G24" s="39"/>
      <c r="H24" s="39"/>
      <c r="I24" s="124"/>
      <c r="J24" s="39"/>
      <c r="K24" s="42"/>
    </row>
    <row r="25" spans="2:11" s="1" customFormat="1" ht="14.45" customHeight="1">
      <c r="B25" s="38"/>
      <c r="C25" s="39"/>
      <c r="D25" s="34" t="s">
        <v>38</v>
      </c>
      <c r="E25" s="39"/>
      <c r="F25" s="39"/>
      <c r="G25" s="39"/>
      <c r="H25" s="39"/>
      <c r="I25" s="124"/>
      <c r="J25" s="39"/>
      <c r="K25" s="42"/>
    </row>
    <row r="26" spans="2:11" s="7" customFormat="1" ht="16.5" customHeight="1">
      <c r="B26" s="127"/>
      <c r="C26" s="128"/>
      <c r="D26" s="128"/>
      <c r="E26" s="320" t="s">
        <v>21</v>
      </c>
      <c r="F26" s="320"/>
      <c r="G26" s="320"/>
      <c r="H26" s="320"/>
      <c r="I26" s="129"/>
      <c r="J26" s="128"/>
      <c r="K26" s="130"/>
    </row>
    <row r="27" spans="2:11" s="1" customFormat="1" ht="6.95" customHeight="1">
      <c r="B27" s="38"/>
      <c r="C27" s="39"/>
      <c r="D27" s="39"/>
      <c r="E27" s="39"/>
      <c r="F27" s="39"/>
      <c r="G27" s="39"/>
      <c r="H27" s="39"/>
      <c r="I27" s="124"/>
      <c r="J27" s="39"/>
      <c r="K27" s="42"/>
    </row>
    <row r="28" spans="2:11" s="1" customFormat="1" ht="6.95" customHeight="1">
      <c r="B28" s="38"/>
      <c r="C28" s="39"/>
      <c r="D28" s="82"/>
      <c r="E28" s="82"/>
      <c r="F28" s="82"/>
      <c r="G28" s="82"/>
      <c r="H28" s="82"/>
      <c r="I28" s="131"/>
      <c r="J28" s="82"/>
      <c r="K28" s="132"/>
    </row>
    <row r="29" spans="2:11" s="1" customFormat="1" ht="25.35" customHeight="1">
      <c r="B29" s="38"/>
      <c r="C29" s="39"/>
      <c r="D29" s="133" t="s">
        <v>39</v>
      </c>
      <c r="E29" s="39"/>
      <c r="F29" s="39"/>
      <c r="G29" s="39"/>
      <c r="H29" s="39"/>
      <c r="I29" s="124"/>
      <c r="J29" s="134">
        <f>ROUND(J85,2)</f>
        <v>0</v>
      </c>
      <c r="K29" s="42"/>
    </row>
    <row r="30" spans="2:11" s="1" customFormat="1" ht="6.95" customHeight="1">
      <c r="B30" s="38"/>
      <c r="C30" s="39"/>
      <c r="D30" s="82"/>
      <c r="E30" s="82"/>
      <c r="F30" s="82"/>
      <c r="G30" s="82"/>
      <c r="H30" s="82"/>
      <c r="I30" s="131"/>
      <c r="J30" s="82"/>
      <c r="K30" s="132"/>
    </row>
    <row r="31" spans="2:11" s="1" customFormat="1" ht="14.45" customHeight="1">
      <c r="B31" s="38"/>
      <c r="C31" s="39"/>
      <c r="D31" s="39"/>
      <c r="E31" s="39"/>
      <c r="F31" s="43" t="s">
        <v>41</v>
      </c>
      <c r="G31" s="39"/>
      <c r="H31" s="39"/>
      <c r="I31" s="135" t="s">
        <v>40</v>
      </c>
      <c r="J31" s="43" t="s">
        <v>42</v>
      </c>
      <c r="K31" s="42"/>
    </row>
    <row r="32" spans="2:11" s="1" customFormat="1" ht="14.45" customHeight="1">
      <c r="B32" s="38"/>
      <c r="C32" s="39"/>
      <c r="D32" s="46" t="s">
        <v>43</v>
      </c>
      <c r="E32" s="46" t="s">
        <v>44</v>
      </c>
      <c r="F32" s="136">
        <f>ROUND(SUM(BE85:BE118), 2)</f>
        <v>0</v>
      </c>
      <c r="G32" s="39"/>
      <c r="H32" s="39"/>
      <c r="I32" s="137">
        <v>0.21</v>
      </c>
      <c r="J32" s="136">
        <f>ROUND(ROUND((SUM(BE85:BE118)), 2)*I32, 2)</f>
        <v>0</v>
      </c>
      <c r="K32" s="42"/>
    </row>
    <row r="33" spans="2:11" s="1" customFormat="1" ht="14.45" customHeight="1">
      <c r="B33" s="38"/>
      <c r="C33" s="39"/>
      <c r="D33" s="39"/>
      <c r="E33" s="46" t="s">
        <v>45</v>
      </c>
      <c r="F33" s="136">
        <f>ROUND(SUM(BF85:BF118), 2)</f>
        <v>0</v>
      </c>
      <c r="G33" s="39"/>
      <c r="H33" s="39"/>
      <c r="I33" s="137">
        <v>0.15</v>
      </c>
      <c r="J33" s="136">
        <f>ROUND(ROUND((SUM(BF85:BF118)), 2)*I33, 2)</f>
        <v>0</v>
      </c>
      <c r="K33" s="42"/>
    </row>
    <row r="34" spans="2:11" s="1" customFormat="1" ht="14.45" hidden="1" customHeight="1">
      <c r="B34" s="38"/>
      <c r="C34" s="39"/>
      <c r="D34" s="39"/>
      <c r="E34" s="46" t="s">
        <v>46</v>
      </c>
      <c r="F34" s="136">
        <f>ROUND(SUM(BG85:BG118), 2)</f>
        <v>0</v>
      </c>
      <c r="G34" s="39"/>
      <c r="H34" s="39"/>
      <c r="I34" s="137">
        <v>0.21</v>
      </c>
      <c r="J34" s="136">
        <v>0</v>
      </c>
      <c r="K34" s="42"/>
    </row>
    <row r="35" spans="2:11" s="1" customFormat="1" ht="14.45" hidden="1" customHeight="1">
      <c r="B35" s="38"/>
      <c r="C35" s="39"/>
      <c r="D35" s="39"/>
      <c r="E35" s="46" t="s">
        <v>47</v>
      </c>
      <c r="F35" s="136">
        <f>ROUND(SUM(BH85:BH118), 2)</f>
        <v>0</v>
      </c>
      <c r="G35" s="39"/>
      <c r="H35" s="39"/>
      <c r="I35" s="137">
        <v>0.15</v>
      </c>
      <c r="J35" s="136">
        <v>0</v>
      </c>
      <c r="K35" s="42"/>
    </row>
    <row r="36" spans="2:11" s="1" customFormat="1" ht="14.45" hidden="1" customHeight="1">
      <c r="B36" s="38"/>
      <c r="C36" s="39"/>
      <c r="D36" s="39"/>
      <c r="E36" s="46" t="s">
        <v>48</v>
      </c>
      <c r="F36" s="136">
        <f>ROUND(SUM(BI85:BI118), 2)</f>
        <v>0</v>
      </c>
      <c r="G36" s="39"/>
      <c r="H36" s="39"/>
      <c r="I36" s="137">
        <v>0</v>
      </c>
      <c r="J36" s="136">
        <v>0</v>
      </c>
      <c r="K36" s="42"/>
    </row>
    <row r="37" spans="2:11" s="1" customFormat="1" ht="6.95" customHeight="1">
      <c r="B37" s="38"/>
      <c r="C37" s="39"/>
      <c r="D37" s="39"/>
      <c r="E37" s="39"/>
      <c r="F37" s="39"/>
      <c r="G37" s="39"/>
      <c r="H37" s="39"/>
      <c r="I37" s="124"/>
      <c r="J37" s="39"/>
      <c r="K37" s="42"/>
    </row>
    <row r="38" spans="2:11" s="1" customFormat="1" ht="25.35" customHeight="1">
      <c r="B38" s="38"/>
      <c r="C38" s="138"/>
      <c r="D38" s="139" t="s">
        <v>49</v>
      </c>
      <c r="E38" s="76"/>
      <c r="F38" s="76"/>
      <c r="G38" s="140" t="s">
        <v>50</v>
      </c>
      <c r="H38" s="141" t="s">
        <v>51</v>
      </c>
      <c r="I38" s="142"/>
      <c r="J38" s="143">
        <f>SUM(J29:J36)</f>
        <v>0</v>
      </c>
      <c r="K38" s="144"/>
    </row>
    <row r="39" spans="2:11" s="1" customFormat="1" ht="14.45" customHeight="1">
      <c r="B39" s="53"/>
      <c r="C39" s="54"/>
      <c r="D39" s="54"/>
      <c r="E39" s="54"/>
      <c r="F39" s="54"/>
      <c r="G39" s="54"/>
      <c r="H39" s="54"/>
      <c r="I39" s="145"/>
      <c r="J39" s="54"/>
      <c r="K39" s="55"/>
    </row>
    <row r="43" spans="2:11" s="1" customFormat="1" ht="6.95" customHeight="1">
      <c r="B43" s="146"/>
      <c r="C43" s="147"/>
      <c r="D43" s="147"/>
      <c r="E43" s="147"/>
      <c r="F43" s="147"/>
      <c r="G43" s="147"/>
      <c r="H43" s="147"/>
      <c r="I43" s="148"/>
      <c r="J43" s="147"/>
      <c r="K43" s="149"/>
    </row>
    <row r="44" spans="2:11" s="1" customFormat="1" ht="36.950000000000003" customHeight="1">
      <c r="B44" s="38"/>
      <c r="C44" s="27" t="s">
        <v>114</v>
      </c>
      <c r="D44" s="39"/>
      <c r="E44" s="39"/>
      <c r="F44" s="39"/>
      <c r="G44" s="39"/>
      <c r="H44" s="39"/>
      <c r="I44" s="124"/>
      <c r="J44" s="39"/>
      <c r="K44" s="42"/>
    </row>
    <row r="45" spans="2:11" s="1" customFormat="1" ht="6.95" customHeight="1">
      <c r="B45" s="38"/>
      <c r="C45" s="39"/>
      <c r="D45" s="39"/>
      <c r="E45" s="39"/>
      <c r="F45" s="39"/>
      <c r="G45" s="39"/>
      <c r="H45" s="39"/>
      <c r="I45" s="124"/>
      <c r="J45" s="39"/>
      <c r="K45" s="42"/>
    </row>
    <row r="46" spans="2:11" s="1" customFormat="1" ht="14.45" customHeight="1">
      <c r="B46" s="38"/>
      <c r="C46" s="34" t="s">
        <v>18</v>
      </c>
      <c r="D46" s="39"/>
      <c r="E46" s="39"/>
      <c r="F46" s="39"/>
      <c r="G46" s="39"/>
      <c r="H46" s="39"/>
      <c r="I46" s="124"/>
      <c r="J46" s="39"/>
      <c r="K46" s="42"/>
    </row>
    <row r="47" spans="2:11" s="1" customFormat="1" ht="16.5" customHeight="1">
      <c r="B47" s="38"/>
      <c r="C47" s="39"/>
      <c r="D47" s="39"/>
      <c r="E47" s="355" t="str">
        <f>E7</f>
        <v>Oprava staničního zabezpečovacího zařízení Praha Bubny</v>
      </c>
      <c r="F47" s="356"/>
      <c r="G47" s="356"/>
      <c r="H47" s="356"/>
      <c r="I47" s="124"/>
      <c r="J47" s="39"/>
      <c r="K47" s="42"/>
    </row>
    <row r="48" spans="2:11">
      <c r="B48" s="25"/>
      <c r="C48" s="34" t="s">
        <v>110</v>
      </c>
      <c r="D48" s="26"/>
      <c r="E48" s="26"/>
      <c r="F48" s="26"/>
      <c r="G48" s="26"/>
      <c r="H48" s="26"/>
      <c r="I48" s="123"/>
      <c r="J48" s="26"/>
      <c r="K48" s="28"/>
    </row>
    <row r="49" spans="2:47" s="1" customFormat="1" ht="16.5" customHeight="1">
      <c r="B49" s="38"/>
      <c r="C49" s="39"/>
      <c r="D49" s="39"/>
      <c r="E49" s="355" t="s">
        <v>1113</v>
      </c>
      <c r="F49" s="357"/>
      <c r="G49" s="357"/>
      <c r="H49" s="357"/>
      <c r="I49" s="124"/>
      <c r="J49" s="39"/>
      <c r="K49" s="42"/>
    </row>
    <row r="50" spans="2:47" s="1" customFormat="1" ht="14.45" customHeight="1">
      <c r="B50" s="38"/>
      <c r="C50" s="34" t="s">
        <v>112</v>
      </c>
      <c r="D50" s="39"/>
      <c r="E50" s="39"/>
      <c r="F50" s="39"/>
      <c r="G50" s="39"/>
      <c r="H50" s="39"/>
      <c r="I50" s="124"/>
      <c r="J50" s="39"/>
      <c r="K50" s="42"/>
    </row>
    <row r="51" spans="2:47" s="1" customFormat="1" ht="17.25" customHeight="1">
      <c r="B51" s="38"/>
      <c r="C51" s="39"/>
      <c r="D51" s="39"/>
      <c r="E51" s="358" t="str">
        <f>E11</f>
        <v>1 - Napájení SZZ - techologická část</v>
      </c>
      <c r="F51" s="357"/>
      <c r="G51" s="357"/>
      <c r="H51" s="357"/>
      <c r="I51" s="124"/>
      <c r="J51" s="39"/>
      <c r="K51" s="42"/>
    </row>
    <row r="52" spans="2:47" s="1" customFormat="1" ht="6.95" customHeight="1">
      <c r="B52" s="38"/>
      <c r="C52" s="39"/>
      <c r="D52" s="39"/>
      <c r="E52" s="39"/>
      <c r="F52" s="39"/>
      <c r="G52" s="39"/>
      <c r="H52" s="39"/>
      <c r="I52" s="124"/>
      <c r="J52" s="39"/>
      <c r="K52" s="42"/>
    </row>
    <row r="53" spans="2:47" s="1" customFormat="1" ht="18" customHeight="1">
      <c r="B53" s="38"/>
      <c r="C53" s="34" t="s">
        <v>23</v>
      </c>
      <c r="D53" s="39"/>
      <c r="E53" s="39"/>
      <c r="F53" s="32" t="str">
        <f>F14</f>
        <v xml:space="preserve"> </v>
      </c>
      <c r="G53" s="39"/>
      <c r="H53" s="39"/>
      <c r="I53" s="125" t="s">
        <v>25</v>
      </c>
      <c r="J53" s="126" t="str">
        <f>IF(J14="","",J14)</f>
        <v>28. 6. 2018</v>
      </c>
      <c r="K53" s="42"/>
    </row>
    <row r="54" spans="2:47" s="1" customFormat="1" ht="6.95" customHeight="1">
      <c r="B54" s="38"/>
      <c r="C54" s="39"/>
      <c r="D54" s="39"/>
      <c r="E54" s="39"/>
      <c r="F54" s="39"/>
      <c r="G54" s="39"/>
      <c r="H54" s="39"/>
      <c r="I54" s="124"/>
      <c r="J54" s="39"/>
      <c r="K54" s="42"/>
    </row>
    <row r="55" spans="2:47" s="1" customFormat="1">
      <c r="B55" s="38"/>
      <c r="C55" s="34" t="s">
        <v>27</v>
      </c>
      <c r="D55" s="39"/>
      <c r="E55" s="39"/>
      <c r="F55" s="32" t="str">
        <f>E17</f>
        <v>Správa železniční dopravní cesty,státní organizace</v>
      </c>
      <c r="G55" s="39"/>
      <c r="H55" s="39"/>
      <c r="I55" s="125" t="s">
        <v>35</v>
      </c>
      <c r="J55" s="320" t="str">
        <f>E23</f>
        <v xml:space="preserve"> </v>
      </c>
      <c r="K55" s="42"/>
    </row>
    <row r="56" spans="2:47" s="1" customFormat="1" ht="14.45" customHeight="1">
      <c r="B56" s="38"/>
      <c r="C56" s="34" t="s">
        <v>33</v>
      </c>
      <c r="D56" s="39"/>
      <c r="E56" s="39"/>
      <c r="F56" s="32" t="str">
        <f>IF(E20="","",E20)</f>
        <v/>
      </c>
      <c r="G56" s="39"/>
      <c r="H56" s="39"/>
      <c r="I56" s="124"/>
      <c r="J56" s="359"/>
      <c r="K56" s="42"/>
    </row>
    <row r="57" spans="2:47" s="1" customFormat="1" ht="10.35" customHeight="1">
      <c r="B57" s="38"/>
      <c r="C57" s="39"/>
      <c r="D57" s="39"/>
      <c r="E57" s="39"/>
      <c r="F57" s="39"/>
      <c r="G57" s="39"/>
      <c r="H57" s="39"/>
      <c r="I57" s="124"/>
      <c r="J57" s="39"/>
      <c r="K57" s="42"/>
    </row>
    <row r="58" spans="2:47" s="1" customFormat="1" ht="29.25" customHeight="1">
      <c r="B58" s="38"/>
      <c r="C58" s="150" t="s">
        <v>115</v>
      </c>
      <c r="D58" s="138"/>
      <c r="E58" s="138"/>
      <c r="F58" s="138"/>
      <c r="G58" s="138"/>
      <c r="H58" s="138"/>
      <c r="I58" s="151"/>
      <c r="J58" s="152" t="s">
        <v>116</v>
      </c>
      <c r="K58" s="153"/>
    </row>
    <row r="59" spans="2:47" s="1" customFormat="1" ht="10.35" customHeight="1">
      <c r="B59" s="38"/>
      <c r="C59" s="39"/>
      <c r="D59" s="39"/>
      <c r="E59" s="39"/>
      <c r="F59" s="39"/>
      <c r="G59" s="39"/>
      <c r="H59" s="39"/>
      <c r="I59" s="124"/>
      <c r="J59" s="39"/>
      <c r="K59" s="42"/>
    </row>
    <row r="60" spans="2:47" s="1" customFormat="1" ht="29.25" customHeight="1">
      <c r="B60" s="38"/>
      <c r="C60" s="154" t="s">
        <v>117</v>
      </c>
      <c r="D60" s="39"/>
      <c r="E60" s="39"/>
      <c r="F60" s="39"/>
      <c r="G60" s="39"/>
      <c r="H60" s="39"/>
      <c r="I60" s="124"/>
      <c r="J60" s="134">
        <f>J85</f>
        <v>0</v>
      </c>
      <c r="K60" s="42"/>
      <c r="AU60" s="21" t="s">
        <v>118</v>
      </c>
    </row>
    <row r="61" spans="2:47" s="8" customFormat="1" ht="24.95" customHeight="1">
      <c r="B61" s="155"/>
      <c r="C61" s="156"/>
      <c r="D61" s="157" t="s">
        <v>119</v>
      </c>
      <c r="E61" s="158"/>
      <c r="F61" s="158"/>
      <c r="G61" s="158"/>
      <c r="H61" s="158"/>
      <c r="I61" s="159"/>
      <c r="J61" s="160">
        <f>J97</f>
        <v>0</v>
      </c>
      <c r="K61" s="161"/>
    </row>
    <row r="62" spans="2:47" s="9" customFormat="1" ht="19.899999999999999" customHeight="1">
      <c r="B62" s="162"/>
      <c r="C62" s="163"/>
      <c r="D62" s="164" t="s">
        <v>120</v>
      </c>
      <c r="E62" s="165"/>
      <c r="F62" s="165"/>
      <c r="G62" s="165"/>
      <c r="H62" s="165"/>
      <c r="I62" s="166"/>
      <c r="J62" s="167">
        <f>J98</f>
        <v>0</v>
      </c>
      <c r="K62" s="168"/>
    </row>
    <row r="63" spans="2:47" s="8" customFormat="1" ht="24.95" customHeight="1">
      <c r="B63" s="155"/>
      <c r="C63" s="156"/>
      <c r="D63" s="157" t="s">
        <v>121</v>
      </c>
      <c r="E63" s="158"/>
      <c r="F63" s="158"/>
      <c r="G63" s="158"/>
      <c r="H63" s="158"/>
      <c r="I63" s="159"/>
      <c r="J63" s="160">
        <f>J101</f>
        <v>0</v>
      </c>
      <c r="K63" s="161"/>
    </row>
    <row r="64" spans="2:47" s="1" customFormat="1" ht="21.75" customHeight="1">
      <c r="B64" s="38"/>
      <c r="C64" s="39"/>
      <c r="D64" s="39"/>
      <c r="E64" s="39"/>
      <c r="F64" s="39"/>
      <c r="G64" s="39"/>
      <c r="H64" s="39"/>
      <c r="I64" s="124"/>
      <c r="J64" s="39"/>
      <c r="K64" s="42"/>
    </row>
    <row r="65" spans="2:12" s="1" customFormat="1" ht="6.95" customHeight="1">
      <c r="B65" s="53"/>
      <c r="C65" s="54"/>
      <c r="D65" s="54"/>
      <c r="E65" s="54"/>
      <c r="F65" s="54"/>
      <c r="G65" s="54"/>
      <c r="H65" s="54"/>
      <c r="I65" s="145"/>
      <c r="J65" s="54"/>
      <c r="K65" s="55"/>
    </row>
    <row r="69" spans="2:12" s="1" customFormat="1" ht="6.95" customHeight="1">
      <c r="B69" s="56"/>
      <c r="C69" s="57"/>
      <c r="D69" s="57"/>
      <c r="E69" s="57"/>
      <c r="F69" s="57"/>
      <c r="G69" s="57"/>
      <c r="H69" s="57"/>
      <c r="I69" s="148"/>
      <c r="J69" s="57"/>
      <c r="K69" s="57"/>
      <c r="L69" s="58"/>
    </row>
    <row r="70" spans="2:12" s="1" customFormat="1" ht="36.950000000000003" customHeight="1">
      <c r="B70" s="38"/>
      <c r="C70" s="59" t="s">
        <v>122</v>
      </c>
      <c r="D70" s="60"/>
      <c r="E70" s="60"/>
      <c r="F70" s="60"/>
      <c r="G70" s="60"/>
      <c r="H70" s="60"/>
      <c r="I70" s="169"/>
      <c r="J70" s="60"/>
      <c r="K70" s="60"/>
      <c r="L70" s="58"/>
    </row>
    <row r="71" spans="2:12" s="1" customFormat="1" ht="6.95" customHeight="1">
      <c r="B71" s="38"/>
      <c r="C71" s="60"/>
      <c r="D71" s="60"/>
      <c r="E71" s="60"/>
      <c r="F71" s="60"/>
      <c r="G71" s="60"/>
      <c r="H71" s="60"/>
      <c r="I71" s="169"/>
      <c r="J71" s="60"/>
      <c r="K71" s="60"/>
      <c r="L71" s="58"/>
    </row>
    <row r="72" spans="2:12" s="1" customFormat="1" ht="14.45" customHeight="1">
      <c r="B72" s="38"/>
      <c r="C72" s="62" t="s">
        <v>18</v>
      </c>
      <c r="D72" s="60"/>
      <c r="E72" s="60"/>
      <c r="F72" s="60"/>
      <c r="G72" s="60"/>
      <c r="H72" s="60"/>
      <c r="I72" s="169"/>
      <c r="J72" s="60"/>
      <c r="K72" s="60"/>
      <c r="L72" s="58"/>
    </row>
    <row r="73" spans="2:12" s="1" customFormat="1" ht="16.5" customHeight="1">
      <c r="B73" s="38"/>
      <c r="C73" s="60"/>
      <c r="D73" s="60"/>
      <c r="E73" s="360" t="str">
        <f>E7</f>
        <v>Oprava staničního zabezpečovacího zařízení Praha Bubny</v>
      </c>
      <c r="F73" s="361"/>
      <c r="G73" s="361"/>
      <c r="H73" s="361"/>
      <c r="I73" s="169"/>
      <c r="J73" s="60"/>
      <c r="K73" s="60"/>
      <c r="L73" s="58"/>
    </row>
    <row r="74" spans="2:12">
      <c r="B74" s="25"/>
      <c r="C74" s="62" t="s">
        <v>110</v>
      </c>
      <c r="D74" s="170"/>
      <c r="E74" s="170"/>
      <c r="F74" s="170"/>
      <c r="G74" s="170"/>
      <c r="H74" s="170"/>
      <c r="J74" s="170"/>
      <c r="K74" s="170"/>
      <c r="L74" s="171"/>
    </row>
    <row r="75" spans="2:12" s="1" customFormat="1" ht="16.5" customHeight="1">
      <c r="B75" s="38"/>
      <c r="C75" s="60"/>
      <c r="D75" s="60"/>
      <c r="E75" s="360" t="s">
        <v>1113</v>
      </c>
      <c r="F75" s="362"/>
      <c r="G75" s="362"/>
      <c r="H75" s="362"/>
      <c r="I75" s="169"/>
      <c r="J75" s="60"/>
      <c r="K75" s="60"/>
      <c r="L75" s="58"/>
    </row>
    <row r="76" spans="2:12" s="1" customFormat="1" ht="14.45" customHeight="1">
      <c r="B76" s="38"/>
      <c r="C76" s="62" t="s">
        <v>112</v>
      </c>
      <c r="D76" s="60"/>
      <c r="E76" s="60"/>
      <c r="F76" s="60"/>
      <c r="G76" s="60"/>
      <c r="H76" s="60"/>
      <c r="I76" s="169"/>
      <c r="J76" s="60"/>
      <c r="K76" s="60"/>
      <c r="L76" s="58"/>
    </row>
    <row r="77" spans="2:12" s="1" customFormat="1" ht="17.25" customHeight="1">
      <c r="B77" s="38"/>
      <c r="C77" s="60"/>
      <c r="D77" s="60"/>
      <c r="E77" s="331" t="str">
        <f>E11</f>
        <v>1 - Napájení SZZ - techologická část</v>
      </c>
      <c r="F77" s="362"/>
      <c r="G77" s="362"/>
      <c r="H77" s="362"/>
      <c r="I77" s="169"/>
      <c r="J77" s="60"/>
      <c r="K77" s="60"/>
      <c r="L77" s="58"/>
    </row>
    <row r="78" spans="2:12" s="1" customFormat="1" ht="6.95" customHeight="1">
      <c r="B78" s="38"/>
      <c r="C78" s="60"/>
      <c r="D78" s="60"/>
      <c r="E78" s="60"/>
      <c r="F78" s="60"/>
      <c r="G78" s="60"/>
      <c r="H78" s="60"/>
      <c r="I78" s="169"/>
      <c r="J78" s="60"/>
      <c r="K78" s="60"/>
      <c r="L78" s="58"/>
    </row>
    <row r="79" spans="2:12" s="1" customFormat="1" ht="18" customHeight="1">
      <c r="B79" s="38"/>
      <c r="C79" s="62" t="s">
        <v>23</v>
      </c>
      <c r="D79" s="60"/>
      <c r="E79" s="60"/>
      <c r="F79" s="172" t="str">
        <f>F14</f>
        <v xml:space="preserve"> </v>
      </c>
      <c r="G79" s="60"/>
      <c r="H79" s="60"/>
      <c r="I79" s="173" t="s">
        <v>25</v>
      </c>
      <c r="J79" s="70" t="str">
        <f>IF(J14="","",J14)</f>
        <v>28. 6. 2018</v>
      </c>
      <c r="K79" s="60"/>
      <c r="L79" s="58"/>
    </row>
    <row r="80" spans="2:12" s="1" customFormat="1" ht="6.95" customHeight="1">
      <c r="B80" s="38"/>
      <c r="C80" s="60"/>
      <c r="D80" s="60"/>
      <c r="E80" s="60"/>
      <c r="F80" s="60"/>
      <c r="G80" s="60"/>
      <c r="H80" s="60"/>
      <c r="I80" s="169"/>
      <c r="J80" s="60"/>
      <c r="K80" s="60"/>
      <c r="L80" s="58"/>
    </row>
    <row r="81" spans="2:65" s="1" customFormat="1">
      <c r="B81" s="38"/>
      <c r="C81" s="62" t="s">
        <v>27</v>
      </c>
      <c r="D81" s="60"/>
      <c r="E81" s="60"/>
      <c r="F81" s="172" t="str">
        <f>E17</f>
        <v>Správa železniční dopravní cesty,státní organizace</v>
      </c>
      <c r="G81" s="60"/>
      <c r="H81" s="60"/>
      <c r="I81" s="173" t="s">
        <v>35</v>
      </c>
      <c r="J81" s="172" t="str">
        <f>E23</f>
        <v xml:space="preserve"> </v>
      </c>
      <c r="K81" s="60"/>
      <c r="L81" s="58"/>
    </row>
    <row r="82" spans="2:65" s="1" customFormat="1" ht="14.45" customHeight="1">
      <c r="B82" s="38"/>
      <c r="C82" s="62" t="s">
        <v>33</v>
      </c>
      <c r="D82" s="60"/>
      <c r="E82" s="60"/>
      <c r="F82" s="172" t="str">
        <f>IF(E20="","",E20)</f>
        <v/>
      </c>
      <c r="G82" s="60"/>
      <c r="H82" s="60"/>
      <c r="I82" s="169"/>
      <c r="J82" s="60"/>
      <c r="K82" s="60"/>
      <c r="L82" s="58"/>
    </row>
    <row r="83" spans="2:65" s="1" customFormat="1" ht="10.35" customHeight="1">
      <c r="B83" s="38"/>
      <c r="C83" s="60"/>
      <c r="D83" s="60"/>
      <c r="E83" s="60"/>
      <c r="F83" s="60"/>
      <c r="G83" s="60"/>
      <c r="H83" s="60"/>
      <c r="I83" s="169"/>
      <c r="J83" s="60"/>
      <c r="K83" s="60"/>
      <c r="L83" s="58"/>
    </row>
    <row r="84" spans="2:65" s="10" customFormat="1" ht="29.25" customHeight="1">
      <c r="B84" s="174"/>
      <c r="C84" s="175" t="s">
        <v>123</v>
      </c>
      <c r="D84" s="176" t="s">
        <v>58</v>
      </c>
      <c r="E84" s="176" t="s">
        <v>54</v>
      </c>
      <c r="F84" s="176" t="s">
        <v>124</v>
      </c>
      <c r="G84" s="176" t="s">
        <v>125</v>
      </c>
      <c r="H84" s="176" t="s">
        <v>126</v>
      </c>
      <c r="I84" s="177" t="s">
        <v>127</v>
      </c>
      <c r="J84" s="176" t="s">
        <v>116</v>
      </c>
      <c r="K84" s="178" t="s">
        <v>128</v>
      </c>
      <c r="L84" s="179"/>
      <c r="M84" s="78" t="s">
        <v>129</v>
      </c>
      <c r="N84" s="79" t="s">
        <v>43</v>
      </c>
      <c r="O84" s="79" t="s">
        <v>130</v>
      </c>
      <c r="P84" s="79" t="s">
        <v>131</v>
      </c>
      <c r="Q84" s="79" t="s">
        <v>132</v>
      </c>
      <c r="R84" s="79" t="s">
        <v>133</v>
      </c>
      <c r="S84" s="79" t="s">
        <v>134</v>
      </c>
      <c r="T84" s="80" t="s">
        <v>135</v>
      </c>
    </row>
    <row r="85" spans="2:65" s="1" customFormat="1" ht="29.25" customHeight="1">
      <c r="B85" s="38"/>
      <c r="C85" s="84" t="s">
        <v>117</v>
      </c>
      <c r="D85" s="60"/>
      <c r="E85" s="60"/>
      <c r="F85" s="60"/>
      <c r="G85" s="60"/>
      <c r="H85" s="60"/>
      <c r="I85" s="169"/>
      <c r="J85" s="180">
        <f>BK85</f>
        <v>0</v>
      </c>
      <c r="K85" s="60"/>
      <c r="L85" s="58"/>
      <c r="M85" s="81"/>
      <c r="N85" s="82"/>
      <c r="O85" s="82"/>
      <c r="P85" s="181">
        <f>P86+SUM(P87:P97)+P101</f>
        <v>0</v>
      </c>
      <c r="Q85" s="82"/>
      <c r="R85" s="181">
        <f>R86+SUM(R87:R97)+R101</f>
        <v>0</v>
      </c>
      <c r="S85" s="82"/>
      <c r="T85" s="182">
        <f>T86+SUM(T87:T97)+T101</f>
        <v>0</v>
      </c>
      <c r="AT85" s="21" t="s">
        <v>72</v>
      </c>
      <c r="AU85" s="21" t="s">
        <v>118</v>
      </c>
      <c r="BK85" s="183">
        <f>BK86+SUM(BK87:BK97)+BK101</f>
        <v>0</v>
      </c>
    </row>
    <row r="86" spans="2:65" s="1" customFormat="1" ht="25.5" customHeight="1">
      <c r="B86" s="38"/>
      <c r="C86" s="200" t="s">
        <v>80</v>
      </c>
      <c r="D86" s="200" t="s">
        <v>136</v>
      </c>
      <c r="E86" s="201" t="s">
        <v>1115</v>
      </c>
      <c r="F86" s="202" t="s">
        <v>1116</v>
      </c>
      <c r="G86" s="203" t="s">
        <v>155</v>
      </c>
      <c r="H86" s="204">
        <v>840</v>
      </c>
      <c r="I86" s="205"/>
      <c r="J86" s="206">
        <f t="shared" ref="J86:J96" si="0">ROUND(I86*H86,2)</f>
        <v>0</v>
      </c>
      <c r="K86" s="202" t="s">
        <v>145</v>
      </c>
      <c r="L86" s="207"/>
      <c r="M86" s="208" t="s">
        <v>21</v>
      </c>
      <c r="N86" s="209" t="s">
        <v>44</v>
      </c>
      <c r="O86" s="39"/>
      <c r="P86" s="210">
        <f t="shared" ref="P86:P96" si="1">O86*H86</f>
        <v>0</v>
      </c>
      <c r="Q86" s="210">
        <v>0</v>
      </c>
      <c r="R86" s="210">
        <f t="shared" ref="R86:R96" si="2">Q86*H86</f>
        <v>0</v>
      </c>
      <c r="S86" s="210">
        <v>0</v>
      </c>
      <c r="T86" s="211">
        <f t="shared" ref="T86:T96" si="3">S86*H86</f>
        <v>0</v>
      </c>
      <c r="AR86" s="21" t="s">
        <v>225</v>
      </c>
      <c r="AT86" s="21" t="s">
        <v>136</v>
      </c>
      <c r="AU86" s="21" t="s">
        <v>73</v>
      </c>
      <c r="AY86" s="21" t="s">
        <v>138</v>
      </c>
      <c r="BE86" s="212">
        <f t="shared" ref="BE86:BE96" si="4">IF(N86="základní",J86,0)</f>
        <v>0</v>
      </c>
      <c r="BF86" s="212">
        <f t="shared" ref="BF86:BF96" si="5">IF(N86="snížená",J86,0)</f>
        <v>0</v>
      </c>
      <c r="BG86" s="212">
        <f t="shared" ref="BG86:BG96" si="6">IF(N86="zákl. přenesená",J86,0)</f>
        <v>0</v>
      </c>
      <c r="BH86" s="212">
        <f t="shared" ref="BH86:BH96" si="7">IF(N86="sníž. přenesená",J86,0)</f>
        <v>0</v>
      </c>
      <c r="BI86" s="212">
        <f t="shared" ref="BI86:BI96" si="8">IF(N86="nulová",J86,0)</f>
        <v>0</v>
      </c>
      <c r="BJ86" s="21" t="s">
        <v>80</v>
      </c>
      <c r="BK86" s="212">
        <f t="shared" ref="BK86:BK96" si="9">ROUND(I86*H86,2)</f>
        <v>0</v>
      </c>
      <c r="BL86" s="21" t="s">
        <v>169</v>
      </c>
      <c r="BM86" s="21" t="s">
        <v>1117</v>
      </c>
    </row>
    <row r="87" spans="2:65" s="1" customFormat="1" ht="25.5" customHeight="1">
      <c r="B87" s="38"/>
      <c r="C87" s="200" t="s">
        <v>82</v>
      </c>
      <c r="D87" s="200" t="s">
        <v>136</v>
      </c>
      <c r="E87" s="201" t="s">
        <v>1118</v>
      </c>
      <c r="F87" s="202" t="s">
        <v>1119</v>
      </c>
      <c r="G87" s="203" t="s">
        <v>155</v>
      </c>
      <c r="H87" s="204">
        <v>20</v>
      </c>
      <c r="I87" s="205"/>
      <c r="J87" s="206">
        <f t="shared" si="0"/>
        <v>0</v>
      </c>
      <c r="K87" s="202" t="s">
        <v>145</v>
      </c>
      <c r="L87" s="207"/>
      <c r="M87" s="208" t="s">
        <v>21</v>
      </c>
      <c r="N87" s="209" t="s">
        <v>44</v>
      </c>
      <c r="O87" s="39"/>
      <c r="P87" s="210">
        <f t="shared" si="1"/>
        <v>0</v>
      </c>
      <c r="Q87" s="210">
        <v>0</v>
      </c>
      <c r="R87" s="210">
        <f t="shared" si="2"/>
        <v>0</v>
      </c>
      <c r="S87" s="210">
        <v>0</v>
      </c>
      <c r="T87" s="211">
        <f t="shared" si="3"/>
        <v>0</v>
      </c>
      <c r="AR87" s="21" t="s">
        <v>225</v>
      </c>
      <c r="AT87" s="21" t="s">
        <v>136</v>
      </c>
      <c r="AU87" s="21" t="s">
        <v>73</v>
      </c>
      <c r="AY87" s="21" t="s">
        <v>138</v>
      </c>
      <c r="BE87" s="212">
        <f t="shared" si="4"/>
        <v>0</v>
      </c>
      <c r="BF87" s="212">
        <f t="shared" si="5"/>
        <v>0</v>
      </c>
      <c r="BG87" s="212">
        <f t="shared" si="6"/>
        <v>0</v>
      </c>
      <c r="BH87" s="212">
        <f t="shared" si="7"/>
        <v>0</v>
      </c>
      <c r="BI87" s="212">
        <f t="shared" si="8"/>
        <v>0</v>
      </c>
      <c r="BJ87" s="21" t="s">
        <v>80</v>
      </c>
      <c r="BK87" s="212">
        <f t="shared" si="9"/>
        <v>0</v>
      </c>
      <c r="BL87" s="21" t="s">
        <v>169</v>
      </c>
      <c r="BM87" s="21" t="s">
        <v>1120</v>
      </c>
    </row>
    <row r="88" spans="2:65" s="1" customFormat="1" ht="25.5" customHeight="1">
      <c r="B88" s="38"/>
      <c r="C88" s="200" t="s">
        <v>89</v>
      </c>
      <c r="D88" s="200" t="s">
        <v>136</v>
      </c>
      <c r="E88" s="201" t="s">
        <v>1121</v>
      </c>
      <c r="F88" s="202" t="s">
        <v>1122</v>
      </c>
      <c r="G88" s="203" t="s">
        <v>155</v>
      </c>
      <c r="H88" s="204">
        <v>20</v>
      </c>
      <c r="I88" s="205"/>
      <c r="J88" s="206">
        <f t="shared" si="0"/>
        <v>0</v>
      </c>
      <c r="K88" s="202" t="s">
        <v>145</v>
      </c>
      <c r="L88" s="207"/>
      <c r="M88" s="208" t="s">
        <v>21</v>
      </c>
      <c r="N88" s="209" t="s">
        <v>44</v>
      </c>
      <c r="O88" s="39"/>
      <c r="P88" s="210">
        <f t="shared" si="1"/>
        <v>0</v>
      </c>
      <c r="Q88" s="210">
        <v>0</v>
      </c>
      <c r="R88" s="210">
        <f t="shared" si="2"/>
        <v>0</v>
      </c>
      <c r="S88" s="210">
        <v>0</v>
      </c>
      <c r="T88" s="211">
        <f t="shared" si="3"/>
        <v>0</v>
      </c>
      <c r="AR88" s="21" t="s">
        <v>225</v>
      </c>
      <c r="AT88" s="21" t="s">
        <v>136</v>
      </c>
      <c r="AU88" s="21" t="s">
        <v>73</v>
      </c>
      <c r="AY88" s="21" t="s">
        <v>138</v>
      </c>
      <c r="BE88" s="212">
        <f t="shared" si="4"/>
        <v>0</v>
      </c>
      <c r="BF88" s="212">
        <f t="shared" si="5"/>
        <v>0</v>
      </c>
      <c r="BG88" s="212">
        <f t="shared" si="6"/>
        <v>0</v>
      </c>
      <c r="BH88" s="212">
        <f t="shared" si="7"/>
        <v>0</v>
      </c>
      <c r="BI88" s="212">
        <f t="shared" si="8"/>
        <v>0</v>
      </c>
      <c r="BJ88" s="21" t="s">
        <v>80</v>
      </c>
      <c r="BK88" s="212">
        <f t="shared" si="9"/>
        <v>0</v>
      </c>
      <c r="BL88" s="21" t="s">
        <v>169</v>
      </c>
      <c r="BM88" s="21" t="s">
        <v>1123</v>
      </c>
    </row>
    <row r="89" spans="2:65" s="1" customFormat="1" ht="25.5" customHeight="1">
      <c r="B89" s="38"/>
      <c r="C89" s="200" t="s">
        <v>169</v>
      </c>
      <c r="D89" s="200" t="s">
        <v>136</v>
      </c>
      <c r="E89" s="201" t="s">
        <v>1124</v>
      </c>
      <c r="F89" s="202" t="s">
        <v>1125</v>
      </c>
      <c r="G89" s="203" t="s">
        <v>144</v>
      </c>
      <c r="H89" s="204">
        <v>1</v>
      </c>
      <c r="I89" s="205"/>
      <c r="J89" s="206">
        <f t="shared" si="0"/>
        <v>0</v>
      </c>
      <c r="K89" s="202" t="s">
        <v>145</v>
      </c>
      <c r="L89" s="207"/>
      <c r="M89" s="208" t="s">
        <v>21</v>
      </c>
      <c r="N89" s="209" t="s">
        <v>44</v>
      </c>
      <c r="O89" s="39"/>
      <c r="P89" s="210">
        <f t="shared" si="1"/>
        <v>0</v>
      </c>
      <c r="Q89" s="210">
        <v>0</v>
      </c>
      <c r="R89" s="210">
        <f t="shared" si="2"/>
        <v>0</v>
      </c>
      <c r="S89" s="210">
        <v>0</v>
      </c>
      <c r="T89" s="211">
        <f t="shared" si="3"/>
        <v>0</v>
      </c>
      <c r="AR89" s="21" t="s">
        <v>225</v>
      </c>
      <c r="AT89" s="21" t="s">
        <v>136</v>
      </c>
      <c r="AU89" s="21" t="s">
        <v>73</v>
      </c>
      <c r="AY89" s="21" t="s">
        <v>138</v>
      </c>
      <c r="BE89" s="212">
        <f t="shared" si="4"/>
        <v>0</v>
      </c>
      <c r="BF89" s="212">
        <f t="shared" si="5"/>
        <v>0</v>
      </c>
      <c r="BG89" s="212">
        <f t="shared" si="6"/>
        <v>0</v>
      </c>
      <c r="BH89" s="212">
        <f t="shared" si="7"/>
        <v>0</v>
      </c>
      <c r="BI89" s="212">
        <f t="shared" si="8"/>
        <v>0</v>
      </c>
      <c r="BJ89" s="21" t="s">
        <v>80</v>
      </c>
      <c r="BK89" s="212">
        <f t="shared" si="9"/>
        <v>0</v>
      </c>
      <c r="BL89" s="21" t="s">
        <v>169</v>
      </c>
      <c r="BM89" s="21" t="s">
        <v>1126</v>
      </c>
    </row>
    <row r="90" spans="2:65" s="1" customFormat="1" ht="25.5" customHeight="1">
      <c r="B90" s="38"/>
      <c r="C90" s="200" t="s">
        <v>369</v>
      </c>
      <c r="D90" s="200" t="s">
        <v>136</v>
      </c>
      <c r="E90" s="201" t="s">
        <v>1127</v>
      </c>
      <c r="F90" s="202" t="s">
        <v>1128</v>
      </c>
      <c r="G90" s="203" t="s">
        <v>144</v>
      </c>
      <c r="H90" s="204">
        <v>4</v>
      </c>
      <c r="I90" s="205"/>
      <c r="J90" s="206">
        <f t="shared" si="0"/>
        <v>0</v>
      </c>
      <c r="K90" s="202" t="s">
        <v>145</v>
      </c>
      <c r="L90" s="207"/>
      <c r="M90" s="208" t="s">
        <v>21</v>
      </c>
      <c r="N90" s="209" t="s">
        <v>44</v>
      </c>
      <c r="O90" s="39"/>
      <c r="P90" s="210">
        <f t="shared" si="1"/>
        <v>0</v>
      </c>
      <c r="Q90" s="210">
        <v>0</v>
      </c>
      <c r="R90" s="210">
        <f t="shared" si="2"/>
        <v>0</v>
      </c>
      <c r="S90" s="210">
        <v>0</v>
      </c>
      <c r="T90" s="211">
        <f t="shared" si="3"/>
        <v>0</v>
      </c>
      <c r="AR90" s="21" t="s">
        <v>225</v>
      </c>
      <c r="AT90" s="21" t="s">
        <v>136</v>
      </c>
      <c r="AU90" s="21" t="s">
        <v>73</v>
      </c>
      <c r="AY90" s="21" t="s">
        <v>138</v>
      </c>
      <c r="BE90" s="212">
        <f t="shared" si="4"/>
        <v>0</v>
      </c>
      <c r="BF90" s="212">
        <f t="shared" si="5"/>
        <v>0</v>
      </c>
      <c r="BG90" s="212">
        <f t="shared" si="6"/>
        <v>0</v>
      </c>
      <c r="BH90" s="212">
        <f t="shared" si="7"/>
        <v>0</v>
      </c>
      <c r="BI90" s="212">
        <f t="shared" si="8"/>
        <v>0</v>
      </c>
      <c r="BJ90" s="21" t="s">
        <v>80</v>
      </c>
      <c r="BK90" s="212">
        <f t="shared" si="9"/>
        <v>0</v>
      </c>
      <c r="BL90" s="21" t="s">
        <v>169</v>
      </c>
      <c r="BM90" s="21" t="s">
        <v>1129</v>
      </c>
    </row>
    <row r="91" spans="2:65" s="1" customFormat="1" ht="38.25" customHeight="1">
      <c r="B91" s="38"/>
      <c r="C91" s="200" t="s">
        <v>373</v>
      </c>
      <c r="D91" s="200" t="s">
        <v>136</v>
      </c>
      <c r="E91" s="201" t="s">
        <v>1130</v>
      </c>
      <c r="F91" s="202" t="s">
        <v>1131</v>
      </c>
      <c r="G91" s="203" t="s">
        <v>144</v>
      </c>
      <c r="H91" s="204">
        <v>12</v>
      </c>
      <c r="I91" s="205"/>
      <c r="J91" s="206">
        <f t="shared" si="0"/>
        <v>0</v>
      </c>
      <c r="K91" s="202" t="s">
        <v>145</v>
      </c>
      <c r="L91" s="207"/>
      <c r="M91" s="208" t="s">
        <v>21</v>
      </c>
      <c r="N91" s="209" t="s">
        <v>44</v>
      </c>
      <c r="O91" s="39"/>
      <c r="P91" s="210">
        <f t="shared" si="1"/>
        <v>0</v>
      </c>
      <c r="Q91" s="210">
        <v>0</v>
      </c>
      <c r="R91" s="210">
        <f t="shared" si="2"/>
        <v>0</v>
      </c>
      <c r="S91" s="210">
        <v>0</v>
      </c>
      <c r="T91" s="211">
        <f t="shared" si="3"/>
        <v>0</v>
      </c>
      <c r="AR91" s="21" t="s">
        <v>225</v>
      </c>
      <c r="AT91" s="21" t="s">
        <v>136</v>
      </c>
      <c r="AU91" s="21" t="s">
        <v>73</v>
      </c>
      <c r="AY91" s="21" t="s">
        <v>138</v>
      </c>
      <c r="BE91" s="212">
        <f t="shared" si="4"/>
        <v>0</v>
      </c>
      <c r="BF91" s="212">
        <f t="shared" si="5"/>
        <v>0</v>
      </c>
      <c r="BG91" s="212">
        <f t="shared" si="6"/>
        <v>0</v>
      </c>
      <c r="BH91" s="212">
        <f t="shared" si="7"/>
        <v>0</v>
      </c>
      <c r="BI91" s="212">
        <f t="shared" si="8"/>
        <v>0</v>
      </c>
      <c r="BJ91" s="21" t="s">
        <v>80</v>
      </c>
      <c r="BK91" s="212">
        <f t="shared" si="9"/>
        <v>0</v>
      </c>
      <c r="BL91" s="21" t="s">
        <v>169</v>
      </c>
      <c r="BM91" s="21" t="s">
        <v>1132</v>
      </c>
    </row>
    <row r="92" spans="2:65" s="1" customFormat="1" ht="38.25" customHeight="1">
      <c r="B92" s="38"/>
      <c r="C92" s="200" t="s">
        <v>377</v>
      </c>
      <c r="D92" s="200" t="s">
        <v>136</v>
      </c>
      <c r="E92" s="201" t="s">
        <v>1133</v>
      </c>
      <c r="F92" s="202" t="s">
        <v>1134</v>
      </c>
      <c r="G92" s="203" t="s">
        <v>144</v>
      </c>
      <c r="H92" s="204">
        <v>6</v>
      </c>
      <c r="I92" s="205"/>
      <c r="J92" s="206">
        <f t="shared" si="0"/>
        <v>0</v>
      </c>
      <c r="K92" s="202" t="s">
        <v>145</v>
      </c>
      <c r="L92" s="207"/>
      <c r="M92" s="208" t="s">
        <v>21</v>
      </c>
      <c r="N92" s="209" t="s">
        <v>44</v>
      </c>
      <c r="O92" s="39"/>
      <c r="P92" s="210">
        <f t="shared" si="1"/>
        <v>0</v>
      </c>
      <c r="Q92" s="210">
        <v>0</v>
      </c>
      <c r="R92" s="210">
        <f t="shared" si="2"/>
        <v>0</v>
      </c>
      <c r="S92" s="210">
        <v>0</v>
      </c>
      <c r="T92" s="211">
        <f t="shared" si="3"/>
        <v>0</v>
      </c>
      <c r="AR92" s="21" t="s">
        <v>225</v>
      </c>
      <c r="AT92" s="21" t="s">
        <v>136</v>
      </c>
      <c r="AU92" s="21" t="s">
        <v>73</v>
      </c>
      <c r="AY92" s="21" t="s">
        <v>138</v>
      </c>
      <c r="BE92" s="212">
        <f t="shared" si="4"/>
        <v>0</v>
      </c>
      <c r="BF92" s="212">
        <f t="shared" si="5"/>
        <v>0</v>
      </c>
      <c r="BG92" s="212">
        <f t="shared" si="6"/>
        <v>0</v>
      </c>
      <c r="BH92" s="212">
        <f t="shared" si="7"/>
        <v>0</v>
      </c>
      <c r="BI92" s="212">
        <f t="shared" si="8"/>
        <v>0</v>
      </c>
      <c r="BJ92" s="21" t="s">
        <v>80</v>
      </c>
      <c r="BK92" s="212">
        <f t="shared" si="9"/>
        <v>0</v>
      </c>
      <c r="BL92" s="21" t="s">
        <v>169</v>
      </c>
      <c r="BM92" s="21" t="s">
        <v>1135</v>
      </c>
    </row>
    <row r="93" spans="2:65" s="1" customFormat="1" ht="38.25" customHeight="1">
      <c r="B93" s="38"/>
      <c r="C93" s="200" t="s">
        <v>225</v>
      </c>
      <c r="D93" s="200" t="s">
        <v>136</v>
      </c>
      <c r="E93" s="201" t="s">
        <v>1136</v>
      </c>
      <c r="F93" s="202" t="s">
        <v>1137</v>
      </c>
      <c r="G93" s="203" t="s">
        <v>144</v>
      </c>
      <c r="H93" s="204">
        <v>6</v>
      </c>
      <c r="I93" s="205"/>
      <c r="J93" s="206">
        <f t="shared" si="0"/>
        <v>0</v>
      </c>
      <c r="K93" s="202" t="s">
        <v>145</v>
      </c>
      <c r="L93" s="207"/>
      <c r="M93" s="208" t="s">
        <v>21</v>
      </c>
      <c r="N93" s="209" t="s">
        <v>44</v>
      </c>
      <c r="O93" s="39"/>
      <c r="P93" s="210">
        <f t="shared" si="1"/>
        <v>0</v>
      </c>
      <c r="Q93" s="210">
        <v>0</v>
      </c>
      <c r="R93" s="210">
        <f t="shared" si="2"/>
        <v>0</v>
      </c>
      <c r="S93" s="210">
        <v>0</v>
      </c>
      <c r="T93" s="211">
        <f t="shared" si="3"/>
        <v>0</v>
      </c>
      <c r="AR93" s="21" t="s">
        <v>225</v>
      </c>
      <c r="AT93" s="21" t="s">
        <v>136</v>
      </c>
      <c r="AU93" s="21" t="s">
        <v>73</v>
      </c>
      <c r="AY93" s="21" t="s">
        <v>138</v>
      </c>
      <c r="BE93" s="212">
        <f t="shared" si="4"/>
        <v>0</v>
      </c>
      <c r="BF93" s="212">
        <f t="shared" si="5"/>
        <v>0</v>
      </c>
      <c r="BG93" s="212">
        <f t="shared" si="6"/>
        <v>0</v>
      </c>
      <c r="BH93" s="212">
        <f t="shared" si="7"/>
        <v>0</v>
      </c>
      <c r="BI93" s="212">
        <f t="shared" si="8"/>
        <v>0</v>
      </c>
      <c r="BJ93" s="21" t="s">
        <v>80</v>
      </c>
      <c r="BK93" s="212">
        <f t="shared" si="9"/>
        <v>0</v>
      </c>
      <c r="BL93" s="21" t="s">
        <v>169</v>
      </c>
      <c r="BM93" s="21" t="s">
        <v>1138</v>
      </c>
    </row>
    <row r="94" spans="2:65" s="1" customFormat="1" ht="38.25" customHeight="1">
      <c r="B94" s="38"/>
      <c r="C94" s="200" t="s">
        <v>384</v>
      </c>
      <c r="D94" s="200" t="s">
        <v>136</v>
      </c>
      <c r="E94" s="201" t="s">
        <v>1139</v>
      </c>
      <c r="F94" s="202" t="s">
        <v>1140</v>
      </c>
      <c r="G94" s="203" t="s">
        <v>144</v>
      </c>
      <c r="H94" s="204">
        <v>1</v>
      </c>
      <c r="I94" s="205"/>
      <c r="J94" s="206">
        <f t="shared" si="0"/>
        <v>0</v>
      </c>
      <c r="K94" s="202" t="s">
        <v>145</v>
      </c>
      <c r="L94" s="207"/>
      <c r="M94" s="208" t="s">
        <v>21</v>
      </c>
      <c r="N94" s="209" t="s">
        <v>44</v>
      </c>
      <c r="O94" s="39"/>
      <c r="P94" s="210">
        <f t="shared" si="1"/>
        <v>0</v>
      </c>
      <c r="Q94" s="210">
        <v>0</v>
      </c>
      <c r="R94" s="210">
        <f t="shared" si="2"/>
        <v>0</v>
      </c>
      <c r="S94" s="210">
        <v>0</v>
      </c>
      <c r="T94" s="211">
        <f t="shared" si="3"/>
        <v>0</v>
      </c>
      <c r="AR94" s="21" t="s">
        <v>225</v>
      </c>
      <c r="AT94" s="21" t="s">
        <v>136</v>
      </c>
      <c r="AU94" s="21" t="s">
        <v>73</v>
      </c>
      <c r="AY94" s="21" t="s">
        <v>138</v>
      </c>
      <c r="BE94" s="212">
        <f t="shared" si="4"/>
        <v>0</v>
      </c>
      <c r="BF94" s="212">
        <f t="shared" si="5"/>
        <v>0</v>
      </c>
      <c r="BG94" s="212">
        <f t="shared" si="6"/>
        <v>0</v>
      </c>
      <c r="BH94" s="212">
        <f t="shared" si="7"/>
        <v>0</v>
      </c>
      <c r="BI94" s="212">
        <f t="shared" si="8"/>
        <v>0</v>
      </c>
      <c r="BJ94" s="21" t="s">
        <v>80</v>
      </c>
      <c r="BK94" s="212">
        <f t="shared" si="9"/>
        <v>0</v>
      </c>
      <c r="BL94" s="21" t="s">
        <v>169</v>
      </c>
      <c r="BM94" s="21" t="s">
        <v>1141</v>
      </c>
    </row>
    <row r="95" spans="2:65" s="1" customFormat="1" ht="25.5" customHeight="1">
      <c r="B95" s="38"/>
      <c r="C95" s="200" t="s">
        <v>388</v>
      </c>
      <c r="D95" s="200" t="s">
        <v>136</v>
      </c>
      <c r="E95" s="201" t="s">
        <v>1142</v>
      </c>
      <c r="F95" s="202" t="s">
        <v>1143</v>
      </c>
      <c r="G95" s="203" t="s">
        <v>144</v>
      </c>
      <c r="H95" s="204">
        <v>1</v>
      </c>
      <c r="I95" s="205"/>
      <c r="J95" s="206">
        <f t="shared" si="0"/>
        <v>0</v>
      </c>
      <c r="K95" s="202" t="s">
        <v>145</v>
      </c>
      <c r="L95" s="207"/>
      <c r="M95" s="208" t="s">
        <v>21</v>
      </c>
      <c r="N95" s="209" t="s">
        <v>44</v>
      </c>
      <c r="O95" s="39"/>
      <c r="P95" s="210">
        <f t="shared" si="1"/>
        <v>0</v>
      </c>
      <c r="Q95" s="210">
        <v>0</v>
      </c>
      <c r="R95" s="210">
        <f t="shared" si="2"/>
        <v>0</v>
      </c>
      <c r="S95" s="210">
        <v>0</v>
      </c>
      <c r="T95" s="211">
        <f t="shared" si="3"/>
        <v>0</v>
      </c>
      <c r="AR95" s="21" t="s">
        <v>146</v>
      </c>
      <c r="AT95" s="21" t="s">
        <v>136</v>
      </c>
      <c r="AU95" s="21" t="s">
        <v>73</v>
      </c>
      <c r="AY95" s="21" t="s">
        <v>138</v>
      </c>
      <c r="BE95" s="212">
        <f t="shared" si="4"/>
        <v>0</v>
      </c>
      <c r="BF95" s="212">
        <f t="shared" si="5"/>
        <v>0</v>
      </c>
      <c r="BG95" s="212">
        <f t="shared" si="6"/>
        <v>0</v>
      </c>
      <c r="BH95" s="212">
        <f t="shared" si="7"/>
        <v>0</v>
      </c>
      <c r="BI95" s="212">
        <f t="shared" si="8"/>
        <v>0</v>
      </c>
      <c r="BJ95" s="21" t="s">
        <v>80</v>
      </c>
      <c r="BK95" s="212">
        <f t="shared" si="9"/>
        <v>0</v>
      </c>
      <c r="BL95" s="21" t="s">
        <v>146</v>
      </c>
      <c r="BM95" s="21" t="s">
        <v>1144</v>
      </c>
    </row>
    <row r="96" spans="2:65" s="1" customFormat="1" ht="38.25" customHeight="1">
      <c r="B96" s="38"/>
      <c r="C96" s="200" t="s">
        <v>392</v>
      </c>
      <c r="D96" s="200" t="s">
        <v>136</v>
      </c>
      <c r="E96" s="201" t="s">
        <v>1145</v>
      </c>
      <c r="F96" s="202" t="s">
        <v>1146</v>
      </c>
      <c r="G96" s="203" t="s">
        <v>144</v>
      </c>
      <c r="H96" s="204">
        <v>1</v>
      </c>
      <c r="I96" s="205"/>
      <c r="J96" s="206">
        <f t="shared" si="0"/>
        <v>0</v>
      </c>
      <c r="K96" s="202" t="s">
        <v>145</v>
      </c>
      <c r="L96" s="207"/>
      <c r="M96" s="208" t="s">
        <v>21</v>
      </c>
      <c r="N96" s="209" t="s">
        <v>44</v>
      </c>
      <c r="O96" s="39"/>
      <c r="P96" s="210">
        <f t="shared" si="1"/>
        <v>0</v>
      </c>
      <c r="Q96" s="210">
        <v>0</v>
      </c>
      <c r="R96" s="210">
        <f t="shared" si="2"/>
        <v>0</v>
      </c>
      <c r="S96" s="210">
        <v>0</v>
      </c>
      <c r="T96" s="211">
        <f t="shared" si="3"/>
        <v>0</v>
      </c>
      <c r="AR96" s="21" t="s">
        <v>225</v>
      </c>
      <c r="AT96" s="21" t="s">
        <v>136</v>
      </c>
      <c r="AU96" s="21" t="s">
        <v>73</v>
      </c>
      <c r="AY96" s="21" t="s">
        <v>138</v>
      </c>
      <c r="BE96" s="212">
        <f t="shared" si="4"/>
        <v>0</v>
      </c>
      <c r="BF96" s="212">
        <f t="shared" si="5"/>
        <v>0</v>
      </c>
      <c r="BG96" s="212">
        <f t="shared" si="6"/>
        <v>0</v>
      </c>
      <c r="BH96" s="212">
        <f t="shared" si="7"/>
        <v>0</v>
      </c>
      <c r="BI96" s="212">
        <f t="shared" si="8"/>
        <v>0</v>
      </c>
      <c r="BJ96" s="21" t="s">
        <v>80</v>
      </c>
      <c r="BK96" s="212">
        <f t="shared" si="9"/>
        <v>0</v>
      </c>
      <c r="BL96" s="21" t="s">
        <v>169</v>
      </c>
      <c r="BM96" s="21" t="s">
        <v>1147</v>
      </c>
    </row>
    <row r="97" spans="2:65" s="11" customFormat="1" ht="37.35" customHeight="1">
      <c r="B97" s="184"/>
      <c r="C97" s="185"/>
      <c r="D97" s="186" t="s">
        <v>72</v>
      </c>
      <c r="E97" s="187" t="s">
        <v>136</v>
      </c>
      <c r="F97" s="187" t="s">
        <v>137</v>
      </c>
      <c r="G97" s="185"/>
      <c r="H97" s="185"/>
      <c r="I97" s="188"/>
      <c r="J97" s="189">
        <f>BK97</f>
        <v>0</v>
      </c>
      <c r="K97" s="185"/>
      <c r="L97" s="190"/>
      <c r="M97" s="191"/>
      <c r="N97" s="192"/>
      <c r="O97" s="192"/>
      <c r="P97" s="193">
        <f>P98</f>
        <v>0</v>
      </c>
      <c r="Q97" s="192"/>
      <c r="R97" s="193">
        <f>R98</f>
        <v>0</v>
      </c>
      <c r="S97" s="192"/>
      <c r="T97" s="194">
        <f>T98</f>
        <v>0</v>
      </c>
      <c r="AR97" s="195" t="s">
        <v>89</v>
      </c>
      <c r="AT97" s="196" t="s">
        <v>72</v>
      </c>
      <c r="AU97" s="196" t="s">
        <v>73</v>
      </c>
      <c r="AY97" s="195" t="s">
        <v>138</v>
      </c>
      <c r="BK97" s="197">
        <f>BK98</f>
        <v>0</v>
      </c>
    </row>
    <row r="98" spans="2:65" s="11" customFormat="1" ht="19.899999999999999" customHeight="1">
      <c r="B98" s="184"/>
      <c r="C98" s="185"/>
      <c r="D98" s="186" t="s">
        <v>72</v>
      </c>
      <c r="E98" s="198" t="s">
        <v>139</v>
      </c>
      <c r="F98" s="198" t="s">
        <v>140</v>
      </c>
      <c r="G98" s="185"/>
      <c r="H98" s="185"/>
      <c r="I98" s="188"/>
      <c r="J98" s="199">
        <f>BK98</f>
        <v>0</v>
      </c>
      <c r="K98" s="185"/>
      <c r="L98" s="190"/>
      <c r="M98" s="191"/>
      <c r="N98" s="192"/>
      <c r="O98" s="192"/>
      <c r="P98" s="193">
        <f>SUM(P99:P100)</f>
        <v>0</v>
      </c>
      <c r="Q98" s="192"/>
      <c r="R98" s="193">
        <f>SUM(R99:R100)</f>
        <v>0</v>
      </c>
      <c r="S98" s="192"/>
      <c r="T98" s="194">
        <f>SUM(T99:T100)</f>
        <v>0</v>
      </c>
      <c r="AR98" s="195" t="s">
        <v>89</v>
      </c>
      <c r="AT98" s="196" t="s">
        <v>72</v>
      </c>
      <c r="AU98" s="196" t="s">
        <v>80</v>
      </c>
      <c r="AY98" s="195" t="s">
        <v>138</v>
      </c>
      <c r="BK98" s="197">
        <f>SUM(BK99:BK100)</f>
        <v>0</v>
      </c>
    </row>
    <row r="99" spans="2:65" s="1" customFormat="1" ht="16.5" customHeight="1">
      <c r="B99" s="38"/>
      <c r="C99" s="200" t="s">
        <v>396</v>
      </c>
      <c r="D99" s="200" t="s">
        <v>136</v>
      </c>
      <c r="E99" s="201" t="s">
        <v>153</v>
      </c>
      <c r="F99" s="202" t="s">
        <v>154</v>
      </c>
      <c r="G99" s="203" t="s">
        <v>155</v>
      </c>
      <c r="H99" s="204">
        <v>120</v>
      </c>
      <c r="I99" s="205"/>
      <c r="J99" s="206">
        <f>ROUND(I99*H99,2)</f>
        <v>0</v>
      </c>
      <c r="K99" s="202" t="s">
        <v>145</v>
      </c>
      <c r="L99" s="207"/>
      <c r="M99" s="208" t="s">
        <v>21</v>
      </c>
      <c r="N99" s="209" t="s">
        <v>44</v>
      </c>
      <c r="O99" s="39"/>
      <c r="P99" s="210">
        <f>O99*H99</f>
        <v>0</v>
      </c>
      <c r="Q99" s="210">
        <v>0</v>
      </c>
      <c r="R99" s="210">
        <f>Q99*H99</f>
        <v>0</v>
      </c>
      <c r="S99" s="210">
        <v>0</v>
      </c>
      <c r="T99" s="211">
        <f>S99*H99</f>
        <v>0</v>
      </c>
      <c r="AR99" s="21" t="s">
        <v>146</v>
      </c>
      <c r="AT99" s="21" t="s">
        <v>136</v>
      </c>
      <c r="AU99" s="21" t="s">
        <v>82</v>
      </c>
      <c r="AY99" s="21" t="s">
        <v>138</v>
      </c>
      <c r="BE99" s="212">
        <f>IF(N99="základní",J99,0)</f>
        <v>0</v>
      </c>
      <c r="BF99" s="212">
        <f>IF(N99="snížená",J99,0)</f>
        <v>0</v>
      </c>
      <c r="BG99" s="212">
        <f>IF(N99="zákl. přenesená",J99,0)</f>
        <v>0</v>
      </c>
      <c r="BH99" s="212">
        <f>IF(N99="sníž. přenesená",J99,0)</f>
        <v>0</v>
      </c>
      <c r="BI99" s="212">
        <f>IF(N99="nulová",J99,0)</f>
        <v>0</v>
      </c>
      <c r="BJ99" s="21" t="s">
        <v>80</v>
      </c>
      <c r="BK99" s="212">
        <f>ROUND(I99*H99,2)</f>
        <v>0</v>
      </c>
      <c r="BL99" s="21" t="s">
        <v>146</v>
      </c>
      <c r="BM99" s="21" t="s">
        <v>1148</v>
      </c>
    </row>
    <row r="100" spans="2:65" s="1" customFormat="1" ht="25.5" customHeight="1">
      <c r="B100" s="38"/>
      <c r="C100" s="200" t="s">
        <v>400</v>
      </c>
      <c r="D100" s="200" t="s">
        <v>136</v>
      </c>
      <c r="E100" s="201" t="s">
        <v>1149</v>
      </c>
      <c r="F100" s="202" t="s">
        <v>1150</v>
      </c>
      <c r="G100" s="203" t="s">
        <v>155</v>
      </c>
      <c r="H100" s="204">
        <v>360</v>
      </c>
      <c r="I100" s="205"/>
      <c r="J100" s="206">
        <f>ROUND(I100*H100,2)</f>
        <v>0</v>
      </c>
      <c r="K100" s="202" t="s">
        <v>145</v>
      </c>
      <c r="L100" s="207"/>
      <c r="M100" s="208" t="s">
        <v>21</v>
      </c>
      <c r="N100" s="209" t="s">
        <v>44</v>
      </c>
      <c r="O100" s="39"/>
      <c r="P100" s="210">
        <f>O100*H100</f>
        <v>0</v>
      </c>
      <c r="Q100" s="210">
        <v>0</v>
      </c>
      <c r="R100" s="210">
        <f>Q100*H100</f>
        <v>0</v>
      </c>
      <c r="S100" s="210">
        <v>0</v>
      </c>
      <c r="T100" s="211">
        <f>S100*H100</f>
        <v>0</v>
      </c>
      <c r="AR100" s="21" t="s">
        <v>146</v>
      </c>
      <c r="AT100" s="21" t="s">
        <v>136</v>
      </c>
      <c r="AU100" s="21" t="s">
        <v>82</v>
      </c>
      <c r="AY100" s="21" t="s">
        <v>138</v>
      </c>
      <c r="BE100" s="212">
        <f>IF(N100="základní",J100,0)</f>
        <v>0</v>
      </c>
      <c r="BF100" s="212">
        <f>IF(N100="snížená",J100,0)</f>
        <v>0</v>
      </c>
      <c r="BG100" s="212">
        <f>IF(N100="zákl. přenesená",J100,0)</f>
        <v>0</v>
      </c>
      <c r="BH100" s="212">
        <f>IF(N100="sníž. přenesená",J100,0)</f>
        <v>0</v>
      </c>
      <c r="BI100" s="212">
        <f>IF(N100="nulová",J100,0)</f>
        <v>0</v>
      </c>
      <c r="BJ100" s="21" t="s">
        <v>80</v>
      </c>
      <c r="BK100" s="212">
        <f>ROUND(I100*H100,2)</f>
        <v>0</v>
      </c>
      <c r="BL100" s="21" t="s">
        <v>146</v>
      </c>
      <c r="BM100" s="21" t="s">
        <v>1151</v>
      </c>
    </row>
    <row r="101" spans="2:65" s="11" customFormat="1" ht="37.35" customHeight="1">
      <c r="B101" s="184"/>
      <c r="C101" s="185"/>
      <c r="D101" s="186" t="s">
        <v>72</v>
      </c>
      <c r="E101" s="187" t="s">
        <v>167</v>
      </c>
      <c r="F101" s="187" t="s">
        <v>168</v>
      </c>
      <c r="G101" s="185"/>
      <c r="H101" s="185"/>
      <c r="I101" s="188"/>
      <c r="J101" s="189">
        <f>BK101</f>
        <v>0</v>
      </c>
      <c r="K101" s="185"/>
      <c r="L101" s="190"/>
      <c r="M101" s="191"/>
      <c r="N101" s="192"/>
      <c r="O101" s="192"/>
      <c r="P101" s="193">
        <f>SUM(P102:P118)</f>
        <v>0</v>
      </c>
      <c r="Q101" s="192"/>
      <c r="R101" s="193">
        <f>SUM(R102:R118)</f>
        <v>0</v>
      </c>
      <c r="S101" s="192"/>
      <c r="T101" s="194">
        <f>SUM(T102:T118)</f>
        <v>0</v>
      </c>
      <c r="AR101" s="195" t="s">
        <v>169</v>
      </c>
      <c r="AT101" s="196" t="s">
        <v>72</v>
      </c>
      <c r="AU101" s="196" t="s">
        <v>73</v>
      </c>
      <c r="AY101" s="195" t="s">
        <v>138</v>
      </c>
      <c r="BK101" s="197">
        <f>SUM(BK102:BK118)</f>
        <v>0</v>
      </c>
    </row>
    <row r="102" spans="2:65" s="1" customFormat="1" ht="25.5" customHeight="1">
      <c r="B102" s="38"/>
      <c r="C102" s="200" t="s">
        <v>404</v>
      </c>
      <c r="D102" s="200" t="s">
        <v>136</v>
      </c>
      <c r="E102" s="201" t="s">
        <v>1152</v>
      </c>
      <c r="F102" s="202" t="s">
        <v>1153</v>
      </c>
      <c r="G102" s="203" t="s">
        <v>155</v>
      </c>
      <c r="H102" s="204">
        <v>10</v>
      </c>
      <c r="I102" s="205"/>
      <c r="J102" s="206">
        <f t="shared" ref="J102:J118" si="10">ROUND(I102*H102,2)</f>
        <v>0</v>
      </c>
      <c r="K102" s="202" t="s">
        <v>145</v>
      </c>
      <c r="L102" s="207"/>
      <c r="M102" s="208" t="s">
        <v>21</v>
      </c>
      <c r="N102" s="209" t="s">
        <v>44</v>
      </c>
      <c r="O102" s="39"/>
      <c r="P102" s="210">
        <f t="shared" ref="P102:P118" si="11">O102*H102</f>
        <v>0</v>
      </c>
      <c r="Q102" s="210">
        <v>0</v>
      </c>
      <c r="R102" s="210">
        <f t="shared" ref="R102:R118" si="12">Q102*H102</f>
        <v>0</v>
      </c>
      <c r="S102" s="210">
        <v>0</v>
      </c>
      <c r="T102" s="211">
        <f t="shared" ref="T102:T118" si="13">S102*H102</f>
        <v>0</v>
      </c>
      <c r="AR102" s="21" t="s">
        <v>146</v>
      </c>
      <c r="AT102" s="21" t="s">
        <v>136</v>
      </c>
      <c r="AU102" s="21" t="s">
        <v>80</v>
      </c>
      <c r="AY102" s="21" t="s">
        <v>138</v>
      </c>
      <c r="BE102" s="212">
        <f t="shared" ref="BE102:BE118" si="14">IF(N102="základní",J102,0)</f>
        <v>0</v>
      </c>
      <c r="BF102" s="212">
        <f t="shared" ref="BF102:BF118" si="15">IF(N102="snížená",J102,0)</f>
        <v>0</v>
      </c>
      <c r="BG102" s="212">
        <f t="shared" ref="BG102:BG118" si="16">IF(N102="zákl. přenesená",J102,0)</f>
        <v>0</v>
      </c>
      <c r="BH102" s="212">
        <f t="shared" ref="BH102:BH118" si="17">IF(N102="sníž. přenesená",J102,0)</f>
        <v>0</v>
      </c>
      <c r="BI102" s="212">
        <f t="shared" ref="BI102:BI118" si="18">IF(N102="nulová",J102,0)</f>
        <v>0</v>
      </c>
      <c r="BJ102" s="21" t="s">
        <v>80</v>
      </c>
      <c r="BK102" s="212">
        <f t="shared" ref="BK102:BK118" si="19">ROUND(I102*H102,2)</f>
        <v>0</v>
      </c>
      <c r="BL102" s="21" t="s">
        <v>146</v>
      </c>
      <c r="BM102" s="21" t="s">
        <v>1154</v>
      </c>
    </row>
    <row r="103" spans="2:65" s="1" customFormat="1" ht="51" customHeight="1">
      <c r="B103" s="38"/>
      <c r="C103" s="213" t="s">
        <v>10</v>
      </c>
      <c r="D103" s="213" t="s">
        <v>162</v>
      </c>
      <c r="E103" s="214" t="s">
        <v>1155</v>
      </c>
      <c r="F103" s="215" t="s">
        <v>1156</v>
      </c>
      <c r="G103" s="216" t="s">
        <v>155</v>
      </c>
      <c r="H103" s="217">
        <v>80</v>
      </c>
      <c r="I103" s="218"/>
      <c r="J103" s="219">
        <f t="shared" si="10"/>
        <v>0</v>
      </c>
      <c r="K103" s="215" t="s">
        <v>145</v>
      </c>
      <c r="L103" s="58"/>
      <c r="M103" s="220" t="s">
        <v>21</v>
      </c>
      <c r="N103" s="221" t="s">
        <v>44</v>
      </c>
      <c r="O103" s="39"/>
      <c r="P103" s="210">
        <f t="shared" si="11"/>
        <v>0</v>
      </c>
      <c r="Q103" s="210">
        <v>0</v>
      </c>
      <c r="R103" s="210">
        <f t="shared" si="12"/>
        <v>0</v>
      </c>
      <c r="S103" s="210">
        <v>0</v>
      </c>
      <c r="T103" s="211">
        <f t="shared" si="13"/>
        <v>0</v>
      </c>
      <c r="AR103" s="21" t="s">
        <v>173</v>
      </c>
      <c r="AT103" s="21" t="s">
        <v>162</v>
      </c>
      <c r="AU103" s="21" t="s">
        <v>80</v>
      </c>
      <c r="AY103" s="21" t="s">
        <v>138</v>
      </c>
      <c r="BE103" s="212">
        <f t="shared" si="14"/>
        <v>0</v>
      </c>
      <c r="BF103" s="212">
        <f t="shared" si="15"/>
        <v>0</v>
      </c>
      <c r="BG103" s="212">
        <f t="shared" si="16"/>
        <v>0</v>
      </c>
      <c r="BH103" s="212">
        <f t="shared" si="17"/>
        <v>0</v>
      </c>
      <c r="BI103" s="212">
        <f t="shared" si="18"/>
        <v>0</v>
      </c>
      <c r="BJ103" s="21" t="s">
        <v>80</v>
      </c>
      <c r="BK103" s="212">
        <f t="shared" si="19"/>
        <v>0</v>
      </c>
      <c r="BL103" s="21" t="s">
        <v>173</v>
      </c>
      <c r="BM103" s="21" t="s">
        <v>1157</v>
      </c>
    </row>
    <row r="104" spans="2:65" s="1" customFormat="1" ht="38.25" customHeight="1">
      <c r="B104" s="38"/>
      <c r="C104" s="213" t="s">
        <v>323</v>
      </c>
      <c r="D104" s="213" t="s">
        <v>162</v>
      </c>
      <c r="E104" s="214" t="s">
        <v>1158</v>
      </c>
      <c r="F104" s="215" t="s">
        <v>1159</v>
      </c>
      <c r="G104" s="216" t="s">
        <v>144</v>
      </c>
      <c r="H104" s="217">
        <v>6</v>
      </c>
      <c r="I104" s="218"/>
      <c r="J104" s="219">
        <f t="shared" si="10"/>
        <v>0</v>
      </c>
      <c r="K104" s="215" t="s">
        <v>145</v>
      </c>
      <c r="L104" s="58"/>
      <c r="M104" s="220" t="s">
        <v>21</v>
      </c>
      <c r="N104" s="221" t="s">
        <v>44</v>
      </c>
      <c r="O104" s="39"/>
      <c r="P104" s="210">
        <f t="shared" si="11"/>
        <v>0</v>
      </c>
      <c r="Q104" s="210">
        <v>0</v>
      </c>
      <c r="R104" s="210">
        <f t="shared" si="12"/>
        <v>0</v>
      </c>
      <c r="S104" s="210">
        <v>0</v>
      </c>
      <c r="T104" s="211">
        <f t="shared" si="13"/>
        <v>0</v>
      </c>
      <c r="AR104" s="21" t="s">
        <v>173</v>
      </c>
      <c r="AT104" s="21" t="s">
        <v>162</v>
      </c>
      <c r="AU104" s="21" t="s">
        <v>80</v>
      </c>
      <c r="AY104" s="21" t="s">
        <v>138</v>
      </c>
      <c r="BE104" s="212">
        <f t="shared" si="14"/>
        <v>0</v>
      </c>
      <c r="BF104" s="212">
        <f t="shared" si="15"/>
        <v>0</v>
      </c>
      <c r="BG104" s="212">
        <f t="shared" si="16"/>
        <v>0</v>
      </c>
      <c r="BH104" s="212">
        <f t="shared" si="17"/>
        <v>0</v>
      </c>
      <c r="BI104" s="212">
        <f t="shared" si="18"/>
        <v>0</v>
      </c>
      <c r="BJ104" s="21" t="s">
        <v>80</v>
      </c>
      <c r="BK104" s="212">
        <f t="shared" si="19"/>
        <v>0</v>
      </c>
      <c r="BL104" s="21" t="s">
        <v>173</v>
      </c>
      <c r="BM104" s="21" t="s">
        <v>1160</v>
      </c>
    </row>
    <row r="105" spans="2:65" s="1" customFormat="1" ht="16.5" customHeight="1">
      <c r="B105" s="38"/>
      <c r="C105" s="200" t="s">
        <v>327</v>
      </c>
      <c r="D105" s="200" t="s">
        <v>136</v>
      </c>
      <c r="E105" s="201" t="s">
        <v>1161</v>
      </c>
      <c r="F105" s="202" t="s">
        <v>1162</v>
      </c>
      <c r="G105" s="203" t="s">
        <v>155</v>
      </c>
      <c r="H105" s="204">
        <v>80</v>
      </c>
      <c r="I105" s="205"/>
      <c r="J105" s="206">
        <f t="shared" si="10"/>
        <v>0</v>
      </c>
      <c r="K105" s="202" t="s">
        <v>145</v>
      </c>
      <c r="L105" s="207"/>
      <c r="M105" s="208" t="s">
        <v>21</v>
      </c>
      <c r="N105" s="209" t="s">
        <v>44</v>
      </c>
      <c r="O105" s="39"/>
      <c r="P105" s="210">
        <f t="shared" si="11"/>
        <v>0</v>
      </c>
      <c r="Q105" s="210">
        <v>0</v>
      </c>
      <c r="R105" s="210">
        <f t="shared" si="12"/>
        <v>0</v>
      </c>
      <c r="S105" s="210">
        <v>0</v>
      </c>
      <c r="T105" s="211">
        <f t="shared" si="13"/>
        <v>0</v>
      </c>
      <c r="AR105" s="21" t="s">
        <v>146</v>
      </c>
      <c r="AT105" s="21" t="s">
        <v>136</v>
      </c>
      <c r="AU105" s="21" t="s">
        <v>80</v>
      </c>
      <c r="AY105" s="21" t="s">
        <v>138</v>
      </c>
      <c r="BE105" s="212">
        <f t="shared" si="14"/>
        <v>0</v>
      </c>
      <c r="BF105" s="212">
        <f t="shared" si="15"/>
        <v>0</v>
      </c>
      <c r="BG105" s="212">
        <f t="shared" si="16"/>
        <v>0</v>
      </c>
      <c r="BH105" s="212">
        <f t="shared" si="17"/>
        <v>0</v>
      </c>
      <c r="BI105" s="212">
        <f t="shared" si="18"/>
        <v>0</v>
      </c>
      <c r="BJ105" s="21" t="s">
        <v>80</v>
      </c>
      <c r="BK105" s="212">
        <f t="shared" si="19"/>
        <v>0</v>
      </c>
      <c r="BL105" s="21" t="s">
        <v>146</v>
      </c>
      <c r="BM105" s="21" t="s">
        <v>1163</v>
      </c>
    </row>
    <row r="106" spans="2:65" s="1" customFormat="1" ht="16.5" customHeight="1">
      <c r="B106" s="38"/>
      <c r="C106" s="200" t="s">
        <v>331</v>
      </c>
      <c r="D106" s="200" t="s">
        <v>136</v>
      </c>
      <c r="E106" s="201" t="s">
        <v>1164</v>
      </c>
      <c r="F106" s="202" t="s">
        <v>1165</v>
      </c>
      <c r="G106" s="203" t="s">
        <v>144</v>
      </c>
      <c r="H106" s="204">
        <v>6</v>
      </c>
      <c r="I106" s="205"/>
      <c r="J106" s="206">
        <f t="shared" si="10"/>
        <v>0</v>
      </c>
      <c r="K106" s="202" t="s">
        <v>145</v>
      </c>
      <c r="L106" s="207"/>
      <c r="M106" s="208" t="s">
        <v>21</v>
      </c>
      <c r="N106" s="209" t="s">
        <v>44</v>
      </c>
      <c r="O106" s="39"/>
      <c r="P106" s="210">
        <f t="shared" si="11"/>
        <v>0</v>
      </c>
      <c r="Q106" s="210">
        <v>0</v>
      </c>
      <c r="R106" s="210">
        <f t="shared" si="12"/>
        <v>0</v>
      </c>
      <c r="S106" s="210">
        <v>0</v>
      </c>
      <c r="T106" s="211">
        <f t="shared" si="13"/>
        <v>0</v>
      </c>
      <c r="AR106" s="21" t="s">
        <v>146</v>
      </c>
      <c r="AT106" s="21" t="s">
        <v>136</v>
      </c>
      <c r="AU106" s="21" t="s">
        <v>80</v>
      </c>
      <c r="AY106" s="21" t="s">
        <v>138</v>
      </c>
      <c r="BE106" s="212">
        <f t="shared" si="14"/>
        <v>0</v>
      </c>
      <c r="BF106" s="212">
        <f t="shared" si="15"/>
        <v>0</v>
      </c>
      <c r="BG106" s="212">
        <f t="shared" si="16"/>
        <v>0</v>
      </c>
      <c r="BH106" s="212">
        <f t="shared" si="17"/>
        <v>0</v>
      </c>
      <c r="BI106" s="212">
        <f t="shared" si="18"/>
        <v>0</v>
      </c>
      <c r="BJ106" s="21" t="s">
        <v>80</v>
      </c>
      <c r="BK106" s="212">
        <f t="shared" si="19"/>
        <v>0</v>
      </c>
      <c r="BL106" s="21" t="s">
        <v>146</v>
      </c>
      <c r="BM106" s="21" t="s">
        <v>1166</v>
      </c>
    </row>
    <row r="107" spans="2:65" s="1" customFormat="1" ht="25.5" customHeight="1">
      <c r="B107" s="38"/>
      <c r="C107" s="213" t="s">
        <v>411</v>
      </c>
      <c r="D107" s="213" t="s">
        <v>162</v>
      </c>
      <c r="E107" s="214" t="s">
        <v>1167</v>
      </c>
      <c r="F107" s="215" t="s">
        <v>1168</v>
      </c>
      <c r="G107" s="216" t="s">
        <v>155</v>
      </c>
      <c r="H107" s="217">
        <v>30</v>
      </c>
      <c r="I107" s="218"/>
      <c r="J107" s="219">
        <f t="shared" si="10"/>
        <v>0</v>
      </c>
      <c r="K107" s="215" t="s">
        <v>145</v>
      </c>
      <c r="L107" s="58"/>
      <c r="M107" s="220" t="s">
        <v>21</v>
      </c>
      <c r="N107" s="221" t="s">
        <v>44</v>
      </c>
      <c r="O107" s="39"/>
      <c r="P107" s="210">
        <f t="shared" si="11"/>
        <v>0</v>
      </c>
      <c r="Q107" s="210">
        <v>0</v>
      </c>
      <c r="R107" s="210">
        <f t="shared" si="12"/>
        <v>0</v>
      </c>
      <c r="S107" s="210">
        <v>0</v>
      </c>
      <c r="T107" s="211">
        <f t="shared" si="13"/>
        <v>0</v>
      </c>
      <c r="AR107" s="21" t="s">
        <v>173</v>
      </c>
      <c r="AT107" s="21" t="s">
        <v>162</v>
      </c>
      <c r="AU107" s="21" t="s">
        <v>80</v>
      </c>
      <c r="AY107" s="21" t="s">
        <v>138</v>
      </c>
      <c r="BE107" s="212">
        <f t="shared" si="14"/>
        <v>0</v>
      </c>
      <c r="BF107" s="212">
        <f t="shared" si="15"/>
        <v>0</v>
      </c>
      <c r="BG107" s="212">
        <f t="shared" si="16"/>
        <v>0</v>
      </c>
      <c r="BH107" s="212">
        <f t="shared" si="17"/>
        <v>0</v>
      </c>
      <c r="BI107" s="212">
        <f t="shared" si="18"/>
        <v>0</v>
      </c>
      <c r="BJ107" s="21" t="s">
        <v>80</v>
      </c>
      <c r="BK107" s="212">
        <f t="shared" si="19"/>
        <v>0</v>
      </c>
      <c r="BL107" s="21" t="s">
        <v>173</v>
      </c>
      <c r="BM107" s="21" t="s">
        <v>1169</v>
      </c>
    </row>
    <row r="108" spans="2:65" s="1" customFormat="1" ht="25.5" customHeight="1">
      <c r="B108" s="38"/>
      <c r="C108" s="213" t="s">
        <v>415</v>
      </c>
      <c r="D108" s="213" t="s">
        <v>162</v>
      </c>
      <c r="E108" s="214" t="s">
        <v>1170</v>
      </c>
      <c r="F108" s="215" t="s">
        <v>1171</v>
      </c>
      <c r="G108" s="216" t="s">
        <v>155</v>
      </c>
      <c r="H108" s="217">
        <v>840</v>
      </c>
      <c r="I108" s="218"/>
      <c r="J108" s="219">
        <f t="shared" si="10"/>
        <v>0</v>
      </c>
      <c r="K108" s="215" t="s">
        <v>145</v>
      </c>
      <c r="L108" s="58"/>
      <c r="M108" s="220" t="s">
        <v>21</v>
      </c>
      <c r="N108" s="221" t="s">
        <v>44</v>
      </c>
      <c r="O108" s="39"/>
      <c r="P108" s="210">
        <f t="shared" si="11"/>
        <v>0</v>
      </c>
      <c r="Q108" s="210">
        <v>0</v>
      </c>
      <c r="R108" s="210">
        <f t="shared" si="12"/>
        <v>0</v>
      </c>
      <c r="S108" s="210">
        <v>0</v>
      </c>
      <c r="T108" s="211">
        <f t="shared" si="13"/>
        <v>0</v>
      </c>
      <c r="AR108" s="21" t="s">
        <v>173</v>
      </c>
      <c r="AT108" s="21" t="s">
        <v>162</v>
      </c>
      <c r="AU108" s="21" t="s">
        <v>80</v>
      </c>
      <c r="AY108" s="21" t="s">
        <v>138</v>
      </c>
      <c r="BE108" s="212">
        <f t="shared" si="14"/>
        <v>0</v>
      </c>
      <c r="BF108" s="212">
        <f t="shared" si="15"/>
        <v>0</v>
      </c>
      <c r="BG108" s="212">
        <f t="shared" si="16"/>
        <v>0</v>
      </c>
      <c r="BH108" s="212">
        <f t="shared" si="17"/>
        <v>0</v>
      </c>
      <c r="BI108" s="212">
        <f t="shared" si="18"/>
        <v>0</v>
      </c>
      <c r="BJ108" s="21" t="s">
        <v>80</v>
      </c>
      <c r="BK108" s="212">
        <f t="shared" si="19"/>
        <v>0</v>
      </c>
      <c r="BL108" s="21" t="s">
        <v>173</v>
      </c>
      <c r="BM108" s="21" t="s">
        <v>1172</v>
      </c>
    </row>
    <row r="109" spans="2:65" s="1" customFormat="1" ht="51" customHeight="1">
      <c r="B109" s="38"/>
      <c r="C109" s="213" t="s">
        <v>9</v>
      </c>
      <c r="D109" s="213" t="s">
        <v>162</v>
      </c>
      <c r="E109" s="214" t="s">
        <v>1173</v>
      </c>
      <c r="F109" s="215" t="s">
        <v>1174</v>
      </c>
      <c r="G109" s="216" t="s">
        <v>144</v>
      </c>
      <c r="H109" s="217">
        <v>6</v>
      </c>
      <c r="I109" s="218"/>
      <c r="J109" s="219">
        <f t="shared" si="10"/>
        <v>0</v>
      </c>
      <c r="K109" s="215" t="s">
        <v>145</v>
      </c>
      <c r="L109" s="58"/>
      <c r="M109" s="220" t="s">
        <v>21</v>
      </c>
      <c r="N109" s="221" t="s">
        <v>44</v>
      </c>
      <c r="O109" s="39"/>
      <c r="P109" s="210">
        <f t="shared" si="11"/>
        <v>0</v>
      </c>
      <c r="Q109" s="210">
        <v>0</v>
      </c>
      <c r="R109" s="210">
        <f t="shared" si="12"/>
        <v>0</v>
      </c>
      <c r="S109" s="210">
        <v>0</v>
      </c>
      <c r="T109" s="211">
        <f t="shared" si="13"/>
        <v>0</v>
      </c>
      <c r="AR109" s="21" t="s">
        <v>173</v>
      </c>
      <c r="AT109" s="21" t="s">
        <v>162</v>
      </c>
      <c r="AU109" s="21" t="s">
        <v>80</v>
      </c>
      <c r="AY109" s="21" t="s">
        <v>138</v>
      </c>
      <c r="BE109" s="212">
        <f t="shared" si="14"/>
        <v>0</v>
      </c>
      <c r="BF109" s="212">
        <f t="shared" si="15"/>
        <v>0</v>
      </c>
      <c r="BG109" s="212">
        <f t="shared" si="16"/>
        <v>0</v>
      </c>
      <c r="BH109" s="212">
        <f t="shared" si="17"/>
        <v>0</v>
      </c>
      <c r="BI109" s="212">
        <f t="shared" si="18"/>
        <v>0</v>
      </c>
      <c r="BJ109" s="21" t="s">
        <v>80</v>
      </c>
      <c r="BK109" s="212">
        <f t="shared" si="19"/>
        <v>0</v>
      </c>
      <c r="BL109" s="21" t="s">
        <v>173</v>
      </c>
      <c r="BM109" s="21" t="s">
        <v>1175</v>
      </c>
    </row>
    <row r="110" spans="2:65" s="1" customFormat="1" ht="51" customHeight="1">
      <c r="B110" s="38"/>
      <c r="C110" s="213" t="s">
        <v>422</v>
      </c>
      <c r="D110" s="213" t="s">
        <v>162</v>
      </c>
      <c r="E110" s="214" t="s">
        <v>1176</v>
      </c>
      <c r="F110" s="215" t="s">
        <v>1177</v>
      </c>
      <c r="G110" s="216" t="s">
        <v>144</v>
      </c>
      <c r="H110" s="217">
        <v>4</v>
      </c>
      <c r="I110" s="218"/>
      <c r="J110" s="219">
        <f t="shared" si="10"/>
        <v>0</v>
      </c>
      <c r="K110" s="215" t="s">
        <v>145</v>
      </c>
      <c r="L110" s="58"/>
      <c r="M110" s="220" t="s">
        <v>21</v>
      </c>
      <c r="N110" s="221" t="s">
        <v>44</v>
      </c>
      <c r="O110" s="39"/>
      <c r="P110" s="210">
        <f t="shared" si="11"/>
        <v>0</v>
      </c>
      <c r="Q110" s="210">
        <v>0</v>
      </c>
      <c r="R110" s="210">
        <f t="shared" si="12"/>
        <v>0</v>
      </c>
      <c r="S110" s="210">
        <v>0</v>
      </c>
      <c r="T110" s="211">
        <f t="shared" si="13"/>
        <v>0</v>
      </c>
      <c r="AR110" s="21" t="s">
        <v>173</v>
      </c>
      <c r="AT110" s="21" t="s">
        <v>162</v>
      </c>
      <c r="AU110" s="21" t="s">
        <v>80</v>
      </c>
      <c r="AY110" s="21" t="s">
        <v>138</v>
      </c>
      <c r="BE110" s="212">
        <f t="shared" si="14"/>
        <v>0</v>
      </c>
      <c r="BF110" s="212">
        <f t="shared" si="15"/>
        <v>0</v>
      </c>
      <c r="BG110" s="212">
        <f t="shared" si="16"/>
        <v>0</v>
      </c>
      <c r="BH110" s="212">
        <f t="shared" si="17"/>
        <v>0</v>
      </c>
      <c r="BI110" s="212">
        <f t="shared" si="18"/>
        <v>0</v>
      </c>
      <c r="BJ110" s="21" t="s">
        <v>80</v>
      </c>
      <c r="BK110" s="212">
        <f t="shared" si="19"/>
        <v>0</v>
      </c>
      <c r="BL110" s="21" t="s">
        <v>173</v>
      </c>
      <c r="BM110" s="21" t="s">
        <v>1178</v>
      </c>
    </row>
    <row r="111" spans="2:65" s="1" customFormat="1" ht="38.25" customHeight="1">
      <c r="B111" s="38"/>
      <c r="C111" s="213" t="s">
        <v>426</v>
      </c>
      <c r="D111" s="213" t="s">
        <v>162</v>
      </c>
      <c r="E111" s="214" t="s">
        <v>1179</v>
      </c>
      <c r="F111" s="215" t="s">
        <v>1180</v>
      </c>
      <c r="G111" s="216" t="s">
        <v>144</v>
      </c>
      <c r="H111" s="217">
        <v>6</v>
      </c>
      <c r="I111" s="218"/>
      <c r="J111" s="219">
        <f t="shared" si="10"/>
        <v>0</v>
      </c>
      <c r="K111" s="215" t="s">
        <v>145</v>
      </c>
      <c r="L111" s="58"/>
      <c r="M111" s="220" t="s">
        <v>21</v>
      </c>
      <c r="N111" s="221" t="s">
        <v>44</v>
      </c>
      <c r="O111" s="39"/>
      <c r="P111" s="210">
        <f t="shared" si="11"/>
        <v>0</v>
      </c>
      <c r="Q111" s="210">
        <v>0</v>
      </c>
      <c r="R111" s="210">
        <f t="shared" si="12"/>
        <v>0</v>
      </c>
      <c r="S111" s="210">
        <v>0</v>
      </c>
      <c r="T111" s="211">
        <f t="shared" si="13"/>
        <v>0</v>
      </c>
      <c r="AR111" s="21" t="s">
        <v>173</v>
      </c>
      <c r="AT111" s="21" t="s">
        <v>162</v>
      </c>
      <c r="AU111" s="21" t="s">
        <v>80</v>
      </c>
      <c r="AY111" s="21" t="s">
        <v>138</v>
      </c>
      <c r="BE111" s="212">
        <f t="shared" si="14"/>
        <v>0</v>
      </c>
      <c r="BF111" s="212">
        <f t="shared" si="15"/>
        <v>0</v>
      </c>
      <c r="BG111" s="212">
        <f t="shared" si="16"/>
        <v>0</v>
      </c>
      <c r="BH111" s="212">
        <f t="shared" si="17"/>
        <v>0</v>
      </c>
      <c r="BI111" s="212">
        <f t="shared" si="18"/>
        <v>0</v>
      </c>
      <c r="BJ111" s="21" t="s">
        <v>80</v>
      </c>
      <c r="BK111" s="212">
        <f t="shared" si="19"/>
        <v>0</v>
      </c>
      <c r="BL111" s="21" t="s">
        <v>173</v>
      </c>
      <c r="BM111" s="21" t="s">
        <v>1181</v>
      </c>
    </row>
    <row r="112" spans="2:65" s="1" customFormat="1" ht="25.5" customHeight="1">
      <c r="B112" s="38"/>
      <c r="C112" s="213" t="s">
        <v>430</v>
      </c>
      <c r="D112" s="213" t="s">
        <v>162</v>
      </c>
      <c r="E112" s="214" t="s">
        <v>1182</v>
      </c>
      <c r="F112" s="215" t="s">
        <v>1183</v>
      </c>
      <c r="G112" s="216" t="s">
        <v>144</v>
      </c>
      <c r="H112" s="217">
        <v>6</v>
      </c>
      <c r="I112" s="218"/>
      <c r="J112" s="219">
        <f t="shared" si="10"/>
        <v>0</v>
      </c>
      <c r="K112" s="215" t="s">
        <v>145</v>
      </c>
      <c r="L112" s="58"/>
      <c r="M112" s="220" t="s">
        <v>21</v>
      </c>
      <c r="N112" s="221" t="s">
        <v>44</v>
      </c>
      <c r="O112" s="39"/>
      <c r="P112" s="210">
        <f t="shared" si="11"/>
        <v>0</v>
      </c>
      <c r="Q112" s="210">
        <v>0</v>
      </c>
      <c r="R112" s="210">
        <f t="shared" si="12"/>
        <v>0</v>
      </c>
      <c r="S112" s="210">
        <v>0</v>
      </c>
      <c r="T112" s="211">
        <f t="shared" si="13"/>
        <v>0</v>
      </c>
      <c r="AR112" s="21" t="s">
        <v>173</v>
      </c>
      <c r="AT112" s="21" t="s">
        <v>162</v>
      </c>
      <c r="AU112" s="21" t="s">
        <v>80</v>
      </c>
      <c r="AY112" s="21" t="s">
        <v>138</v>
      </c>
      <c r="BE112" s="212">
        <f t="shared" si="14"/>
        <v>0</v>
      </c>
      <c r="BF112" s="212">
        <f t="shared" si="15"/>
        <v>0</v>
      </c>
      <c r="BG112" s="212">
        <f t="shared" si="16"/>
        <v>0</v>
      </c>
      <c r="BH112" s="212">
        <f t="shared" si="17"/>
        <v>0</v>
      </c>
      <c r="BI112" s="212">
        <f t="shared" si="18"/>
        <v>0</v>
      </c>
      <c r="BJ112" s="21" t="s">
        <v>80</v>
      </c>
      <c r="BK112" s="212">
        <f t="shared" si="19"/>
        <v>0</v>
      </c>
      <c r="BL112" s="21" t="s">
        <v>173</v>
      </c>
      <c r="BM112" s="21" t="s">
        <v>1184</v>
      </c>
    </row>
    <row r="113" spans="2:65" s="1" customFormat="1" ht="16.5" customHeight="1">
      <c r="B113" s="38"/>
      <c r="C113" s="213" t="s">
        <v>434</v>
      </c>
      <c r="D113" s="213" t="s">
        <v>162</v>
      </c>
      <c r="E113" s="214" t="s">
        <v>1185</v>
      </c>
      <c r="F113" s="215" t="s">
        <v>1186</v>
      </c>
      <c r="G113" s="216" t="s">
        <v>144</v>
      </c>
      <c r="H113" s="217">
        <v>12</v>
      </c>
      <c r="I113" s="218"/>
      <c r="J113" s="219">
        <f t="shared" si="10"/>
        <v>0</v>
      </c>
      <c r="K113" s="215" t="s">
        <v>145</v>
      </c>
      <c r="L113" s="58"/>
      <c r="M113" s="220" t="s">
        <v>21</v>
      </c>
      <c r="N113" s="221" t="s">
        <v>44</v>
      </c>
      <c r="O113" s="39"/>
      <c r="P113" s="210">
        <f t="shared" si="11"/>
        <v>0</v>
      </c>
      <c r="Q113" s="210">
        <v>0</v>
      </c>
      <c r="R113" s="210">
        <f t="shared" si="12"/>
        <v>0</v>
      </c>
      <c r="S113" s="210">
        <v>0</v>
      </c>
      <c r="T113" s="211">
        <f t="shared" si="13"/>
        <v>0</v>
      </c>
      <c r="AR113" s="21" t="s">
        <v>173</v>
      </c>
      <c r="AT113" s="21" t="s">
        <v>162</v>
      </c>
      <c r="AU113" s="21" t="s">
        <v>80</v>
      </c>
      <c r="AY113" s="21" t="s">
        <v>138</v>
      </c>
      <c r="BE113" s="212">
        <f t="shared" si="14"/>
        <v>0</v>
      </c>
      <c r="BF113" s="212">
        <f t="shared" si="15"/>
        <v>0</v>
      </c>
      <c r="BG113" s="212">
        <f t="shared" si="16"/>
        <v>0</v>
      </c>
      <c r="BH113" s="212">
        <f t="shared" si="17"/>
        <v>0</v>
      </c>
      <c r="BI113" s="212">
        <f t="shared" si="18"/>
        <v>0</v>
      </c>
      <c r="BJ113" s="21" t="s">
        <v>80</v>
      </c>
      <c r="BK113" s="212">
        <f t="shared" si="19"/>
        <v>0</v>
      </c>
      <c r="BL113" s="21" t="s">
        <v>173</v>
      </c>
      <c r="BM113" s="21" t="s">
        <v>1187</v>
      </c>
    </row>
    <row r="114" spans="2:65" s="1" customFormat="1" ht="76.5" customHeight="1">
      <c r="B114" s="38"/>
      <c r="C114" s="213" t="s">
        <v>438</v>
      </c>
      <c r="D114" s="213" t="s">
        <v>162</v>
      </c>
      <c r="E114" s="214" t="s">
        <v>1188</v>
      </c>
      <c r="F114" s="215" t="s">
        <v>1189</v>
      </c>
      <c r="G114" s="216" t="s">
        <v>144</v>
      </c>
      <c r="H114" s="217">
        <v>1</v>
      </c>
      <c r="I114" s="218"/>
      <c r="J114" s="219">
        <f t="shared" si="10"/>
        <v>0</v>
      </c>
      <c r="K114" s="215" t="s">
        <v>145</v>
      </c>
      <c r="L114" s="58"/>
      <c r="M114" s="220" t="s">
        <v>21</v>
      </c>
      <c r="N114" s="221" t="s">
        <v>44</v>
      </c>
      <c r="O114" s="39"/>
      <c r="P114" s="210">
        <f t="shared" si="11"/>
        <v>0</v>
      </c>
      <c r="Q114" s="210">
        <v>0</v>
      </c>
      <c r="R114" s="210">
        <f t="shared" si="12"/>
        <v>0</v>
      </c>
      <c r="S114" s="210">
        <v>0</v>
      </c>
      <c r="T114" s="211">
        <f t="shared" si="13"/>
        <v>0</v>
      </c>
      <c r="AR114" s="21" t="s">
        <v>173</v>
      </c>
      <c r="AT114" s="21" t="s">
        <v>162</v>
      </c>
      <c r="AU114" s="21" t="s">
        <v>80</v>
      </c>
      <c r="AY114" s="21" t="s">
        <v>138</v>
      </c>
      <c r="BE114" s="212">
        <f t="shared" si="14"/>
        <v>0</v>
      </c>
      <c r="BF114" s="212">
        <f t="shared" si="15"/>
        <v>0</v>
      </c>
      <c r="BG114" s="212">
        <f t="shared" si="16"/>
        <v>0</v>
      </c>
      <c r="BH114" s="212">
        <f t="shared" si="17"/>
        <v>0</v>
      </c>
      <c r="BI114" s="212">
        <f t="shared" si="18"/>
        <v>0</v>
      </c>
      <c r="BJ114" s="21" t="s">
        <v>80</v>
      </c>
      <c r="BK114" s="212">
        <f t="shared" si="19"/>
        <v>0</v>
      </c>
      <c r="BL114" s="21" t="s">
        <v>173</v>
      </c>
      <c r="BM114" s="21" t="s">
        <v>1190</v>
      </c>
    </row>
    <row r="115" spans="2:65" s="1" customFormat="1" ht="25.5" customHeight="1">
      <c r="B115" s="38"/>
      <c r="C115" s="213" t="s">
        <v>338</v>
      </c>
      <c r="D115" s="213" t="s">
        <v>162</v>
      </c>
      <c r="E115" s="214" t="s">
        <v>1191</v>
      </c>
      <c r="F115" s="215" t="s">
        <v>1192</v>
      </c>
      <c r="G115" s="216" t="s">
        <v>144</v>
      </c>
      <c r="H115" s="217">
        <v>1</v>
      </c>
      <c r="I115" s="218"/>
      <c r="J115" s="219">
        <f t="shared" si="10"/>
        <v>0</v>
      </c>
      <c r="K115" s="215" t="s">
        <v>145</v>
      </c>
      <c r="L115" s="58"/>
      <c r="M115" s="220" t="s">
        <v>21</v>
      </c>
      <c r="N115" s="221" t="s">
        <v>44</v>
      </c>
      <c r="O115" s="39"/>
      <c r="P115" s="210">
        <f t="shared" si="11"/>
        <v>0</v>
      </c>
      <c r="Q115" s="210">
        <v>0</v>
      </c>
      <c r="R115" s="210">
        <f t="shared" si="12"/>
        <v>0</v>
      </c>
      <c r="S115" s="210">
        <v>0</v>
      </c>
      <c r="T115" s="211">
        <f t="shared" si="13"/>
        <v>0</v>
      </c>
      <c r="AR115" s="21" t="s">
        <v>173</v>
      </c>
      <c r="AT115" s="21" t="s">
        <v>162</v>
      </c>
      <c r="AU115" s="21" t="s">
        <v>80</v>
      </c>
      <c r="AY115" s="21" t="s">
        <v>138</v>
      </c>
      <c r="BE115" s="212">
        <f t="shared" si="14"/>
        <v>0</v>
      </c>
      <c r="BF115" s="212">
        <f t="shared" si="15"/>
        <v>0</v>
      </c>
      <c r="BG115" s="212">
        <f t="shared" si="16"/>
        <v>0</v>
      </c>
      <c r="BH115" s="212">
        <f t="shared" si="17"/>
        <v>0</v>
      </c>
      <c r="BI115" s="212">
        <f t="shared" si="18"/>
        <v>0</v>
      </c>
      <c r="BJ115" s="21" t="s">
        <v>80</v>
      </c>
      <c r="BK115" s="212">
        <f t="shared" si="19"/>
        <v>0</v>
      </c>
      <c r="BL115" s="21" t="s">
        <v>173</v>
      </c>
      <c r="BM115" s="21" t="s">
        <v>1193</v>
      </c>
    </row>
    <row r="116" spans="2:65" s="1" customFormat="1" ht="38.25" customHeight="1">
      <c r="B116" s="38"/>
      <c r="C116" s="213" t="s">
        <v>342</v>
      </c>
      <c r="D116" s="213" t="s">
        <v>162</v>
      </c>
      <c r="E116" s="214" t="s">
        <v>1194</v>
      </c>
      <c r="F116" s="215" t="s">
        <v>1195</v>
      </c>
      <c r="G116" s="216" t="s">
        <v>513</v>
      </c>
      <c r="H116" s="217">
        <v>32</v>
      </c>
      <c r="I116" s="218"/>
      <c r="J116" s="219">
        <f t="shared" si="10"/>
        <v>0</v>
      </c>
      <c r="K116" s="215" t="s">
        <v>145</v>
      </c>
      <c r="L116" s="58"/>
      <c r="M116" s="220" t="s">
        <v>21</v>
      </c>
      <c r="N116" s="221" t="s">
        <v>44</v>
      </c>
      <c r="O116" s="39"/>
      <c r="P116" s="210">
        <f t="shared" si="11"/>
        <v>0</v>
      </c>
      <c r="Q116" s="210">
        <v>0</v>
      </c>
      <c r="R116" s="210">
        <f t="shared" si="12"/>
        <v>0</v>
      </c>
      <c r="S116" s="210">
        <v>0</v>
      </c>
      <c r="T116" s="211">
        <f t="shared" si="13"/>
        <v>0</v>
      </c>
      <c r="AR116" s="21" t="s">
        <v>173</v>
      </c>
      <c r="AT116" s="21" t="s">
        <v>162</v>
      </c>
      <c r="AU116" s="21" t="s">
        <v>80</v>
      </c>
      <c r="AY116" s="21" t="s">
        <v>138</v>
      </c>
      <c r="BE116" s="212">
        <f t="shared" si="14"/>
        <v>0</v>
      </c>
      <c r="BF116" s="212">
        <f t="shared" si="15"/>
        <v>0</v>
      </c>
      <c r="BG116" s="212">
        <f t="shared" si="16"/>
        <v>0</v>
      </c>
      <c r="BH116" s="212">
        <f t="shared" si="17"/>
        <v>0</v>
      </c>
      <c r="BI116" s="212">
        <f t="shared" si="18"/>
        <v>0</v>
      </c>
      <c r="BJ116" s="21" t="s">
        <v>80</v>
      </c>
      <c r="BK116" s="212">
        <f t="shared" si="19"/>
        <v>0</v>
      </c>
      <c r="BL116" s="21" t="s">
        <v>173</v>
      </c>
      <c r="BM116" s="21" t="s">
        <v>1196</v>
      </c>
    </row>
    <row r="117" spans="2:65" s="1" customFormat="1" ht="51" customHeight="1">
      <c r="B117" s="38"/>
      <c r="C117" s="213" t="s">
        <v>346</v>
      </c>
      <c r="D117" s="213" t="s">
        <v>162</v>
      </c>
      <c r="E117" s="214" t="s">
        <v>1197</v>
      </c>
      <c r="F117" s="215" t="s">
        <v>1198</v>
      </c>
      <c r="G117" s="216" t="s">
        <v>513</v>
      </c>
      <c r="H117" s="217">
        <v>8</v>
      </c>
      <c r="I117" s="218"/>
      <c r="J117" s="219">
        <f t="shared" si="10"/>
        <v>0</v>
      </c>
      <c r="K117" s="215" t="s">
        <v>145</v>
      </c>
      <c r="L117" s="58"/>
      <c r="M117" s="220" t="s">
        <v>21</v>
      </c>
      <c r="N117" s="221" t="s">
        <v>44</v>
      </c>
      <c r="O117" s="39"/>
      <c r="P117" s="210">
        <f t="shared" si="11"/>
        <v>0</v>
      </c>
      <c r="Q117" s="210">
        <v>0</v>
      </c>
      <c r="R117" s="210">
        <f t="shared" si="12"/>
        <v>0</v>
      </c>
      <c r="S117" s="210">
        <v>0</v>
      </c>
      <c r="T117" s="211">
        <f t="shared" si="13"/>
        <v>0</v>
      </c>
      <c r="AR117" s="21" t="s">
        <v>173</v>
      </c>
      <c r="AT117" s="21" t="s">
        <v>162</v>
      </c>
      <c r="AU117" s="21" t="s">
        <v>80</v>
      </c>
      <c r="AY117" s="21" t="s">
        <v>138</v>
      </c>
      <c r="BE117" s="212">
        <f t="shared" si="14"/>
        <v>0</v>
      </c>
      <c r="BF117" s="212">
        <f t="shared" si="15"/>
        <v>0</v>
      </c>
      <c r="BG117" s="212">
        <f t="shared" si="16"/>
        <v>0</v>
      </c>
      <c r="BH117" s="212">
        <f t="shared" si="17"/>
        <v>0</v>
      </c>
      <c r="BI117" s="212">
        <f t="shared" si="18"/>
        <v>0</v>
      </c>
      <c r="BJ117" s="21" t="s">
        <v>80</v>
      </c>
      <c r="BK117" s="212">
        <f t="shared" si="19"/>
        <v>0</v>
      </c>
      <c r="BL117" s="21" t="s">
        <v>173</v>
      </c>
      <c r="BM117" s="21" t="s">
        <v>1199</v>
      </c>
    </row>
    <row r="118" spans="2:65" s="1" customFormat="1" ht="25.5" customHeight="1">
      <c r="B118" s="38"/>
      <c r="C118" s="213" t="s">
        <v>350</v>
      </c>
      <c r="D118" s="213" t="s">
        <v>162</v>
      </c>
      <c r="E118" s="214" t="s">
        <v>1200</v>
      </c>
      <c r="F118" s="215" t="s">
        <v>1201</v>
      </c>
      <c r="G118" s="216" t="s">
        <v>513</v>
      </c>
      <c r="H118" s="217">
        <v>8</v>
      </c>
      <c r="I118" s="218"/>
      <c r="J118" s="219">
        <f t="shared" si="10"/>
        <v>0</v>
      </c>
      <c r="K118" s="215" t="s">
        <v>145</v>
      </c>
      <c r="L118" s="58"/>
      <c r="M118" s="220" t="s">
        <v>21</v>
      </c>
      <c r="N118" s="233" t="s">
        <v>44</v>
      </c>
      <c r="O118" s="226"/>
      <c r="P118" s="227">
        <f t="shared" si="11"/>
        <v>0</v>
      </c>
      <c r="Q118" s="227">
        <v>0</v>
      </c>
      <c r="R118" s="227">
        <f t="shared" si="12"/>
        <v>0</v>
      </c>
      <c r="S118" s="227">
        <v>0</v>
      </c>
      <c r="T118" s="228">
        <f t="shared" si="13"/>
        <v>0</v>
      </c>
      <c r="AR118" s="21" t="s">
        <v>173</v>
      </c>
      <c r="AT118" s="21" t="s">
        <v>162</v>
      </c>
      <c r="AU118" s="21" t="s">
        <v>80</v>
      </c>
      <c r="AY118" s="21" t="s">
        <v>138</v>
      </c>
      <c r="BE118" s="212">
        <f t="shared" si="14"/>
        <v>0</v>
      </c>
      <c r="BF118" s="212">
        <f t="shared" si="15"/>
        <v>0</v>
      </c>
      <c r="BG118" s="212">
        <f t="shared" si="16"/>
        <v>0</v>
      </c>
      <c r="BH118" s="212">
        <f t="shared" si="17"/>
        <v>0</v>
      </c>
      <c r="BI118" s="212">
        <f t="shared" si="18"/>
        <v>0</v>
      </c>
      <c r="BJ118" s="21" t="s">
        <v>80</v>
      </c>
      <c r="BK118" s="212">
        <f t="shared" si="19"/>
        <v>0</v>
      </c>
      <c r="BL118" s="21" t="s">
        <v>173</v>
      </c>
      <c r="BM118" s="21" t="s">
        <v>1202</v>
      </c>
    </row>
    <row r="119" spans="2:65" s="1" customFormat="1" ht="6.95" customHeight="1">
      <c r="B119" s="53"/>
      <c r="C119" s="54"/>
      <c r="D119" s="54"/>
      <c r="E119" s="54"/>
      <c r="F119" s="54"/>
      <c r="G119" s="54"/>
      <c r="H119" s="54"/>
      <c r="I119" s="145"/>
      <c r="J119" s="54"/>
      <c r="K119" s="54"/>
      <c r="L119" s="58"/>
    </row>
  </sheetData>
  <sheetProtection algorithmName="SHA-512" hashValue="NEKLyeLeKOc1c5JzDJ9u+aBDBREFqhVNg1EQLxeKJ1WyPh4umtoIy3OYkjx0a33OV3xEFlgLrJp+aQejbMxIcw==" saltValue="lldHjsyYmIsHzFt0Z8Fb7J4BsDCWilRqfELRyeC7uqZkpBcLtc1PxqC2b7TesMnTxz5dCR9Wo9H9dV1lHE3ppg==" spinCount="100000" sheet="1" objects="1" scenarios="1" formatColumns="0" formatRows="0" autoFilter="0"/>
  <autoFilter ref="C84:K118"/>
  <mergeCells count="13">
    <mergeCell ref="E77:H77"/>
    <mergeCell ref="G1:H1"/>
    <mergeCell ref="L2:V2"/>
    <mergeCell ref="E49:H49"/>
    <mergeCell ref="E51:H51"/>
    <mergeCell ref="J55:J56"/>
    <mergeCell ref="E73:H73"/>
    <mergeCell ref="E75:H75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84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98"/>
  <sheetViews>
    <sheetView showGridLines="0" tabSelected="1" workbookViewId="0">
      <pane ySplit="1" topLeftCell="A88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7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8"/>
      <c r="B1" s="118"/>
      <c r="C1" s="118"/>
      <c r="D1" s="119" t="s">
        <v>1</v>
      </c>
      <c r="E1" s="118"/>
      <c r="F1" s="120" t="s">
        <v>104</v>
      </c>
      <c r="G1" s="363" t="s">
        <v>105</v>
      </c>
      <c r="H1" s="363"/>
      <c r="I1" s="121"/>
      <c r="J1" s="120" t="s">
        <v>106</v>
      </c>
      <c r="K1" s="119" t="s">
        <v>107</v>
      </c>
      <c r="L1" s="120" t="s">
        <v>108</v>
      </c>
      <c r="M1" s="120"/>
      <c r="N1" s="120"/>
      <c r="O1" s="120"/>
      <c r="P1" s="120"/>
      <c r="Q1" s="120"/>
      <c r="R1" s="120"/>
      <c r="S1" s="120"/>
      <c r="T1" s="120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spans="1:70" ht="36.950000000000003" customHeight="1">
      <c r="L2" s="354"/>
      <c r="M2" s="354"/>
      <c r="N2" s="354"/>
      <c r="O2" s="354"/>
      <c r="P2" s="354"/>
      <c r="Q2" s="354"/>
      <c r="R2" s="354"/>
      <c r="S2" s="354"/>
      <c r="T2" s="354"/>
      <c r="U2" s="354"/>
      <c r="V2" s="354"/>
      <c r="AT2" s="21" t="s">
        <v>100</v>
      </c>
    </row>
    <row r="3" spans="1:70" ht="6.95" customHeight="1">
      <c r="B3" s="22"/>
      <c r="C3" s="23"/>
      <c r="D3" s="23"/>
      <c r="E3" s="23"/>
      <c r="F3" s="23"/>
      <c r="G3" s="23"/>
      <c r="H3" s="23"/>
      <c r="I3" s="122"/>
      <c r="J3" s="23"/>
      <c r="K3" s="24"/>
      <c r="AT3" s="21" t="s">
        <v>82</v>
      </c>
    </row>
    <row r="4" spans="1:70" ht="36.950000000000003" customHeight="1">
      <c r="B4" s="25"/>
      <c r="C4" s="26"/>
      <c r="D4" s="27" t="s">
        <v>109</v>
      </c>
      <c r="E4" s="26"/>
      <c r="F4" s="26"/>
      <c r="G4" s="26"/>
      <c r="H4" s="26"/>
      <c r="I4" s="123"/>
      <c r="J4" s="26"/>
      <c r="K4" s="28"/>
      <c r="M4" s="29" t="s">
        <v>12</v>
      </c>
      <c r="AT4" s="21" t="s">
        <v>6</v>
      </c>
    </row>
    <row r="5" spans="1:70" ht="6.95" customHeight="1">
      <c r="B5" s="25"/>
      <c r="C5" s="26"/>
      <c r="D5" s="26"/>
      <c r="E5" s="26"/>
      <c r="F5" s="26"/>
      <c r="G5" s="26"/>
      <c r="H5" s="26"/>
      <c r="I5" s="123"/>
      <c r="J5" s="26"/>
      <c r="K5" s="28"/>
    </row>
    <row r="6" spans="1:70">
      <c r="B6" s="25"/>
      <c r="C6" s="26"/>
      <c r="D6" s="34" t="s">
        <v>18</v>
      </c>
      <c r="E6" s="26"/>
      <c r="F6" s="26"/>
      <c r="G6" s="26"/>
      <c r="H6" s="26"/>
      <c r="I6" s="123"/>
      <c r="J6" s="26"/>
      <c r="K6" s="28"/>
    </row>
    <row r="7" spans="1:70" ht="16.5" customHeight="1">
      <c r="B7" s="25"/>
      <c r="C7" s="26"/>
      <c r="D7" s="26"/>
      <c r="E7" s="355" t="str">
        <f>'Rekapitulace stavby'!K6</f>
        <v>Oprava staničního zabezpečovacího zařízení Praha Bubny</v>
      </c>
      <c r="F7" s="356"/>
      <c r="G7" s="356"/>
      <c r="H7" s="356"/>
      <c r="I7" s="123"/>
      <c r="J7" s="26"/>
      <c r="K7" s="28"/>
    </row>
    <row r="8" spans="1:70">
      <c r="B8" s="25"/>
      <c r="C8" s="26"/>
      <c r="D8" s="34" t="s">
        <v>110</v>
      </c>
      <c r="E8" s="26"/>
      <c r="F8" s="26"/>
      <c r="G8" s="26"/>
      <c r="H8" s="26"/>
      <c r="I8" s="123"/>
      <c r="J8" s="26"/>
      <c r="K8" s="28"/>
    </row>
    <row r="9" spans="1:70" s="1" customFormat="1" ht="16.5" customHeight="1">
      <c r="B9" s="38"/>
      <c r="C9" s="39"/>
      <c r="D9" s="39"/>
      <c r="E9" s="355" t="s">
        <v>1113</v>
      </c>
      <c r="F9" s="357"/>
      <c r="G9" s="357"/>
      <c r="H9" s="357"/>
      <c r="I9" s="124"/>
      <c r="J9" s="39"/>
      <c r="K9" s="42"/>
    </row>
    <row r="10" spans="1:70" s="1" customFormat="1">
      <c r="B10" s="38"/>
      <c r="C10" s="39"/>
      <c r="D10" s="34" t="s">
        <v>112</v>
      </c>
      <c r="E10" s="39"/>
      <c r="F10" s="39"/>
      <c r="G10" s="39"/>
      <c r="H10" s="39"/>
      <c r="I10" s="124"/>
      <c r="J10" s="39"/>
      <c r="K10" s="42"/>
    </row>
    <row r="11" spans="1:70" s="1" customFormat="1" ht="36.950000000000003" customHeight="1">
      <c r="B11" s="38"/>
      <c r="C11" s="39"/>
      <c r="D11" s="39"/>
      <c r="E11" s="358" t="s">
        <v>1203</v>
      </c>
      <c r="F11" s="357"/>
      <c r="G11" s="357"/>
      <c r="H11" s="357"/>
      <c r="I11" s="124"/>
      <c r="J11" s="39"/>
      <c r="K11" s="42"/>
    </row>
    <row r="12" spans="1:70" s="1" customFormat="1" ht="13.5">
      <c r="B12" s="38"/>
      <c r="C12" s="39"/>
      <c r="D12" s="39"/>
      <c r="E12" s="39"/>
      <c r="F12" s="39"/>
      <c r="G12" s="39"/>
      <c r="H12" s="39"/>
      <c r="I12" s="124"/>
      <c r="J12" s="39"/>
      <c r="K12" s="42"/>
    </row>
    <row r="13" spans="1:70" s="1" customFormat="1" ht="14.45" customHeight="1">
      <c r="B13" s="38"/>
      <c r="C13" s="39"/>
      <c r="D13" s="34" t="s">
        <v>20</v>
      </c>
      <c r="E13" s="39"/>
      <c r="F13" s="32" t="s">
        <v>21</v>
      </c>
      <c r="G13" s="39"/>
      <c r="H13" s="39"/>
      <c r="I13" s="125" t="s">
        <v>22</v>
      </c>
      <c r="J13" s="32" t="s">
        <v>21</v>
      </c>
      <c r="K13" s="42"/>
    </row>
    <row r="14" spans="1:70" s="1" customFormat="1" ht="14.45" customHeight="1">
      <c r="B14" s="38"/>
      <c r="C14" s="39"/>
      <c r="D14" s="34" t="s">
        <v>23</v>
      </c>
      <c r="E14" s="39"/>
      <c r="F14" s="32" t="s">
        <v>36</v>
      </c>
      <c r="G14" s="39"/>
      <c r="H14" s="39"/>
      <c r="I14" s="125" t="s">
        <v>25</v>
      </c>
      <c r="J14" s="126" t="str">
        <f>'Rekapitulace stavby'!AN8</f>
        <v>28. 6. 2018</v>
      </c>
      <c r="K14" s="42"/>
    </row>
    <row r="15" spans="1:70" s="1" customFormat="1" ht="10.9" customHeight="1">
      <c r="B15" s="38"/>
      <c r="C15" s="39"/>
      <c r="D15" s="39"/>
      <c r="E15" s="39"/>
      <c r="F15" s="39"/>
      <c r="G15" s="39"/>
      <c r="H15" s="39"/>
      <c r="I15" s="124"/>
      <c r="J15" s="39"/>
      <c r="K15" s="42"/>
    </row>
    <row r="16" spans="1:70" s="1" customFormat="1" ht="14.45" customHeight="1">
      <c r="B16" s="38"/>
      <c r="C16" s="39"/>
      <c r="D16" s="34" t="s">
        <v>27</v>
      </c>
      <c r="E16" s="39"/>
      <c r="F16" s="39"/>
      <c r="G16" s="39"/>
      <c r="H16" s="39"/>
      <c r="I16" s="125" t="s">
        <v>28</v>
      </c>
      <c r="J16" s="32" t="str">
        <f>IF('Rekapitulace stavby'!AN10="","",'Rekapitulace stavby'!AN10)</f>
        <v>70994234</v>
      </c>
      <c r="K16" s="42"/>
    </row>
    <row r="17" spans="2:11" s="1" customFormat="1" ht="18" customHeight="1">
      <c r="B17" s="38"/>
      <c r="C17" s="39"/>
      <c r="D17" s="39"/>
      <c r="E17" s="32" t="str">
        <f>IF('Rekapitulace stavby'!E11="","",'Rekapitulace stavby'!E11)</f>
        <v>Správa železniční dopravní cesty,státní organizace</v>
      </c>
      <c r="F17" s="39"/>
      <c r="G17" s="39"/>
      <c r="H17" s="39"/>
      <c r="I17" s="125" t="s">
        <v>31</v>
      </c>
      <c r="J17" s="32" t="str">
        <f>IF('Rekapitulace stavby'!AN11="","",'Rekapitulace stavby'!AN11)</f>
        <v>CZ70994234</v>
      </c>
      <c r="K17" s="42"/>
    </row>
    <row r="18" spans="2:11" s="1" customFormat="1" ht="6.95" customHeight="1">
      <c r="B18" s="38"/>
      <c r="C18" s="39"/>
      <c r="D18" s="39"/>
      <c r="E18" s="39"/>
      <c r="F18" s="39"/>
      <c r="G18" s="39"/>
      <c r="H18" s="39"/>
      <c r="I18" s="124"/>
      <c r="J18" s="39"/>
      <c r="K18" s="42"/>
    </row>
    <row r="19" spans="2:11" s="1" customFormat="1" ht="14.45" customHeight="1">
      <c r="B19" s="38"/>
      <c r="C19" s="39"/>
      <c r="D19" s="34" t="s">
        <v>33</v>
      </c>
      <c r="E19" s="39"/>
      <c r="F19" s="39"/>
      <c r="G19" s="39"/>
      <c r="H19" s="39"/>
      <c r="I19" s="125" t="s">
        <v>28</v>
      </c>
      <c r="J19" s="32" t="str">
        <f>IF('Rekapitulace stavby'!AN13="Vyplň údaj","",IF('Rekapitulace stavby'!AN13="","",'Rekapitulace stavby'!AN13))</f>
        <v/>
      </c>
      <c r="K19" s="42"/>
    </row>
    <row r="20" spans="2:11" s="1" customFormat="1" ht="18" customHeight="1">
      <c r="B20" s="38"/>
      <c r="C20" s="39"/>
      <c r="D20" s="39"/>
      <c r="E20" s="32" t="str">
        <f>IF('Rekapitulace stavby'!E14="Vyplň údaj","",IF('Rekapitulace stavby'!E14="","",'Rekapitulace stavby'!E14))</f>
        <v/>
      </c>
      <c r="F20" s="39"/>
      <c r="G20" s="39"/>
      <c r="H20" s="39"/>
      <c r="I20" s="125" t="s">
        <v>31</v>
      </c>
      <c r="J20" s="32" t="str">
        <f>IF('Rekapitulace stavby'!AN14="Vyplň údaj","",IF('Rekapitulace stavby'!AN14="","",'Rekapitulace stavby'!AN14))</f>
        <v/>
      </c>
      <c r="K20" s="42"/>
    </row>
    <row r="21" spans="2:11" s="1" customFormat="1" ht="6.95" customHeight="1">
      <c r="B21" s="38"/>
      <c r="C21" s="39"/>
      <c r="D21" s="39"/>
      <c r="E21" s="39"/>
      <c r="F21" s="39"/>
      <c r="G21" s="39"/>
      <c r="H21" s="39"/>
      <c r="I21" s="124"/>
      <c r="J21" s="39"/>
      <c r="K21" s="42"/>
    </row>
    <row r="22" spans="2:11" s="1" customFormat="1" ht="14.45" customHeight="1">
      <c r="B22" s="38"/>
      <c r="C22" s="39"/>
      <c r="D22" s="34" t="s">
        <v>35</v>
      </c>
      <c r="E22" s="39"/>
      <c r="F22" s="39"/>
      <c r="G22" s="39"/>
      <c r="H22" s="39"/>
      <c r="I22" s="125" t="s">
        <v>28</v>
      </c>
      <c r="J22" s="32" t="str">
        <f>IF('Rekapitulace stavby'!AN16="","",'Rekapitulace stavby'!AN16)</f>
        <v/>
      </c>
      <c r="K22" s="42"/>
    </row>
    <row r="23" spans="2:11" s="1" customFormat="1" ht="18" customHeight="1">
      <c r="B23" s="38"/>
      <c r="C23" s="39"/>
      <c r="D23" s="39"/>
      <c r="E23" s="32" t="str">
        <f>IF('Rekapitulace stavby'!E17="","",'Rekapitulace stavby'!E17)</f>
        <v xml:space="preserve"> </v>
      </c>
      <c r="F23" s="39"/>
      <c r="G23" s="39"/>
      <c r="H23" s="39"/>
      <c r="I23" s="125" t="s">
        <v>31</v>
      </c>
      <c r="J23" s="32" t="str">
        <f>IF('Rekapitulace stavby'!AN17="","",'Rekapitulace stavby'!AN17)</f>
        <v/>
      </c>
      <c r="K23" s="42"/>
    </row>
    <row r="24" spans="2:11" s="1" customFormat="1" ht="6.95" customHeight="1">
      <c r="B24" s="38"/>
      <c r="C24" s="39"/>
      <c r="D24" s="39"/>
      <c r="E24" s="39"/>
      <c r="F24" s="39"/>
      <c r="G24" s="39"/>
      <c r="H24" s="39"/>
      <c r="I24" s="124"/>
      <c r="J24" s="39"/>
      <c r="K24" s="42"/>
    </row>
    <row r="25" spans="2:11" s="1" customFormat="1" ht="14.45" customHeight="1">
      <c r="B25" s="38"/>
      <c r="C25" s="39"/>
      <c r="D25" s="34" t="s">
        <v>38</v>
      </c>
      <c r="E25" s="39"/>
      <c r="F25" s="39"/>
      <c r="G25" s="39"/>
      <c r="H25" s="39"/>
      <c r="I25" s="124"/>
      <c r="J25" s="39"/>
      <c r="K25" s="42"/>
    </row>
    <row r="26" spans="2:11" s="7" customFormat="1" ht="16.5" customHeight="1">
      <c r="B26" s="127"/>
      <c r="C26" s="128"/>
      <c r="D26" s="128"/>
      <c r="E26" s="320" t="s">
        <v>21</v>
      </c>
      <c r="F26" s="320"/>
      <c r="G26" s="320"/>
      <c r="H26" s="320"/>
      <c r="I26" s="129"/>
      <c r="J26" s="128"/>
      <c r="K26" s="130"/>
    </row>
    <row r="27" spans="2:11" s="1" customFormat="1" ht="6.95" customHeight="1">
      <c r="B27" s="38"/>
      <c r="C27" s="39"/>
      <c r="D27" s="39"/>
      <c r="E27" s="39"/>
      <c r="F27" s="39"/>
      <c r="G27" s="39"/>
      <c r="H27" s="39"/>
      <c r="I27" s="124"/>
      <c r="J27" s="39"/>
      <c r="K27" s="42"/>
    </row>
    <row r="28" spans="2:11" s="1" customFormat="1" ht="6.95" customHeight="1">
      <c r="B28" s="38"/>
      <c r="C28" s="39"/>
      <c r="D28" s="82"/>
      <c r="E28" s="82"/>
      <c r="F28" s="82"/>
      <c r="G28" s="82"/>
      <c r="H28" s="82"/>
      <c r="I28" s="131"/>
      <c r="J28" s="82"/>
      <c r="K28" s="132"/>
    </row>
    <row r="29" spans="2:11" s="1" customFormat="1" ht="25.35" customHeight="1">
      <c r="B29" s="38"/>
      <c r="C29" s="39"/>
      <c r="D29" s="133" t="s">
        <v>39</v>
      </c>
      <c r="E29" s="39"/>
      <c r="F29" s="39"/>
      <c r="G29" s="39"/>
      <c r="H29" s="39"/>
      <c r="I29" s="124"/>
      <c r="J29" s="134">
        <f>ROUND(J84,2)</f>
        <v>0</v>
      </c>
      <c r="K29" s="42"/>
    </row>
    <row r="30" spans="2:11" s="1" customFormat="1" ht="6.95" customHeight="1">
      <c r="B30" s="38"/>
      <c r="C30" s="39"/>
      <c r="D30" s="82"/>
      <c r="E30" s="82"/>
      <c r="F30" s="82"/>
      <c r="G30" s="82"/>
      <c r="H30" s="82"/>
      <c r="I30" s="131"/>
      <c r="J30" s="82"/>
      <c r="K30" s="132"/>
    </row>
    <row r="31" spans="2:11" s="1" customFormat="1" ht="14.45" customHeight="1">
      <c r="B31" s="38"/>
      <c r="C31" s="39"/>
      <c r="D31" s="39"/>
      <c r="E31" s="39"/>
      <c r="F31" s="43" t="s">
        <v>41</v>
      </c>
      <c r="G31" s="39"/>
      <c r="H31" s="39"/>
      <c r="I31" s="135" t="s">
        <v>40</v>
      </c>
      <c r="J31" s="43" t="s">
        <v>42</v>
      </c>
      <c r="K31" s="42"/>
    </row>
    <row r="32" spans="2:11" s="1" customFormat="1" ht="14.45" customHeight="1">
      <c r="B32" s="38"/>
      <c r="C32" s="39"/>
      <c r="D32" s="46" t="s">
        <v>43</v>
      </c>
      <c r="E32" s="46" t="s">
        <v>44</v>
      </c>
      <c r="F32" s="136">
        <f>ROUND(SUM(BE84:BE97), 2)</f>
        <v>0</v>
      </c>
      <c r="G32" s="39"/>
      <c r="H32" s="39"/>
      <c r="I32" s="137">
        <v>0.21</v>
      </c>
      <c r="J32" s="136">
        <f>ROUND(ROUND((SUM(BE84:BE97)), 2)*I32, 2)</f>
        <v>0</v>
      </c>
      <c r="K32" s="42"/>
    </row>
    <row r="33" spans="2:11" s="1" customFormat="1" ht="14.45" customHeight="1">
      <c r="B33" s="38"/>
      <c r="C33" s="39"/>
      <c r="D33" s="39"/>
      <c r="E33" s="46" t="s">
        <v>45</v>
      </c>
      <c r="F33" s="136">
        <f>ROUND(SUM(BF84:BF97), 2)</f>
        <v>0</v>
      </c>
      <c r="G33" s="39"/>
      <c r="H33" s="39"/>
      <c r="I33" s="137">
        <v>0.15</v>
      </c>
      <c r="J33" s="136">
        <f>ROUND(ROUND((SUM(BF84:BF97)), 2)*I33, 2)</f>
        <v>0</v>
      </c>
      <c r="K33" s="42"/>
    </row>
    <row r="34" spans="2:11" s="1" customFormat="1" ht="14.45" hidden="1" customHeight="1">
      <c r="B34" s="38"/>
      <c r="C34" s="39"/>
      <c r="D34" s="39"/>
      <c r="E34" s="46" t="s">
        <v>46</v>
      </c>
      <c r="F34" s="136">
        <f>ROUND(SUM(BG84:BG97), 2)</f>
        <v>0</v>
      </c>
      <c r="G34" s="39"/>
      <c r="H34" s="39"/>
      <c r="I34" s="137">
        <v>0.21</v>
      </c>
      <c r="J34" s="136">
        <v>0</v>
      </c>
      <c r="K34" s="42"/>
    </row>
    <row r="35" spans="2:11" s="1" customFormat="1" ht="14.45" hidden="1" customHeight="1">
      <c r="B35" s="38"/>
      <c r="C35" s="39"/>
      <c r="D35" s="39"/>
      <c r="E35" s="46" t="s">
        <v>47</v>
      </c>
      <c r="F35" s="136">
        <f>ROUND(SUM(BH84:BH97), 2)</f>
        <v>0</v>
      </c>
      <c r="G35" s="39"/>
      <c r="H35" s="39"/>
      <c r="I35" s="137">
        <v>0.15</v>
      </c>
      <c r="J35" s="136">
        <v>0</v>
      </c>
      <c r="K35" s="42"/>
    </row>
    <row r="36" spans="2:11" s="1" customFormat="1" ht="14.45" hidden="1" customHeight="1">
      <c r="B36" s="38"/>
      <c r="C36" s="39"/>
      <c r="D36" s="39"/>
      <c r="E36" s="46" t="s">
        <v>48</v>
      </c>
      <c r="F36" s="136">
        <f>ROUND(SUM(BI84:BI97), 2)</f>
        <v>0</v>
      </c>
      <c r="G36" s="39"/>
      <c r="H36" s="39"/>
      <c r="I36" s="137">
        <v>0</v>
      </c>
      <c r="J36" s="136">
        <v>0</v>
      </c>
      <c r="K36" s="42"/>
    </row>
    <row r="37" spans="2:11" s="1" customFormat="1" ht="6.95" customHeight="1">
      <c r="B37" s="38"/>
      <c r="C37" s="39"/>
      <c r="D37" s="39"/>
      <c r="E37" s="39"/>
      <c r="F37" s="39"/>
      <c r="G37" s="39"/>
      <c r="H37" s="39"/>
      <c r="I37" s="124"/>
      <c r="J37" s="39"/>
      <c r="K37" s="42"/>
    </row>
    <row r="38" spans="2:11" s="1" customFormat="1" ht="25.35" customHeight="1">
      <c r="B38" s="38"/>
      <c r="C38" s="138"/>
      <c r="D38" s="139" t="s">
        <v>49</v>
      </c>
      <c r="E38" s="76"/>
      <c r="F38" s="76"/>
      <c r="G38" s="140" t="s">
        <v>50</v>
      </c>
      <c r="H38" s="141" t="s">
        <v>51</v>
      </c>
      <c r="I38" s="142"/>
      <c r="J38" s="143">
        <f>SUM(J29:J36)</f>
        <v>0</v>
      </c>
      <c r="K38" s="144"/>
    </row>
    <row r="39" spans="2:11" s="1" customFormat="1" ht="14.45" customHeight="1">
      <c r="B39" s="53"/>
      <c r="C39" s="54"/>
      <c r="D39" s="54"/>
      <c r="E39" s="54"/>
      <c r="F39" s="54"/>
      <c r="G39" s="54"/>
      <c r="H39" s="54"/>
      <c r="I39" s="145"/>
      <c r="J39" s="54"/>
      <c r="K39" s="55"/>
    </row>
    <row r="43" spans="2:11" s="1" customFormat="1" ht="6.95" customHeight="1">
      <c r="B43" s="146"/>
      <c r="C43" s="147"/>
      <c r="D43" s="147"/>
      <c r="E43" s="147"/>
      <c r="F43" s="147"/>
      <c r="G43" s="147"/>
      <c r="H43" s="147"/>
      <c r="I43" s="148"/>
      <c r="J43" s="147"/>
      <c r="K43" s="149"/>
    </row>
    <row r="44" spans="2:11" s="1" customFormat="1" ht="36.950000000000003" customHeight="1">
      <c r="B44" s="38"/>
      <c r="C44" s="27" t="s">
        <v>114</v>
      </c>
      <c r="D44" s="39"/>
      <c r="E44" s="39"/>
      <c r="F44" s="39"/>
      <c r="G44" s="39"/>
      <c r="H44" s="39"/>
      <c r="I44" s="124"/>
      <c r="J44" s="39"/>
      <c r="K44" s="42"/>
    </row>
    <row r="45" spans="2:11" s="1" customFormat="1" ht="6.95" customHeight="1">
      <c r="B45" s="38"/>
      <c r="C45" s="39"/>
      <c r="D45" s="39"/>
      <c r="E45" s="39"/>
      <c r="F45" s="39"/>
      <c r="G45" s="39"/>
      <c r="H45" s="39"/>
      <c r="I45" s="124"/>
      <c r="J45" s="39"/>
      <c r="K45" s="42"/>
    </row>
    <row r="46" spans="2:11" s="1" customFormat="1" ht="14.45" customHeight="1">
      <c r="B46" s="38"/>
      <c r="C46" s="34" t="s">
        <v>18</v>
      </c>
      <c r="D46" s="39"/>
      <c r="E46" s="39"/>
      <c r="F46" s="39"/>
      <c r="G46" s="39"/>
      <c r="H46" s="39"/>
      <c r="I46" s="124"/>
      <c r="J46" s="39"/>
      <c r="K46" s="42"/>
    </row>
    <row r="47" spans="2:11" s="1" customFormat="1" ht="16.5" customHeight="1">
      <c r="B47" s="38"/>
      <c r="C47" s="39"/>
      <c r="D47" s="39"/>
      <c r="E47" s="355" t="str">
        <f>E7</f>
        <v>Oprava staničního zabezpečovacího zařízení Praha Bubny</v>
      </c>
      <c r="F47" s="356"/>
      <c r="G47" s="356"/>
      <c r="H47" s="356"/>
      <c r="I47" s="124"/>
      <c r="J47" s="39"/>
      <c r="K47" s="42"/>
    </row>
    <row r="48" spans="2:11">
      <c r="B48" s="25"/>
      <c r="C48" s="34" t="s">
        <v>110</v>
      </c>
      <c r="D48" s="26"/>
      <c r="E48" s="26"/>
      <c r="F48" s="26"/>
      <c r="G48" s="26"/>
      <c r="H48" s="26"/>
      <c r="I48" s="123"/>
      <c r="J48" s="26"/>
      <c r="K48" s="28"/>
    </row>
    <row r="49" spans="2:47" s="1" customFormat="1" ht="16.5" customHeight="1">
      <c r="B49" s="38"/>
      <c r="C49" s="39"/>
      <c r="D49" s="39"/>
      <c r="E49" s="355" t="s">
        <v>1113</v>
      </c>
      <c r="F49" s="357"/>
      <c r="G49" s="357"/>
      <c r="H49" s="357"/>
      <c r="I49" s="124"/>
      <c r="J49" s="39"/>
      <c r="K49" s="42"/>
    </row>
    <row r="50" spans="2:47" s="1" customFormat="1" ht="14.45" customHeight="1">
      <c r="B50" s="38"/>
      <c r="C50" s="34" t="s">
        <v>112</v>
      </c>
      <c r="D50" s="39"/>
      <c r="E50" s="39"/>
      <c r="F50" s="39"/>
      <c r="G50" s="39"/>
      <c r="H50" s="39"/>
      <c r="I50" s="124"/>
      <c r="J50" s="39"/>
      <c r="K50" s="42"/>
    </row>
    <row r="51" spans="2:47" s="1" customFormat="1" ht="17.25" customHeight="1">
      <c r="B51" s="38"/>
      <c r="C51" s="39"/>
      <c r="D51" s="39"/>
      <c r="E51" s="358" t="str">
        <f>E11</f>
        <v>2 - Napájení SZZ - stavební část</v>
      </c>
      <c r="F51" s="357"/>
      <c r="G51" s="357"/>
      <c r="H51" s="357"/>
      <c r="I51" s="124"/>
      <c r="J51" s="39"/>
      <c r="K51" s="42"/>
    </row>
    <row r="52" spans="2:47" s="1" customFormat="1" ht="6.95" customHeight="1">
      <c r="B52" s="38"/>
      <c r="C52" s="39"/>
      <c r="D52" s="39"/>
      <c r="E52" s="39"/>
      <c r="F52" s="39"/>
      <c r="G52" s="39"/>
      <c r="H52" s="39"/>
      <c r="I52" s="124"/>
      <c r="J52" s="39"/>
      <c r="K52" s="42"/>
    </row>
    <row r="53" spans="2:47" s="1" customFormat="1" ht="18" customHeight="1">
      <c r="B53" s="38"/>
      <c r="C53" s="34" t="s">
        <v>23</v>
      </c>
      <c r="D53" s="39"/>
      <c r="E53" s="39"/>
      <c r="F53" s="32" t="str">
        <f>F14</f>
        <v xml:space="preserve"> </v>
      </c>
      <c r="G53" s="39"/>
      <c r="H53" s="39"/>
      <c r="I53" s="125" t="s">
        <v>25</v>
      </c>
      <c r="J53" s="126" t="str">
        <f>IF(J14="","",J14)</f>
        <v>28. 6. 2018</v>
      </c>
      <c r="K53" s="42"/>
    </row>
    <row r="54" spans="2:47" s="1" customFormat="1" ht="6.95" customHeight="1">
      <c r="B54" s="38"/>
      <c r="C54" s="39"/>
      <c r="D54" s="39"/>
      <c r="E54" s="39"/>
      <c r="F54" s="39"/>
      <c r="G54" s="39"/>
      <c r="H54" s="39"/>
      <c r="I54" s="124"/>
      <c r="J54" s="39"/>
      <c r="K54" s="42"/>
    </row>
    <row r="55" spans="2:47" s="1" customFormat="1">
      <c r="B55" s="38"/>
      <c r="C55" s="34" t="s">
        <v>27</v>
      </c>
      <c r="D55" s="39"/>
      <c r="E55" s="39"/>
      <c r="F55" s="32" t="str">
        <f>E17</f>
        <v>Správa železniční dopravní cesty,státní organizace</v>
      </c>
      <c r="G55" s="39"/>
      <c r="H55" s="39"/>
      <c r="I55" s="125" t="s">
        <v>35</v>
      </c>
      <c r="J55" s="320" t="str">
        <f>E23</f>
        <v xml:space="preserve"> </v>
      </c>
      <c r="K55" s="42"/>
    </row>
    <row r="56" spans="2:47" s="1" customFormat="1" ht="14.45" customHeight="1">
      <c r="B56" s="38"/>
      <c r="C56" s="34" t="s">
        <v>33</v>
      </c>
      <c r="D56" s="39"/>
      <c r="E56" s="39"/>
      <c r="F56" s="32" t="str">
        <f>IF(E20="","",E20)</f>
        <v/>
      </c>
      <c r="G56" s="39"/>
      <c r="H56" s="39"/>
      <c r="I56" s="124"/>
      <c r="J56" s="359"/>
      <c r="K56" s="42"/>
    </row>
    <row r="57" spans="2:47" s="1" customFormat="1" ht="10.35" customHeight="1">
      <c r="B57" s="38"/>
      <c r="C57" s="39"/>
      <c r="D57" s="39"/>
      <c r="E57" s="39"/>
      <c r="F57" s="39"/>
      <c r="G57" s="39"/>
      <c r="H57" s="39"/>
      <c r="I57" s="124"/>
      <c r="J57" s="39"/>
      <c r="K57" s="42"/>
    </row>
    <row r="58" spans="2:47" s="1" customFormat="1" ht="29.25" customHeight="1">
      <c r="B58" s="38"/>
      <c r="C58" s="150" t="s">
        <v>115</v>
      </c>
      <c r="D58" s="138"/>
      <c r="E58" s="138"/>
      <c r="F58" s="138"/>
      <c r="G58" s="138"/>
      <c r="H58" s="138"/>
      <c r="I58" s="151"/>
      <c r="J58" s="152" t="s">
        <v>116</v>
      </c>
      <c r="K58" s="153"/>
    </row>
    <row r="59" spans="2:47" s="1" customFormat="1" ht="10.35" customHeight="1">
      <c r="B59" s="38"/>
      <c r="C59" s="39"/>
      <c r="D59" s="39"/>
      <c r="E59" s="39"/>
      <c r="F59" s="39"/>
      <c r="G59" s="39"/>
      <c r="H59" s="39"/>
      <c r="I59" s="124"/>
      <c r="J59" s="39"/>
      <c r="K59" s="42"/>
    </row>
    <row r="60" spans="2:47" s="1" customFormat="1" ht="29.25" customHeight="1">
      <c r="B60" s="38"/>
      <c r="C60" s="154" t="s">
        <v>117</v>
      </c>
      <c r="D60" s="39"/>
      <c r="E60" s="39"/>
      <c r="F60" s="39"/>
      <c r="G60" s="39"/>
      <c r="H60" s="39"/>
      <c r="I60" s="124"/>
      <c r="J60" s="134">
        <f>J84</f>
        <v>0</v>
      </c>
      <c r="K60" s="42"/>
      <c r="AU60" s="21" t="s">
        <v>118</v>
      </c>
    </row>
    <row r="61" spans="2:47" s="8" customFormat="1" ht="24.95" customHeight="1">
      <c r="B61" s="155"/>
      <c r="C61" s="156"/>
      <c r="D61" s="157" t="s">
        <v>119</v>
      </c>
      <c r="E61" s="158"/>
      <c r="F61" s="158"/>
      <c r="G61" s="158"/>
      <c r="H61" s="158"/>
      <c r="I61" s="159"/>
      <c r="J61" s="160">
        <f>J85</f>
        <v>0</v>
      </c>
      <c r="K61" s="161"/>
    </row>
    <row r="62" spans="2:47" s="9" customFormat="1" ht="19.899999999999999" customHeight="1">
      <c r="B62" s="162"/>
      <c r="C62" s="163"/>
      <c r="D62" s="164" t="s">
        <v>120</v>
      </c>
      <c r="E62" s="165"/>
      <c r="F62" s="165"/>
      <c r="G62" s="165"/>
      <c r="H62" s="165"/>
      <c r="I62" s="166"/>
      <c r="J62" s="167">
        <f>J86</f>
        <v>0</v>
      </c>
      <c r="K62" s="168"/>
    </row>
    <row r="63" spans="2:47" s="1" customFormat="1" ht="21.75" customHeight="1">
      <c r="B63" s="38"/>
      <c r="C63" s="39"/>
      <c r="D63" s="39"/>
      <c r="E63" s="39"/>
      <c r="F63" s="39"/>
      <c r="G63" s="39"/>
      <c r="H63" s="39"/>
      <c r="I63" s="124"/>
      <c r="J63" s="39"/>
      <c r="K63" s="42"/>
    </row>
    <row r="64" spans="2:47" s="1" customFormat="1" ht="6.95" customHeight="1">
      <c r="B64" s="53"/>
      <c r="C64" s="54"/>
      <c r="D64" s="54"/>
      <c r="E64" s="54"/>
      <c r="F64" s="54"/>
      <c r="G64" s="54"/>
      <c r="H64" s="54"/>
      <c r="I64" s="145"/>
      <c r="J64" s="54"/>
      <c r="K64" s="55"/>
    </row>
    <row r="68" spans="2:12" s="1" customFormat="1" ht="6.95" customHeight="1">
      <c r="B68" s="56"/>
      <c r="C68" s="57"/>
      <c r="D68" s="57"/>
      <c r="E68" s="57"/>
      <c r="F68" s="57"/>
      <c r="G68" s="57"/>
      <c r="H68" s="57"/>
      <c r="I68" s="148"/>
      <c r="J68" s="57"/>
      <c r="K68" s="57"/>
      <c r="L68" s="58"/>
    </row>
    <row r="69" spans="2:12" s="1" customFormat="1" ht="36.950000000000003" customHeight="1">
      <c r="B69" s="38"/>
      <c r="C69" s="59" t="s">
        <v>122</v>
      </c>
      <c r="D69" s="60"/>
      <c r="E69" s="60"/>
      <c r="F69" s="60"/>
      <c r="G69" s="60"/>
      <c r="H69" s="60"/>
      <c r="I69" s="169"/>
      <c r="J69" s="60"/>
      <c r="K69" s="60"/>
      <c r="L69" s="58"/>
    </row>
    <row r="70" spans="2:12" s="1" customFormat="1" ht="6.95" customHeight="1">
      <c r="B70" s="38"/>
      <c r="C70" s="60"/>
      <c r="D70" s="60"/>
      <c r="E70" s="60"/>
      <c r="F70" s="60"/>
      <c r="G70" s="60"/>
      <c r="H70" s="60"/>
      <c r="I70" s="169"/>
      <c r="J70" s="60"/>
      <c r="K70" s="60"/>
      <c r="L70" s="58"/>
    </row>
    <row r="71" spans="2:12" s="1" customFormat="1" ht="14.45" customHeight="1">
      <c r="B71" s="38"/>
      <c r="C71" s="62" t="s">
        <v>18</v>
      </c>
      <c r="D71" s="60"/>
      <c r="E71" s="60"/>
      <c r="F71" s="60"/>
      <c r="G71" s="60"/>
      <c r="H71" s="60"/>
      <c r="I71" s="169"/>
      <c r="J71" s="60"/>
      <c r="K71" s="60"/>
      <c r="L71" s="58"/>
    </row>
    <row r="72" spans="2:12" s="1" customFormat="1" ht="16.5" customHeight="1">
      <c r="B72" s="38"/>
      <c r="C72" s="60"/>
      <c r="D72" s="60"/>
      <c r="E72" s="360" t="str">
        <f>E7</f>
        <v>Oprava staničního zabezpečovacího zařízení Praha Bubny</v>
      </c>
      <c r="F72" s="361"/>
      <c r="G72" s="361"/>
      <c r="H72" s="361"/>
      <c r="I72" s="169"/>
      <c r="J72" s="60"/>
      <c r="K72" s="60"/>
      <c r="L72" s="58"/>
    </row>
    <row r="73" spans="2:12">
      <c r="B73" s="25"/>
      <c r="C73" s="62" t="s">
        <v>110</v>
      </c>
      <c r="D73" s="170"/>
      <c r="E73" s="170"/>
      <c r="F73" s="170"/>
      <c r="G73" s="170"/>
      <c r="H73" s="170"/>
      <c r="J73" s="170"/>
      <c r="K73" s="170"/>
      <c r="L73" s="171"/>
    </row>
    <row r="74" spans="2:12" s="1" customFormat="1" ht="16.5" customHeight="1">
      <c r="B74" s="38"/>
      <c r="C74" s="60"/>
      <c r="D74" s="60"/>
      <c r="E74" s="360" t="s">
        <v>1113</v>
      </c>
      <c r="F74" s="362"/>
      <c r="G74" s="362"/>
      <c r="H74" s="362"/>
      <c r="I74" s="169"/>
      <c r="J74" s="60"/>
      <c r="K74" s="60"/>
      <c r="L74" s="58"/>
    </row>
    <row r="75" spans="2:12" s="1" customFormat="1" ht="14.45" customHeight="1">
      <c r="B75" s="38"/>
      <c r="C75" s="62" t="s">
        <v>112</v>
      </c>
      <c r="D75" s="60"/>
      <c r="E75" s="60"/>
      <c r="F75" s="60"/>
      <c r="G75" s="60"/>
      <c r="H75" s="60"/>
      <c r="I75" s="169"/>
      <c r="J75" s="60"/>
      <c r="K75" s="60"/>
      <c r="L75" s="58"/>
    </row>
    <row r="76" spans="2:12" s="1" customFormat="1" ht="17.25" customHeight="1">
      <c r="B76" s="38"/>
      <c r="C76" s="60"/>
      <c r="D76" s="60"/>
      <c r="E76" s="331" t="str">
        <f>E11</f>
        <v>2 - Napájení SZZ - stavební část</v>
      </c>
      <c r="F76" s="362"/>
      <c r="G76" s="362"/>
      <c r="H76" s="362"/>
      <c r="I76" s="169"/>
      <c r="J76" s="60"/>
      <c r="K76" s="60"/>
      <c r="L76" s="58"/>
    </row>
    <row r="77" spans="2:12" s="1" customFormat="1" ht="6.95" customHeight="1">
      <c r="B77" s="38"/>
      <c r="C77" s="60"/>
      <c r="D77" s="60"/>
      <c r="E77" s="60"/>
      <c r="F77" s="60"/>
      <c r="G77" s="60"/>
      <c r="H77" s="60"/>
      <c r="I77" s="169"/>
      <c r="J77" s="60"/>
      <c r="K77" s="60"/>
      <c r="L77" s="58"/>
    </row>
    <row r="78" spans="2:12" s="1" customFormat="1" ht="18" customHeight="1">
      <c r="B78" s="38"/>
      <c r="C78" s="62" t="s">
        <v>23</v>
      </c>
      <c r="D78" s="60"/>
      <c r="E78" s="60"/>
      <c r="F78" s="172" t="str">
        <f>F14</f>
        <v xml:space="preserve"> </v>
      </c>
      <c r="G78" s="60"/>
      <c r="H78" s="60"/>
      <c r="I78" s="173" t="s">
        <v>25</v>
      </c>
      <c r="J78" s="70" t="str">
        <f>IF(J14="","",J14)</f>
        <v>28. 6. 2018</v>
      </c>
      <c r="K78" s="60"/>
      <c r="L78" s="58"/>
    </row>
    <row r="79" spans="2:12" s="1" customFormat="1" ht="6.95" customHeight="1">
      <c r="B79" s="38"/>
      <c r="C79" s="60"/>
      <c r="D79" s="60"/>
      <c r="E79" s="60"/>
      <c r="F79" s="60"/>
      <c r="G79" s="60"/>
      <c r="H79" s="60"/>
      <c r="I79" s="169"/>
      <c r="J79" s="60"/>
      <c r="K79" s="60"/>
      <c r="L79" s="58"/>
    </row>
    <row r="80" spans="2:12" s="1" customFormat="1">
      <c r="B80" s="38"/>
      <c r="C80" s="62" t="s">
        <v>27</v>
      </c>
      <c r="D80" s="60"/>
      <c r="E80" s="60"/>
      <c r="F80" s="172" t="str">
        <f>E17</f>
        <v>Správa železniční dopravní cesty,státní organizace</v>
      </c>
      <c r="G80" s="60"/>
      <c r="H80" s="60"/>
      <c r="I80" s="173" t="s">
        <v>35</v>
      </c>
      <c r="J80" s="172" t="str">
        <f>E23</f>
        <v xml:space="preserve"> </v>
      </c>
      <c r="K80" s="60"/>
      <c r="L80" s="58"/>
    </row>
    <row r="81" spans="2:65" s="1" customFormat="1" ht="14.45" customHeight="1">
      <c r="B81" s="38"/>
      <c r="C81" s="62" t="s">
        <v>33</v>
      </c>
      <c r="D81" s="60"/>
      <c r="E81" s="60"/>
      <c r="F81" s="172" t="str">
        <f>IF(E20="","",E20)</f>
        <v/>
      </c>
      <c r="G81" s="60"/>
      <c r="H81" s="60"/>
      <c r="I81" s="169"/>
      <c r="J81" s="60"/>
      <c r="K81" s="60"/>
      <c r="L81" s="58"/>
    </row>
    <row r="82" spans="2:65" s="1" customFormat="1" ht="10.35" customHeight="1">
      <c r="B82" s="38"/>
      <c r="C82" s="60"/>
      <c r="D82" s="60"/>
      <c r="E82" s="60"/>
      <c r="F82" s="60"/>
      <c r="G82" s="60"/>
      <c r="H82" s="60"/>
      <c r="I82" s="169"/>
      <c r="J82" s="60"/>
      <c r="K82" s="60"/>
      <c r="L82" s="58"/>
    </row>
    <row r="83" spans="2:65" s="10" customFormat="1" ht="29.25" customHeight="1">
      <c r="B83" s="174"/>
      <c r="C83" s="175" t="s">
        <v>123</v>
      </c>
      <c r="D83" s="176" t="s">
        <v>58</v>
      </c>
      <c r="E83" s="176" t="s">
        <v>54</v>
      </c>
      <c r="F83" s="176" t="s">
        <v>124</v>
      </c>
      <c r="G83" s="176" t="s">
        <v>125</v>
      </c>
      <c r="H83" s="176" t="s">
        <v>126</v>
      </c>
      <c r="I83" s="177" t="s">
        <v>127</v>
      </c>
      <c r="J83" s="176" t="s">
        <v>116</v>
      </c>
      <c r="K83" s="178" t="s">
        <v>128</v>
      </c>
      <c r="L83" s="179"/>
      <c r="M83" s="78" t="s">
        <v>129</v>
      </c>
      <c r="N83" s="79" t="s">
        <v>43</v>
      </c>
      <c r="O83" s="79" t="s">
        <v>130</v>
      </c>
      <c r="P83" s="79" t="s">
        <v>131</v>
      </c>
      <c r="Q83" s="79" t="s">
        <v>132</v>
      </c>
      <c r="R83" s="79" t="s">
        <v>133</v>
      </c>
      <c r="S83" s="79" t="s">
        <v>134</v>
      </c>
      <c r="T83" s="80" t="s">
        <v>135</v>
      </c>
    </row>
    <row r="84" spans="2:65" s="1" customFormat="1" ht="29.25" customHeight="1">
      <c r="B84" s="38"/>
      <c r="C84" s="84" t="s">
        <v>117</v>
      </c>
      <c r="D84" s="60"/>
      <c r="E84" s="60"/>
      <c r="F84" s="60"/>
      <c r="G84" s="60"/>
      <c r="H84" s="60"/>
      <c r="I84" s="169"/>
      <c r="J84" s="180">
        <f>BK84</f>
        <v>0</v>
      </c>
      <c r="K84" s="60"/>
      <c r="L84" s="58"/>
      <c r="M84" s="81"/>
      <c r="N84" s="82"/>
      <c r="O84" s="82"/>
      <c r="P84" s="181">
        <f>P85</f>
        <v>0</v>
      </c>
      <c r="Q84" s="82"/>
      <c r="R84" s="181">
        <f>R85</f>
        <v>1.1124000000000001</v>
      </c>
      <c r="S84" s="82"/>
      <c r="T84" s="182">
        <f>T85</f>
        <v>0</v>
      </c>
      <c r="AT84" s="21" t="s">
        <v>72</v>
      </c>
      <c r="AU84" s="21" t="s">
        <v>118</v>
      </c>
      <c r="BK84" s="183">
        <f>BK85</f>
        <v>0</v>
      </c>
    </row>
    <row r="85" spans="2:65" s="11" customFormat="1" ht="37.35" customHeight="1">
      <c r="B85" s="184"/>
      <c r="C85" s="185"/>
      <c r="D85" s="186" t="s">
        <v>72</v>
      </c>
      <c r="E85" s="187" t="s">
        <v>136</v>
      </c>
      <c r="F85" s="187" t="s">
        <v>137</v>
      </c>
      <c r="G85" s="185"/>
      <c r="H85" s="185"/>
      <c r="I85" s="188"/>
      <c r="J85" s="189">
        <f>BK85</f>
        <v>0</v>
      </c>
      <c r="K85" s="185"/>
      <c r="L85" s="190"/>
      <c r="M85" s="191"/>
      <c r="N85" s="192"/>
      <c r="O85" s="192"/>
      <c r="P85" s="193">
        <f>P86</f>
        <v>0</v>
      </c>
      <c r="Q85" s="192"/>
      <c r="R85" s="193">
        <f>R86</f>
        <v>1.1124000000000001</v>
      </c>
      <c r="S85" s="192"/>
      <c r="T85" s="194">
        <f>T86</f>
        <v>0</v>
      </c>
      <c r="AR85" s="195" t="s">
        <v>89</v>
      </c>
      <c r="AT85" s="196" t="s">
        <v>72</v>
      </c>
      <c r="AU85" s="196" t="s">
        <v>73</v>
      </c>
      <c r="AY85" s="195" t="s">
        <v>138</v>
      </c>
      <c r="BK85" s="197">
        <f>BK86</f>
        <v>0</v>
      </c>
    </row>
    <row r="86" spans="2:65" s="11" customFormat="1" ht="19.899999999999999" customHeight="1">
      <c r="B86" s="184"/>
      <c r="C86" s="185"/>
      <c r="D86" s="186" t="s">
        <v>72</v>
      </c>
      <c r="E86" s="198" t="s">
        <v>139</v>
      </c>
      <c r="F86" s="198" t="s">
        <v>140</v>
      </c>
      <c r="G86" s="185"/>
      <c r="H86" s="185"/>
      <c r="I86" s="188"/>
      <c r="J86" s="199">
        <f>BK86</f>
        <v>0</v>
      </c>
      <c r="K86" s="185"/>
      <c r="L86" s="190"/>
      <c r="M86" s="191"/>
      <c r="N86" s="192"/>
      <c r="O86" s="192"/>
      <c r="P86" s="193">
        <f>SUM(P87:P97)</f>
        <v>0</v>
      </c>
      <c r="Q86" s="192"/>
      <c r="R86" s="193">
        <f>SUM(R87:R97)</f>
        <v>1.1124000000000001</v>
      </c>
      <c r="S86" s="192"/>
      <c r="T86" s="194">
        <f>SUM(T87:T97)</f>
        <v>0</v>
      </c>
      <c r="AR86" s="195" t="s">
        <v>89</v>
      </c>
      <c r="AT86" s="196" t="s">
        <v>72</v>
      </c>
      <c r="AU86" s="196" t="s">
        <v>80</v>
      </c>
      <c r="AY86" s="195" t="s">
        <v>138</v>
      </c>
      <c r="BK86" s="197">
        <f>SUM(BK87:BK97)</f>
        <v>0</v>
      </c>
    </row>
    <row r="87" spans="2:65" s="1" customFormat="1" ht="51" customHeight="1">
      <c r="B87" s="38"/>
      <c r="C87" s="213" t="s">
        <v>80</v>
      </c>
      <c r="D87" s="213" t="s">
        <v>162</v>
      </c>
      <c r="E87" s="214" t="s">
        <v>1204</v>
      </c>
      <c r="F87" s="215" t="s">
        <v>1205</v>
      </c>
      <c r="G87" s="216" t="s">
        <v>155</v>
      </c>
      <c r="H87" s="217">
        <v>360</v>
      </c>
      <c r="I87" s="218"/>
      <c r="J87" s="219">
        <f>ROUND(I87*H87,2)</f>
        <v>0</v>
      </c>
      <c r="K87" s="215" t="s">
        <v>940</v>
      </c>
      <c r="L87" s="58"/>
      <c r="M87" s="220" t="s">
        <v>21</v>
      </c>
      <c r="N87" s="221" t="s">
        <v>44</v>
      </c>
      <c r="O87" s="39"/>
      <c r="P87" s="210">
        <f>O87*H87</f>
        <v>0</v>
      </c>
      <c r="Q87" s="210">
        <v>0</v>
      </c>
      <c r="R87" s="210">
        <f>Q87*H87</f>
        <v>0</v>
      </c>
      <c r="S87" s="210">
        <v>0</v>
      </c>
      <c r="T87" s="211">
        <f>S87*H87</f>
        <v>0</v>
      </c>
      <c r="AR87" s="21" t="s">
        <v>165</v>
      </c>
      <c r="AT87" s="21" t="s">
        <v>162</v>
      </c>
      <c r="AU87" s="21" t="s">
        <v>82</v>
      </c>
      <c r="AY87" s="21" t="s">
        <v>138</v>
      </c>
      <c r="BE87" s="212">
        <f>IF(N87="základní",J87,0)</f>
        <v>0</v>
      </c>
      <c r="BF87" s="212">
        <f>IF(N87="snížená",J87,0)</f>
        <v>0</v>
      </c>
      <c r="BG87" s="212">
        <f>IF(N87="zákl. přenesená",J87,0)</f>
        <v>0</v>
      </c>
      <c r="BH87" s="212">
        <f>IF(N87="sníž. přenesená",J87,0)</f>
        <v>0</v>
      </c>
      <c r="BI87" s="212">
        <f>IF(N87="nulová",J87,0)</f>
        <v>0</v>
      </c>
      <c r="BJ87" s="21" t="s">
        <v>80</v>
      </c>
      <c r="BK87" s="212">
        <f>ROUND(I87*H87,2)</f>
        <v>0</v>
      </c>
      <c r="BL87" s="21" t="s">
        <v>165</v>
      </c>
      <c r="BM87" s="21" t="s">
        <v>1206</v>
      </c>
    </row>
    <row r="88" spans="2:65" s="1" customFormat="1" ht="40.5">
      <c r="B88" s="38"/>
      <c r="C88" s="60"/>
      <c r="D88" s="222" t="s">
        <v>1207</v>
      </c>
      <c r="E88" s="60"/>
      <c r="F88" s="223" t="s">
        <v>1208</v>
      </c>
      <c r="G88" s="60"/>
      <c r="H88" s="60"/>
      <c r="I88" s="169"/>
      <c r="J88" s="60"/>
      <c r="K88" s="60"/>
      <c r="L88" s="58"/>
      <c r="M88" s="224"/>
      <c r="N88" s="39"/>
      <c r="O88" s="39"/>
      <c r="P88" s="39"/>
      <c r="Q88" s="39"/>
      <c r="R88" s="39"/>
      <c r="S88" s="39"/>
      <c r="T88" s="75"/>
      <c r="AT88" s="21" t="s">
        <v>1207</v>
      </c>
      <c r="AU88" s="21" t="s">
        <v>82</v>
      </c>
    </row>
    <row r="89" spans="2:65" s="1" customFormat="1" ht="38.25" customHeight="1">
      <c r="B89" s="38"/>
      <c r="C89" s="213" t="s">
        <v>82</v>
      </c>
      <c r="D89" s="213" t="s">
        <v>162</v>
      </c>
      <c r="E89" s="214" t="s">
        <v>949</v>
      </c>
      <c r="F89" s="215" t="s">
        <v>1209</v>
      </c>
      <c r="G89" s="216" t="s">
        <v>155</v>
      </c>
      <c r="H89" s="217">
        <v>100</v>
      </c>
      <c r="I89" s="218"/>
      <c r="J89" s="219">
        <f>ROUND(I89*H89,2)</f>
        <v>0</v>
      </c>
      <c r="K89" s="215" t="s">
        <v>940</v>
      </c>
      <c r="L89" s="58"/>
      <c r="M89" s="220" t="s">
        <v>21</v>
      </c>
      <c r="N89" s="221" t="s">
        <v>44</v>
      </c>
      <c r="O89" s="39"/>
      <c r="P89" s="210">
        <f>O89*H89</f>
        <v>0</v>
      </c>
      <c r="Q89" s="210">
        <v>0</v>
      </c>
      <c r="R89" s="210">
        <f>Q89*H89</f>
        <v>0</v>
      </c>
      <c r="S89" s="210">
        <v>0</v>
      </c>
      <c r="T89" s="211">
        <f>S89*H89</f>
        <v>0</v>
      </c>
      <c r="AR89" s="21" t="s">
        <v>165</v>
      </c>
      <c r="AT89" s="21" t="s">
        <v>162</v>
      </c>
      <c r="AU89" s="21" t="s">
        <v>82</v>
      </c>
      <c r="AY89" s="21" t="s">
        <v>138</v>
      </c>
      <c r="BE89" s="212">
        <f>IF(N89="základní",J89,0)</f>
        <v>0</v>
      </c>
      <c r="BF89" s="212">
        <f>IF(N89="snížená",J89,0)</f>
        <v>0</v>
      </c>
      <c r="BG89" s="212">
        <f>IF(N89="zákl. přenesená",J89,0)</f>
        <v>0</v>
      </c>
      <c r="BH89" s="212">
        <f>IF(N89="sníž. přenesená",J89,0)</f>
        <v>0</v>
      </c>
      <c r="BI89" s="212">
        <f>IF(N89="nulová",J89,0)</f>
        <v>0</v>
      </c>
      <c r="BJ89" s="21" t="s">
        <v>80</v>
      </c>
      <c r="BK89" s="212">
        <f>ROUND(I89*H89,2)</f>
        <v>0</v>
      </c>
      <c r="BL89" s="21" t="s">
        <v>165</v>
      </c>
      <c r="BM89" s="21" t="s">
        <v>1210</v>
      </c>
    </row>
    <row r="90" spans="2:65" s="1" customFormat="1" ht="148.5">
      <c r="B90" s="38"/>
      <c r="C90" s="60"/>
      <c r="D90" s="222" t="s">
        <v>1207</v>
      </c>
      <c r="E90" s="60"/>
      <c r="F90" s="223" t="s">
        <v>1211</v>
      </c>
      <c r="G90" s="60"/>
      <c r="H90" s="60"/>
      <c r="I90" s="169"/>
      <c r="J90" s="60"/>
      <c r="K90" s="60"/>
      <c r="L90" s="58"/>
      <c r="M90" s="224"/>
      <c r="N90" s="39"/>
      <c r="O90" s="39"/>
      <c r="P90" s="39"/>
      <c r="Q90" s="39"/>
      <c r="R90" s="39"/>
      <c r="S90" s="39"/>
      <c r="T90" s="75"/>
      <c r="AT90" s="21" t="s">
        <v>1207</v>
      </c>
      <c r="AU90" s="21" t="s">
        <v>82</v>
      </c>
    </row>
    <row r="91" spans="2:65" s="1" customFormat="1" ht="38.25" customHeight="1">
      <c r="B91" s="38"/>
      <c r="C91" s="213" t="s">
        <v>89</v>
      </c>
      <c r="D91" s="213" t="s">
        <v>162</v>
      </c>
      <c r="E91" s="214" t="s">
        <v>952</v>
      </c>
      <c r="F91" s="215" t="s">
        <v>1212</v>
      </c>
      <c r="G91" s="216" t="s">
        <v>155</v>
      </c>
      <c r="H91" s="217">
        <v>360</v>
      </c>
      <c r="I91" s="218"/>
      <c r="J91" s="219">
        <f>ROUND(I91*H91,2)</f>
        <v>0</v>
      </c>
      <c r="K91" s="215" t="s">
        <v>940</v>
      </c>
      <c r="L91" s="58"/>
      <c r="M91" s="220" t="s">
        <v>21</v>
      </c>
      <c r="N91" s="221" t="s">
        <v>44</v>
      </c>
      <c r="O91" s="39"/>
      <c r="P91" s="210">
        <f>O91*H91</f>
        <v>0</v>
      </c>
      <c r="Q91" s="210">
        <v>9.0000000000000006E-5</v>
      </c>
      <c r="R91" s="210">
        <f>Q91*H91</f>
        <v>3.2400000000000005E-2</v>
      </c>
      <c r="S91" s="210">
        <v>0</v>
      </c>
      <c r="T91" s="211">
        <f>S91*H91</f>
        <v>0</v>
      </c>
      <c r="AR91" s="21" t="s">
        <v>165</v>
      </c>
      <c r="AT91" s="21" t="s">
        <v>162</v>
      </c>
      <c r="AU91" s="21" t="s">
        <v>82</v>
      </c>
      <c r="AY91" s="21" t="s">
        <v>138</v>
      </c>
      <c r="BE91" s="212">
        <f>IF(N91="základní",J91,0)</f>
        <v>0</v>
      </c>
      <c r="BF91" s="212">
        <f>IF(N91="snížená",J91,0)</f>
        <v>0</v>
      </c>
      <c r="BG91" s="212">
        <f>IF(N91="zákl. přenesená",J91,0)</f>
        <v>0</v>
      </c>
      <c r="BH91" s="212">
        <f>IF(N91="sníž. přenesená",J91,0)</f>
        <v>0</v>
      </c>
      <c r="BI91" s="212">
        <f>IF(N91="nulová",J91,0)</f>
        <v>0</v>
      </c>
      <c r="BJ91" s="21" t="s">
        <v>80</v>
      </c>
      <c r="BK91" s="212">
        <f>ROUND(I91*H91,2)</f>
        <v>0</v>
      </c>
      <c r="BL91" s="21" t="s">
        <v>165</v>
      </c>
      <c r="BM91" s="21" t="s">
        <v>1213</v>
      </c>
    </row>
    <row r="92" spans="2:65" s="1" customFormat="1" ht="38.25" customHeight="1">
      <c r="B92" s="38"/>
      <c r="C92" s="213" t="s">
        <v>169</v>
      </c>
      <c r="D92" s="213" t="s">
        <v>162</v>
      </c>
      <c r="E92" s="214" t="s">
        <v>1214</v>
      </c>
      <c r="F92" s="215" t="s">
        <v>1215</v>
      </c>
      <c r="G92" s="216" t="s">
        <v>155</v>
      </c>
      <c r="H92" s="217">
        <v>360</v>
      </c>
      <c r="I92" s="218"/>
      <c r="J92" s="219">
        <f>ROUND(I92*H92,2)</f>
        <v>0</v>
      </c>
      <c r="K92" s="215" t="s">
        <v>940</v>
      </c>
      <c r="L92" s="58"/>
      <c r="M92" s="220" t="s">
        <v>21</v>
      </c>
      <c r="N92" s="221" t="s">
        <v>44</v>
      </c>
      <c r="O92" s="39"/>
      <c r="P92" s="210">
        <f>O92*H92</f>
        <v>0</v>
      </c>
      <c r="Q92" s="210">
        <v>0</v>
      </c>
      <c r="R92" s="210">
        <f>Q92*H92</f>
        <v>0</v>
      </c>
      <c r="S92" s="210">
        <v>0</v>
      </c>
      <c r="T92" s="211">
        <f>S92*H92</f>
        <v>0</v>
      </c>
      <c r="AR92" s="21" t="s">
        <v>165</v>
      </c>
      <c r="AT92" s="21" t="s">
        <v>162</v>
      </c>
      <c r="AU92" s="21" t="s">
        <v>82</v>
      </c>
      <c r="AY92" s="21" t="s">
        <v>138</v>
      </c>
      <c r="BE92" s="212">
        <f>IF(N92="základní",J92,0)</f>
        <v>0</v>
      </c>
      <c r="BF92" s="212">
        <f>IF(N92="snížená",J92,0)</f>
        <v>0</v>
      </c>
      <c r="BG92" s="212">
        <f>IF(N92="zákl. přenesená",J92,0)</f>
        <v>0</v>
      </c>
      <c r="BH92" s="212">
        <f>IF(N92="sníž. přenesená",J92,0)</f>
        <v>0</v>
      </c>
      <c r="BI92" s="212">
        <f>IF(N92="nulová",J92,0)</f>
        <v>0</v>
      </c>
      <c r="BJ92" s="21" t="s">
        <v>80</v>
      </c>
      <c r="BK92" s="212">
        <f>ROUND(I92*H92,2)</f>
        <v>0</v>
      </c>
      <c r="BL92" s="21" t="s">
        <v>165</v>
      </c>
      <c r="BM92" s="21" t="s">
        <v>1216</v>
      </c>
    </row>
    <row r="93" spans="2:65" s="1" customFormat="1" ht="67.5">
      <c r="B93" s="38"/>
      <c r="C93" s="60"/>
      <c r="D93" s="222" t="s">
        <v>1207</v>
      </c>
      <c r="E93" s="60"/>
      <c r="F93" s="223" t="s">
        <v>1217</v>
      </c>
      <c r="G93" s="60"/>
      <c r="H93" s="60"/>
      <c r="I93" s="169"/>
      <c r="J93" s="60"/>
      <c r="K93" s="60"/>
      <c r="L93" s="58"/>
      <c r="M93" s="224"/>
      <c r="N93" s="39"/>
      <c r="O93" s="39"/>
      <c r="P93" s="39"/>
      <c r="Q93" s="39"/>
      <c r="R93" s="39"/>
      <c r="S93" s="39"/>
      <c r="T93" s="75"/>
      <c r="AT93" s="21" t="s">
        <v>1207</v>
      </c>
      <c r="AU93" s="21" t="s">
        <v>82</v>
      </c>
    </row>
    <row r="94" spans="2:65" s="1" customFormat="1" ht="25.5" customHeight="1">
      <c r="B94" s="38"/>
      <c r="C94" s="213" t="s">
        <v>369</v>
      </c>
      <c r="D94" s="213" t="s">
        <v>162</v>
      </c>
      <c r="E94" s="214" t="s">
        <v>1218</v>
      </c>
      <c r="F94" s="215" t="s">
        <v>1219</v>
      </c>
      <c r="G94" s="216" t="s">
        <v>155</v>
      </c>
      <c r="H94" s="217">
        <v>360</v>
      </c>
      <c r="I94" s="218"/>
      <c r="J94" s="219">
        <f>ROUND(I94*H94,2)</f>
        <v>0</v>
      </c>
      <c r="K94" s="215" t="s">
        <v>940</v>
      </c>
      <c r="L94" s="58"/>
      <c r="M94" s="220" t="s">
        <v>21</v>
      </c>
      <c r="N94" s="221" t="s">
        <v>44</v>
      </c>
      <c r="O94" s="39"/>
      <c r="P94" s="210">
        <f>O94*H94</f>
        <v>0</v>
      </c>
      <c r="Q94" s="210">
        <v>0</v>
      </c>
      <c r="R94" s="210">
        <f>Q94*H94</f>
        <v>0</v>
      </c>
      <c r="S94" s="210">
        <v>0</v>
      </c>
      <c r="T94" s="211">
        <f>S94*H94</f>
        <v>0</v>
      </c>
      <c r="AR94" s="21" t="s">
        <v>165</v>
      </c>
      <c r="AT94" s="21" t="s">
        <v>162</v>
      </c>
      <c r="AU94" s="21" t="s">
        <v>82</v>
      </c>
      <c r="AY94" s="21" t="s">
        <v>138</v>
      </c>
      <c r="BE94" s="212">
        <f>IF(N94="základní",J94,0)</f>
        <v>0</v>
      </c>
      <c r="BF94" s="212">
        <f>IF(N94="snížená",J94,0)</f>
        <v>0</v>
      </c>
      <c r="BG94" s="212">
        <f>IF(N94="zákl. přenesená",J94,0)</f>
        <v>0</v>
      </c>
      <c r="BH94" s="212">
        <f>IF(N94="sníž. přenesená",J94,0)</f>
        <v>0</v>
      </c>
      <c r="BI94" s="212">
        <f>IF(N94="nulová",J94,0)</f>
        <v>0</v>
      </c>
      <c r="BJ94" s="21" t="s">
        <v>80</v>
      </c>
      <c r="BK94" s="212">
        <f>ROUND(I94*H94,2)</f>
        <v>0</v>
      </c>
      <c r="BL94" s="21" t="s">
        <v>165</v>
      </c>
      <c r="BM94" s="21" t="s">
        <v>1220</v>
      </c>
    </row>
    <row r="95" spans="2:65" s="1" customFormat="1" ht="25.5" customHeight="1">
      <c r="B95" s="38"/>
      <c r="C95" s="213" t="s">
        <v>373</v>
      </c>
      <c r="D95" s="213" t="s">
        <v>162</v>
      </c>
      <c r="E95" s="214" t="s">
        <v>955</v>
      </c>
      <c r="F95" s="215" t="s">
        <v>1221</v>
      </c>
      <c r="G95" s="216" t="s">
        <v>957</v>
      </c>
      <c r="H95" s="217">
        <v>180</v>
      </c>
      <c r="I95" s="218"/>
      <c r="J95" s="219">
        <f>ROUND(I95*H95,2)</f>
        <v>0</v>
      </c>
      <c r="K95" s="215" t="s">
        <v>940</v>
      </c>
      <c r="L95" s="58"/>
      <c r="M95" s="220" t="s">
        <v>21</v>
      </c>
      <c r="N95" s="221" t="s">
        <v>44</v>
      </c>
      <c r="O95" s="39"/>
      <c r="P95" s="210">
        <f>O95*H95</f>
        <v>0</v>
      </c>
      <c r="Q95" s="210">
        <v>0</v>
      </c>
      <c r="R95" s="210">
        <f>Q95*H95</f>
        <v>0</v>
      </c>
      <c r="S95" s="210">
        <v>0</v>
      </c>
      <c r="T95" s="211">
        <f>S95*H95</f>
        <v>0</v>
      </c>
      <c r="AR95" s="21" t="s">
        <v>165</v>
      </c>
      <c r="AT95" s="21" t="s">
        <v>162</v>
      </c>
      <c r="AU95" s="21" t="s">
        <v>82</v>
      </c>
      <c r="AY95" s="21" t="s">
        <v>138</v>
      </c>
      <c r="BE95" s="212">
        <f>IF(N95="základní",J95,0)</f>
        <v>0</v>
      </c>
      <c r="BF95" s="212">
        <f>IF(N95="snížená",J95,0)</f>
        <v>0</v>
      </c>
      <c r="BG95" s="212">
        <f>IF(N95="zákl. přenesená",J95,0)</f>
        <v>0</v>
      </c>
      <c r="BH95" s="212">
        <f>IF(N95="sníž. přenesená",J95,0)</f>
        <v>0</v>
      </c>
      <c r="BI95" s="212">
        <f>IF(N95="nulová",J95,0)</f>
        <v>0</v>
      </c>
      <c r="BJ95" s="21" t="s">
        <v>80</v>
      </c>
      <c r="BK95" s="212">
        <f>ROUND(I95*H95,2)</f>
        <v>0</v>
      </c>
      <c r="BL95" s="21" t="s">
        <v>165</v>
      </c>
      <c r="BM95" s="21" t="s">
        <v>1222</v>
      </c>
    </row>
    <row r="96" spans="2:65" s="1" customFormat="1" ht="54">
      <c r="B96" s="38"/>
      <c r="C96" s="60"/>
      <c r="D96" s="222" t="s">
        <v>1207</v>
      </c>
      <c r="E96" s="60"/>
      <c r="F96" s="223" t="s">
        <v>1223</v>
      </c>
      <c r="G96" s="60"/>
      <c r="H96" s="60"/>
      <c r="I96" s="169"/>
      <c r="J96" s="60"/>
      <c r="K96" s="60"/>
      <c r="L96" s="58"/>
      <c r="M96" s="224"/>
      <c r="N96" s="39"/>
      <c r="O96" s="39"/>
      <c r="P96" s="39"/>
      <c r="Q96" s="39"/>
      <c r="R96" s="39"/>
      <c r="S96" s="39"/>
      <c r="T96" s="75"/>
      <c r="AT96" s="21" t="s">
        <v>1207</v>
      </c>
      <c r="AU96" s="21" t="s">
        <v>82</v>
      </c>
    </row>
    <row r="97" spans="2:65" s="1" customFormat="1" ht="16.5" customHeight="1">
      <c r="B97" s="38"/>
      <c r="C97" s="200" t="s">
        <v>377</v>
      </c>
      <c r="D97" s="200" t="s">
        <v>136</v>
      </c>
      <c r="E97" s="201" t="s">
        <v>1224</v>
      </c>
      <c r="F97" s="202" t="s">
        <v>1225</v>
      </c>
      <c r="G97" s="203" t="s">
        <v>155</v>
      </c>
      <c r="H97" s="204">
        <v>360</v>
      </c>
      <c r="I97" s="205"/>
      <c r="J97" s="206">
        <f>ROUND(I97*H97,2)</f>
        <v>0</v>
      </c>
      <c r="K97" s="202" t="s">
        <v>940</v>
      </c>
      <c r="L97" s="207"/>
      <c r="M97" s="208" t="s">
        <v>21</v>
      </c>
      <c r="N97" s="225" t="s">
        <v>44</v>
      </c>
      <c r="O97" s="226"/>
      <c r="P97" s="227">
        <f>O97*H97</f>
        <v>0</v>
      </c>
      <c r="Q97" s="227">
        <v>3.0000000000000001E-3</v>
      </c>
      <c r="R97" s="227">
        <f>Q97*H97</f>
        <v>1.08</v>
      </c>
      <c r="S97" s="227">
        <v>0</v>
      </c>
      <c r="T97" s="228">
        <f>S97*H97</f>
        <v>0</v>
      </c>
      <c r="AR97" s="21" t="s">
        <v>146</v>
      </c>
      <c r="AT97" s="21" t="s">
        <v>136</v>
      </c>
      <c r="AU97" s="21" t="s">
        <v>82</v>
      </c>
      <c r="AY97" s="21" t="s">
        <v>138</v>
      </c>
      <c r="BE97" s="212">
        <f>IF(N97="základní",J97,0)</f>
        <v>0</v>
      </c>
      <c r="BF97" s="212">
        <f>IF(N97="snížená",J97,0)</f>
        <v>0</v>
      </c>
      <c r="BG97" s="212">
        <f>IF(N97="zákl. přenesená",J97,0)</f>
        <v>0</v>
      </c>
      <c r="BH97" s="212">
        <f>IF(N97="sníž. přenesená",J97,0)</f>
        <v>0</v>
      </c>
      <c r="BI97" s="212">
        <f>IF(N97="nulová",J97,0)</f>
        <v>0</v>
      </c>
      <c r="BJ97" s="21" t="s">
        <v>80</v>
      </c>
      <c r="BK97" s="212">
        <f>ROUND(I97*H97,2)</f>
        <v>0</v>
      </c>
      <c r="BL97" s="21" t="s">
        <v>146</v>
      </c>
      <c r="BM97" s="21" t="s">
        <v>1226</v>
      </c>
    </row>
    <row r="98" spans="2:65" s="1" customFormat="1" ht="6.95" customHeight="1">
      <c r="B98" s="53"/>
      <c r="C98" s="54"/>
      <c r="D98" s="54"/>
      <c r="E98" s="54"/>
      <c r="F98" s="54"/>
      <c r="G98" s="54"/>
      <c r="H98" s="54"/>
      <c r="I98" s="145"/>
      <c r="J98" s="54"/>
      <c r="K98" s="54"/>
      <c r="L98" s="58"/>
    </row>
  </sheetData>
  <sheetProtection algorithmName="SHA-512" hashValue="3nxDE5ssKgOiDpyIlhMzgkJeJt+2DAdGe0CVhJplE1ep/LNI4ChrV+7LhGpdVtF9Xf52ohtQ3/Ho/xDMs0sfmg==" saltValue="/l1s5bEbtyy6hQ/alxsWxWrwMjnhTIjiF0c4sDuvIrH30SJfCTpXd9wM5w8IDd7Ngp/ENReUlIE2evCdsmFnIw==" spinCount="100000" sheet="1" objects="1" scenarios="1" formatColumns="0" formatRows="0" autoFilter="0"/>
  <autoFilter ref="C83:K97"/>
  <mergeCells count="13">
    <mergeCell ref="E76:H76"/>
    <mergeCell ref="G1:H1"/>
    <mergeCell ref="L2:V2"/>
    <mergeCell ref="E49:H49"/>
    <mergeCell ref="E51:H51"/>
    <mergeCell ref="J55:J56"/>
    <mergeCell ref="E72:H72"/>
    <mergeCell ref="E74:H74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83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01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7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8"/>
      <c r="B1" s="118"/>
      <c r="C1" s="118"/>
      <c r="D1" s="119" t="s">
        <v>1</v>
      </c>
      <c r="E1" s="118"/>
      <c r="F1" s="120" t="s">
        <v>104</v>
      </c>
      <c r="G1" s="363" t="s">
        <v>105</v>
      </c>
      <c r="H1" s="363"/>
      <c r="I1" s="121"/>
      <c r="J1" s="120" t="s">
        <v>106</v>
      </c>
      <c r="K1" s="119" t="s">
        <v>107</v>
      </c>
      <c r="L1" s="120" t="s">
        <v>108</v>
      </c>
      <c r="M1" s="120"/>
      <c r="N1" s="120"/>
      <c r="O1" s="120"/>
      <c r="P1" s="120"/>
      <c r="Q1" s="120"/>
      <c r="R1" s="120"/>
      <c r="S1" s="120"/>
      <c r="T1" s="120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spans="1:70" ht="36.950000000000003" customHeight="1">
      <c r="L2" s="354"/>
      <c r="M2" s="354"/>
      <c r="N2" s="354"/>
      <c r="O2" s="354"/>
      <c r="P2" s="354"/>
      <c r="Q2" s="354"/>
      <c r="R2" s="354"/>
      <c r="S2" s="354"/>
      <c r="T2" s="354"/>
      <c r="U2" s="354"/>
      <c r="V2" s="354"/>
      <c r="AT2" s="21" t="s">
        <v>103</v>
      </c>
    </row>
    <row r="3" spans="1:70" ht="6.95" customHeight="1">
      <c r="B3" s="22"/>
      <c r="C3" s="23"/>
      <c r="D3" s="23"/>
      <c r="E3" s="23"/>
      <c r="F3" s="23"/>
      <c r="G3" s="23"/>
      <c r="H3" s="23"/>
      <c r="I3" s="122"/>
      <c r="J3" s="23"/>
      <c r="K3" s="24"/>
      <c r="AT3" s="21" t="s">
        <v>82</v>
      </c>
    </row>
    <row r="4" spans="1:70" ht="36.950000000000003" customHeight="1">
      <c r="B4" s="25"/>
      <c r="C4" s="26"/>
      <c r="D4" s="27" t="s">
        <v>109</v>
      </c>
      <c r="E4" s="26"/>
      <c r="F4" s="26"/>
      <c r="G4" s="26"/>
      <c r="H4" s="26"/>
      <c r="I4" s="123"/>
      <c r="J4" s="26"/>
      <c r="K4" s="28"/>
      <c r="M4" s="29" t="s">
        <v>12</v>
      </c>
      <c r="AT4" s="21" t="s">
        <v>6</v>
      </c>
    </row>
    <row r="5" spans="1:70" ht="6.95" customHeight="1">
      <c r="B5" s="25"/>
      <c r="C5" s="26"/>
      <c r="D5" s="26"/>
      <c r="E5" s="26"/>
      <c r="F5" s="26"/>
      <c r="G5" s="26"/>
      <c r="H5" s="26"/>
      <c r="I5" s="123"/>
      <c r="J5" s="26"/>
      <c r="K5" s="28"/>
    </row>
    <row r="6" spans="1:70">
      <c r="B6" s="25"/>
      <c r="C6" s="26"/>
      <c r="D6" s="34" t="s">
        <v>18</v>
      </c>
      <c r="E6" s="26"/>
      <c r="F6" s="26"/>
      <c r="G6" s="26"/>
      <c r="H6" s="26"/>
      <c r="I6" s="123"/>
      <c r="J6" s="26"/>
      <c r="K6" s="28"/>
    </row>
    <row r="7" spans="1:70" ht="16.5" customHeight="1">
      <c r="B7" s="25"/>
      <c r="C7" s="26"/>
      <c r="D7" s="26"/>
      <c r="E7" s="355" t="str">
        <f>'Rekapitulace stavby'!K6</f>
        <v>Oprava staničního zabezpečovacího zařízení Praha Bubny</v>
      </c>
      <c r="F7" s="356"/>
      <c r="G7" s="356"/>
      <c r="H7" s="356"/>
      <c r="I7" s="123"/>
      <c r="J7" s="26"/>
      <c r="K7" s="28"/>
    </row>
    <row r="8" spans="1:70" s="1" customFormat="1">
      <c r="B8" s="38"/>
      <c r="C8" s="39"/>
      <c r="D8" s="34" t="s">
        <v>110</v>
      </c>
      <c r="E8" s="39"/>
      <c r="F8" s="39"/>
      <c r="G8" s="39"/>
      <c r="H8" s="39"/>
      <c r="I8" s="124"/>
      <c r="J8" s="39"/>
      <c r="K8" s="42"/>
    </row>
    <row r="9" spans="1:70" s="1" customFormat="1" ht="36.950000000000003" customHeight="1">
      <c r="B9" s="38"/>
      <c r="C9" s="39"/>
      <c r="D9" s="39"/>
      <c r="E9" s="358" t="s">
        <v>1227</v>
      </c>
      <c r="F9" s="357"/>
      <c r="G9" s="357"/>
      <c r="H9" s="357"/>
      <c r="I9" s="124"/>
      <c r="J9" s="39"/>
      <c r="K9" s="42"/>
    </row>
    <row r="10" spans="1:70" s="1" customFormat="1" ht="13.5">
      <c r="B10" s="38"/>
      <c r="C10" s="39"/>
      <c r="D10" s="39"/>
      <c r="E10" s="39"/>
      <c r="F10" s="39"/>
      <c r="G10" s="39"/>
      <c r="H10" s="39"/>
      <c r="I10" s="124"/>
      <c r="J10" s="39"/>
      <c r="K10" s="42"/>
    </row>
    <row r="11" spans="1:70" s="1" customFormat="1" ht="14.45" customHeight="1">
      <c r="B11" s="38"/>
      <c r="C11" s="39"/>
      <c r="D11" s="34" t="s">
        <v>20</v>
      </c>
      <c r="E11" s="39"/>
      <c r="F11" s="32" t="s">
        <v>21</v>
      </c>
      <c r="G11" s="39"/>
      <c r="H11" s="39"/>
      <c r="I11" s="125" t="s">
        <v>22</v>
      </c>
      <c r="J11" s="32" t="s">
        <v>21</v>
      </c>
      <c r="K11" s="42"/>
    </row>
    <row r="12" spans="1:70" s="1" customFormat="1" ht="14.45" customHeight="1">
      <c r="B12" s="38"/>
      <c r="C12" s="39"/>
      <c r="D12" s="34" t="s">
        <v>23</v>
      </c>
      <c r="E12" s="39"/>
      <c r="F12" s="32" t="s">
        <v>36</v>
      </c>
      <c r="G12" s="39"/>
      <c r="H12" s="39"/>
      <c r="I12" s="125" t="s">
        <v>25</v>
      </c>
      <c r="J12" s="126" t="str">
        <f>'Rekapitulace stavby'!AN8</f>
        <v>28. 6. 2018</v>
      </c>
      <c r="K12" s="42"/>
    </row>
    <row r="13" spans="1:70" s="1" customFormat="1" ht="10.9" customHeight="1">
      <c r="B13" s="38"/>
      <c r="C13" s="39"/>
      <c r="D13" s="39"/>
      <c r="E13" s="39"/>
      <c r="F13" s="39"/>
      <c r="G13" s="39"/>
      <c r="H13" s="39"/>
      <c r="I13" s="124"/>
      <c r="J13" s="39"/>
      <c r="K13" s="42"/>
    </row>
    <row r="14" spans="1:70" s="1" customFormat="1" ht="14.45" customHeight="1">
      <c r="B14" s="38"/>
      <c r="C14" s="39"/>
      <c r="D14" s="34" t="s">
        <v>27</v>
      </c>
      <c r="E14" s="39"/>
      <c r="F14" s="39"/>
      <c r="G14" s="39"/>
      <c r="H14" s="39"/>
      <c r="I14" s="125" t="s">
        <v>28</v>
      </c>
      <c r="J14" s="32" t="str">
        <f>IF('Rekapitulace stavby'!AN10="","",'Rekapitulace stavby'!AN10)</f>
        <v>70994234</v>
      </c>
      <c r="K14" s="42"/>
    </row>
    <row r="15" spans="1:70" s="1" customFormat="1" ht="18" customHeight="1">
      <c r="B15" s="38"/>
      <c r="C15" s="39"/>
      <c r="D15" s="39"/>
      <c r="E15" s="32" t="str">
        <f>IF('Rekapitulace stavby'!E11="","",'Rekapitulace stavby'!E11)</f>
        <v>Správa železniční dopravní cesty,státní organizace</v>
      </c>
      <c r="F15" s="39"/>
      <c r="G15" s="39"/>
      <c r="H15" s="39"/>
      <c r="I15" s="125" t="s">
        <v>31</v>
      </c>
      <c r="J15" s="32" t="str">
        <f>IF('Rekapitulace stavby'!AN11="","",'Rekapitulace stavby'!AN11)</f>
        <v>CZ70994234</v>
      </c>
      <c r="K15" s="42"/>
    </row>
    <row r="16" spans="1:70" s="1" customFormat="1" ht="6.95" customHeight="1">
      <c r="B16" s="38"/>
      <c r="C16" s="39"/>
      <c r="D16" s="39"/>
      <c r="E16" s="39"/>
      <c r="F16" s="39"/>
      <c r="G16" s="39"/>
      <c r="H16" s="39"/>
      <c r="I16" s="124"/>
      <c r="J16" s="39"/>
      <c r="K16" s="42"/>
    </row>
    <row r="17" spans="2:11" s="1" customFormat="1" ht="14.45" customHeight="1">
      <c r="B17" s="38"/>
      <c r="C17" s="39"/>
      <c r="D17" s="34" t="s">
        <v>33</v>
      </c>
      <c r="E17" s="39"/>
      <c r="F17" s="39"/>
      <c r="G17" s="39"/>
      <c r="H17" s="39"/>
      <c r="I17" s="125" t="s">
        <v>28</v>
      </c>
      <c r="J17" s="32" t="str">
        <f>IF('Rekapitulace stavby'!AN13="Vyplň údaj","",IF('Rekapitulace stavby'!AN13="","",'Rekapitulace stavby'!AN13))</f>
        <v/>
      </c>
      <c r="K17" s="42"/>
    </row>
    <row r="18" spans="2:11" s="1" customFormat="1" ht="18" customHeight="1">
      <c r="B18" s="38"/>
      <c r="C18" s="39"/>
      <c r="D18" s="39"/>
      <c r="E18" s="32" t="str">
        <f>IF('Rekapitulace stavby'!E14="Vyplň údaj","",IF('Rekapitulace stavby'!E14="","",'Rekapitulace stavby'!E14))</f>
        <v/>
      </c>
      <c r="F18" s="39"/>
      <c r="G18" s="39"/>
      <c r="H18" s="39"/>
      <c r="I18" s="125" t="s">
        <v>31</v>
      </c>
      <c r="J18" s="32" t="str">
        <f>IF('Rekapitulace stavby'!AN14="Vyplň údaj","",IF('Rekapitulace stavby'!AN14="","",'Rekapitulace stavby'!AN14))</f>
        <v/>
      </c>
      <c r="K18" s="42"/>
    </row>
    <row r="19" spans="2:11" s="1" customFormat="1" ht="6.95" customHeight="1">
      <c r="B19" s="38"/>
      <c r="C19" s="39"/>
      <c r="D19" s="39"/>
      <c r="E19" s="39"/>
      <c r="F19" s="39"/>
      <c r="G19" s="39"/>
      <c r="H19" s="39"/>
      <c r="I19" s="124"/>
      <c r="J19" s="39"/>
      <c r="K19" s="42"/>
    </row>
    <row r="20" spans="2:11" s="1" customFormat="1" ht="14.45" customHeight="1">
      <c r="B20" s="38"/>
      <c r="C20" s="39"/>
      <c r="D20" s="34" t="s">
        <v>35</v>
      </c>
      <c r="E20" s="39"/>
      <c r="F20" s="39"/>
      <c r="G20" s="39"/>
      <c r="H20" s="39"/>
      <c r="I20" s="125" t="s">
        <v>28</v>
      </c>
      <c r="J20" s="32" t="str">
        <f>IF('Rekapitulace stavby'!AN16="","",'Rekapitulace stavby'!AN16)</f>
        <v/>
      </c>
      <c r="K20" s="42"/>
    </row>
    <row r="21" spans="2:11" s="1" customFormat="1" ht="18" customHeight="1">
      <c r="B21" s="38"/>
      <c r="C21" s="39"/>
      <c r="D21" s="39"/>
      <c r="E21" s="32" t="str">
        <f>IF('Rekapitulace stavby'!E17="","",'Rekapitulace stavby'!E17)</f>
        <v xml:space="preserve"> </v>
      </c>
      <c r="F21" s="39"/>
      <c r="G21" s="39"/>
      <c r="H21" s="39"/>
      <c r="I21" s="125" t="s">
        <v>31</v>
      </c>
      <c r="J21" s="32" t="str">
        <f>IF('Rekapitulace stavby'!AN17="","",'Rekapitulace stavby'!AN17)</f>
        <v/>
      </c>
      <c r="K21" s="42"/>
    </row>
    <row r="22" spans="2:11" s="1" customFormat="1" ht="6.95" customHeight="1">
      <c r="B22" s="38"/>
      <c r="C22" s="39"/>
      <c r="D22" s="39"/>
      <c r="E22" s="39"/>
      <c r="F22" s="39"/>
      <c r="G22" s="39"/>
      <c r="H22" s="39"/>
      <c r="I22" s="124"/>
      <c r="J22" s="39"/>
      <c r="K22" s="42"/>
    </row>
    <row r="23" spans="2:11" s="1" customFormat="1" ht="14.45" customHeight="1">
      <c r="B23" s="38"/>
      <c r="C23" s="39"/>
      <c r="D23" s="34" t="s">
        <v>38</v>
      </c>
      <c r="E23" s="39"/>
      <c r="F23" s="39"/>
      <c r="G23" s="39"/>
      <c r="H23" s="39"/>
      <c r="I23" s="124"/>
      <c r="J23" s="39"/>
      <c r="K23" s="42"/>
    </row>
    <row r="24" spans="2:11" s="7" customFormat="1" ht="16.5" customHeight="1">
      <c r="B24" s="127"/>
      <c r="C24" s="128"/>
      <c r="D24" s="128"/>
      <c r="E24" s="320" t="s">
        <v>21</v>
      </c>
      <c r="F24" s="320"/>
      <c r="G24" s="320"/>
      <c r="H24" s="320"/>
      <c r="I24" s="129"/>
      <c r="J24" s="128"/>
      <c r="K24" s="130"/>
    </row>
    <row r="25" spans="2:11" s="1" customFormat="1" ht="6.95" customHeight="1">
      <c r="B25" s="38"/>
      <c r="C25" s="39"/>
      <c r="D25" s="39"/>
      <c r="E25" s="39"/>
      <c r="F25" s="39"/>
      <c r="G25" s="39"/>
      <c r="H25" s="39"/>
      <c r="I25" s="124"/>
      <c r="J25" s="39"/>
      <c r="K25" s="42"/>
    </row>
    <row r="26" spans="2:11" s="1" customFormat="1" ht="6.95" customHeight="1">
      <c r="B26" s="38"/>
      <c r="C26" s="39"/>
      <c r="D26" s="82"/>
      <c r="E26" s="82"/>
      <c r="F26" s="82"/>
      <c r="G26" s="82"/>
      <c r="H26" s="82"/>
      <c r="I26" s="131"/>
      <c r="J26" s="82"/>
      <c r="K26" s="132"/>
    </row>
    <row r="27" spans="2:11" s="1" customFormat="1" ht="25.35" customHeight="1">
      <c r="B27" s="38"/>
      <c r="C27" s="39"/>
      <c r="D27" s="133" t="s">
        <v>39</v>
      </c>
      <c r="E27" s="39"/>
      <c r="F27" s="39"/>
      <c r="G27" s="39"/>
      <c r="H27" s="39"/>
      <c r="I27" s="124"/>
      <c r="J27" s="134">
        <f>ROUND(J81,2)</f>
        <v>0</v>
      </c>
      <c r="K27" s="42"/>
    </row>
    <row r="28" spans="2:11" s="1" customFormat="1" ht="6.95" customHeight="1">
      <c r="B28" s="38"/>
      <c r="C28" s="39"/>
      <c r="D28" s="82"/>
      <c r="E28" s="82"/>
      <c r="F28" s="82"/>
      <c r="G28" s="82"/>
      <c r="H28" s="82"/>
      <c r="I28" s="131"/>
      <c r="J28" s="82"/>
      <c r="K28" s="132"/>
    </row>
    <row r="29" spans="2:11" s="1" customFormat="1" ht="14.45" customHeight="1">
      <c r="B29" s="38"/>
      <c r="C29" s="39"/>
      <c r="D29" s="39"/>
      <c r="E29" s="39"/>
      <c r="F29" s="43" t="s">
        <v>41</v>
      </c>
      <c r="G29" s="39"/>
      <c r="H29" s="39"/>
      <c r="I29" s="135" t="s">
        <v>40</v>
      </c>
      <c r="J29" s="43" t="s">
        <v>42</v>
      </c>
      <c r="K29" s="42"/>
    </row>
    <row r="30" spans="2:11" s="1" customFormat="1" ht="14.45" customHeight="1">
      <c r="B30" s="38"/>
      <c r="C30" s="39"/>
      <c r="D30" s="46" t="s">
        <v>43</v>
      </c>
      <c r="E30" s="46" t="s">
        <v>44</v>
      </c>
      <c r="F30" s="136">
        <f>ROUND(SUM(BE81:BE100), 2)</f>
        <v>0</v>
      </c>
      <c r="G30" s="39"/>
      <c r="H30" s="39"/>
      <c r="I30" s="137">
        <v>0.21</v>
      </c>
      <c r="J30" s="136">
        <f>ROUND(ROUND((SUM(BE81:BE100)), 2)*I30, 2)</f>
        <v>0</v>
      </c>
      <c r="K30" s="42"/>
    </row>
    <row r="31" spans="2:11" s="1" customFormat="1" ht="14.45" customHeight="1">
      <c r="B31" s="38"/>
      <c r="C31" s="39"/>
      <c r="D31" s="39"/>
      <c r="E31" s="46" t="s">
        <v>45</v>
      </c>
      <c r="F31" s="136">
        <f>ROUND(SUM(BF81:BF100), 2)</f>
        <v>0</v>
      </c>
      <c r="G31" s="39"/>
      <c r="H31" s="39"/>
      <c r="I31" s="137">
        <v>0.15</v>
      </c>
      <c r="J31" s="136">
        <f>ROUND(ROUND((SUM(BF81:BF100)), 2)*I31, 2)</f>
        <v>0</v>
      </c>
      <c r="K31" s="42"/>
    </row>
    <row r="32" spans="2:11" s="1" customFormat="1" ht="14.45" hidden="1" customHeight="1">
      <c r="B32" s="38"/>
      <c r="C32" s="39"/>
      <c r="D32" s="39"/>
      <c r="E32" s="46" t="s">
        <v>46</v>
      </c>
      <c r="F32" s="136">
        <f>ROUND(SUM(BG81:BG100), 2)</f>
        <v>0</v>
      </c>
      <c r="G32" s="39"/>
      <c r="H32" s="39"/>
      <c r="I32" s="137">
        <v>0.21</v>
      </c>
      <c r="J32" s="136">
        <v>0</v>
      </c>
      <c r="K32" s="42"/>
    </row>
    <row r="33" spans="2:11" s="1" customFormat="1" ht="14.45" hidden="1" customHeight="1">
      <c r="B33" s="38"/>
      <c r="C33" s="39"/>
      <c r="D33" s="39"/>
      <c r="E33" s="46" t="s">
        <v>47</v>
      </c>
      <c r="F33" s="136">
        <f>ROUND(SUM(BH81:BH100), 2)</f>
        <v>0</v>
      </c>
      <c r="G33" s="39"/>
      <c r="H33" s="39"/>
      <c r="I33" s="137">
        <v>0.15</v>
      </c>
      <c r="J33" s="136">
        <v>0</v>
      </c>
      <c r="K33" s="42"/>
    </row>
    <row r="34" spans="2:11" s="1" customFormat="1" ht="14.45" hidden="1" customHeight="1">
      <c r="B34" s="38"/>
      <c r="C34" s="39"/>
      <c r="D34" s="39"/>
      <c r="E34" s="46" t="s">
        <v>48</v>
      </c>
      <c r="F34" s="136">
        <f>ROUND(SUM(BI81:BI100), 2)</f>
        <v>0</v>
      </c>
      <c r="G34" s="39"/>
      <c r="H34" s="39"/>
      <c r="I34" s="137">
        <v>0</v>
      </c>
      <c r="J34" s="136">
        <v>0</v>
      </c>
      <c r="K34" s="42"/>
    </row>
    <row r="35" spans="2:11" s="1" customFormat="1" ht="6.95" customHeight="1">
      <c r="B35" s="38"/>
      <c r="C35" s="39"/>
      <c r="D35" s="39"/>
      <c r="E35" s="39"/>
      <c r="F35" s="39"/>
      <c r="G35" s="39"/>
      <c r="H35" s="39"/>
      <c r="I35" s="124"/>
      <c r="J35" s="39"/>
      <c r="K35" s="42"/>
    </row>
    <row r="36" spans="2:11" s="1" customFormat="1" ht="25.35" customHeight="1">
      <c r="B36" s="38"/>
      <c r="C36" s="138"/>
      <c r="D36" s="139" t="s">
        <v>49</v>
      </c>
      <c r="E36" s="76"/>
      <c r="F36" s="76"/>
      <c r="G36" s="140" t="s">
        <v>50</v>
      </c>
      <c r="H36" s="141" t="s">
        <v>51</v>
      </c>
      <c r="I36" s="142"/>
      <c r="J36" s="143">
        <f>SUM(J27:J34)</f>
        <v>0</v>
      </c>
      <c r="K36" s="144"/>
    </row>
    <row r="37" spans="2:11" s="1" customFormat="1" ht="14.45" customHeight="1">
      <c r="B37" s="53"/>
      <c r="C37" s="54"/>
      <c r="D37" s="54"/>
      <c r="E37" s="54"/>
      <c r="F37" s="54"/>
      <c r="G37" s="54"/>
      <c r="H37" s="54"/>
      <c r="I37" s="145"/>
      <c r="J37" s="54"/>
      <c r="K37" s="55"/>
    </row>
    <row r="41" spans="2:11" s="1" customFormat="1" ht="6.95" customHeight="1">
      <c r="B41" s="146"/>
      <c r="C41" s="147"/>
      <c r="D41" s="147"/>
      <c r="E41" s="147"/>
      <c r="F41" s="147"/>
      <c r="G41" s="147"/>
      <c r="H41" s="147"/>
      <c r="I41" s="148"/>
      <c r="J41" s="147"/>
      <c r="K41" s="149"/>
    </row>
    <row r="42" spans="2:11" s="1" customFormat="1" ht="36.950000000000003" customHeight="1">
      <c r="B42" s="38"/>
      <c r="C42" s="27" t="s">
        <v>114</v>
      </c>
      <c r="D42" s="39"/>
      <c r="E42" s="39"/>
      <c r="F42" s="39"/>
      <c r="G42" s="39"/>
      <c r="H42" s="39"/>
      <c r="I42" s="124"/>
      <c r="J42" s="39"/>
      <c r="K42" s="42"/>
    </row>
    <row r="43" spans="2:11" s="1" customFormat="1" ht="6.95" customHeight="1">
      <c r="B43" s="38"/>
      <c r="C43" s="39"/>
      <c r="D43" s="39"/>
      <c r="E43" s="39"/>
      <c r="F43" s="39"/>
      <c r="G43" s="39"/>
      <c r="H43" s="39"/>
      <c r="I43" s="124"/>
      <c r="J43" s="39"/>
      <c r="K43" s="42"/>
    </row>
    <row r="44" spans="2:11" s="1" customFormat="1" ht="14.45" customHeight="1">
      <c r="B44" s="38"/>
      <c r="C44" s="34" t="s">
        <v>18</v>
      </c>
      <c r="D44" s="39"/>
      <c r="E44" s="39"/>
      <c r="F44" s="39"/>
      <c r="G44" s="39"/>
      <c r="H44" s="39"/>
      <c r="I44" s="124"/>
      <c r="J44" s="39"/>
      <c r="K44" s="42"/>
    </row>
    <row r="45" spans="2:11" s="1" customFormat="1" ht="16.5" customHeight="1">
      <c r="B45" s="38"/>
      <c r="C45" s="39"/>
      <c r="D45" s="39"/>
      <c r="E45" s="355" t="str">
        <f>E7</f>
        <v>Oprava staničního zabezpečovacího zařízení Praha Bubny</v>
      </c>
      <c r="F45" s="356"/>
      <c r="G45" s="356"/>
      <c r="H45" s="356"/>
      <c r="I45" s="124"/>
      <c r="J45" s="39"/>
      <c r="K45" s="42"/>
    </row>
    <row r="46" spans="2:11" s="1" customFormat="1" ht="14.45" customHeight="1">
      <c r="B46" s="38"/>
      <c r="C46" s="34" t="s">
        <v>110</v>
      </c>
      <c r="D46" s="39"/>
      <c r="E46" s="39"/>
      <c r="F46" s="39"/>
      <c r="G46" s="39"/>
      <c r="H46" s="39"/>
      <c r="I46" s="124"/>
      <c r="J46" s="39"/>
      <c r="K46" s="42"/>
    </row>
    <row r="47" spans="2:11" s="1" customFormat="1" ht="17.25" customHeight="1">
      <c r="B47" s="38"/>
      <c r="C47" s="39"/>
      <c r="D47" s="39"/>
      <c r="E47" s="358" t="str">
        <f>E9</f>
        <v>VRN - VRN</v>
      </c>
      <c r="F47" s="357"/>
      <c r="G47" s="357"/>
      <c r="H47" s="357"/>
      <c r="I47" s="124"/>
      <c r="J47" s="39"/>
      <c r="K47" s="42"/>
    </row>
    <row r="48" spans="2:11" s="1" customFormat="1" ht="6.95" customHeight="1">
      <c r="B48" s="38"/>
      <c r="C48" s="39"/>
      <c r="D48" s="39"/>
      <c r="E48" s="39"/>
      <c r="F48" s="39"/>
      <c r="G48" s="39"/>
      <c r="H48" s="39"/>
      <c r="I48" s="124"/>
      <c r="J48" s="39"/>
      <c r="K48" s="42"/>
    </row>
    <row r="49" spans="2:47" s="1" customFormat="1" ht="18" customHeight="1">
      <c r="B49" s="38"/>
      <c r="C49" s="34" t="s">
        <v>23</v>
      </c>
      <c r="D49" s="39"/>
      <c r="E49" s="39"/>
      <c r="F49" s="32" t="str">
        <f>F12</f>
        <v xml:space="preserve"> </v>
      </c>
      <c r="G49" s="39"/>
      <c r="H49" s="39"/>
      <c r="I49" s="125" t="s">
        <v>25</v>
      </c>
      <c r="J49" s="126" t="str">
        <f>IF(J12="","",J12)</f>
        <v>28. 6. 2018</v>
      </c>
      <c r="K49" s="42"/>
    </row>
    <row r="50" spans="2:47" s="1" customFormat="1" ht="6.95" customHeight="1">
      <c r="B50" s="38"/>
      <c r="C50" s="39"/>
      <c r="D50" s="39"/>
      <c r="E50" s="39"/>
      <c r="F50" s="39"/>
      <c r="G50" s="39"/>
      <c r="H50" s="39"/>
      <c r="I50" s="124"/>
      <c r="J50" s="39"/>
      <c r="K50" s="42"/>
    </row>
    <row r="51" spans="2:47" s="1" customFormat="1">
      <c r="B51" s="38"/>
      <c r="C51" s="34" t="s">
        <v>27</v>
      </c>
      <c r="D51" s="39"/>
      <c r="E51" s="39"/>
      <c r="F51" s="32" t="str">
        <f>E15</f>
        <v>Správa železniční dopravní cesty,státní organizace</v>
      </c>
      <c r="G51" s="39"/>
      <c r="H51" s="39"/>
      <c r="I51" s="125" t="s">
        <v>35</v>
      </c>
      <c r="J51" s="320" t="str">
        <f>E21</f>
        <v xml:space="preserve"> </v>
      </c>
      <c r="K51" s="42"/>
    </row>
    <row r="52" spans="2:47" s="1" customFormat="1" ht="14.45" customHeight="1">
      <c r="B52" s="38"/>
      <c r="C52" s="34" t="s">
        <v>33</v>
      </c>
      <c r="D52" s="39"/>
      <c r="E52" s="39"/>
      <c r="F52" s="32" t="str">
        <f>IF(E18="","",E18)</f>
        <v/>
      </c>
      <c r="G52" s="39"/>
      <c r="H52" s="39"/>
      <c r="I52" s="124"/>
      <c r="J52" s="359"/>
      <c r="K52" s="42"/>
    </row>
    <row r="53" spans="2:47" s="1" customFormat="1" ht="10.35" customHeight="1">
      <c r="B53" s="38"/>
      <c r="C53" s="39"/>
      <c r="D53" s="39"/>
      <c r="E53" s="39"/>
      <c r="F53" s="39"/>
      <c r="G53" s="39"/>
      <c r="H53" s="39"/>
      <c r="I53" s="124"/>
      <c r="J53" s="39"/>
      <c r="K53" s="42"/>
    </row>
    <row r="54" spans="2:47" s="1" customFormat="1" ht="29.25" customHeight="1">
      <c r="B54" s="38"/>
      <c r="C54" s="150" t="s">
        <v>115</v>
      </c>
      <c r="D54" s="138"/>
      <c r="E54" s="138"/>
      <c r="F54" s="138"/>
      <c r="G54" s="138"/>
      <c r="H54" s="138"/>
      <c r="I54" s="151"/>
      <c r="J54" s="152" t="s">
        <v>116</v>
      </c>
      <c r="K54" s="153"/>
    </row>
    <row r="55" spans="2:47" s="1" customFormat="1" ht="10.35" customHeight="1">
      <c r="B55" s="38"/>
      <c r="C55" s="39"/>
      <c r="D55" s="39"/>
      <c r="E55" s="39"/>
      <c r="F55" s="39"/>
      <c r="G55" s="39"/>
      <c r="H55" s="39"/>
      <c r="I55" s="124"/>
      <c r="J55" s="39"/>
      <c r="K55" s="42"/>
    </row>
    <row r="56" spans="2:47" s="1" customFormat="1" ht="29.25" customHeight="1">
      <c r="B56" s="38"/>
      <c r="C56" s="154" t="s">
        <v>117</v>
      </c>
      <c r="D56" s="39"/>
      <c r="E56" s="39"/>
      <c r="F56" s="39"/>
      <c r="G56" s="39"/>
      <c r="H56" s="39"/>
      <c r="I56" s="124"/>
      <c r="J56" s="134">
        <f>J81</f>
        <v>0</v>
      </c>
      <c r="K56" s="42"/>
      <c r="AU56" s="21" t="s">
        <v>118</v>
      </c>
    </row>
    <row r="57" spans="2:47" s="8" customFormat="1" ht="24.95" customHeight="1">
      <c r="B57" s="155"/>
      <c r="C57" s="156"/>
      <c r="D57" s="157" t="s">
        <v>1228</v>
      </c>
      <c r="E57" s="158"/>
      <c r="F57" s="158"/>
      <c r="G57" s="158"/>
      <c r="H57" s="158"/>
      <c r="I57" s="159"/>
      <c r="J57" s="160">
        <f>J82</f>
        <v>0</v>
      </c>
      <c r="K57" s="161"/>
    </row>
    <row r="58" spans="2:47" s="8" customFormat="1" ht="24.95" customHeight="1">
      <c r="B58" s="155"/>
      <c r="C58" s="156"/>
      <c r="D58" s="157" t="s">
        <v>1229</v>
      </c>
      <c r="E58" s="158"/>
      <c r="F58" s="158"/>
      <c r="G58" s="158"/>
      <c r="H58" s="158"/>
      <c r="I58" s="159"/>
      <c r="J58" s="160">
        <f>J86</f>
        <v>0</v>
      </c>
      <c r="K58" s="161"/>
    </row>
    <row r="59" spans="2:47" s="9" customFormat="1" ht="19.899999999999999" customHeight="1">
      <c r="B59" s="162"/>
      <c r="C59" s="163"/>
      <c r="D59" s="164" t="s">
        <v>1230</v>
      </c>
      <c r="E59" s="165"/>
      <c r="F59" s="165"/>
      <c r="G59" s="165"/>
      <c r="H59" s="165"/>
      <c r="I59" s="166"/>
      <c r="J59" s="167">
        <f>J95</f>
        <v>0</v>
      </c>
      <c r="K59" s="168"/>
    </row>
    <row r="60" spans="2:47" s="9" customFormat="1" ht="19.899999999999999" customHeight="1">
      <c r="B60" s="162"/>
      <c r="C60" s="163"/>
      <c r="D60" s="164" t="s">
        <v>1231</v>
      </c>
      <c r="E60" s="165"/>
      <c r="F60" s="165"/>
      <c r="G60" s="165"/>
      <c r="H60" s="165"/>
      <c r="I60" s="166"/>
      <c r="J60" s="167">
        <f>J97</f>
        <v>0</v>
      </c>
      <c r="K60" s="168"/>
    </row>
    <row r="61" spans="2:47" s="9" customFormat="1" ht="19.899999999999999" customHeight="1">
      <c r="B61" s="162"/>
      <c r="C61" s="163"/>
      <c r="D61" s="164" t="s">
        <v>1232</v>
      </c>
      <c r="E61" s="165"/>
      <c r="F61" s="165"/>
      <c r="G61" s="165"/>
      <c r="H61" s="165"/>
      <c r="I61" s="166"/>
      <c r="J61" s="167">
        <f>J98</f>
        <v>0</v>
      </c>
      <c r="K61" s="168"/>
    </row>
    <row r="62" spans="2:47" s="1" customFormat="1" ht="21.75" customHeight="1">
      <c r="B62" s="38"/>
      <c r="C62" s="39"/>
      <c r="D62" s="39"/>
      <c r="E62" s="39"/>
      <c r="F62" s="39"/>
      <c r="G62" s="39"/>
      <c r="H62" s="39"/>
      <c r="I62" s="124"/>
      <c r="J62" s="39"/>
      <c r="K62" s="42"/>
    </row>
    <row r="63" spans="2:47" s="1" customFormat="1" ht="6.95" customHeight="1">
      <c r="B63" s="53"/>
      <c r="C63" s="54"/>
      <c r="D63" s="54"/>
      <c r="E63" s="54"/>
      <c r="F63" s="54"/>
      <c r="G63" s="54"/>
      <c r="H63" s="54"/>
      <c r="I63" s="145"/>
      <c r="J63" s="54"/>
      <c r="K63" s="55"/>
    </row>
    <row r="67" spans="2:20" s="1" customFormat="1" ht="6.95" customHeight="1">
      <c r="B67" s="56"/>
      <c r="C67" s="57"/>
      <c r="D67" s="57"/>
      <c r="E67" s="57"/>
      <c r="F67" s="57"/>
      <c r="G67" s="57"/>
      <c r="H67" s="57"/>
      <c r="I67" s="148"/>
      <c r="J67" s="57"/>
      <c r="K67" s="57"/>
      <c r="L67" s="58"/>
    </row>
    <row r="68" spans="2:20" s="1" customFormat="1" ht="36.950000000000003" customHeight="1">
      <c r="B68" s="38"/>
      <c r="C68" s="59" t="s">
        <v>122</v>
      </c>
      <c r="D68" s="60"/>
      <c r="E68" s="60"/>
      <c r="F68" s="60"/>
      <c r="G68" s="60"/>
      <c r="H68" s="60"/>
      <c r="I68" s="169"/>
      <c r="J68" s="60"/>
      <c r="K68" s="60"/>
      <c r="L68" s="58"/>
    </row>
    <row r="69" spans="2:20" s="1" customFormat="1" ht="6.95" customHeight="1">
      <c r="B69" s="38"/>
      <c r="C69" s="60"/>
      <c r="D69" s="60"/>
      <c r="E69" s="60"/>
      <c r="F69" s="60"/>
      <c r="G69" s="60"/>
      <c r="H69" s="60"/>
      <c r="I69" s="169"/>
      <c r="J69" s="60"/>
      <c r="K69" s="60"/>
      <c r="L69" s="58"/>
    </row>
    <row r="70" spans="2:20" s="1" customFormat="1" ht="14.45" customHeight="1">
      <c r="B70" s="38"/>
      <c r="C70" s="62" t="s">
        <v>18</v>
      </c>
      <c r="D70" s="60"/>
      <c r="E70" s="60"/>
      <c r="F70" s="60"/>
      <c r="G70" s="60"/>
      <c r="H70" s="60"/>
      <c r="I70" s="169"/>
      <c r="J70" s="60"/>
      <c r="K70" s="60"/>
      <c r="L70" s="58"/>
    </row>
    <row r="71" spans="2:20" s="1" customFormat="1" ht="16.5" customHeight="1">
      <c r="B71" s="38"/>
      <c r="C71" s="60"/>
      <c r="D71" s="60"/>
      <c r="E71" s="360" t="str">
        <f>E7</f>
        <v>Oprava staničního zabezpečovacího zařízení Praha Bubny</v>
      </c>
      <c r="F71" s="361"/>
      <c r="G71" s="361"/>
      <c r="H71" s="361"/>
      <c r="I71" s="169"/>
      <c r="J71" s="60"/>
      <c r="K71" s="60"/>
      <c r="L71" s="58"/>
    </row>
    <row r="72" spans="2:20" s="1" customFormat="1" ht="14.45" customHeight="1">
      <c r="B72" s="38"/>
      <c r="C72" s="62" t="s">
        <v>110</v>
      </c>
      <c r="D72" s="60"/>
      <c r="E72" s="60"/>
      <c r="F72" s="60"/>
      <c r="G72" s="60"/>
      <c r="H72" s="60"/>
      <c r="I72" s="169"/>
      <c r="J72" s="60"/>
      <c r="K72" s="60"/>
      <c r="L72" s="58"/>
    </row>
    <row r="73" spans="2:20" s="1" customFormat="1" ht="17.25" customHeight="1">
      <c r="B73" s="38"/>
      <c r="C73" s="60"/>
      <c r="D73" s="60"/>
      <c r="E73" s="331" t="str">
        <f>E9</f>
        <v>VRN - VRN</v>
      </c>
      <c r="F73" s="362"/>
      <c r="G73" s="362"/>
      <c r="H73" s="362"/>
      <c r="I73" s="169"/>
      <c r="J73" s="60"/>
      <c r="K73" s="60"/>
      <c r="L73" s="58"/>
    </row>
    <row r="74" spans="2:20" s="1" customFormat="1" ht="6.95" customHeight="1">
      <c r="B74" s="38"/>
      <c r="C74" s="60"/>
      <c r="D74" s="60"/>
      <c r="E74" s="60"/>
      <c r="F74" s="60"/>
      <c r="G74" s="60"/>
      <c r="H74" s="60"/>
      <c r="I74" s="169"/>
      <c r="J74" s="60"/>
      <c r="K74" s="60"/>
      <c r="L74" s="58"/>
    </row>
    <row r="75" spans="2:20" s="1" customFormat="1" ht="18" customHeight="1">
      <c r="B75" s="38"/>
      <c r="C75" s="62" t="s">
        <v>23</v>
      </c>
      <c r="D75" s="60"/>
      <c r="E75" s="60"/>
      <c r="F75" s="172" t="str">
        <f>F12</f>
        <v xml:space="preserve"> </v>
      </c>
      <c r="G75" s="60"/>
      <c r="H75" s="60"/>
      <c r="I75" s="173" t="s">
        <v>25</v>
      </c>
      <c r="J75" s="70" t="str">
        <f>IF(J12="","",J12)</f>
        <v>28. 6. 2018</v>
      </c>
      <c r="K75" s="60"/>
      <c r="L75" s="58"/>
    </row>
    <row r="76" spans="2:20" s="1" customFormat="1" ht="6.95" customHeight="1">
      <c r="B76" s="38"/>
      <c r="C76" s="60"/>
      <c r="D76" s="60"/>
      <c r="E76" s="60"/>
      <c r="F76" s="60"/>
      <c r="G76" s="60"/>
      <c r="H76" s="60"/>
      <c r="I76" s="169"/>
      <c r="J76" s="60"/>
      <c r="K76" s="60"/>
      <c r="L76" s="58"/>
    </row>
    <row r="77" spans="2:20" s="1" customFormat="1">
      <c r="B77" s="38"/>
      <c r="C77" s="62" t="s">
        <v>27</v>
      </c>
      <c r="D77" s="60"/>
      <c r="E77" s="60"/>
      <c r="F77" s="172" t="str">
        <f>E15</f>
        <v>Správa železniční dopravní cesty,státní organizace</v>
      </c>
      <c r="G77" s="60"/>
      <c r="H77" s="60"/>
      <c r="I77" s="173" t="s">
        <v>35</v>
      </c>
      <c r="J77" s="172" t="str">
        <f>E21</f>
        <v xml:space="preserve"> </v>
      </c>
      <c r="K77" s="60"/>
      <c r="L77" s="58"/>
    </row>
    <row r="78" spans="2:20" s="1" customFormat="1" ht="14.45" customHeight="1">
      <c r="B78" s="38"/>
      <c r="C78" s="62" t="s">
        <v>33</v>
      </c>
      <c r="D78" s="60"/>
      <c r="E78" s="60"/>
      <c r="F78" s="172" t="str">
        <f>IF(E18="","",E18)</f>
        <v/>
      </c>
      <c r="G78" s="60"/>
      <c r="H78" s="60"/>
      <c r="I78" s="169"/>
      <c r="J78" s="60"/>
      <c r="K78" s="60"/>
      <c r="L78" s="58"/>
    </row>
    <row r="79" spans="2:20" s="1" customFormat="1" ht="10.35" customHeight="1">
      <c r="B79" s="38"/>
      <c r="C79" s="60"/>
      <c r="D79" s="60"/>
      <c r="E79" s="60"/>
      <c r="F79" s="60"/>
      <c r="G79" s="60"/>
      <c r="H79" s="60"/>
      <c r="I79" s="169"/>
      <c r="J79" s="60"/>
      <c r="K79" s="60"/>
      <c r="L79" s="58"/>
    </row>
    <row r="80" spans="2:20" s="10" customFormat="1" ht="29.25" customHeight="1">
      <c r="B80" s="174"/>
      <c r="C80" s="175" t="s">
        <v>123</v>
      </c>
      <c r="D80" s="176" t="s">
        <v>58</v>
      </c>
      <c r="E80" s="176" t="s">
        <v>54</v>
      </c>
      <c r="F80" s="176" t="s">
        <v>124</v>
      </c>
      <c r="G80" s="176" t="s">
        <v>125</v>
      </c>
      <c r="H80" s="176" t="s">
        <v>126</v>
      </c>
      <c r="I80" s="177" t="s">
        <v>127</v>
      </c>
      <c r="J80" s="176" t="s">
        <v>116</v>
      </c>
      <c r="K80" s="178" t="s">
        <v>128</v>
      </c>
      <c r="L80" s="179"/>
      <c r="M80" s="78" t="s">
        <v>129</v>
      </c>
      <c r="N80" s="79" t="s">
        <v>43</v>
      </c>
      <c r="O80" s="79" t="s">
        <v>130</v>
      </c>
      <c r="P80" s="79" t="s">
        <v>131</v>
      </c>
      <c r="Q80" s="79" t="s">
        <v>132</v>
      </c>
      <c r="R80" s="79" t="s">
        <v>133</v>
      </c>
      <c r="S80" s="79" t="s">
        <v>134</v>
      </c>
      <c r="T80" s="80" t="s">
        <v>135</v>
      </c>
    </row>
    <row r="81" spans="2:65" s="1" customFormat="1" ht="29.25" customHeight="1">
      <c r="B81" s="38"/>
      <c r="C81" s="84" t="s">
        <v>117</v>
      </c>
      <c r="D81" s="60"/>
      <c r="E81" s="60"/>
      <c r="F81" s="60"/>
      <c r="G81" s="60"/>
      <c r="H81" s="60"/>
      <c r="I81" s="169"/>
      <c r="J81" s="180">
        <f>BK81</f>
        <v>0</v>
      </c>
      <c r="K81" s="60"/>
      <c r="L81" s="58"/>
      <c r="M81" s="81"/>
      <c r="N81" s="82"/>
      <c r="O81" s="82"/>
      <c r="P81" s="181">
        <f>P82+P86</f>
        <v>0</v>
      </c>
      <c r="Q81" s="82"/>
      <c r="R81" s="181">
        <f>R82+R86</f>
        <v>0</v>
      </c>
      <c r="S81" s="82"/>
      <c r="T81" s="182">
        <f>T82+T86</f>
        <v>0</v>
      </c>
      <c r="AT81" s="21" t="s">
        <v>72</v>
      </c>
      <c r="AU81" s="21" t="s">
        <v>118</v>
      </c>
      <c r="BK81" s="183">
        <f>BK82+BK86</f>
        <v>0</v>
      </c>
    </row>
    <row r="82" spans="2:65" s="11" customFormat="1" ht="37.35" customHeight="1">
      <c r="B82" s="184"/>
      <c r="C82" s="185"/>
      <c r="D82" s="186" t="s">
        <v>72</v>
      </c>
      <c r="E82" s="187" t="s">
        <v>384</v>
      </c>
      <c r="F82" s="187" t="s">
        <v>168</v>
      </c>
      <c r="G82" s="185"/>
      <c r="H82" s="185"/>
      <c r="I82" s="188"/>
      <c r="J82" s="189">
        <f>BK82</f>
        <v>0</v>
      </c>
      <c r="K82" s="185"/>
      <c r="L82" s="190"/>
      <c r="M82" s="191"/>
      <c r="N82" s="192"/>
      <c r="O82" s="192"/>
      <c r="P82" s="193">
        <f>SUM(P83:P85)</f>
        <v>0</v>
      </c>
      <c r="Q82" s="192"/>
      <c r="R82" s="193">
        <f>SUM(R83:R85)</f>
        <v>0</v>
      </c>
      <c r="S82" s="192"/>
      <c r="T82" s="194">
        <f>SUM(T83:T85)</f>
        <v>0</v>
      </c>
      <c r="AR82" s="195" t="s">
        <v>80</v>
      </c>
      <c r="AT82" s="196" t="s">
        <v>72</v>
      </c>
      <c r="AU82" s="196" t="s">
        <v>73</v>
      </c>
      <c r="AY82" s="195" t="s">
        <v>138</v>
      </c>
      <c r="BK82" s="197">
        <f>SUM(BK83:BK85)</f>
        <v>0</v>
      </c>
    </row>
    <row r="83" spans="2:65" s="1" customFormat="1" ht="25.5" customHeight="1">
      <c r="B83" s="38"/>
      <c r="C83" s="213" t="s">
        <v>80</v>
      </c>
      <c r="D83" s="213" t="s">
        <v>162</v>
      </c>
      <c r="E83" s="214" t="s">
        <v>1233</v>
      </c>
      <c r="F83" s="215" t="s">
        <v>1234</v>
      </c>
      <c r="G83" s="216" t="s">
        <v>1235</v>
      </c>
      <c r="H83" s="217">
        <v>150</v>
      </c>
      <c r="I83" s="218"/>
      <c r="J83" s="219">
        <f>ROUND(I83*H83,2)</f>
        <v>0</v>
      </c>
      <c r="K83" s="215" t="s">
        <v>21</v>
      </c>
      <c r="L83" s="58"/>
      <c r="M83" s="220" t="s">
        <v>21</v>
      </c>
      <c r="N83" s="221" t="s">
        <v>44</v>
      </c>
      <c r="O83" s="39"/>
      <c r="P83" s="210">
        <f>O83*H83</f>
        <v>0</v>
      </c>
      <c r="Q83" s="210">
        <v>0</v>
      </c>
      <c r="R83" s="210">
        <f>Q83*H83</f>
        <v>0</v>
      </c>
      <c r="S83" s="210">
        <v>0</v>
      </c>
      <c r="T83" s="211">
        <f>S83*H83</f>
        <v>0</v>
      </c>
      <c r="AR83" s="21" t="s">
        <v>169</v>
      </c>
      <c r="AT83" s="21" t="s">
        <v>162</v>
      </c>
      <c r="AU83" s="21" t="s">
        <v>80</v>
      </c>
      <c r="AY83" s="21" t="s">
        <v>138</v>
      </c>
      <c r="BE83" s="212">
        <f>IF(N83="základní",J83,0)</f>
        <v>0</v>
      </c>
      <c r="BF83" s="212">
        <f>IF(N83="snížená",J83,0)</f>
        <v>0</v>
      </c>
      <c r="BG83" s="212">
        <f>IF(N83="zákl. přenesená",J83,0)</f>
        <v>0</v>
      </c>
      <c r="BH83" s="212">
        <f>IF(N83="sníž. přenesená",J83,0)</f>
        <v>0</v>
      </c>
      <c r="BI83" s="212">
        <f>IF(N83="nulová",J83,0)</f>
        <v>0</v>
      </c>
      <c r="BJ83" s="21" t="s">
        <v>80</v>
      </c>
      <c r="BK83" s="212">
        <f>ROUND(I83*H83,2)</f>
        <v>0</v>
      </c>
      <c r="BL83" s="21" t="s">
        <v>169</v>
      </c>
      <c r="BM83" s="21" t="s">
        <v>1236</v>
      </c>
    </row>
    <row r="84" spans="2:65" s="1" customFormat="1" ht="25.5" customHeight="1">
      <c r="B84" s="38"/>
      <c r="C84" s="213" t="s">
        <v>82</v>
      </c>
      <c r="D84" s="213" t="s">
        <v>162</v>
      </c>
      <c r="E84" s="214" t="s">
        <v>1237</v>
      </c>
      <c r="F84" s="215" t="s">
        <v>1238</v>
      </c>
      <c r="G84" s="216" t="s">
        <v>1235</v>
      </c>
      <c r="H84" s="217">
        <v>125</v>
      </c>
      <c r="I84" s="218"/>
      <c r="J84" s="219">
        <f>ROUND(I84*H84,2)</f>
        <v>0</v>
      </c>
      <c r="K84" s="215" t="s">
        <v>21</v>
      </c>
      <c r="L84" s="58"/>
      <c r="M84" s="220" t="s">
        <v>21</v>
      </c>
      <c r="N84" s="221" t="s">
        <v>44</v>
      </c>
      <c r="O84" s="39"/>
      <c r="P84" s="210">
        <f>O84*H84</f>
        <v>0</v>
      </c>
      <c r="Q84" s="210">
        <v>0</v>
      </c>
      <c r="R84" s="210">
        <f>Q84*H84</f>
        <v>0</v>
      </c>
      <c r="S84" s="210">
        <v>0</v>
      </c>
      <c r="T84" s="211">
        <f>S84*H84</f>
        <v>0</v>
      </c>
      <c r="AR84" s="21" t="s">
        <v>169</v>
      </c>
      <c r="AT84" s="21" t="s">
        <v>162</v>
      </c>
      <c r="AU84" s="21" t="s">
        <v>80</v>
      </c>
      <c r="AY84" s="21" t="s">
        <v>138</v>
      </c>
      <c r="BE84" s="212">
        <f>IF(N84="základní",J84,0)</f>
        <v>0</v>
      </c>
      <c r="BF84" s="212">
        <f>IF(N84="snížená",J84,0)</f>
        <v>0</v>
      </c>
      <c r="BG84" s="212">
        <f>IF(N84="zákl. přenesená",J84,0)</f>
        <v>0</v>
      </c>
      <c r="BH84" s="212">
        <f>IF(N84="sníž. přenesená",J84,0)</f>
        <v>0</v>
      </c>
      <c r="BI84" s="212">
        <f>IF(N84="nulová",J84,0)</f>
        <v>0</v>
      </c>
      <c r="BJ84" s="21" t="s">
        <v>80</v>
      </c>
      <c r="BK84" s="212">
        <f>ROUND(I84*H84,2)</f>
        <v>0</v>
      </c>
      <c r="BL84" s="21" t="s">
        <v>169</v>
      </c>
      <c r="BM84" s="21" t="s">
        <v>1239</v>
      </c>
    </row>
    <row r="85" spans="2:65" s="1" customFormat="1" ht="16.5" customHeight="1">
      <c r="B85" s="38"/>
      <c r="C85" s="213" t="s">
        <v>89</v>
      </c>
      <c r="D85" s="213" t="s">
        <v>162</v>
      </c>
      <c r="E85" s="214" t="s">
        <v>1240</v>
      </c>
      <c r="F85" s="215" t="s">
        <v>1241</v>
      </c>
      <c r="G85" s="216" t="s">
        <v>1235</v>
      </c>
      <c r="H85" s="217">
        <v>0.59</v>
      </c>
      <c r="I85" s="218"/>
      <c r="J85" s="219">
        <f>ROUND(I85*H85,2)</f>
        <v>0</v>
      </c>
      <c r="K85" s="215" t="s">
        <v>21</v>
      </c>
      <c r="L85" s="58"/>
      <c r="M85" s="220" t="s">
        <v>21</v>
      </c>
      <c r="N85" s="221" t="s">
        <v>44</v>
      </c>
      <c r="O85" s="39"/>
      <c r="P85" s="210">
        <f>O85*H85</f>
        <v>0</v>
      </c>
      <c r="Q85" s="210">
        <v>0</v>
      </c>
      <c r="R85" s="210">
        <f>Q85*H85</f>
        <v>0</v>
      </c>
      <c r="S85" s="210">
        <v>0</v>
      </c>
      <c r="T85" s="211">
        <f>S85*H85</f>
        <v>0</v>
      </c>
      <c r="AR85" s="21" t="s">
        <v>169</v>
      </c>
      <c r="AT85" s="21" t="s">
        <v>162</v>
      </c>
      <c r="AU85" s="21" t="s">
        <v>80</v>
      </c>
      <c r="AY85" s="21" t="s">
        <v>138</v>
      </c>
      <c r="BE85" s="212">
        <f>IF(N85="základní",J85,0)</f>
        <v>0</v>
      </c>
      <c r="BF85" s="212">
        <f>IF(N85="snížená",J85,0)</f>
        <v>0</v>
      </c>
      <c r="BG85" s="212">
        <f>IF(N85="zákl. přenesená",J85,0)</f>
        <v>0</v>
      </c>
      <c r="BH85" s="212">
        <f>IF(N85="sníž. přenesená",J85,0)</f>
        <v>0</v>
      </c>
      <c r="BI85" s="212">
        <f>IF(N85="nulová",J85,0)</f>
        <v>0</v>
      </c>
      <c r="BJ85" s="21" t="s">
        <v>80</v>
      </c>
      <c r="BK85" s="212">
        <f>ROUND(I85*H85,2)</f>
        <v>0</v>
      </c>
      <c r="BL85" s="21" t="s">
        <v>169</v>
      </c>
      <c r="BM85" s="21" t="s">
        <v>1242</v>
      </c>
    </row>
    <row r="86" spans="2:65" s="11" customFormat="1" ht="37.35" customHeight="1">
      <c r="B86" s="184"/>
      <c r="C86" s="185"/>
      <c r="D86" s="186" t="s">
        <v>72</v>
      </c>
      <c r="E86" s="187" t="s">
        <v>101</v>
      </c>
      <c r="F86" s="187" t="s">
        <v>1243</v>
      </c>
      <c r="G86" s="185"/>
      <c r="H86" s="185"/>
      <c r="I86" s="188"/>
      <c r="J86" s="189">
        <f>BK86</f>
        <v>0</v>
      </c>
      <c r="K86" s="185"/>
      <c r="L86" s="190"/>
      <c r="M86" s="191"/>
      <c r="N86" s="192"/>
      <c r="O86" s="192"/>
      <c r="P86" s="193">
        <f>P87+SUM(P88:P95)+P97+P98</f>
        <v>0</v>
      </c>
      <c r="Q86" s="192"/>
      <c r="R86" s="193">
        <f>R87+SUM(R88:R95)+R97+R98</f>
        <v>0</v>
      </c>
      <c r="S86" s="192"/>
      <c r="T86" s="194">
        <f>T87+SUM(T88:T95)+T97+T98</f>
        <v>0</v>
      </c>
      <c r="AR86" s="195" t="s">
        <v>369</v>
      </c>
      <c r="AT86" s="196" t="s">
        <v>72</v>
      </c>
      <c r="AU86" s="196" t="s">
        <v>73</v>
      </c>
      <c r="AY86" s="195" t="s">
        <v>138</v>
      </c>
      <c r="BK86" s="197">
        <f>BK87+SUM(BK88:BK95)+BK97+BK98</f>
        <v>0</v>
      </c>
    </row>
    <row r="87" spans="2:65" s="1" customFormat="1" ht="16.5" customHeight="1">
      <c r="B87" s="38"/>
      <c r="C87" s="213" t="s">
        <v>169</v>
      </c>
      <c r="D87" s="213" t="s">
        <v>162</v>
      </c>
      <c r="E87" s="214" t="s">
        <v>1244</v>
      </c>
      <c r="F87" s="215" t="s">
        <v>1245</v>
      </c>
      <c r="G87" s="216" t="s">
        <v>1246</v>
      </c>
      <c r="H87" s="234"/>
      <c r="I87" s="218"/>
      <c r="J87" s="219">
        <f t="shared" ref="J87:J94" si="0">ROUND(I87*H87,2)</f>
        <v>0</v>
      </c>
      <c r="K87" s="215" t="s">
        <v>21</v>
      </c>
      <c r="L87" s="58"/>
      <c r="M87" s="220" t="s">
        <v>21</v>
      </c>
      <c r="N87" s="221" t="s">
        <v>44</v>
      </c>
      <c r="O87" s="39"/>
      <c r="P87" s="210">
        <f t="shared" ref="P87:P94" si="1">O87*H87</f>
        <v>0</v>
      </c>
      <c r="Q87" s="210">
        <v>0</v>
      </c>
      <c r="R87" s="210">
        <f t="shared" ref="R87:R94" si="2">Q87*H87</f>
        <v>0</v>
      </c>
      <c r="S87" s="210">
        <v>0</v>
      </c>
      <c r="T87" s="211">
        <f t="shared" ref="T87:T94" si="3">S87*H87</f>
        <v>0</v>
      </c>
      <c r="AR87" s="21" t="s">
        <v>1247</v>
      </c>
      <c r="AT87" s="21" t="s">
        <v>162</v>
      </c>
      <c r="AU87" s="21" t="s">
        <v>80</v>
      </c>
      <c r="AY87" s="21" t="s">
        <v>138</v>
      </c>
      <c r="BE87" s="212">
        <f t="shared" ref="BE87:BE94" si="4">IF(N87="základní",J87,0)</f>
        <v>0</v>
      </c>
      <c r="BF87" s="212">
        <f t="shared" ref="BF87:BF94" si="5">IF(N87="snížená",J87,0)</f>
        <v>0</v>
      </c>
      <c r="BG87" s="212">
        <f t="shared" ref="BG87:BG94" si="6">IF(N87="zákl. přenesená",J87,0)</f>
        <v>0</v>
      </c>
      <c r="BH87" s="212">
        <f t="shared" ref="BH87:BH94" si="7">IF(N87="sníž. přenesená",J87,0)</f>
        <v>0</v>
      </c>
      <c r="BI87" s="212">
        <f t="shared" ref="BI87:BI94" si="8">IF(N87="nulová",J87,0)</f>
        <v>0</v>
      </c>
      <c r="BJ87" s="21" t="s">
        <v>80</v>
      </c>
      <c r="BK87" s="212">
        <f t="shared" ref="BK87:BK94" si="9">ROUND(I87*H87,2)</f>
        <v>0</v>
      </c>
      <c r="BL87" s="21" t="s">
        <v>1247</v>
      </c>
      <c r="BM87" s="21" t="s">
        <v>1248</v>
      </c>
    </row>
    <row r="88" spans="2:65" s="1" customFormat="1" ht="51" customHeight="1">
      <c r="B88" s="38"/>
      <c r="C88" s="213" t="s">
        <v>369</v>
      </c>
      <c r="D88" s="213" t="s">
        <v>162</v>
      </c>
      <c r="E88" s="214" t="s">
        <v>1249</v>
      </c>
      <c r="F88" s="215" t="s">
        <v>1250</v>
      </c>
      <c r="G88" s="216" t="s">
        <v>1246</v>
      </c>
      <c r="H88" s="234"/>
      <c r="I88" s="218"/>
      <c r="J88" s="219">
        <f t="shared" si="0"/>
        <v>0</v>
      </c>
      <c r="K88" s="215" t="s">
        <v>1251</v>
      </c>
      <c r="L88" s="58"/>
      <c r="M88" s="220" t="s">
        <v>21</v>
      </c>
      <c r="N88" s="221" t="s">
        <v>44</v>
      </c>
      <c r="O88" s="39"/>
      <c r="P88" s="210">
        <f t="shared" si="1"/>
        <v>0</v>
      </c>
      <c r="Q88" s="210">
        <v>0</v>
      </c>
      <c r="R88" s="210">
        <f t="shared" si="2"/>
        <v>0</v>
      </c>
      <c r="S88" s="210">
        <v>0</v>
      </c>
      <c r="T88" s="211">
        <f t="shared" si="3"/>
        <v>0</v>
      </c>
      <c r="AR88" s="21" t="s">
        <v>169</v>
      </c>
      <c r="AT88" s="21" t="s">
        <v>162</v>
      </c>
      <c r="AU88" s="21" t="s">
        <v>80</v>
      </c>
      <c r="AY88" s="21" t="s">
        <v>138</v>
      </c>
      <c r="BE88" s="212">
        <f t="shared" si="4"/>
        <v>0</v>
      </c>
      <c r="BF88" s="212">
        <f t="shared" si="5"/>
        <v>0</v>
      </c>
      <c r="BG88" s="212">
        <f t="shared" si="6"/>
        <v>0</v>
      </c>
      <c r="BH88" s="212">
        <f t="shared" si="7"/>
        <v>0</v>
      </c>
      <c r="BI88" s="212">
        <f t="shared" si="8"/>
        <v>0</v>
      </c>
      <c r="BJ88" s="21" t="s">
        <v>80</v>
      </c>
      <c r="BK88" s="212">
        <f t="shared" si="9"/>
        <v>0</v>
      </c>
      <c r="BL88" s="21" t="s">
        <v>169</v>
      </c>
      <c r="BM88" s="21" t="s">
        <v>1252</v>
      </c>
    </row>
    <row r="89" spans="2:65" s="1" customFormat="1" ht="16.5" customHeight="1">
      <c r="B89" s="38"/>
      <c r="C89" s="213" t="s">
        <v>373</v>
      </c>
      <c r="D89" s="213" t="s">
        <v>162</v>
      </c>
      <c r="E89" s="214" t="s">
        <v>1253</v>
      </c>
      <c r="F89" s="215" t="s">
        <v>1254</v>
      </c>
      <c r="G89" s="216" t="s">
        <v>1246</v>
      </c>
      <c r="H89" s="234"/>
      <c r="I89" s="218"/>
      <c r="J89" s="219">
        <f t="shared" si="0"/>
        <v>0</v>
      </c>
      <c r="K89" s="215" t="s">
        <v>1251</v>
      </c>
      <c r="L89" s="58"/>
      <c r="M89" s="220" t="s">
        <v>21</v>
      </c>
      <c r="N89" s="221" t="s">
        <v>44</v>
      </c>
      <c r="O89" s="39"/>
      <c r="P89" s="210">
        <f t="shared" si="1"/>
        <v>0</v>
      </c>
      <c r="Q89" s="210">
        <v>0</v>
      </c>
      <c r="R89" s="210">
        <f t="shared" si="2"/>
        <v>0</v>
      </c>
      <c r="S89" s="210">
        <v>0</v>
      </c>
      <c r="T89" s="211">
        <f t="shared" si="3"/>
        <v>0</v>
      </c>
      <c r="AR89" s="21" t="s">
        <v>169</v>
      </c>
      <c r="AT89" s="21" t="s">
        <v>162</v>
      </c>
      <c r="AU89" s="21" t="s">
        <v>80</v>
      </c>
      <c r="AY89" s="21" t="s">
        <v>138</v>
      </c>
      <c r="BE89" s="212">
        <f t="shared" si="4"/>
        <v>0</v>
      </c>
      <c r="BF89" s="212">
        <f t="shared" si="5"/>
        <v>0</v>
      </c>
      <c r="BG89" s="212">
        <f t="shared" si="6"/>
        <v>0</v>
      </c>
      <c r="BH89" s="212">
        <f t="shared" si="7"/>
        <v>0</v>
      </c>
      <c r="BI89" s="212">
        <f t="shared" si="8"/>
        <v>0</v>
      </c>
      <c r="BJ89" s="21" t="s">
        <v>80</v>
      </c>
      <c r="BK89" s="212">
        <f t="shared" si="9"/>
        <v>0</v>
      </c>
      <c r="BL89" s="21" t="s">
        <v>169</v>
      </c>
      <c r="BM89" s="21" t="s">
        <v>1255</v>
      </c>
    </row>
    <row r="90" spans="2:65" s="1" customFormat="1" ht="25.5" customHeight="1">
      <c r="B90" s="38"/>
      <c r="C90" s="213" t="s">
        <v>377</v>
      </c>
      <c r="D90" s="213" t="s">
        <v>162</v>
      </c>
      <c r="E90" s="214" t="s">
        <v>1256</v>
      </c>
      <c r="F90" s="215" t="s">
        <v>1257</v>
      </c>
      <c r="G90" s="216" t="s">
        <v>1235</v>
      </c>
      <c r="H90" s="217">
        <v>80</v>
      </c>
      <c r="I90" s="218"/>
      <c r="J90" s="219">
        <f t="shared" si="0"/>
        <v>0</v>
      </c>
      <c r="K90" s="215" t="s">
        <v>21</v>
      </c>
      <c r="L90" s="58"/>
      <c r="M90" s="220" t="s">
        <v>21</v>
      </c>
      <c r="N90" s="221" t="s">
        <v>44</v>
      </c>
      <c r="O90" s="39"/>
      <c r="P90" s="210">
        <f t="shared" si="1"/>
        <v>0</v>
      </c>
      <c r="Q90" s="210">
        <v>0</v>
      </c>
      <c r="R90" s="210">
        <f t="shared" si="2"/>
        <v>0</v>
      </c>
      <c r="S90" s="210">
        <v>0</v>
      </c>
      <c r="T90" s="211">
        <f t="shared" si="3"/>
        <v>0</v>
      </c>
      <c r="AR90" s="21" t="s">
        <v>1247</v>
      </c>
      <c r="AT90" s="21" t="s">
        <v>162</v>
      </c>
      <c r="AU90" s="21" t="s">
        <v>80</v>
      </c>
      <c r="AY90" s="21" t="s">
        <v>138</v>
      </c>
      <c r="BE90" s="212">
        <f t="shared" si="4"/>
        <v>0</v>
      </c>
      <c r="BF90" s="212">
        <f t="shared" si="5"/>
        <v>0</v>
      </c>
      <c r="BG90" s="212">
        <f t="shared" si="6"/>
        <v>0</v>
      </c>
      <c r="BH90" s="212">
        <f t="shared" si="7"/>
        <v>0</v>
      </c>
      <c r="BI90" s="212">
        <f t="shared" si="8"/>
        <v>0</v>
      </c>
      <c r="BJ90" s="21" t="s">
        <v>80</v>
      </c>
      <c r="BK90" s="212">
        <f t="shared" si="9"/>
        <v>0</v>
      </c>
      <c r="BL90" s="21" t="s">
        <v>1247</v>
      </c>
      <c r="BM90" s="21" t="s">
        <v>1258</v>
      </c>
    </row>
    <row r="91" spans="2:65" s="1" customFormat="1" ht="16.5" customHeight="1">
      <c r="B91" s="38"/>
      <c r="C91" s="213" t="s">
        <v>225</v>
      </c>
      <c r="D91" s="213" t="s">
        <v>162</v>
      </c>
      <c r="E91" s="214" t="s">
        <v>1259</v>
      </c>
      <c r="F91" s="215" t="s">
        <v>1260</v>
      </c>
      <c r="G91" s="216" t="s">
        <v>1235</v>
      </c>
      <c r="H91" s="217">
        <v>90</v>
      </c>
      <c r="I91" s="218"/>
      <c r="J91" s="219">
        <f t="shared" si="0"/>
        <v>0</v>
      </c>
      <c r="K91" s="215" t="s">
        <v>21</v>
      </c>
      <c r="L91" s="58"/>
      <c r="M91" s="220" t="s">
        <v>21</v>
      </c>
      <c r="N91" s="221" t="s">
        <v>44</v>
      </c>
      <c r="O91" s="39"/>
      <c r="P91" s="210">
        <f t="shared" si="1"/>
        <v>0</v>
      </c>
      <c r="Q91" s="210">
        <v>0</v>
      </c>
      <c r="R91" s="210">
        <f t="shared" si="2"/>
        <v>0</v>
      </c>
      <c r="S91" s="210">
        <v>0</v>
      </c>
      <c r="T91" s="211">
        <f t="shared" si="3"/>
        <v>0</v>
      </c>
      <c r="AR91" s="21" t="s">
        <v>1247</v>
      </c>
      <c r="AT91" s="21" t="s">
        <v>162</v>
      </c>
      <c r="AU91" s="21" t="s">
        <v>80</v>
      </c>
      <c r="AY91" s="21" t="s">
        <v>138</v>
      </c>
      <c r="BE91" s="212">
        <f t="shared" si="4"/>
        <v>0</v>
      </c>
      <c r="BF91" s="212">
        <f t="shared" si="5"/>
        <v>0</v>
      </c>
      <c r="BG91" s="212">
        <f t="shared" si="6"/>
        <v>0</v>
      </c>
      <c r="BH91" s="212">
        <f t="shared" si="7"/>
        <v>0</v>
      </c>
      <c r="BI91" s="212">
        <f t="shared" si="8"/>
        <v>0</v>
      </c>
      <c r="BJ91" s="21" t="s">
        <v>80</v>
      </c>
      <c r="BK91" s="212">
        <f t="shared" si="9"/>
        <v>0</v>
      </c>
      <c r="BL91" s="21" t="s">
        <v>1247</v>
      </c>
      <c r="BM91" s="21" t="s">
        <v>1261</v>
      </c>
    </row>
    <row r="92" spans="2:65" s="1" customFormat="1" ht="16.5" customHeight="1">
      <c r="B92" s="38"/>
      <c r="C92" s="213" t="s">
        <v>384</v>
      </c>
      <c r="D92" s="213" t="s">
        <v>162</v>
      </c>
      <c r="E92" s="214" t="s">
        <v>1262</v>
      </c>
      <c r="F92" s="215" t="s">
        <v>1263</v>
      </c>
      <c r="G92" s="216" t="s">
        <v>1235</v>
      </c>
      <c r="H92" s="217">
        <v>100</v>
      </c>
      <c r="I92" s="218"/>
      <c r="J92" s="219">
        <f t="shared" si="0"/>
        <v>0</v>
      </c>
      <c r="K92" s="215" t="s">
        <v>21</v>
      </c>
      <c r="L92" s="58"/>
      <c r="M92" s="220" t="s">
        <v>21</v>
      </c>
      <c r="N92" s="221" t="s">
        <v>44</v>
      </c>
      <c r="O92" s="39"/>
      <c r="P92" s="210">
        <f t="shared" si="1"/>
        <v>0</v>
      </c>
      <c r="Q92" s="210">
        <v>0</v>
      </c>
      <c r="R92" s="210">
        <f t="shared" si="2"/>
        <v>0</v>
      </c>
      <c r="S92" s="210">
        <v>0</v>
      </c>
      <c r="T92" s="211">
        <f t="shared" si="3"/>
        <v>0</v>
      </c>
      <c r="AR92" s="21" t="s">
        <v>1247</v>
      </c>
      <c r="AT92" s="21" t="s">
        <v>162</v>
      </c>
      <c r="AU92" s="21" t="s">
        <v>80</v>
      </c>
      <c r="AY92" s="21" t="s">
        <v>138</v>
      </c>
      <c r="BE92" s="212">
        <f t="shared" si="4"/>
        <v>0</v>
      </c>
      <c r="BF92" s="212">
        <f t="shared" si="5"/>
        <v>0</v>
      </c>
      <c r="BG92" s="212">
        <f t="shared" si="6"/>
        <v>0</v>
      </c>
      <c r="BH92" s="212">
        <f t="shared" si="7"/>
        <v>0</v>
      </c>
      <c r="BI92" s="212">
        <f t="shared" si="8"/>
        <v>0</v>
      </c>
      <c r="BJ92" s="21" t="s">
        <v>80</v>
      </c>
      <c r="BK92" s="212">
        <f t="shared" si="9"/>
        <v>0</v>
      </c>
      <c r="BL92" s="21" t="s">
        <v>1247</v>
      </c>
      <c r="BM92" s="21" t="s">
        <v>1264</v>
      </c>
    </row>
    <row r="93" spans="2:65" s="1" customFormat="1" ht="16.5" customHeight="1">
      <c r="B93" s="38"/>
      <c r="C93" s="213" t="s">
        <v>388</v>
      </c>
      <c r="D93" s="213" t="s">
        <v>162</v>
      </c>
      <c r="E93" s="214" t="s">
        <v>1265</v>
      </c>
      <c r="F93" s="215" t="s">
        <v>1266</v>
      </c>
      <c r="G93" s="216" t="s">
        <v>1235</v>
      </c>
      <c r="H93" s="217">
        <v>150</v>
      </c>
      <c r="I93" s="218"/>
      <c r="J93" s="219">
        <f t="shared" si="0"/>
        <v>0</v>
      </c>
      <c r="K93" s="215" t="s">
        <v>21</v>
      </c>
      <c r="L93" s="58"/>
      <c r="M93" s="220" t="s">
        <v>21</v>
      </c>
      <c r="N93" s="221" t="s">
        <v>44</v>
      </c>
      <c r="O93" s="39"/>
      <c r="P93" s="210">
        <f t="shared" si="1"/>
        <v>0</v>
      </c>
      <c r="Q93" s="210">
        <v>0</v>
      </c>
      <c r="R93" s="210">
        <f t="shared" si="2"/>
        <v>0</v>
      </c>
      <c r="S93" s="210">
        <v>0</v>
      </c>
      <c r="T93" s="211">
        <f t="shared" si="3"/>
        <v>0</v>
      </c>
      <c r="AR93" s="21" t="s">
        <v>1247</v>
      </c>
      <c r="AT93" s="21" t="s">
        <v>162</v>
      </c>
      <c r="AU93" s="21" t="s">
        <v>80</v>
      </c>
      <c r="AY93" s="21" t="s">
        <v>138</v>
      </c>
      <c r="BE93" s="212">
        <f t="shared" si="4"/>
        <v>0</v>
      </c>
      <c r="BF93" s="212">
        <f t="shared" si="5"/>
        <v>0</v>
      </c>
      <c r="BG93" s="212">
        <f t="shared" si="6"/>
        <v>0</v>
      </c>
      <c r="BH93" s="212">
        <f t="shared" si="7"/>
        <v>0</v>
      </c>
      <c r="BI93" s="212">
        <f t="shared" si="8"/>
        <v>0</v>
      </c>
      <c r="BJ93" s="21" t="s">
        <v>80</v>
      </c>
      <c r="BK93" s="212">
        <f t="shared" si="9"/>
        <v>0</v>
      </c>
      <c r="BL93" s="21" t="s">
        <v>1247</v>
      </c>
      <c r="BM93" s="21" t="s">
        <v>1267</v>
      </c>
    </row>
    <row r="94" spans="2:65" s="1" customFormat="1" ht="16.5" customHeight="1">
      <c r="B94" s="38"/>
      <c r="C94" s="213" t="s">
        <v>392</v>
      </c>
      <c r="D94" s="213" t="s">
        <v>162</v>
      </c>
      <c r="E94" s="214" t="s">
        <v>1268</v>
      </c>
      <c r="F94" s="215" t="s">
        <v>1269</v>
      </c>
      <c r="G94" s="216" t="s">
        <v>1235</v>
      </c>
      <c r="H94" s="217">
        <v>125</v>
      </c>
      <c r="I94" s="218"/>
      <c r="J94" s="219">
        <f t="shared" si="0"/>
        <v>0</v>
      </c>
      <c r="K94" s="215" t="s">
        <v>21</v>
      </c>
      <c r="L94" s="58"/>
      <c r="M94" s="220" t="s">
        <v>21</v>
      </c>
      <c r="N94" s="221" t="s">
        <v>44</v>
      </c>
      <c r="O94" s="39"/>
      <c r="P94" s="210">
        <f t="shared" si="1"/>
        <v>0</v>
      </c>
      <c r="Q94" s="210">
        <v>0</v>
      </c>
      <c r="R94" s="210">
        <f t="shared" si="2"/>
        <v>0</v>
      </c>
      <c r="S94" s="210">
        <v>0</v>
      </c>
      <c r="T94" s="211">
        <f t="shared" si="3"/>
        <v>0</v>
      </c>
      <c r="AR94" s="21" t="s">
        <v>1247</v>
      </c>
      <c r="AT94" s="21" t="s">
        <v>162</v>
      </c>
      <c r="AU94" s="21" t="s">
        <v>80</v>
      </c>
      <c r="AY94" s="21" t="s">
        <v>138</v>
      </c>
      <c r="BE94" s="212">
        <f t="shared" si="4"/>
        <v>0</v>
      </c>
      <c r="BF94" s="212">
        <f t="shared" si="5"/>
        <v>0</v>
      </c>
      <c r="BG94" s="212">
        <f t="shared" si="6"/>
        <v>0</v>
      </c>
      <c r="BH94" s="212">
        <f t="shared" si="7"/>
        <v>0</v>
      </c>
      <c r="BI94" s="212">
        <f t="shared" si="8"/>
        <v>0</v>
      </c>
      <c r="BJ94" s="21" t="s">
        <v>80</v>
      </c>
      <c r="BK94" s="212">
        <f t="shared" si="9"/>
        <v>0</v>
      </c>
      <c r="BL94" s="21" t="s">
        <v>1247</v>
      </c>
      <c r="BM94" s="21" t="s">
        <v>1270</v>
      </c>
    </row>
    <row r="95" spans="2:65" s="11" customFormat="1" ht="29.85" customHeight="1">
      <c r="B95" s="184"/>
      <c r="C95" s="185"/>
      <c r="D95" s="186" t="s">
        <v>72</v>
      </c>
      <c r="E95" s="198" t="s">
        <v>1271</v>
      </c>
      <c r="F95" s="198" t="s">
        <v>1272</v>
      </c>
      <c r="G95" s="185"/>
      <c r="H95" s="185"/>
      <c r="I95" s="188"/>
      <c r="J95" s="199">
        <f>BK95</f>
        <v>0</v>
      </c>
      <c r="K95" s="185"/>
      <c r="L95" s="190"/>
      <c r="M95" s="191"/>
      <c r="N95" s="192"/>
      <c r="O95" s="192"/>
      <c r="P95" s="193">
        <f>P96</f>
        <v>0</v>
      </c>
      <c r="Q95" s="192"/>
      <c r="R95" s="193">
        <f>R96</f>
        <v>0</v>
      </c>
      <c r="S95" s="192"/>
      <c r="T95" s="194">
        <f>T96</f>
        <v>0</v>
      </c>
      <c r="AR95" s="195" t="s">
        <v>369</v>
      </c>
      <c r="AT95" s="196" t="s">
        <v>72</v>
      </c>
      <c r="AU95" s="196" t="s">
        <v>80</v>
      </c>
      <c r="AY95" s="195" t="s">
        <v>138</v>
      </c>
      <c r="BK95" s="197">
        <f>BK96</f>
        <v>0</v>
      </c>
    </row>
    <row r="96" spans="2:65" s="1" customFormat="1" ht="25.5" customHeight="1">
      <c r="B96" s="38"/>
      <c r="C96" s="213" t="s">
        <v>396</v>
      </c>
      <c r="D96" s="213" t="s">
        <v>162</v>
      </c>
      <c r="E96" s="214" t="s">
        <v>1273</v>
      </c>
      <c r="F96" s="215" t="s">
        <v>1274</v>
      </c>
      <c r="G96" s="216" t="s">
        <v>1275</v>
      </c>
      <c r="H96" s="217">
        <v>1</v>
      </c>
      <c r="I96" s="218"/>
      <c r="J96" s="219">
        <f>ROUND(I96*H96,2)</f>
        <v>0</v>
      </c>
      <c r="K96" s="215" t="s">
        <v>1276</v>
      </c>
      <c r="L96" s="58"/>
      <c r="M96" s="220" t="s">
        <v>21</v>
      </c>
      <c r="N96" s="221" t="s">
        <v>44</v>
      </c>
      <c r="O96" s="39"/>
      <c r="P96" s="210">
        <f>O96*H96</f>
        <v>0</v>
      </c>
      <c r="Q96" s="210">
        <v>0</v>
      </c>
      <c r="R96" s="210">
        <f>Q96*H96</f>
        <v>0</v>
      </c>
      <c r="S96" s="210">
        <v>0</v>
      </c>
      <c r="T96" s="211">
        <f>S96*H96</f>
        <v>0</v>
      </c>
      <c r="AR96" s="21" t="s">
        <v>1247</v>
      </c>
      <c r="AT96" s="21" t="s">
        <v>162</v>
      </c>
      <c r="AU96" s="21" t="s">
        <v>82</v>
      </c>
      <c r="AY96" s="21" t="s">
        <v>138</v>
      </c>
      <c r="BE96" s="212">
        <f>IF(N96="základní",J96,0)</f>
        <v>0</v>
      </c>
      <c r="BF96" s="212">
        <f>IF(N96="snížená",J96,0)</f>
        <v>0</v>
      </c>
      <c r="BG96" s="212">
        <f>IF(N96="zákl. přenesená",J96,0)</f>
        <v>0</v>
      </c>
      <c r="BH96" s="212">
        <f>IF(N96="sníž. přenesená",J96,0)</f>
        <v>0</v>
      </c>
      <c r="BI96" s="212">
        <f>IF(N96="nulová",J96,0)</f>
        <v>0</v>
      </c>
      <c r="BJ96" s="21" t="s">
        <v>80</v>
      </c>
      <c r="BK96" s="212">
        <f>ROUND(I96*H96,2)</f>
        <v>0</v>
      </c>
      <c r="BL96" s="21" t="s">
        <v>1247</v>
      </c>
      <c r="BM96" s="21" t="s">
        <v>1277</v>
      </c>
    </row>
    <row r="97" spans="2:65" s="11" customFormat="1" ht="29.85" customHeight="1">
      <c r="B97" s="184"/>
      <c r="C97" s="185"/>
      <c r="D97" s="186" t="s">
        <v>72</v>
      </c>
      <c r="E97" s="198" t="s">
        <v>1278</v>
      </c>
      <c r="F97" s="198" t="s">
        <v>1279</v>
      </c>
      <c r="G97" s="185"/>
      <c r="H97" s="185"/>
      <c r="I97" s="188"/>
      <c r="J97" s="199">
        <f>BK97</f>
        <v>0</v>
      </c>
      <c r="K97" s="185"/>
      <c r="L97" s="190"/>
      <c r="M97" s="191"/>
      <c r="N97" s="192"/>
      <c r="O97" s="192"/>
      <c r="P97" s="193">
        <v>0</v>
      </c>
      <c r="Q97" s="192"/>
      <c r="R97" s="193">
        <v>0</v>
      </c>
      <c r="S97" s="192"/>
      <c r="T97" s="194">
        <v>0</v>
      </c>
      <c r="AR97" s="195" t="s">
        <v>369</v>
      </c>
      <c r="AT97" s="196" t="s">
        <v>72</v>
      </c>
      <c r="AU97" s="196" t="s">
        <v>80</v>
      </c>
      <c r="AY97" s="195" t="s">
        <v>138</v>
      </c>
      <c r="BK97" s="197">
        <v>0</v>
      </c>
    </row>
    <row r="98" spans="2:65" s="11" customFormat="1" ht="19.899999999999999" customHeight="1">
      <c r="B98" s="184"/>
      <c r="C98" s="185"/>
      <c r="D98" s="186" t="s">
        <v>72</v>
      </c>
      <c r="E98" s="198" t="s">
        <v>1280</v>
      </c>
      <c r="F98" s="198" t="s">
        <v>1281</v>
      </c>
      <c r="G98" s="185"/>
      <c r="H98" s="185"/>
      <c r="I98" s="188"/>
      <c r="J98" s="199">
        <f>BK98</f>
        <v>0</v>
      </c>
      <c r="K98" s="185"/>
      <c r="L98" s="190"/>
      <c r="M98" s="191"/>
      <c r="N98" s="192"/>
      <c r="O98" s="192"/>
      <c r="P98" s="193">
        <f>SUM(P99:P100)</f>
        <v>0</v>
      </c>
      <c r="Q98" s="192"/>
      <c r="R98" s="193">
        <f>SUM(R99:R100)</f>
        <v>0</v>
      </c>
      <c r="S98" s="192"/>
      <c r="T98" s="194">
        <f>SUM(T99:T100)</f>
        <v>0</v>
      </c>
      <c r="AR98" s="195" t="s">
        <v>369</v>
      </c>
      <c r="AT98" s="196" t="s">
        <v>72</v>
      </c>
      <c r="AU98" s="196" t="s">
        <v>80</v>
      </c>
      <c r="AY98" s="195" t="s">
        <v>138</v>
      </c>
      <c r="BK98" s="197">
        <f>SUM(BK99:BK100)</f>
        <v>0</v>
      </c>
    </row>
    <row r="99" spans="2:65" s="1" customFormat="1" ht="16.5" customHeight="1">
      <c r="B99" s="38"/>
      <c r="C99" s="213" t="s">
        <v>400</v>
      </c>
      <c r="D99" s="213" t="s">
        <v>162</v>
      </c>
      <c r="E99" s="214" t="s">
        <v>1282</v>
      </c>
      <c r="F99" s="215" t="s">
        <v>1283</v>
      </c>
      <c r="G99" s="216" t="s">
        <v>144</v>
      </c>
      <c r="H99" s="217">
        <v>1</v>
      </c>
      <c r="I99" s="218"/>
      <c r="J99" s="219">
        <f>ROUND(I99*H99,2)</f>
        <v>0</v>
      </c>
      <c r="K99" s="215" t="s">
        <v>1276</v>
      </c>
      <c r="L99" s="58"/>
      <c r="M99" s="220" t="s">
        <v>21</v>
      </c>
      <c r="N99" s="221" t="s">
        <v>44</v>
      </c>
      <c r="O99" s="39"/>
      <c r="P99" s="210">
        <f>O99*H99</f>
        <v>0</v>
      </c>
      <c r="Q99" s="210">
        <v>0</v>
      </c>
      <c r="R99" s="210">
        <f>Q99*H99</f>
        <v>0</v>
      </c>
      <c r="S99" s="210">
        <v>0</v>
      </c>
      <c r="T99" s="211">
        <f>S99*H99</f>
        <v>0</v>
      </c>
      <c r="AR99" s="21" t="s">
        <v>80</v>
      </c>
      <c r="AT99" s="21" t="s">
        <v>162</v>
      </c>
      <c r="AU99" s="21" t="s">
        <v>82</v>
      </c>
      <c r="AY99" s="21" t="s">
        <v>138</v>
      </c>
      <c r="BE99" s="212">
        <f>IF(N99="základní",J99,0)</f>
        <v>0</v>
      </c>
      <c r="BF99" s="212">
        <f>IF(N99="snížená",J99,0)</f>
        <v>0</v>
      </c>
      <c r="BG99" s="212">
        <f>IF(N99="zákl. přenesená",J99,0)</f>
        <v>0</v>
      </c>
      <c r="BH99" s="212">
        <f>IF(N99="sníž. přenesená",J99,0)</f>
        <v>0</v>
      </c>
      <c r="BI99" s="212">
        <f>IF(N99="nulová",J99,0)</f>
        <v>0</v>
      </c>
      <c r="BJ99" s="21" t="s">
        <v>80</v>
      </c>
      <c r="BK99" s="212">
        <f>ROUND(I99*H99,2)</f>
        <v>0</v>
      </c>
      <c r="BL99" s="21" t="s">
        <v>80</v>
      </c>
      <c r="BM99" s="21" t="s">
        <v>1284</v>
      </c>
    </row>
    <row r="100" spans="2:65" s="1" customFormat="1" ht="25.5" customHeight="1">
      <c r="B100" s="38"/>
      <c r="C100" s="213" t="s">
        <v>404</v>
      </c>
      <c r="D100" s="213" t="s">
        <v>162</v>
      </c>
      <c r="E100" s="214" t="s">
        <v>1285</v>
      </c>
      <c r="F100" s="215" t="s">
        <v>1286</v>
      </c>
      <c r="G100" s="216" t="s">
        <v>1287</v>
      </c>
      <c r="H100" s="217">
        <v>1</v>
      </c>
      <c r="I100" s="218"/>
      <c r="J100" s="219">
        <f>ROUND(I100*H100,2)</f>
        <v>0</v>
      </c>
      <c r="K100" s="215" t="s">
        <v>1288</v>
      </c>
      <c r="L100" s="58"/>
      <c r="M100" s="220" t="s">
        <v>21</v>
      </c>
      <c r="N100" s="233" t="s">
        <v>44</v>
      </c>
      <c r="O100" s="226"/>
      <c r="P100" s="227">
        <f>O100*H100</f>
        <v>0</v>
      </c>
      <c r="Q100" s="227">
        <v>0</v>
      </c>
      <c r="R100" s="227">
        <f>Q100*H100</f>
        <v>0</v>
      </c>
      <c r="S100" s="227">
        <v>0</v>
      </c>
      <c r="T100" s="228">
        <f>S100*H100</f>
        <v>0</v>
      </c>
      <c r="AR100" s="21" t="s">
        <v>80</v>
      </c>
      <c r="AT100" s="21" t="s">
        <v>162</v>
      </c>
      <c r="AU100" s="21" t="s">
        <v>82</v>
      </c>
      <c r="AY100" s="21" t="s">
        <v>138</v>
      </c>
      <c r="BE100" s="212">
        <f>IF(N100="základní",J100,0)</f>
        <v>0</v>
      </c>
      <c r="BF100" s="212">
        <f>IF(N100="snížená",J100,0)</f>
        <v>0</v>
      </c>
      <c r="BG100" s="212">
        <f>IF(N100="zákl. přenesená",J100,0)</f>
        <v>0</v>
      </c>
      <c r="BH100" s="212">
        <f>IF(N100="sníž. přenesená",J100,0)</f>
        <v>0</v>
      </c>
      <c r="BI100" s="212">
        <f>IF(N100="nulová",J100,0)</f>
        <v>0</v>
      </c>
      <c r="BJ100" s="21" t="s">
        <v>80</v>
      </c>
      <c r="BK100" s="212">
        <f>ROUND(I100*H100,2)</f>
        <v>0</v>
      </c>
      <c r="BL100" s="21" t="s">
        <v>80</v>
      </c>
      <c r="BM100" s="21" t="s">
        <v>1289</v>
      </c>
    </row>
    <row r="101" spans="2:65" s="1" customFormat="1" ht="6.95" customHeight="1">
      <c r="B101" s="53"/>
      <c r="C101" s="54"/>
      <c r="D101" s="54"/>
      <c r="E101" s="54"/>
      <c r="F101" s="54"/>
      <c r="G101" s="54"/>
      <c r="H101" s="54"/>
      <c r="I101" s="145"/>
      <c r="J101" s="54"/>
      <c r="K101" s="54"/>
      <c r="L101" s="58"/>
    </row>
  </sheetData>
  <sheetProtection algorithmName="SHA-512" hashValue="fDOItzPKT7EJmmTVdLf0rxtwjtD51bI6jEv6M8BNoysqLFV7lyaTSyxMgX96oDIPo4k01ZUOljtbsBB6M0l45A==" saltValue="jC8Bb/zi52j2fDKKimeWn6Xg7z9K94AIWPqVWvE05EdkRekBezInU8v65ZERpl8BNKIZZozcGL6dqzCd9uaNSw==" spinCount="100000" sheet="1" objects="1" scenarios="1" formatColumns="0" formatRows="0" autoFilter="0"/>
  <autoFilter ref="C80:K100"/>
  <mergeCells count="10">
    <mergeCell ref="J51:J52"/>
    <mergeCell ref="E71:H71"/>
    <mergeCell ref="E73:H73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35" customWidth="1"/>
    <col min="2" max="2" width="1.6640625" style="235" customWidth="1"/>
    <col min="3" max="4" width="5" style="235" customWidth="1"/>
    <col min="5" max="5" width="11.6640625" style="235" customWidth="1"/>
    <col min="6" max="6" width="9.1640625" style="235" customWidth="1"/>
    <col min="7" max="7" width="5" style="235" customWidth="1"/>
    <col min="8" max="8" width="77.83203125" style="235" customWidth="1"/>
    <col min="9" max="10" width="20" style="235" customWidth="1"/>
    <col min="11" max="11" width="1.6640625" style="235" customWidth="1"/>
  </cols>
  <sheetData>
    <row r="1" spans="2:11" ht="37.5" customHeight="1"/>
    <row r="2" spans="2:11" ht="7.5" customHeight="1">
      <c r="B2" s="236"/>
      <c r="C2" s="237"/>
      <c r="D2" s="237"/>
      <c r="E2" s="237"/>
      <c r="F2" s="237"/>
      <c r="G2" s="237"/>
      <c r="H2" s="237"/>
      <c r="I2" s="237"/>
      <c r="J2" s="237"/>
      <c r="K2" s="238"/>
    </row>
    <row r="3" spans="2:11" s="12" customFormat="1" ht="45" customHeight="1">
      <c r="B3" s="239"/>
      <c r="C3" s="367" t="s">
        <v>1290</v>
      </c>
      <c r="D3" s="367"/>
      <c r="E3" s="367"/>
      <c r="F3" s="367"/>
      <c r="G3" s="367"/>
      <c r="H3" s="367"/>
      <c r="I3" s="367"/>
      <c r="J3" s="367"/>
      <c r="K3" s="240"/>
    </row>
    <row r="4" spans="2:11" ht="25.5" customHeight="1">
      <c r="B4" s="241"/>
      <c r="C4" s="371" t="s">
        <v>1291</v>
      </c>
      <c r="D4" s="371"/>
      <c r="E4" s="371"/>
      <c r="F4" s="371"/>
      <c r="G4" s="371"/>
      <c r="H4" s="371"/>
      <c r="I4" s="371"/>
      <c r="J4" s="371"/>
      <c r="K4" s="242"/>
    </row>
    <row r="5" spans="2:11" ht="5.25" customHeight="1">
      <c r="B5" s="241"/>
      <c r="C5" s="243"/>
      <c r="D5" s="243"/>
      <c r="E5" s="243"/>
      <c r="F5" s="243"/>
      <c r="G5" s="243"/>
      <c r="H5" s="243"/>
      <c r="I5" s="243"/>
      <c r="J5" s="243"/>
      <c r="K5" s="242"/>
    </row>
    <row r="6" spans="2:11" ht="15" customHeight="1">
      <c r="B6" s="241"/>
      <c r="C6" s="370" t="s">
        <v>1292</v>
      </c>
      <c r="D6" s="370"/>
      <c r="E6" s="370"/>
      <c r="F6" s="370"/>
      <c r="G6" s="370"/>
      <c r="H6" s="370"/>
      <c r="I6" s="370"/>
      <c r="J6" s="370"/>
      <c r="K6" s="242"/>
    </row>
    <row r="7" spans="2:11" ht="15" customHeight="1">
      <c r="B7" s="245"/>
      <c r="C7" s="370" t="s">
        <v>1293</v>
      </c>
      <c r="D7" s="370"/>
      <c r="E7" s="370"/>
      <c r="F7" s="370"/>
      <c r="G7" s="370"/>
      <c r="H7" s="370"/>
      <c r="I7" s="370"/>
      <c r="J7" s="370"/>
      <c r="K7" s="242"/>
    </row>
    <row r="8" spans="2:11" ht="12.75" customHeight="1">
      <c r="B8" s="245"/>
      <c r="C8" s="244"/>
      <c r="D8" s="244"/>
      <c r="E8" s="244"/>
      <c r="F8" s="244"/>
      <c r="G8" s="244"/>
      <c r="H8" s="244"/>
      <c r="I8" s="244"/>
      <c r="J8" s="244"/>
      <c r="K8" s="242"/>
    </row>
    <row r="9" spans="2:11" ht="15" customHeight="1">
      <c r="B9" s="245"/>
      <c r="C9" s="370" t="s">
        <v>1294</v>
      </c>
      <c r="D9" s="370"/>
      <c r="E9" s="370"/>
      <c r="F9" s="370"/>
      <c r="G9" s="370"/>
      <c r="H9" s="370"/>
      <c r="I9" s="370"/>
      <c r="J9" s="370"/>
      <c r="K9" s="242"/>
    </row>
    <row r="10" spans="2:11" ht="15" customHeight="1">
      <c r="B10" s="245"/>
      <c r="C10" s="244"/>
      <c r="D10" s="370" t="s">
        <v>1295</v>
      </c>
      <c r="E10" s="370"/>
      <c r="F10" s="370"/>
      <c r="G10" s="370"/>
      <c r="H10" s="370"/>
      <c r="I10" s="370"/>
      <c r="J10" s="370"/>
      <c r="K10" s="242"/>
    </row>
    <row r="11" spans="2:11" ht="15" customHeight="1">
      <c r="B11" s="245"/>
      <c r="C11" s="246"/>
      <c r="D11" s="370" t="s">
        <v>1296</v>
      </c>
      <c r="E11" s="370"/>
      <c r="F11" s="370"/>
      <c r="G11" s="370"/>
      <c r="H11" s="370"/>
      <c r="I11" s="370"/>
      <c r="J11" s="370"/>
      <c r="K11" s="242"/>
    </row>
    <row r="12" spans="2:11" ht="12.75" customHeight="1">
      <c r="B12" s="245"/>
      <c r="C12" s="246"/>
      <c r="D12" s="246"/>
      <c r="E12" s="246"/>
      <c r="F12" s="246"/>
      <c r="G12" s="246"/>
      <c r="H12" s="246"/>
      <c r="I12" s="246"/>
      <c r="J12" s="246"/>
      <c r="K12" s="242"/>
    </row>
    <row r="13" spans="2:11" ht="15" customHeight="1">
      <c r="B13" s="245"/>
      <c r="C13" s="246"/>
      <c r="D13" s="370" t="s">
        <v>1297</v>
      </c>
      <c r="E13" s="370"/>
      <c r="F13" s="370"/>
      <c r="G13" s="370"/>
      <c r="H13" s="370"/>
      <c r="I13" s="370"/>
      <c r="J13" s="370"/>
      <c r="K13" s="242"/>
    </row>
    <row r="14" spans="2:11" ht="15" customHeight="1">
      <c r="B14" s="245"/>
      <c r="C14" s="246"/>
      <c r="D14" s="370" t="s">
        <v>1298</v>
      </c>
      <c r="E14" s="370"/>
      <c r="F14" s="370"/>
      <c r="G14" s="370"/>
      <c r="H14" s="370"/>
      <c r="I14" s="370"/>
      <c r="J14" s="370"/>
      <c r="K14" s="242"/>
    </row>
    <row r="15" spans="2:11" ht="15" customHeight="1">
      <c r="B15" s="245"/>
      <c r="C15" s="246"/>
      <c r="D15" s="370" t="s">
        <v>1299</v>
      </c>
      <c r="E15" s="370"/>
      <c r="F15" s="370"/>
      <c r="G15" s="370"/>
      <c r="H15" s="370"/>
      <c r="I15" s="370"/>
      <c r="J15" s="370"/>
      <c r="K15" s="242"/>
    </row>
    <row r="16" spans="2:11" ht="15" customHeight="1">
      <c r="B16" s="245"/>
      <c r="C16" s="246"/>
      <c r="D16" s="246"/>
      <c r="E16" s="247" t="s">
        <v>94</v>
      </c>
      <c r="F16" s="370" t="s">
        <v>1300</v>
      </c>
      <c r="G16" s="370"/>
      <c r="H16" s="370"/>
      <c r="I16" s="370"/>
      <c r="J16" s="370"/>
      <c r="K16" s="242"/>
    </row>
    <row r="17" spans="2:11" ht="15" customHeight="1">
      <c r="B17" s="245"/>
      <c r="C17" s="246"/>
      <c r="D17" s="246"/>
      <c r="E17" s="247" t="s">
        <v>1301</v>
      </c>
      <c r="F17" s="370" t="s">
        <v>1302</v>
      </c>
      <c r="G17" s="370"/>
      <c r="H17" s="370"/>
      <c r="I17" s="370"/>
      <c r="J17" s="370"/>
      <c r="K17" s="242"/>
    </row>
    <row r="18" spans="2:11" ht="15" customHeight="1">
      <c r="B18" s="245"/>
      <c r="C18" s="246"/>
      <c r="D18" s="246"/>
      <c r="E18" s="247" t="s">
        <v>79</v>
      </c>
      <c r="F18" s="370" t="s">
        <v>1303</v>
      </c>
      <c r="G18" s="370"/>
      <c r="H18" s="370"/>
      <c r="I18" s="370"/>
      <c r="J18" s="370"/>
      <c r="K18" s="242"/>
    </row>
    <row r="19" spans="2:11" ht="15" customHeight="1">
      <c r="B19" s="245"/>
      <c r="C19" s="246"/>
      <c r="D19" s="246"/>
      <c r="E19" s="247" t="s">
        <v>102</v>
      </c>
      <c r="F19" s="370" t="s">
        <v>1304</v>
      </c>
      <c r="G19" s="370"/>
      <c r="H19" s="370"/>
      <c r="I19" s="370"/>
      <c r="J19" s="370"/>
      <c r="K19" s="242"/>
    </row>
    <row r="20" spans="2:11" ht="15" customHeight="1">
      <c r="B20" s="245"/>
      <c r="C20" s="246"/>
      <c r="D20" s="246"/>
      <c r="E20" s="247" t="s">
        <v>167</v>
      </c>
      <c r="F20" s="370" t="s">
        <v>168</v>
      </c>
      <c r="G20" s="370"/>
      <c r="H20" s="370"/>
      <c r="I20" s="370"/>
      <c r="J20" s="370"/>
      <c r="K20" s="242"/>
    </row>
    <row r="21" spans="2:11" ht="15" customHeight="1">
      <c r="B21" s="245"/>
      <c r="C21" s="246"/>
      <c r="D21" s="246"/>
      <c r="E21" s="247" t="s">
        <v>85</v>
      </c>
      <c r="F21" s="370" t="s">
        <v>1305</v>
      </c>
      <c r="G21" s="370"/>
      <c r="H21" s="370"/>
      <c r="I21" s="370"/>
      <c r="J21" s="370"/>
      <c r="K21" s="242"/>
    </row>
    <row r="22" spans="2:11" ht="12.75" customHeight="1">
      <c r="B22" s="245"/>
      <c r="C22" s="246"/>
      <c r="D22" s="246"/>
      <c r="E22" s="246"/>
      <c r="F22" s="246"/>
      <c r="G22" s="246"/>
      <c r="H22" s="246"/>
      <c r="I22" s="246"/>
      <c r="J22" s="246"/>
      <c r="K22" s="242"/>
    </row>
    <row r="23" spans="2:11" ht="15" customHeight="1">
      <c r="B23" s="245"/>
      <c r="C23" s="370" t="s">
        <v>1306</v>
      </c>
      <c r="D23" s="370"/>
      <c r="E23" s="370"/>
      <c r="F23" s="370"/>
      <c r="G23" s="370"/>
      <c r="H23" s="370"/>
      <c r="I23" s="370"/>
      <c r="J23" s="370"/>
      <c r="K23" s="242"/>
    </row>
    <row r="24" spans="2:11" ht="15" customHeight="1">
      <c r="B24" s="245"/>
      <c r="C24" s="370" t="s">
        <v>1307</v>
      </c>
      <c r="D24" s="370"/>
      <c r="E24" s="370"/>
      <c r="F24" s="370"/>
      <c r="G24" s="370"/>
      <c r="H24" s="370"/>
      <c r="I24" s="370"/>
      <c r="J24" s="370"/>
      <c r="K24" s="242"/>
    </row>
    <row r="25" spans="2:11" ht="15" customHeight="1">
      <c r="B25" s="245"/>
      <c r="C25" s="244"/>
      <c r="D25" s="370" t="s">
        <v>1308</v>
      </c>
      <c r="E25" s="370"/>
      <c r="F25" s="370"/>
      <c r="G25" s="370"/>
      <c r="H25" s="370"/>
      <c r="I25" s="370"/>
      <c r="J25" s="370"/>
      <c r="K25" s="242"/>
    </row>
    <row r="26" spans="2:11" ht="15" customHeight="1">
      <c r="B26" s="245"/>
      <c r="C26" s="246"/>
      <c r="D26" s="370" t="s">
        <v>1309</v>
      </c>
      <c r="E26" s="370"/>
      <c r="F26" s="370"/>
      <c r="G26" s="370"/>
      <c r="H26" s="370"/>
      <c r="I26" s="370"/>
      <c r="J26" s="370"/>
      <c r="K26" s="242"/>
    </row>
    <row r="27" spans="2:11" ht="12.75" customHeight="1">
      <c r="B27" s="245"/>
      <c r="C27" s="246"/>
      <c r="D27" s="246"/>
      <c r="E27" s="246"/>
      <c r="F27" s="246"/>
      <c r="G27" s="246"/>
      <c r="H27" s="246"/>
      <c r="I27" s="246"/>
      <c r="J27" s="246"/>
      <c r="K27" s="242"/>
    </row>
    <row r="28" spans="2:11" ht="15" customHeight="1">
      <c r="B28" s="245"/>
      <c r="C28" s="246"/>
      <c r="D28" s="370" t="s">
        <v>1310</v>
      </c>
      <c r="E28" s="370"/>
      <c r="F28" s="370"/>
      <c r="G28" s="370"/>
      <c r="H28" s="370"/>
      <c r="I28" s="370"/>
      <c r="J28" s="370"/>
      <c r="K28" s="242"/>
    </row>
    <row r="29" spans="2:11" ht="15" customHeight="1">
      <c r="B29" s="245"/>
      <c r="C29" s="246"/>
      <c r="D29" s="370" t="s">
        <v>1311</v>
      </c>
      <c r="E29" s="370"/>
      <c r="F29" s="370"/>
      <c r="G29" s="370"/>
      <c r="H29" s="370"/>
      <c r="I29" s="370"/>
      <c r="J29" s="370"/>
      <c r="K29" s="242"/>
    </row>
    <row r="30" spans="2:11" ht="12.75" customHeight="1">
      <c r="B30" s="245"/>
      <c r="C30" s="246"/>
      <c r="D30" s="246"/>
      <c r="E30" s="246"/>
      <c r="F30" s="246"/>
      <c r="G30" s="246"/>
      <c r="H30" s="246"/>
      <c r="I30" s="246"/>
      <c r="J30" s="246"/>
      <c r="K30" s="242"/>
    </row>
    <row r="31" spans="2:11" ht="15" customHeight="1">
      <c r="B31" s="245"/>
      <c r="C31" s="246"/>
      <c r="D31" s="370" t="s">
        <v>1312</v>
      </c>
      <c r="E31" s="370"/>
      <c r="F31" s="370"/>
      <c r="G31" s="370"/>
      <c r="H31" s="370"/>
      <c r="I31" s="370"/>
      <c r="J31" s="370"/>
      <c r="K31" s="242"/>
    </row>
    <row r="32" spans="2:11" ht="15" customHeight="1">
      <c r="B32" s="245"/>
      <c r="C32" s="246"/>
      <c r="D32" s="370" t="s">
        <v>1313</v>
      </c>
      <c r="E32" s="370"/>
      <c r="F32" s="370"/>
      <c r="G32" s="370"/>
      <c r="H32" s="370"/>
      <c r="I32" s="370"/>
      <c r="J32" s="370"/>
      <c r="K32" s="242"/>
    </row>
    <row r="33" spans="2:11" ht="15" customHeight="1">
      <c r="B33" s="245"/>
      <c r="C33" s="246"/>
      <c r="D33" s="370" t="s">
        <v>1314</v>
      </c>
      <c r="E33" s="370"/>
      <c r="F33" s="370"/>
      <c r="G33" s="370"/>
      <c r="H33" s="370"/>
      <c r="I33" s="370"/>
      <c r="J33" s="370"/>
      <c r="K33" s="242"/>
    </row>
    <row r="34" spans="2:11" ht="15" customHeight="1">
      <c r="B34" s="245"/>
      <c r="C34" s="246"/>
      <c r="D34" s="244"/>
      <c r="E34" s="248" t="s">
        <v>123</v>
      </c>
      <c r="F34" s="244"/>
      <c r="G34" s="370" t="s">
        <v>1315</v>
      </c>
      <c r="H34" s="370"/>
      <c r="I34" s="370"/>
      <c r="J34" s="370"/>
      <c r="K34" s="242"/>
    </row>
    <row r="35" spans="2:11" ht="30.75" customHeight="1">
      <c r="B35" s="245"/>
      <c r="C35" s="246"/>
      <c r="D35" s="244"/>
      <c r="E35" s="248" t="s">
        <v>1316</v>
      </c>
      <c r="F35" s="244"/>
      <c r="G35" s="370" t="s">
        <v>1317</v>
      </c>
      <c r="H35" s="370"/>
      <c r="I35" s="370"/>
      <c r="J35" s="370"/>
      <c r="K35" s="242"/>
    </row>
    <row r="36" spans="2:11" ht="15" customHeight="1">
      <c r="B36" s="245"/>
      <c r="C36" s="246"/>
      <c r="D36" s="244"/>
      <c r="E36" s="248" t="s">
        <v>54</v>
      </c>
      <c r="F36" s="244"/>
      <c r="G36" s="370" t="s">
        <v>1318</v>
      </c>
      <c r="H36" s="370"/>
      <c r="I36" s="370"/>
      <c r="J36" s="370"/>
      <c r="K36" s="242"/>
    </row>
    <row r="37" spans="2:11" ht="15" customHeight="1">
      <c r="B37" s="245"/>
      <c r="C37" s="246"/>
      <c r="D37" s="244"/>
      <c r="E37" s="248" t="s">
        <v>124</v>
      </c>
      <c r="F37" s="244"/>
      <c r="G37" s="370" t="s">
        <v>1319</v>
      </c>
      <c r="H37" s="370"/>
      <c r="I37" s="370"/>
      <c r="J37" s="370"/>
      <c r="K37" s="242"/>
    </row>
    <row r="38" spans="2:11" ht="15" customHeight="1">
      <c r="B38" s="245"/>
      <c r="C38" s="246"/>
      <c r="D38" s="244"/>
      <c r="E38" s="248" t="s">
        <v>125</v>
      </c>
      <c r="F38" s="244"/>
      <c r="G38" s="370" t="s">
        <v>1320</v>
      </c>
      <c r="H38" s="370"/>
      <c r="I38" s="370"/>
      <c r="J38" s="370"/>
      <c r="K38" s="242"/>
    </row>
    <row r="39" spans="2:11" ht="15" customHeight="1">
      <c r="B39" s="245"/>
      <c r="C39" s="246"/>
      <c r="D39" s="244"/>
      <c r="E39" s="248" t="s">
        <v>126</v>
      </c>
      <c r="F39" s="244"/>
      <c r="G39" s="370" t="s">
        <v>1321</v>
      </c>
      <c r="H39" s="370"/>
      <c r="I39" s="370"/>
      <c r="J39" s="370"/>
      <c r="K39" s="242"/>
    </row>
    <row r="40" spans="2:11" ht="15" customHeight="1">
      <c r="B40" s="245"/>
      <c r="C40" s="246"/>
      <c r="D40" s="244"/>
      <c r="E40" s="248" t="s">
        <v>1322</v>
      </c>
      <c r="F40" s="244"/>
      <c r="G40" s="370" t="s">
        <v>1323</v>
      </c>
      <c r="H40" s="370"/>
      <c r="I40" s="370"/>
      <c r="J40" s="370"/>
      <c r="K40" s="242"/>
    </row>
    <row r="41" spans="2:11" ht="15" customHeight="1">
      <c r="B41" s="245"/>
      <c r="C41" s="246"/>
      <c r="D41" s="244"/>
      <c r="E41" s="248"/>
      <c r="F41" s="244"/>
      <c r="G41" s="370" t="s">
        <v>1324</v>
      </c>
      <c r="H41" s="370"/>
      <c r="I41" s="370"/>
      <c r="J41" s="370"/>
      <c r="K41" s="242"/>
    </row>
    <row r="42" spans="2:11" ht="15" customHeight="1">
      <c r="B42" s="245"/>
      <c r="C42" s="246"/>
      <c r="D42" s="244"/>
      <c r="E42" s="248" t="s">
        <v>1325</v>
      </c>
      <c r="F42" s="244"/>
      <c r="G42" s="370" t="s">
        <v>1326</v>
      </c>
      <c r="H42" s="370"/>
      <c r="I42" s="370"/>
      <c r="J42" s="370"/>
      <c r="K42" s="242"/>
    </row>
    <row r="43" spans="2:11" ht="15" customHeight="1">
      <c r="B43" s="245"/>
      <c r="C43" s="246"/>
      <c r="D43" s="244"/>
      <c r="E43" s="248" t="s">
        <v>128</v>
      </c>
      <c r="F43" s="244"/>
      <c r="G43" s="370" t="s">
        <v>1327</v>
      </c>
      <c r="H43" s="370"/>
      <c r="I43" s="370"/>
      <c r="J43" s="370"/>
      <c r="K43" s="242"/>
    </row>
    <row r="44" spans="2:11" ht="12.75" customHeight="1">
      <c r="B44" s="245"/>
      <c r="C44" s="246"/>
      <c r="D44" s="244"/>
      <c r="E44" s="244"/>
      <c r="F44" s="244"/>
      <c r="G44" s="244"/>
      <c r="H44" s="244"/>
      <c r="I44" s="244"/>
      <c r="J44" s="244"/>
      <c r="K44" s="242"/>
    </row>
    <row r="45" spans="2:11" ht="15" customHeight="1">
      <c r="B45" s="245"/>
      <c r="C45" s="246"/>
      <c r="D45" s="370" t="s">
        <v>1328</v>
      </c>
      <c r="E45" s="370"/>
      <c r="F45" s="370"/>
      <c r="G45" s="370"/>
      <c r="H45" s="370"/>
      <c r="I45" s="370"/>
      <c r="J45" s="370"/>
      <c r="K45" s="242"/>
    </row>
    <row r="46" spans="2:11" ht="15" customHeight="1">
      <c r="B46" s="245"/>
      <c r="C46" s="246"/>
      <c r="D46" s="246"/>
      <c r="E46" s="370" t="s">
        <v>1329</v>
      </c>
      <c r="F46" s="370"/>
      <c r="G46" s="370"/>
      <c r="H46" s="370"/>
      <c r="I46" s="370"/>
      <c r="J46" s="370"/>
      <c r="K46" s="242"/>
    </row>
    <row r="47" spans="2:11" ht="15" customHeight="1">
      <c r="B47" s="245"/>
      <c r="C47" s="246"/>
      <c r="D47" s="246"/>
      <c r="E47" s="370" t="s">
        <v>1330</v>
      </c>
      <c r="F47" s="370"/>
      <c r="G47" s="370"/>
      <c r="H47" s="370"/>
      <c r="I47" s="370"/>
      <c r="J47" s="370"/>
      <c r="K47" s="242"/>
    </row>
    <row r="48" spans="2:11" ht="15" customHeight="1">
      <c r="B48" s="245"/>
      <c r="C48" s="246"/>
      <c r="D48" s="246"/>
      <c r="E48" s="370" t="s">
        <v>1331</v>
      </c>
      <c r="F48" s="370"/>
      <c r="G48" s="370"/>
      <c r="H48" s="370"/>
      <c r="I48" s="370"/>
      <c r="J48" s="370"/>
      <c r="K48" s="242"/>
    </row>
    <row r="49" spans="2:11" ht="15" customHeight="1">
      <c r="B49" s="245"/>
      <c r="C49" s="246"/>
      <c r="D49" s="370" t="s">
        <v>1332</v>
      </c>
      <c r="E49" s="370"/>
      <c r="F49" s="370"/>
      <c r="G49" s="370"/>
      <c r="H49" s="370"/>
      <c r="I49" s="370"/>
      <c r="J49" s="370"/>
      <c r="K49" s="242"/>
    </row>
    <row r="50" spans="2:11" ht="25.5" customHeight="1">
      <c r="B50" s="241"/>
      <c r="C50" s="371" t="s">
        <v>1333</v>
      </c>
      <c r="D50" s="371"/>
      <c r="E50" s="371"/>
      <c r="F50" s="371"/>
      <c r="G50" s="371"/>
      <c r="H50" s="371"/>
      <c r="I50" s="371"/>
      <c r="J50" s="371"/>
      <c r="K50" s="242"/>
    </row>
    <row r="51" spans="2:11" ht="5.25" customHeight="1">
      <c r="B51" s="241"/>
      <c r="C51" s="243"/>
      <c r="D51" s="243"/>
      <c r="E51" s="243"/>
      <c r="F51" s="243"/>
      <c r="G51" s="243"/>
      <c r="H51" s="243"/>
      <c r="I51" s="243"/>
      <c r="J51" s="243"/>
      <c r="K51" s="242"/>
    </row>
    <row r="52" spans="2:11" ht="15" customHeight="1">
      <c r="B52" s="241"/>
      <c r="C52" s="370" t="s">
        <v>1334</v>
      </c>
      <c r="D52" s="370"/>
      <c r="E52" s="370"/>
      <c r="F52" s="370"/>
      <c r="G52" s="370"/>
      <c r="H52" s="370"/>
      <c r="I52" s="370"/>
      <c r="J52" s="370"/>
      <c r="K52" s="242"/>
    </row>
    <row r="53" spans="2:11" ht="15" customHeight="1">
      <c r="B53" s="241"/>
      <c r="C53" s="370" t="s">
        <v>1335</v>
      </c>
      <c r="D53" s="370"/>
      <c r="E53" s="370"/>
      <c r="F53" s="370"/>
      <c r="G53" s="370"/>
      <c r="H53" s="370"/>
      <c r="I53" s="370"/>
      <c r="J53" s="370"/>
      <c r="K53" s="242"/>
    </row>
    <row r="54" spans="2:11" ht="12.75" customHeight="1">
      <c r="B54" s="241"/>
      <c r="C54" s="244"/>
      <c r="D54" s="244"/>
      <c r="E54" s="244"/>
      <c r="F54" s="244"/>
      <c r="G54" s="244"/>
      <c r="H54" s="244"/>
      <c r="I54" s="244"/>
      <c r="J54" s="244"/>
      <c r="K54" s="242"/>
    </row>
    <row r="55" spans="2:11" ht="15" customHeight="1">
      <c r="B55" s="241"/>
      <c r="C55" s="370" t="s">
        <v>1336</v>
      </c>
      <c r="D55" s="370"/>
      <c r="E55" s="370"/>
      <c r="F55" s="370"/>
      <c r="G55" s="370"/>
      <c r="H55" s="370"/>
      <c r="I55" s="370"/>
      <c r="J55" s="370"/>
      <c r="K55" s="242"/>
    </row>
    <row r="56" spans="2:11" ht="15" customHeight="1">
      <c r="B56" s="241"/>
      <c r="C56" s="246"/>
      <c r="D56" s="370" t="s">
        <v>1337</v>
      </c>
      <c r="E56" s="370"/>
      <c r="F56" s="370"/>
      <c r="G56" s="370"/>
      <c r="H56" s="370"/>
      <c r="I56" s="370"/>
      <c r="J56" s="370"/>
      <c r="K56" s="242"/>
    </row>
    <row r="57" spans="2:11" ht="15" customHeight="1">
      <c r="B57" s="241"/>
      <c r="C57" s="246"/>
      <c r="D57" s="370" t="s">
        <v>1338</v>
      </c>
      <c r="E57" s="370"/>
      <c r="F57" s="370"/>
      <c r="G57" s="370"/>
      <c r="H57" s="370"/>
      <c r="I57" s="370"/>
      <c r="J57" s="370"/>
      <c r="K57" s="242"/>
    </row>
    <row r="58" spans="2:11" ht="15" customHeight="1">
      <c r="B58" s="241"/>
      <c r="C58" s="246"/>
      <c r="D58" s="370" t="s">
        <v>1339</v>
      </c>
      <c r="E58" s="370"/>
      <c r="F58" s="370"/>
      <c r="G58" s="370"/>
      <c r="H58" s="370"/>
      <c r="I58" s="370"/>
      <c r="J58" s="370"/>
      <c r="K58" s="242"/>
    </row>
    <row r="59" spans="2:11" ht="15" customHeight="1">
      <c r="B59" s="241"/>
      <c r="C59" s="246"/>
      <c r="D59" s="370" t="s">
        <v>1340</v>
      </c>
      <c r="E59" s="370"/>
      <c r="F59" s="370"/>
      <c r="G59" s="370"/>
      <c r="H59" s="370"/>
      <c r="I59" s="370"/>
      <c r="J59" s="370"/>
      <c r="K59" s="242"/>
    </row>
    <row r="60" spans="2:11" ht="15" customHeight="1">
      <c r="B60" s="241"/>
      <c r="C60" s="246"/>
      <c r="D60" s="369" t="s">
        <v>1341</v>
      </c>
      <c r="E60" s="369"/>
      <c r="F60" s="369"/>
      <c r="G60" s="369"/>
      <c r="H60" s="369"/>
      <c r="I60" s="369"/>
      <c r="J60" s="369"/>
      <c r="K60" s="242"/>
    </row>
    <row r="61" spans="2:11" ht="15" customHeight="1">
      <c r="B61" s="241"/>
      <c r="C61" s="246"/>
      <c r="D61" s="370" t="s">
        <v>1342</v>
      </c>
      <c r="E61" s="370"/>
      <c r="F61" s="370"/>
      <c r="G61" s="370"/>
      <c r="H61" s="370"/>
      <c r="I61" s="370"/>
      <c r="J61" s="370"/>
      <c r="K61" s="242"/>
    </row>
    <row r="62" spans="2:11" ht="12.75" customHeight="1">
      <c r="B62" s="241"/>
      <c r="C62" s="246"/>
      <c r="D62" s="246"/>
      <c r="E62" s="249"/>
      <c r="F62" s="246"/>
      <c r="G62" s="246"/>
      <c r="H62" s="246"/>
      <c r="I62" s="246"/>
      <c r="J62" s="246"/>
      <c r="K62" s="242"/>
    </row>
    <row r="63" spans="2:11" ht="15" customHeight="1">
      <c r="B63" s="241"/>
      <c r="C63" s="246"/>
      <c r="D63" s="370" t="s">
        <v>1343</v>
      </c>
      <c r="E63" s="370"/>
      <c r="F63" s="370"/>
      <c r="G63" s="370"/>
      <c r="H63" s="370"/>
      <c r="I63" s="370"/>
      <c r="J63" s="370"/>
      <c r="K63" s="242"/>
    </row>
    <row r="64" spans="2:11" ht="15" customHeight="1">
      <c r="B64" s="241"/>
      <c r="C64" s="246"/>
      <c r="D64" s="369" t="s">
        <v>1344</v>
      </c>
      <c r="E64" s="369"/>
      <c r="F64" s="369"/>
      <c r="G64" s="369"/>
      <c r="H64" s="369"/>
      <c r="I64" s="369"/>
      <c r="J64" s="369"/>
      <c r="K64" s="242"/>
    </row>
    <row r="65" spans="2:11" ht="15" customHeight="1">
      <c r="B65" s="241"/>
      <c r="C65" s="246"/>
      <c r="D65" s="370" t="s">
        <v>1345</v>
      </c>
      <c r="E65" s="370"/>
      <c r="F65" s="370"/>
      <c r="G65" s="370"/>
      <c r="H65" s="370"/>
      <c r="I65" s="370"/>
      <c r="J65" s="370"/>
      <c r="K65" s="242"/>
    </row>
    <row r="66" spans="2:11" ht="15" customHeight="1">
      <c r="B66" s="241"/>
      <c r="C66" s="246"/>
      <c r="D66" s="370" t="s">
        <v>1346</v>
      </c>
      <c r="E66" s="370"/>
      <c r="F66" s="370"/>
      <c r="G66" s="370"/>
      <c r="H66" s="370"/>
      <c r="I66" s="370"/>
      <c r="J66" s="370"/>
      <c r="K66" s="242"/>
    </row>
    <row r="67" spans="2:11" ht="15" customHeight="1">
      <c r="B67" s="241"/>
      <c r="C67" s="246"/>
      <c r="D67" s="370" t="s">
        <v>1347</v>
      </c>
      <c r="E67" s="370"/>
      <c r="F67" s="370"/>
      <c r="G67" s="370"/>
      <c r="H67" s="370"/>
      <c r="I67" s="370"/>
      <c r="J67" s="370"/>
      <c r="K67" s="242"/>
    </row>
    <row r="68" spans="2:11" ht="15" customHeight="1">
      <c r="B68" s="241"/>
      <c r="C68" s="246"/>
      <c r="D68" s="370" t="s">
        <v>1348</v>
      </c>
      <c r="E68" s="370"/>
      <c r="F68" s="370"/>
      <c r="G68" s="370"/>
      <c r="H68" s="370"/>
      <c r="I68" s="370"/>
      <c r="J68" s="370"/>
      <c r="K68" s="242"/>
    </row>
    <row r="69" spans="2:11" ht="12.75" customHeight="1">
      <c r="B69" s="250"/>
      <c r="C69" s="251"/>
      <c r="D69" s="251"/>
      <c r="E69" s="251"/>
      <c r="F69" s="251"/>
      <c r="G69" s="251"/>
      <c r="H69" s="251"/>
      <c r="I69" s="251"/>
      <c r="J69" s="251"/>
      <c r="K69" s="252"/>
    </row>
    <row r="70" spans="2:11" ht="18.75" customHeight="1">
      <c r="B70" s="253"/>
      <c r="C70" s="253"/>
      <c r="D70" s="253"/>
      <c r="E70" s="253"/>
      <c r="F70" s="253"/>
      <c r="G70" s="253"/>
      <c r="H70" s="253"/>
      <c r="I70" s="253"/>
      <c r="J70" s="253"/>
      <c r="K70" s="254"/>
    </row>
    <row r="71" spans="2:11" ht="18.75" customHeight="1">
      <c r="B71" s="254"/>
      <c r="C71" s="254"/>
      <c r="D71" s="254"/>
      <c r="E71" s="254"/>
      <c r="F71" s="254"/>
      <c r="G71" s="254"/>
      <c r="H71" s="254"/>
      <c r="I71" s="254"/>
      <c r="J71" s="254"/>
      <c r="K71" s="254"/>
    </row>
    <row r="72" spans="2:11" ht="7.5" customHeight="1">
      <c r="B72" s="255"/>
      <c r="C72" s="256"/>
      <c r="D72" s="256"/>
      <c r="E72" s="256"/>
      <c r="F72" s="256"/>
      <c r="G72" s="256"/>
      <c r="H72" s="256"/>
      <c r="I72" s="256"/>
      <c r="J72" s="256"/>
      <c r="K72" s="257"/>
    </row>
    <row r="73" spans="2:11" ht="45" customHeight="1">
      <c r="B73" s="258"/>
      <c r="C73" s="368" t="s">
        <v>108</v>
      </c>
      <c r="D73" s="368"/>
      <c r="E73" s="368"/>
      <c r="F73" s="368"/>
      <c r="G73" s="368"/>
      <c r="H73" s="368"/>
      <c r="I73" s="368"/>
      <c r="J73" s="368"/>
      <c r="K73" s="259"/>
    </row>
    <row r="74" spans="2:11" ht="17.25" customHeight="1">
      <c r="B74" s="258"/>
      <c r="C74" s="260" t="s">
        <v>1349</v>
      </c>
      <c r="D74" s="260"/>
      <c r="E74" s="260"/>
      <c r="F74" s="260" t="s">
        <v>1350</v>
      </c>
      <c r="G74" s="261"/>
      <c r="H74" s="260" t="s">
        <v>124</v>
      </c>
      <c r="I74" s="260" t="s">
        <v>58</v>
      </c>
      <c r="J74" s="260" t="s">
        <v>1351</v>
      </c>
      <c r="K74" s="259"/>
    </row>
    <row r="75" spans="2:11" ht="17.25" customHeight="1">
      <c r="B75" s="258"/>
      <c r="C75" s="262" t="s">
        <v>1352</v>
      </c>
      <c r="D75" s="262"/>
      <c r="E75" s="262"/>
      <c r="F75" s="263" t="s">
        <v>1353</v>
      </c>
      <c r="G75" s="264"/>
      <c r="H75" s="262"/>
      <c r="I75" s="262"/>
      <c r="J75" s="262" t="s">
        <v>1354</v>
      </c>
      <c r="K75" s="259"/>
    </row>
    <row r="76" spans="2:11" ht="5.25" customHeight="1">
      <c r="B76" s="258"/>
      <c r="C76" s="265"/>
      <c r="D76" s="265"/>
      <c r="E76" s="265"/>
      <c r="F76" s="265"/>
      <c r="G76" s="266"/>
      <c r="H76" s="265"/>
      <c r="I76" s="265"/>
      <c r="J76" s="265"/>
      <c r="K76" s="259"/>
    </row>
    <row r="77" spans="2:11" ht="15" customHeight="1">
      <c r="B77" s="258"/>
      <c r="C77" s="248" t="s">
        <v>54</v>
      </c>
      <c r="D77" s="265"/>
      <c r="E77" s="265"/>
      <c r="F77" s="267" t="s">
        <v>1355</v>
      </c>
      <c r="G77" s="266"/>
      <c r="H77" s="248" t="s">
        <v>1356</v>
      </c>
      <c r="I77" s="248" t="s">
        <v>1357</v>
      </c>
      <c r="J77" s="248">
        <v>20</v>
      </c>
      <c r="K77" s="259"/>
    </row>
    <row r="78" spans="2:11" ht="15" customHeight="1">
      <c r="B78" s="258"/>
      <c r="C78" s="248" t="s">
        <v>1358</v>
      </c>
      <c r="D78" s="248"/>
      <c r="E78" s="248"/>
      <c r="F78" s="267" t="s">
        <v>1355</v>
      </c>
      <c r="G78" s="266"/>
      <c r="H78" s="248" t="s">
        <v>1359</v>
      </c>
      <c r="I78" s="248" t="s">
        <v>1357</v>
      </c>
      <c r="J78" s="248">
        <v>120</v>
      </c>
      <c r="K78" s="259"/>
    </row>
    <row r="79" spans="2:11" ht="15" customHeight="1">
      <c r="B79" s="268"/>
      <c r="C79" s="248" t="s">
        <v>1360</v>
      </c>
      <c r="D79" s="248"/>
      <c r="E79" s="248"/>
      <c r="F79" s="267" t="s">
        <v>1361</v>
      </c>
      <c r="G79" s="266"/>
      <c r="H79" s="248" t="s">
        <v>1362</v>
      </c>
      <c r="I79" s="248" t="s">
        <v>1357</v>
      </c>
      <c r="J79" s="248">
        <v>50</v>
      </c>
      <c r="K79" s="259"/>
    </row>
    <row r="80" spans="2:11" ht="15" customHeight="1">
      <c r="B80" s="268"/>
      <c r="C80" s="248" t="s">
        <v>1363</v>
      </c>
      <c r="D80" s="248"/>
      <c r="E80" s="248"/>
      <c r="F80" s="267" t="s">
        <v>1355</v>
      </c>
      <c r="G80" s="266"/>
      <c r="H80" s="248" t="s">
        <v>1364</v>
      </c>
      <c r="I80" s="248" t="s">
        <v>1365</v>
      </c>
      <c r="J80" s="248"/>
      <c r="K80" s="259"/>
    </row>
    <row r="81" spans="2:11" ht="15" customHeight="1">
      <c r="B81" s="268"/>
      <c r="C81" s="269" t="s">
        <v>1366</v>
      </c>
      <c r="D81" s="269"/>
      <c r="E81" s="269"/>
      <c r="F81" s="270" t="s">
        <v>1361</v>
      </c>
      <c r="G81" s="269"/>
      <c r="H81" s="269" t="s">
        <v>1367</v>
      </c>
      <c r="I81" s="269" t="s">
        <v>1357</v>
      </c>
      <c r="J81" s="269">
        <v>15</v>
      </c>
      <c r="K81" s="259"/>
    </row>
    <row r="82" spans="2:11" ht="15" customHeight="1">
      <c r="B82" s="268"/>
      <c r="C82" s="269" t="s">
        <v>1368</v>
      </c>
      <c r="D82" s="269"/>
      <c r="E82" s="269"/>
      <c r="F82" s="270" t="s">
        <v>1361</v>
      </c>
      <c r="G82" s="269"/>
      <c r="H82" s="269" t="s">
        <v>1369</v>
      </c>
      <c r="I82" s="269" t="s">
        <v>1357</v>
      </c>
      <c r="J82" s="269">
        <v>15</v>
      </c>
      <c r="K82" s="259"/>
    </row>
    <row r="83" spans="2:11" ht="15" customHeight="1">
      <c r="B83" s="268"/>
      <c r="C83" s="269" t="s">
        <v>1370</v>
      </c>
      <c r="D83" s="269"/>
      <c r="E83" s="269"/>
      <c r="F83" s="270" t="s">
        <v>1361</v>
      </c>
      <c r="G83" s="269"/>
      <c r="H83" s="269" t="s">
        <v>1371</v>
      </c>
      <c r="I83" s="269" t="s">
        <v>1357</v>
      </c>
      <c r="J83" s="269">
        <v>20</v>
      </c>
      <c r="K83" s="259"/>
    </row>
    <row r="84" spans="2:11" ht="15" customHeight="1">
      <c r="B84" s="268"/>
      <c r="C84" s="269" t="s">
        <v>1372</v>
      </c>
      <c r="D84" s="269"/>
      <c r="E84" s="269"/>
      <c r="F84" s="270" t="s">
        <v>1361</v>
      </c>
      <c r="G84" s="269"/>
      <c r="H84" s="269" t="s">
        <v>1373</v>
      </c>
      <c r="I84" s="269" t="s">
        <v>1357</v>
      </c>
      <c r="J84" s="269">
        <v>20</v>
      </c>
      <c r="K84" s="259"/>
    </row>
    <row r="85" spans="2:11" ht="15" customHeight="1">
      <c r="B85" s="268"/>
      <c r="C85" s="248" t="s">
        <v>1374</v>
      </c>
      <c r="D85" s="248"/>
      <c r="E85" s="248"/>
      <c r="F85" s="267" t="s">
        <v>1361</v>
      </c>
      <c r="G85" s="266"/>
      <c r="H85" s="248" t="s">
        <v>1375</v>
      </c>
      <c r="I85" s="248" t="s">
        <v>1357</v>
      </c>
      <c r="J85" s="248">
        <v>50</v>
      </c>
      <c r="K85" s="259"/>
    </row>
    <row r="86" spans="2:11" ht="15" customHeight="1">
      <c r="B86" s="268"/>
      <c r="C86" s="248" t="s">
        <v>1376</v>
      </c>
      <c r="D86" s="248"/>
      <c r="E86" s="248"/>
      <c r="F86" s="267" t="s">
        <v>1361</v>
      </c>
      <c r="G86" s="266"/>
      <c r="H86" s="248" t="s">
        <v>1377</v>
      </c>
      <c r="I86" s="248" t="s">
        <v>1357</v>
      </c>
      <c r="J86" s="248">
        <v>20</v>
      </c>
      <c r="K86" s="259"/>
    </row>
    <row r="87" spans="2:11" ht="15" customHeight="1">
      <c r="B87" s="268"/>
      <c r="C87" s="248" t="s">
        <v>1378</v>
      </c>
      <c r="D87" s="248"/>
      <c r="E87" s="248"/>
      <c r="F87" s="267" t="s">
        <v>1361</v>
      </c>
      <c r="G87" s="266"/>
      <c r="H87" s="248" t="s">
        <v>1379</v>
      </c>
      <c r="I87" s="248" t="s">
        <v>1357</v>
      </c>
      <c r="J87" s="248">
        <v>20</v>
      </c>
      <c r="K87" s="259"/>
    </row>
    <row r="88" spans="2:11" ht="15" customHeight="1">
      <c r="B88" s="268"/>
      <c r="C88" s="248" t="s">
        <v>1380</v>
      </c>
      <c r="D88" s="248"/>
      <c r="E88" s="248"/>
      <c r="F88" s="267" t="s">
        <v>1361</v>
      </c>
      <c r="G88" s="266"/>
      <c r="H88" s="248" t="s">
        <v>1381</v>
      </c>
      <c r="I88" s="248" t="s">
        <v>1357</v>
      </c>
      <c r="J88" s="248">
        <v>50</v>
      </c>
      <c r="K88" s="259"/>
    </row>
    <row r="89" spans="2:11" ht="15" customHeight="1">
      <c r="B89" s="268"/>
      <c r="C89" s="248" t="s">
        <v>1382</v>
      </c>
      <c r="D89" s="248"/>
      <c r="E89" s="248"/>
      <c r="F89" s="267" t="s">
        <v>1361</v>
      </c>
      <c r="G89" s="266"/>
      <c r="H89" s="248" t="s">
        <v>1382</v>
      </c>
      <c r="I89" s="248" t="s">
        <v>1357</v>
      </c>
      <c r="J89" s="248">
        <v>50</v>
      </c>
      <c r="K89" s="259"/>
    </row>
    <row r="90" spans="2:11" ht="15" customHeight="1">
      <c r="B90" s="268"/>
      <c r="C90" s="248" t="s">
        <v>129</v>
      </c>
      <c r="D90" s="248"/>
      <c r="E90" s="248"/>
      <c r="F90" s="267" t="s">
        <v>1361</v>
      </c>
      <c r="G90" s="266"/>
      <c r="H90" s="248" t="s">
        <v>1383</v>
      </c>
      <c r="I90" s="248" t="s">
        <v>1357</v>
      </c>
      <c r="J90" s="248">
        <v>255</v>
      </c>
      <c r="K90" s="259"/>
    </row>
    <row r="91" spans="2:11" ht="15" customHeight="1">
      <c r="B91" s="268"/>
      <c r="C91" s="248" t="s">
        <v>1384</v>
      </c>
      <c r="D91" s="248"/>
      <c r="E91" s="248"/>
      <c r="F91" s="267" t="s">
        <v>1355</v>
      </c>
      <c r="G91" s="266"/>
      <c r="H91" s="248" t="s">
        <v>1385</v>
      </c>
      <c r="I91" s="248" t="s">
        <v>1386</v>
      </c>
      <c r="J91" s="248"/>
      <c r="K91" s="259"/>
    </row>
    <row r="92" spans="2:11" ht="15" customHeight="1">
      <c r="B92" s="268"/>
      <c r="C92" s="248" t="s">
        <v>1387</v>
      </c>
      <c r="D92" s="248"/>
      <c r="E92" s="248"/>
      <c r="F92" s="267" t="s">
        <v>1355</v>
      </c>
      <c r="G92" s="266"/>
      <c r="H92" s="248" t="s">
        <v>1388</v>
      </c>
      <c r="I92" s="248" t="s">
        <v>1389</v>
      </c>
      <c r="J92" s="248"/>
      <c r="K92" s="259"/>
    </row>
    <row r="93" spans="2:11" ht="15" customHeight="1">
      <c r="B93" s="268"/>
      <c r="C93" s="248" t="s">
        <v>1390</v>
      </c>
      <c r="D93" s="248"/>
      <c r="E93" s="248"/>
      <c r="F93" s="267" t="s">
        <v>1355</v>
      </c>
      <c r="G93" s="266"/>
      <c r="H93" s="248" t="s">
        <v>1390</v>
      </c>
      <c r="I93" s="248" t="s">
        <v>1389</v>
      </c>
      <c r="J93" s="248"/>
      <c r="K93" s="259"/>
    </row>
    <row r="94" spans="2:11" ht="15" customHeight="1">
      <c r="B94" s="268"/>
      <c r="C94" s="248" t="s">
        <v>39</v>
      </c>
      <c r="D94" s="248"/>
      <c r="E94" s="248"/>
      <c r="F94" s="267" t="s">
        <v>1355</v>
      </c>
      <c r="G94" s="266"/>
      <c r="H94" s="248" t="s">
        <v>1391</v>
      </c>
      <c r="I94" s="248" t="s">
        <v>1389</v>
      </c>
      <c r="J94" s="248"/>
      <c r="K94" s="259"/>
    </row>
    <row r="95" spans="2:11" ht="15" customHeight="1">
      <c r="B95" s="268"/>
      <c r="C95" s="248" t="s">
        <v>49</v>
      </c>
      <c r="D95" s="248"/>
      <c r="E95" s="248"/>
      <c r="F95" s="267" t="s">
        <v>1355</v>
      </c>
      <c r="G95" s="266"/>
      <c r="H95" s="248" t="s">
        <v>1392</v>
      </c>
      <c r="I95" s="248" t="s">
        <v>1389</v>
      </c>
      <c r="J95" s="248"/>
      <c r="K95" s="259"/>
    </row>
    <row r="96" spans="2:11" ht="15" customHeight="1">
      <c r="B96" s="271"/>
      <c r="C96" s="272"/>
      <c r="D96" s="272"/>
      <c r="E96" s="272"/>
      <c r="F96" s="272"/>
      <c r="G96" s="272"/>
      <c r="H96" s="272"/>
      <c r="I96" s="272"/>
      <c r="J96" s="272"/>
      <c r="K96" s="273"/>
    </row>
    <row r="97" spans="2:11" ht="18.75" customHeight="1">
      <c r="B97" s="274"/>
      <c r="C97" s="275"/>
      <c r="D97" s="275"/>
      <c r="E97" s="275"/>
      <c r="F97" s="275"/>
      <c r="G97" s="275"/>
      <c r="H97" s="275"/>
      <c r="I97" s="275"/>
      <c r="J97" s="275"/>
      <c r="K97" s="274"/>
    </row>
    <row r="98" spans="2:11" ht="18.75" customHeight="1">
      <c r="B98" s="254"/>
      <c r="C98" s="254"/>
      <c r="D98" s="254"/>
      <c r="E98" s="254"/>
      <c r="F98" s="254"/>
      <c r="G98" s="254"/>
      <c r="H98" s="254"/>
      <c r="I98" s="254"/>
      <c r="J98" s="254"/>
      <c r="K98" s="254"/>
    </row>
    <row r="99" spans="2:11" ht="7.5" customHeight="1">
      <c r="B99" s="255"/>
      <c r="C99" s="256"/>
      <c r="D99" s="256"/>
      <c r="E99" s="256"/>
      <c r="F99" s="256"/>
      <c r="G99" s="256"/>
      <c r="H99" s="256"/>
      <c r="I99" s="256"/>
      <c r="J99" s="256"/>
      <c r="K99" s="257"/>
    </row>
    <row r="100" spans="2:11" ht="45" customHeight="1">
      <c r="B100" s="258"/>
      <c r="C100" s="368" t="s">
        <v>1393</v>
      </c>
      <c r="D100" s="368"/>
      <c r="E100" s="368"/>
      <c r="F100" s="368"/>
      <c r="G100" s="368"/>
      <c r="H100" s="368"/>
      <c r="I100" s="368"/>
      <c r="J100" s="368"/>
      <c r="K100" s="259"/>
    </row>
    <row r="101" spans="2:11" ht="17.25" customHeight="1">
      <c r="B101" s="258"/>
      <c r="C101" s="260" t="s">
        <v>1349</v>
      </c>
      <c r="D101" s="260"/>
      <c r="E101" s="260"/>
      <c r="F101" s="260" t="s">
        <v>1350</v>
      </c>
      <c r="G101" s="261"/>
      <c r="H101" s="260" t="s">
        <v>124</v>
      </c>
      <c r="I101" s="260" t="s">
        <v>58</v>
      </c>
      <c r="J101" s="260" t="s">
        <v>1351</v>
      </c>
      <c r="K101" s="259"/>
    </row>
    <row r="102" spans="2:11" ht="17.25" customHeight="1">
      <c r="B102" s="258"/>
      <c r="C102" s="262" t="s">
        <v>1352</v>
      </c>
      <c r="D102" s="262"/>
      <c r="E102" s="262"/>
      <c r="F102" s="263" t="s">
        <v>1353</v>
      </c>
      <c r="G102" s="264"/>
      <c r="H102" s="262"/>
      <c r="I102" s="262"/>
      <c r="J102" s="262" t="s">
        <v>1354</v>
      </c>
      <c r="K102" s="259"/>
    </row>
    <row r="103" spans="2:11" ht="5.25" customHeight="1">
      <c r="B103" s="258"/>
      <c r="C103" s="260"/>
      <c r="D103" s="260"/>
      <c r="E103" s="260"/>
      <c r="F103" s="260"/>
      <c r="G103" s="276"/>
      <c r="H103" s="260"/>
      <c r="I103" s="260"/>
      <c r="J103" s="260"/>
      <c r="K103" s="259"/>
    </row>
    <row r="104" spans="2:11" ht="15" customHeight="1">
      <c r="B104" s="258"/>
      <c r="C104" s="248" t="s">
        <v>54</v>
      </c>
      <c r="D104" s="265"/>
      <c r="E104" s="265"/>
      <c r="F104" s="267" t="s">
        <v>1355</v>
      </c>
      <c r="G104" s="276"/>
      <c r="H104" s="248" t="s">
        <v>1394</v>
      </c>
      <c r="I104" s="248" t="s">
        <v>1357</v>
      </c>
      <c r="J104" s="248">
        <v>20</v>
      </c>
      <c r="K104" s="259"/>
    </row>
    <row r="105" spans="2:11" ht="15" customHeight="1">
      <c r="B105" s="258"/>
      <c r="C105" s="248" t="s">
        <v>1358</v>
      </c>
      <c r="D105" s="248"/>
      <c r="E105" s="248"/>
      <c r="F105" s="267" t="s">
        <v>1355</v>
      </c>
      <c r="G105" s="248"/>
      <c r="H105" s="248" t="s">
        <v>1394</v>
      </c>
      <c r="I105" s="248" t="s">
        <v>1357</v>
      </c>
      <c r="J105" s="248">
        <v>120</v>
      </c>
      <c r="K105" s="259"/>
    </row>
    <row r="106" spans="2:11" ht="15" customHeight="1">
      <c r="B106" s="268"/>
      <c r="C106" s="248" t="s">
        <v>1360</v>
      </c>
      <c r="D106" s="248"/>
      <c r="E106" s="248"/>
      <c r="F106" s="267" t="s">
        <v>1361</v>
      </c>
      <c r="G106" s="248"/>
      <c r="H106" s="248" t="s">
        <v>1394</v>
      </c>
      <c r="I106" s="248" t="s">
        <v>1357</v>
      </c>
      <c r="J106" s="248">
        <v>50</v>
      </c>
      <c r="K106" s="259"/>
    </row>
    <row r="107" spans="2:11" ht="15" customHeight="1">
      <c r="B107" s="268"/>
      <c r="C107" s="248" t="s">
        <v>1363</v>
      </c>
      <c r="D107" s="248"/>
      <c r="E107" s="248"/>
      <c r="F107" s="267" t="s">
        <v>1355</v>
      </c>
      <c r="G107" s="248"/>
      <c r="H107" s="248" t="s">
        <v>1394</v>
      </c>
      <c r="I107" s="248" t="s">
        <v>1365</v>
      </c>
      <c r="J107" s="248"/>
      <c r="K107" s="259"/>
    </row>
    <row r="108" spans="2:11" ht="15" customHeight="1">
      <c r="B108" s="268"/>
      <c r="C108" s="248" t="s">
        <v>1374</v>
      </c>
      <c r="D108" s="248"/>
      <c r="E108" s="248"/>
      <c r="F108" s="267" t="s">
        <v>1361</v>
      </c>
      <c r="G108" s="248"/>
      <c r="H108" s="248" t="s">
        <v>1394</v>
      </c>
      <c r="I108" s="248" t="s">
        <v>1357</v>
      </c>
      <c r="J108" s="248">
        <v>50</v>
      </c>
      <c r="K108" s="259"/>
    </row>
    <row r="109" spans="2:11" ht="15" customHeight="1">
      <c r="B109" s="268"/>
      <c r="C109" s="248" t="s">
        <v>1382</v>
      </c>
      <c r="D109" s="248"/>
      <c r="E109" s="248"/>
      <c r="F109" s="267" t="s">
        <v>1361</v>
      </c>
      <c r="G109" s="248"/>
      <c r="H109" s="248" t="s">
        <v>1394</v>
      </c>
      <c r="I109" s="248" t="s">
        <v>1357</v>
      </c>
      <c r="J109" s="248">
        <v>50</v>
      </c>
      <c r="K109" s="259"/>
    </row>
    <row r="110" spans="2:11" ht="15" customHeight="1">
      <c r="B110" s="268"/>
      <c r="C110" s="248" t="s">
        <v>1380</v>
      </c>
      <c r="D110" s="248"/>
      <c r="E110" s="248"/>
      <c r="F110" s="267" t="s">
        <v>1361</v>
      </c>
      <c r="G110" s="248"/>
      <c r="H110" s="248" t="s">
        <v>1394</v>
      </c>
      <c r="I110" s="248" t="s">
        <v>1357</v>
      </c>
      <c r="J110" s="248">
        <v>50</v>
      </c>
      <c r="K110" s="259"/>
    </row>
    <row r="111" spans="2:11" ht="15" customHeight="1">
      <c r="B111" s="268"/>
      <c r="C111" s="248" t="s">
        <v>54</v>
      </c>
      <c r="D111" s="248"/>
      <c r="E111" s="248"/>
      <c r="F111" s="267" t="s">
        <v>1355</v>
      </c>
      <c r="G111" s="248"/>
      <c r="H111" s="248" t="s">
        <v>1395</v>
      </c>
      <c r="I111" s="248" t="s">
        <v>1357</v>
      </c>
      <c r="J111" s="248">
        <v>20</v>
      </c>
      <c r="K111" s="259"/>
    </row>
    <row r="112" spans="2:11" ht="15" customHeight="1">
      <c r="B112" s="268"/>
      <c r="C112" s="248" t="s">
        <v>1396</v>
      </c>
      <c r="D112" s="248"/>
      <c r="E112" s="248"/>
      <c r="F112" s="267" t="s">
        <v>1355</v>
      </c>
      <c r="G112" s="248"/>
      <c r="H112" s="248" t="s">
        <v>1397</v>
      </c>
      <c r="I112" s="248" t="s">
        <v>1357</v>
      </c>
      <c r="J112" s="248">
        <v>120</v>
      </c>
      <c r="K112" s="259"/>
    </row>
    <row r="113" spans="2:11" ht="15" customHeight="1">
      <c r="B113" s="268"/>
      <c r="C113" s="248" t="s">
        <v>39</v>
      </c>
      <c r="D113" s="248"/>
      <c r="E113" s="248"/>
      <c r="F113" s="267" t="s">
        <v>1355</v>
      </c>
      <c r="G113" s="248"/>
      <c r="H113" s="248" t="s">
        <v>1398</v>
      </c>
      <c r="I113" s="248" t="s">
        <v>1389</v>
      </c>
      <c r="J113" s="248"/>
      <c r="K113" s="259"/>
    </row>
    <row r="114" spans="2:11" ht="15" customHeight="1">
      <c r="B114" s="268"/>
      <c r="C114" s="248" t="s">
        <v>49</v>
      </c>
      <c r="D114" s="248"/>
      <c r="E114" s="248"/>
      <c r="F114" s="267" t="s">
        <v>1355</v>
      </c>
      <c r="G114" s="248"/>
      <c r="H114" s="248" t="s">
        <v>1399</v>
      </c>
      <c r="I114" s="248" t="s">
        <v>1389</v>
      </c>
      <c r="J114" s="248"/>
      <c r="K114" s="259"/>
    </row>
    <row r="115" spans="2:11" ht="15" customHeight="1">
      <c r="B115" s="268"/>
      <c r="C115" s="248" t="s">
        <v>58</v>
      </c>
      <c r="D115" s="248"/>
      <c r="E115" s="248"/>
      <c r="F115" s="267" t="s">
        <v>1355</v>
      </c>
      <c r="G115" s="248"/>
      <c r="H115" s="248" t="s">
        <v>1400</v>
      </c>
      <c r="I115" s="248" t="s">
        <v>1401</v>
      </c>
      <c r="J115" s="248"/>
      <c r="K115" s="259"/>
    </row>
    <row r="116" spans="2:11" ht="15" customHeight="1">
      <c r="B116" s="271"/>
      <c r="C116" s="277"/>
      <c r="D116" s="277"/>
      <c r="E116" s="277"/>
      <c r="F116" s="277"/>
      <c r="G116" s="277"/>
      <c r="H116" s="277"/>
      <c r="I116" s="277"/>
      <c r="J116" s="277"/>
      <c r="K116" s="273"/>
    </row>
    <row r="117" spans="2:11" ht="18.75" customHeight="1">
      <c r="B117" s="278"/>
      <c r="C117" s="244"/>
      <c r="D117" s="244"/>
      <c r="E117" s="244"/>
      <c r="F117" s="279"/>
      <c r="G117" s="244"/>
      <c r="H117" s="244"/>
      <c r="I117" s="244"/>
      <c r="J117" s="244"/>
      <c r="K117" s="278"/>
    </row>
    <row r="118" spans="2:11" ht="18.75" customHeight="1">
      <c r="B118" s="254"/>
      <c r="C118" s="254"/>
      <c r="D118" s="254"/>
      <c r="E118" s="254"/>
      <c r="F118" s="254"/>
      <c r="G118" s="254"/>
      <c r="H118" s="254"/>
      <c r="I118" s="254"/>
      <c r="J118" s="254"/>
      <c r="K118" s="254"/>
    </row>
    <row r="119" spans="2:11" ht="7.5" customHeight="1">
      <c r="B119" s="280"/>
      <c r="C119" s="281"/>
      <c r="D119" s="281"/>
      <c r="E119" s="281"/>
      <c r="F119" s="281"/>
      <c r="G119" s="281"/>
      <c r="H119" s="281"/>
      <c r="I119" s="281"/>
      <c r="J119" s="281"/>
      <c r="K119" s="282"/>
    </row>
    <row r="120" spans="2:11" ht="45" customHeight="1">
      <c r="B120" s="283"/>
      <c r="C120" s="367" t="s">
        <v>1402</v>
      </c>
      <c r="D120" s="367"/>
      <c r="E120" s="367"/>
      <c r="F120" s="367"/>
      <c r="G120" s="367"/>
      <c r="H120" s="367"/>
      <c r="I120" s="367"/>
      <c r="J120" s="367"/>
      <c r="K120" s="284"/>
    </row>
    <row r="121" spans="2:11" ht="17.25" customHeight="1">
      <c r="B121" s="285"/>
      <c r="C121" s="260" t="s">
        <v>1349</v>
      </c>
      <c r="D121" s="260"/>
      <c r="E121" s="260"/>
      <c r="F121" s="260" t="s">
        <v>1350</v>
      </c>
      <c r="G121" s="261"/>
      <c r="H121" s="260" t="s">
        <v>124</v>
      </c>
      <c r="I121" s="260" t="s">
        <v>58</v>
      </c>
      <c r="J121" s="260" t="s">
        <v>1351</v>
      </c>
      <c r="K121" s="286"/>
    </row>
    <row r="122" spans="2:11" ht="17.25" customHeight="1">
      <c r="B122" s="285"/>
      <c r="C122" s="262" t="s">
        <v>1352</v>
      </c>
      <c r="D122" s="262"/>
      <c r="E122" s="262"/>
      <c r="F122" s="263" t="s">
        <v>1353</v>
      </c>
      <c r="G122" s="264"/>
      <c r="H122" s="262"/>
      <c r="I122" s="262"/>
      <c r="J122" s="262" t="s">
        <v>1354</v>
      </c>
      <c r="K122" s="286"/>
    </row>
    <row r="123" spans="2:11" ht="5.25" customHeight="1">
      <c r="B123" s="287"/>
      <c r="C123" s="265"/>
      <c r="D123" s="265"/>
      <c r="E123" s="265"/>
      <c r="F123" s="265"/>
      <c r="G123" s="248"/>
      <c r="H123" s="265"/>
      <c r="I123" s="265"/>
      <c r="J123" s="265"/>
      <c r="K123" s="288"/>
    </row>
    <row r="124" spans="2:11" ht="15" customHeight="1">
      <c r="B124" s="287"/>
      <c r="C124" s="248" t="s">
        <v>1358</v>
      </c>
      <c r="D124" s="265"/>
      <c r="E124" s="265"/>
      <c r="F124" s="267" t="s">
        <v>1355</v>
      </c>
      <c r="G124" s="248"/>
      <c r="H124" s="248" t="s">
        <v>1394</v>
      </c>
      <c r="I124" s="248" t="s">
        <v>1357</v>
      </c>
      <c r="J124" s="248">
        <v>120</v>
      </c>
      <c r="K124" s="289"/>
    </row>
    <row r="125" spans="2:11" ht="15" customHeight="1">
      <c r="B125" s="287"/>
      <c r="C125" s="248" t="s">
        <v>1403</v>
      </c>
      <c r="D125" s="248"/>
      <c r="E125" s="248"/>
      <c r="F125" s="267" t="s">
        <v>1355</v>
      </c>
      <c r="G125" s="248"/>
      <c r="H125" s="248" t="s">
        <v>1404</v>
      </c>
      <c r="I125" s="248" t="s">
        <v>1357</v>
      </c>
      <c r="J125" s="248" t="s">
        <v>1405</v>
      </c>
      <c r="K125" s="289"/>
    </row>
    <row r="126" spans="2:11" ht="15" customHeight="1">
      <c r="B126" s="287"/>
      <c r="C126" s="248" t="s">
        <v>85</v>
      </c>
      <c r="D126" s="248"/>
      <c r="E126" s="248"/>
      <c r="F126" s="267" t="s">
        <v>1355</v>
      </c>
      <c r="G126" s="248"/>
      <c r="H126" s="248" t="s">
        <v>1406</v>
      </c>
      <c r="I126" s="248" t="s">
        <v>1357</v>
      </c>
      <c r="J126" s="248" t="s">
        <v>1405</v>
      </c>
      <c r="K126" s="289"/>
    </row>
    <row r="127" spans="2:11" ht="15" customHeight="1">
      <c r="B127" s="287"/>
      <c r="C127" s="248" t="s">
        <v>1366</v>
      </c>
      <c r="D127" s="248"/>
      <c r="E127" s="248"/>
      <c r="F127" s="267" t="s">
        <v>1361</v>
      </c>
      <c r="G127" s="248"/>
      <c r="H127" s="248" t="s">
        <v>1367</v>
      </c>
      <c r="I127" s="248" t="s">
        <v>1357</v>
      </c>
      <c r="J127" s="248">
        <v>15</v>
      </c>
      <c r="K127" s="289"/>
    </row>
    <row r="128" spans="2:11" ht="15" customHeight="1">
      <c r="B128" s="287"/>
      <c r="C128" s="269" t="s">
        <v>1368</v>
      </c>
      <c r="D128" s="269"/>
      <c r="E128" s="269"/>
      <c r="F128" s="270" t="s">
        <v>1361</v>
      </c>
      <c r="G128" s="269"/>
      <c r="H128" s="269" t="s">
        <v>1369</v>
      </c>
      <c r="I128" s="269" t="s">
        <v>1357</v>
      </c>
      <c r="J128" s="269">
        <v>15</v>
      </c>
      <c r="K128" s="289"/>
    </row>
    <row r="129" spans="2:11" ht="15" customHeight="1">
      <c r="B129" s="287"/>
      <c r="C129" s="269" t="s">
        <v>1370</v>
      </c>
      <c r="D129" s="269"/>
      <c r="E129" s="269"/>
      <c r="F129" s="270" t="s">
        <v>1361</v>
      </c>
      <c r="G129" s="269"/>
      <c r="H129" s="269" t="s">
        <v>1371</v>
      </c>
      <c r="I129" s="269" t="s">
        <v>1357</v>
      </c>
      <c r="J129" s="269">
        <v>20</v>
      </c>
      <c r="K129" s="289"/>
    </row>
    <row r="130" spans="2:11" ht="15" customHeight="1">
      <c r="B130" s="287"/>
      <c r="C130" s="269" t="s">
        <v>1372</v>
      </c>
      <c r="D130" s="269"/>
      <c r="E130" s="269"/>
      <c r="F130" s="270" t="s">
        <v>1361</v>
      </c>
      <c r="G130" s="269"/>
      <c r="H130" s="269" t="s">
        <v>1373</v>
      </c>
      <c r="I130" s="269" t="s">
        <v>1357</v>
      </c>
      <c r="J130" s="269">
        <v>20</v>
      </c>
      <c r="K130" s="289"/>
    </row>
    <row r="131" spans="2:11" ht="15" customHeight="1">
      <c r="B131" s="287"/>
      <c r="C131" s="248" t="s">
        <v>1360</v>
      </c>
      <c r="D131" s="248"/>
      <c r="E131" s="248"/>
      <c r="F131" s="267" t="s">
        <v>1361</v>
      </c>
      <c r="G131" s="248"/>
      <c r="H131" s="248" t="s">
        <v>1394</v>
      </c>
      <c r="I131" s="248" t="s">
        <v>1357</v>
      </c>
      <c r="J131" s="248">
        <v>50</v>
      </c>
      <c r="K131" s="289"/>
    </row>
    <row r="132" spans="2:11" ht="15" customHeight="1">
      <c r="B132" s="287"/>
      <c r="C132" s="248" t="s">
        <v>1374</v>
      </c>
      <c r="D132" s="248"/>
      <c r="E132" s="248"/>
      <c r="F132" s="267" t="s">
        <v>1361</v>
      </c>
      <c r="G132" s="248"/>
      <c r="H132" s="248" t="s">
        <v>1394</v>
      </c>
      <c r="I132" s="248" t="s">
        <v>1357</v>
      </c>
      <c r="J132" s="248">
        <v>50</v>
      </c>
      <c r="K132" s="289"/>
    </row>
    <row r="133" spans="2:11" ht="15" customHeight="1">
      <c r="B133" s="287"/>
      <c r="C133" s="248" t="s">
        <v>1380</v>
      </c>
      <c r="D133" s="248"/>
      <c r="E133" s="248"/>
      <c r="F133" s="267" t="s">
        <v>1361</v>
      </c>
      <c r="G133" s="248"/>
      <c r="H133" s="248" t="s">
        <v>1394</v>
      </c>
      <c r="I133" s="248" t="s">
        <v>1357</v>
      </c>
      <c r="J133" s="248">
        <v>50</v>
      </c>
      <c r="K133" s="289"/>
    </row>
    <row r="134" spans="2:11" ht="15" customHeight="1">
      <c r="B134" s="287"/>
      <c r="C134" s="248" t="s">
        <v>1382</v>
      </c>
      <c r="D134" s="248"/>
      <c r="E134" s="248"/>
      <c r="F134" s="267" t="s">
        <v>1361</v>
      </c>
      <c r="G134" s="248"/>
      <c r="H134" s="248" t="s">
        <v>1394</v>
      </c>
      <c r="I134" s="248" t="s">
        <v>1357</v>
      </c>
      <c r="J134" s="248">
        <v>50</v>
      </c>
      <c r="K134" s="289"/>
    </row>
    <row r="135" spans="2:11" ht="15" customHeight="1">
      <c r="B135" s="287"/>
      <c r="C135" s="248" t="s">
        <v>129</v>
      </c>
      <c r="D135" s="248"/>
      <c r="E135" s="248"/>
      <c r="F135" s="267" t="s">
        <v>1361</v>
      </c>
      <c r="G135" s="248"/>
      <c r="H135" s="248" t="s">
        <v>1407</v>
      </c>
      <c r="I135" s="248" t="s">
        <v>1357</v>
      </c>
      <c r="J135" s="248">
        <v>255</v>
      </c>
      <c r="K135" s="289"/>
    </row>
    <row r="136" spans="2:11" ht="15" customHeight="1">
      <c r="B136" s="287"/>
      <c r="C136" s="248" t="s">
        <v>1384</v>
      </c>
      <c r="D136" s="248"/>
      <c r="E136" s="248"/>
      <c r="F136" s="267" t="s">
        <v>1355</v>
      </c>
      <c r="G136" s="248"/>
      <c r="H136" s="248" t="s">
        <v>1408</v>
      </c>
      <c r="I136" s="248" t="s">
        <v>1386</v>
      </c>
      <c r="J136" s="248"/>
      <c r="K136" s="289"/>
    </row>
    <row r="137" spans="2:11" ht="15" customHeight="1">
      <c r="B137" s="287"/>
      <c r="C137" s="248" t="s">
        <v>1387</v>
      </c>
      <c r="D137" s="248"/>
      <c r="E137" s="248"/>
      <c r="F137" s="267" t="s">
        <v>1355</v>
      </c>
      <c r="G137" s="248"/>
      <c r="H137" s="248" t="s">
        <v>1409</v>
      </c>
      <c r="I137" s="248" t="s">
        <v>1389</v>
      </c>
      <c r="J137" s="248"/>
      <c r="K137" s="289"/>
    </row>
    <row r="138" spans="2:11" ht="15" customHeight="1">
      <c r="B138" s="287"/>
      <c r="C138" s="248" t="s">
        <v>1390</v>
      </c>
      <c r="D138" s="248"/>
      <c r="E138" s="248"/>
      <c r="F138" s="267" t="s">
        <v>1355</v>
      </c>
      <c r="G138" s="248"/>
      <c r="H138" s="248" t="s">
        <v>1390</v>
      </c>
      <c r="I138" s="248" t="s">
        <v>1389</v>
      </c>
      <c r="J138" s="248"/>
      <c r="K138" s="289"/>
    </row>
    <row r="139" spans="2:11" ht="15" customHeight="1">
      <c r="B139" s="287"/>
      <c r="C139" s="248" t="s">
        <v>39</v>
      </c>
      <c r="D139" s="248"/>
      <c r="E139" s="248"/>
      <c r="F139" s="267" t="s">
        <v>1355</v>
      </c>
      <c r="G139" s="248"/>
      <c r="H139" s="248" t="s">
        <v>1410</v>
      </c>
      <c r="I139" s="248" t="s">
        <v>1389</v>
      </c>
      <c r="J139" s="248"/>
      <c r="K139" s="289"/>
    </row>
    <row r="140" spans="2:11" ht="15" customHeight="1">
      <c r="B140" s="287"/>
      <c r="C140" s="248" t="s">
        <v>1411</v>
      </c>
      <c r="D140" s="248"/>
      <c r="E140" s="248"/>
      <c r="F140" s="267" t="s">
        <v>1355</v>
      </c>
      <c r="G140" s="248"/>
      <c r="H140" s="248" t="s">
        <v>1412</v>
      </c>
      <c r="I140" s="248" t="s">
        <v>1389</v>
      </c>
      <c r="J140" s="248"/>
      <c r="K140" s="289"/>
    </row>
    <row r="141" spans="2:11" ht="15" customHeight="1">
      <c r="B141" s="290"/>
      <c r="C141" s="291"/>
      <c r="D141" s="291"/>
      <c r="E141" s="291"/>
      <c r="F141" s="291"/>
      <c r="G141" s="291"/>
      <c r="H141" s="291"/>
      <c r="I141" s="291"/>
      <c r="J141" s="291"/>
      <c r="K141" s="292"/>
    </row>
    <row r="142" spans="2:11" ht="18.75" customHeight="1">
      <c r="B142" s="244"/>
      <c r="C142" s="244"/>
      <c r="D142" s="244"/>
      <c r="E142" s="244"/>
      <c r="F142" s="279"/>
      <c r="G142" s="244"/>
      <c r="H142" s="244"/>
      <c r="I142" s="244"/>
      <c r="J142" s="244"/>
      <c r="K142" s="244"/>
    </row>
    <row r="143" spans="2:11" ht="18.75" customHeight="1">
      <c r="B143" s="254"/>
      <c r="C143" s="254"/>
      <c r="D143" s="254"/>
      <c r="E143" s="254"/>
      <c r="F143" s="254"/>
      <c r="G143" s="254"/>
      <c r="H143" s="254"/>
      <c r="I143" s="254"/>
      <c r="J143" s="254"/>
      <c r="K143" s="254"/>
    </row>
    <row r="144" spans="2:11" ht="7.5" customHeight="1">
      <c r="B144" s="255"/>
      <c r="C144" s="256"/>
      <c r="D144" s="256"/>
      <c r="E144" s="256"/>
      <c r="F144" s="256"/>
      <c r="G144" s="256"/>
      <c r="H144" s="256"/>
      <c r="I144" s="256"/>
      <c r="J144" s="256"/>
      <c r="K144" s="257"/>
    </row>
    <row r="145" spans="2:11" ht="45" customHeight="1">
      <c r="B145" s="258"/>
      <c r="C145" s="368" t="s">
        <v>1413</v>
      </c>
      <c r="D145" s="368"/>
      <c r="E145" s="368"/>
      <c r="F145" s="368"/>
      <c r="G145" s="368"/>
      <c r="H145" s="368"/>
      <c r="I145" s="368"/>
      <c r="J145" s="368"/>
      <c r="K145" s="259"/>
    </row>
    <row r="146" spans="2:11" ht="17.25" customHeight="1">
      <c r="B146" s="258"/>
      <c r="C146" s="260" t="s">
        <v>1349</v>
      </c>
      <c r="D146" s="260"/>
      <c r="E146" s="260"/>
      <c r="F146" s="260" t="s">
        <v>1350</v>
      </c>
      <c r="G146" s="261"/>
      <c r="H146" s="260" t="s">
        <v>124</v>
      </c>
      <c r="I146" s="260" t="s">
        <v>58</v>
      </c>
      <c r="J146" s="260" t="s">
        <v>1351</v>
      </c>
      <c r="K146" s="259"/>
    </row>
    <row r="147" spans="2:11" ht="17.25" customHeight="1">
      <c r="B147" s="258"/>
      <c r="C147" s="262" t="s">
        <v>1352</v>
      </c>
      <c r="D147" s="262"/>
      <c r="E147" s="262"/>
      <c r="F147" s="263" t="s">
        <v>1353</v>
      </c>
      <c r="G147" s="264"/>
      <c r="H147" s="262"/>
      <c r="I147" s="262"/>
      <c r="J147" s="262" t="s">
        <v>1354</v>
      </c>
      <c r="K147" s="259"/>
    </row>
    <row r="148" spans="2:11" ht="5.25" customHeight="1">
      <c r="B148" s="268"/>
      <c r="C148" s="265"/>
      <c r="D148" s="265"/>
      <c r="E148" s="265"/>
      <c r="F148" s="265"/>
      <c r="G148" s="266"/>
      <c r="H148" s="265"/>
      <c r="I148" s="265"/>
      <c r="J148" s="265"/>
      <c r="K148" s="289"/>
    </row>
    <row r="149" spans="2:11" ht="15" customHeight="1">
      <c r="B149" s="268"/>
      <c r="C149" s="293" t="s">
        <v>1358</v>
      </c>
      <c r="D149" s="248"/>
      <c r="E149" s="248"/>
      <c r="F149" s="294" t="s">
        <v>1355</v>
      </c>
      <c r="G149" s="248"/>
      <c r="H149" s="293" t="s">
        <v>1394</v>
      </c>
      <c r="I149" s="293" t="s">
        <v>1357</v>
      </c>
      <c r="J149" s="293">
        <v>120</v>
      </c>
      <c r="K149" s="289"/>
    </row>
    <row r="150" spans="2:11" ht="15" customHeight="1">
      <c r="B150" s="268"/>
      <c r="C150" s="293" t="s">
        <v>1403</v>
      </c>
      <c r="D150" s="248"/>
      <c r="E150" s="248"/>
      <c r="F150" s="294" t="s">
        <v>1355</v>
      </c>
      <c r="G150" s="248"/>
      <c r="H150" s="293" t="s">
        <v>1414</v>
      </c>
      <c r="I150" s="293" t="s">
        <v>1357</v>
      </c>
      <c r="J150" s="293" t="s">
        <v>1405</v>
      </c>
      <c r="K150" s="289"/>
    </row>
    <row r="151" spans="2:11" ht="15" customHeight="1">
      <c r="B151" s="268"/>
      <c r="C151" s="293" t="s">
        <v>85</v>
      </c>
      <c r="D151" s="248"/>
      <c r="E151" s="248"/>
      <c r="F151" s="294" t="s">
        <v>1355</v>
      </c>
      <c r="G151" s="248"/>
      <c r="H151" s="293" t="s">
        <v>1415</v>
      </c>
      <c r="I151" s="293" t="s">
        <v>1357</v>
      </c>
      <c r="J151" s="293" t="s">
        <v>1405</v>
      </c>
      <c r="K151" s="289"/>
    </row>
    <row r="152" spans="2:11" ht="15" customHeight="1">
      <c r="B152" s="268"/>
      <c r="C152" s="293" t="s">
        <v>1360</v>
      </c>
      <c r="D152" s="248"/>
      <c r="E152" s="248"/>
      <c r="F152" s="294" t="s">
        <v>1361</v>
      </c>
      <c r="G152" s="248"/>
      <c r="H152" s="293" t="s">
        <v>1394</v>
      </c>
      <c r="I152" s="293" t="s">
        <v>1357</v>
      </c>
      <c r="J152" s="293">
        <v>50</v>
      </c>
      <c r="K152" s="289"/>
    </row>
    <row r="153" spans="2:11" ht="15" customHeight="1">
      <c r="B153" s="268"/>
      <c r="C153" s="293" t="s">
        <v>1363</v>
      </c>
      <c r="D153" s="248"/>
      <c r="E153" s="248"/>
      <c r="F153" s="294" t="s">
        <v>1355</v>
      </c>
      <c r="G153" s="248"/>
      <c r="H153" s="293" t="s">
        <v>1394</v>
      </c>
      <c r="I153" s="293" t="s">
        <v>1365</v>
      </c>
      <c r="J153" s="293"/>
      <c r="K153" s="289"/>
    </row>
    <row r="154" spans="2:11" ht="15" customHeight="1">
      <c r="B154" s="268"/>
      <c r="C154" s="293" t="s">
        <v>1374</v>
      </c>
      <c r="D154" s="248"/>
      <c r="E154" s="248"/>
      <c r="F154" s="294" t="s">
        <v>1361</v>
      </c>
      <c r="G154" s="248"/>
      <c r="H154" s="293" t="s">
        <v>1394</v>
      </c>
      <c r="I154" s="293" t="s">
        <v>1357</v>
      </c>
      <c r="J154" s="293">
        <v>50</v>
      </c>
      <c r="K154" s="289"/>
    </row>
    <row r="155" spans="2:11" ht="15" customHeight="1">
      <c r="B155" s="268"/>
      <c r="C155" s="293" t="s">
        <v>1382</v>
      </c>
      <c r="D155" s="248"/>
      <c r="E155" s="248"/>
      <c r="F155" s="294" t="s">
        <v>1361</v>
      </c>
      <c r="G155" s="248"/>
      <c r="H155" s="293" t="s">
        <v>1394</v>
      </c>
      <c r="I155" s="293" t="s">
        <v>1357</v>
      </c>
      <c r="J155" s="293">
        <v>50</v>
      </c>
      <c r="K155" s="289"/>
    </row>
    <row r="156" spans="2:11" ht="15" customHeight="1">
      <c r="B156" s="268"/>
      <c r="C156" s="293" t="s">
        <v>1380</v>
      </c>
      <c r="D156" s="248"/>
      <c r="E156" s="248"/>
      <c r="F156" s="294" t="s">
        <v>1361</v>
      </c>
      <c r="G156" s="248"/>
      <c r="H156" s="293" t="s">
        <v>1394</v>
      </c>
      <c r="I156" s="293" t="s">
        <v>1357</v>
      </c>
      <c r="J156" s="293">
        <v>50</v>
      </c>
      <c r="K156" s="289"/>
    </row>
    <row r="157" spans="2:11" ht="15" customHeight="1">
      <c r="B157" s="268"/>
      <c r="C157" s="293" t="s">
        <v>115</v>
      </c>
      <c r="D157" s="248"/>
      <c r="E157" s="248"/>
      <c r="F157" s="294" t="s">
        <v>1355</v>
      </c>
      <c r="G157" s="248"/>
      <c r="H157" s="293" t="s">
        <v>1416</v>
      </c>
      <c r="I157" s="293" t="s">
        <v>1357</v>
      </c>
      <c r="J157" s="293" t="s">
        <v>1417</v>
      </c>
      <c r="K157" s="289"/>
    </row>
    <row r="158" spans="2:11" ht="15" customHeight="1">
      <c r="B158" s="268"/>
      <c r="C158" s="293" t="s">
        <v>1418</v>
      </c>
      <c r="D158" s="248"/>
      <c r="E158" s="248"/>
      <c r="F158" s="294" t="s">
        <v>1355</v>
      </c>
      <c r="G158" s="248"/>
      <c r="H158" s="293" t="s">
        <v>1419</v>
      </c>
      <c r="I158" s="293" t="s">
        <v>1389</v>
      </c>
      <c r="J158" s="293"/>
      <c r="K158" s="289"/>
    </row>
    <row r="159" spans="2:11" ht="15" customHeight="1">
      <c r="B159" s="295"/>
      <c r="C159" s="277"/>
      <c r="D159" s="277"/>
      <c r="E159" s="277"/>
      <c r="F159" s="277"/>
      <c r="G159" s="277"/>
      <c r="H159" s="277"/>
      <c r="I159" s="277"/>
      <c r="J159" s="277"/>
      <c r="K159" s="296"/>
    </row>
    <row r="160" spans="2:11" ht="18.75" customHeight="1">
      <c r="B160" s="244"/>
      <c r="C160" s="248"/>
      <c r="D160" s="248"/>
      <c r="E160" s="248"/>
      <c r="F160" s="267"/>
      <c r="G160" s="248"/>
      <c r="H160" s="248"/>
      <c r="I160" s="248"/>
      <c r="J160" s="248"/>
      <c r="K160" s="244"/>
    </row>
    <row r="161" spans="2:11" ht="18.75" customHeight="1">
      <c r="B161" s="254"/>
      <c r="C161" s="254"/>
      <c r="D161" s="254"/>
      <c r="E161" s="254"/>
      <c r="F161" s="254"/>
      <c r="G161" s="254"/>
      <c r="H161" s="254"/>
      <c r="I161" s="254"/>
      <c r="J161" s="254"/>
      <c r="K161" s="254"/>
    </row>
    <row r="162" spans="2:11" ht="7.5" customHeight="1">
      <c r="B162" s="236"/>
      <c r="C162" s="237"/>
      <c r="D162" s="237"/>
      <c r="E162" s="237"/>
      <c r="F162" s="237"/>
      <c r="G162" s="237"/>
      <c r="H162" s="237"/>
      <c r="I162" s="237"/>
      <c r="J162" s="237"/>
      <c r="K162" s="238"/>
    </row>
    <row r="163" spans="2:11" ht="45" customHeight="1">
      <c r="B163" s="239"/>
      <c r="C163" s="367" t="s">
        <v>1420</v>
      </c>
      <c r="D163" s="367"/>
      <c r="E163" s="367"/>
      <c r="F163" s="367"/>
      <c r="G163" s="367"/>
      <c r="H163" s="367"/>
      <c r="I163" s="367"/>
      <c r="J163" s="367"/>
      <c r="K163" s="240"/>
    </row>
    <row r="164" spans="2:11" ht="17.25" customHeight="1">
      <c r="B164" s="239"/>
      <c r="C164" s="260" t="s">
        <v>1349</v>
      </c>
      <c r="D164" s="260"/>
      <c r="E164" s="260"/>
      <c r="F164" s="260" t="s">
        <v>1350</v>
      </c>
      <c r="G164" s="297"/>
      <c r="H164" s="298" t="s">
        <v>124</v>
      </c>
      <c r="I164" s="298" t="s">
        <v>58</v>
      </c>
      <c r="J164" s="260" t="s">
        <v>1351</v>
      </c>
      <c r="K164" s="240"/>
    </row>
    <row r="165" spans="2:11" ht="17.25" customHeight="1">
      <c r="B165" s="241"/>
      <c r="C165" s="262" t="s">
        <v>1352</v>
      </c>
      <c r="D165" s="262"/>
      <c r="E165" s="262"/>
      <c r="F165" s="263" t="s">
        <v>1353</v>
      </c>
      <c r="G165" s="299"/>
      <c r="H165" s="300"/>
      <c r="I165" s="300"/>
      <c r="J165" s="262" t="s">
        <v>1354</v>
      </c>
      <c r="K165" s="242"/>
    </row>
    <row r="166" spans="2:11" ht="5.25" customHeight="1">
      <c r="B166" s="268"/>
      <c r="C166" s="265"/>
      <c r="D166" s="265"/>
      <c r="E166" s="265"/>
      <c r="F166" s="265"/>
      <c r="G166" s="266"/>
      <c r="H166" s="265"/>
      <c r="I166" s="265"/>
      <c r="J166" s="265"/>
      <c r="K166" s="289"/>
    </row>
    <row r="167" spans="2:11" ht="15" customHeight="1">
      <c r="B167" s="268"/>
      <c r="C167" s="248" t="s">
        <v>1358</v>
      </c>
      <c r="D167" s="248"/>
      <c r="E167" s="248"/>
      <c r="F167" s="267" t="s">
        <v>1355</v>
      </c>
      <c r="G167" s="248"/>
      <c r="H167" s="248" t="s">
        <v>1394</v>
      </c>
      <c r="I167" s="248" t="s">
        <v>1357</v>
      </c>
      <c r="J167" s="248">
        <v>120</v>
      </c>
      <c r="K167" s="289"/>
    </row>
    <row r="168" spans="2:11" ht="15" customHeight="1">
      <c r="B168" s="268"/>
      <c r="C168" s="248" t="s">
        <v>1403</v>
      </c>
      <c r="D168" s="248"/>
      <c r="E168" s="248"/>
      <c r="F168" s="267" t="s">
        <v>1355</v>
      </c>
      <c r="G168" s="248"/>
      <c r="H168" s="248" t="s">
        <v>1404</v>
      </c>
      <c r="I168" s="248" t="s">
        <v>1357</v>
      </c>
      <c r="J168" s="248" t="s">
        <v>1405</v>
      </c>
      <c r="K168" s="289"/>
    </row>
    <row r="169" spans="2:11" ht="15" customHeight="1">
      <c r="B169" s="268"/>
      <c r="C169" s="248" t="s">
        <v>85</v>
      </c>
      <c r="D169" s="248"/>
      <c r="E169" s="248"/>
      <c r="F169" s="267" t="s">
        <v>1355</v>
      </c>
      <c r="G169" s="248"/>
      <c r="H169" s="248" t="s">
        <v>1421</v>
      </c>
      <c r="I169" s="248" t="s">
        <v>1357</v>
      </c>
      <c r="J169" s="248" t="s">
        <v>1405</v>
      </c>
      <c r="K169" s="289"/>
    </row>
    <row r="170" spans="2:11" ht="15" customHeight="1">
      <c r="B170" s="268"/>
      <c r="C170" s="248" t="s">
        <v>1360</v>
      </c>
      <c r="D170" s="248"/>
      <c r="E170" s="248"/>
      <c r="F170" s="267" t="s">
        <v>1361</v>
      </c>
      <c r="G170" s="248"/>
      <c r="H170" s="248" t="s">
        <v>1421</v>
      </c>
      <c r="I170" s="248" t="s">
        <v>1357</v>
      </c>
      <c r="J170" s="248">
        <v>50</v>
      </c>
      <c r="K170" s="289"/>
    </row>
    <row r="171" spans="2:11" ht="15" customHeight="1">
      <c r="B171" s="268"/>
      <c r="C171" s="248" t="s">
        <v>1363</v>
      </c>
      <c r="D171" s="248"/>
      <c r="E171" s="248"/>
      <c r="F171" s="267" t="s">
        <v>1355</v>
      </c>
      <c r="G171" s="248"/>
      <c r="H171" s="248" t="s">
        <v>1421</v>
      </c>
      <c r="I171" s="248" t="s">
        <v>1365</v>
      </c>
      <c r="J171" s="248"/>
      <c r="K171" s="289"/>
    </row>
    <row r="172" spans="2:11" ht="15" customHeight="1">
      <c r="B172" s="268"/>
      <c r="C172" s="248" t="s">
        <v>1374</v>
      </c>
      <c r="D172" s="248"/>
      <c r="E172" s="248"/>
      <c r="F172" s="267" t="s">
        <v>1361</v>
      </c>
      <c r="G172" s="248"/>
      <c r="H172" s="248" t="s">
        <v>1421</v>
      </c>
      <c r="I172" s="248" t="s">
        <v>1357</v>
      </c>
      <c r="J172" s="248">
        <v>50</v>
      </c>
      <c r="K172" s="289"/>
    </row>
    <row r="173" spans="2:11" ht="15" customHeight="1">
      <c r="B173" s="268"/>
      <c r="C173" s="248" t="s">
        <v>1382</v>
      </c>
      <c r="D173" s="248"/>
      <c r="E173" s="248"/>
      <c r="F173" s="267" t="s">
        <v>1361</v>
      </c>
      <c r="G173" s="248"/>
      <c r="H173" s="248" t="s">
        <v>1421</v>
      </c>
      <c r="I173" s="248" t="s">
        <v>1357</v>
      </c>
      <c r="J173" s="248">
        <v>50</v>
      </c>
      <c r="K173" s="289"/>
    </row>
    <row r="174" spans="2:11" ht="15" customHeight="1">
      <c r="B174" s="268"/>
      <c r="C174" s="248" t="s">
        <v>1380</v>
      </c>
      <c r="D174" s="248"/>
      <c r="E174" s="248"/>
      <c r="F174" s="267" t="s">
        <v>1361</v>
      </c>
      <c r="G174" s="248"/>
      <c r="H174" s="248" t="s">
        <v>1421</v>
      </c>
      <c r="I174" s="248" t="s">
        <v>1357</v>
      </c>
      <c r="J174" s="248">
        <v>50</v>
      </c>
      <c r="K174" s="289"/>
    </row>
    <row r="175" spans="2:11" ht="15" customHeight="1">
      <c r="B175" s="268"/>
      <c r="C175" s="248" t="s">
        <v>123</v>
      </c>
      <c r="D175" s="248"/>
      <c r="E175" s="248"/>
      <c r="F175" s="267" t="s">
        <v>1355</v>
      </c>
      <c r="G175" s="248"/>
      <c r="H175" s="248" t="s">
        <v>1422</v>
      </c>
      <c r="I175" s="248" t="s">
        <v>1423</v>
      </c>
      <c r="J175" s="248"/>
      <c r="K175" s="289"/>
    </row>
    <row r="176" spans="2:11" ht="15" customHeight="1">
      <c r="B176" s="268"/>
      <c r="C176" s="248" t="s">
        <v>58</v>
      </c>
      <c r="D176" s="248"/>
      <c r="E176" s="248"/>
      <c r="F176" s="267" t="s">
        <v>1355</v>
      </c>
      <c r="G176" s="248"/>
      <c r="H176" s="248" t="s">
        <v>1424</v>
      </c>
      <c r="I176" s="248" t="s">
        <v>1425</v>
      </c>
      <c r="J176" s="248">
        <v>1</v>
      </c>
      <c r="K176" s="289"/>
    </row>
    <row r="177" spans="2:11" ht="15" customHeight="1">
      <c r="B177" s="268"/>
      <c r="C177" s="248" t="s">
        <v>54</v>
      </c>
      <c r="D177" s="248"/>
      <c r="E177" s="248"/>
      <c r="F177" s="267" t="s">
        <v>1355</v>
      </c>
      <c r="G177" s="248"/>
      <c r="H177" s="248" t="s">
        <v>1426</v>
      </c>
      <c r="I177" s="248" t="s">
        <v>1357</v>
      </c>
      <c r="J177" s="248">
        <v>20</v>
      </c>
      <c r="K177" s="289"/>
    </row>
    <row r="178" spans="2:11" ht="15" customHeight="1">
      <c r="B178" s="268"/>
      <c r="C178" s="248" t="s">
        <v>124</v>
      </c>
      <c r="D178" s="248"/>
      <c r="E178" s="248"/>
      <c r="F178" s="267" t="s">
        <v>1355</v>
      </c>
      <c r="G178" s="248"/>
      <c r="H178" s="248" t="s">
        <v>1427</v>
      </c>
      <c r="I178" s="248" t="s">
        <v>1357</v>
      </c>
      <c r="J178" s="248">
        <v>255</v>
      </c>
      <c r="K178" s="289"/>
    </row>
    <row r="179" spans="2:11" ht="15" customHeight="1">
      <c r="B179" s="268"/>
      <c r="C179" s="248" t="s">
        <v>125</v>
      </c>
      <c r="D179" s="248"/>
      <c r="E179" s="248"/>
      <c r="F179" s="267" t="s">
        <v>1355</v>
      </c>
      <c r="G179" s="248"/>
      <c r="H179" s="248" t="s">
        <v>1320</v>
      </c>
      <c r="I179" s="248" t="s">
        <v>1357</v>
      </c>
      <c r="J179" s="248">
        <v>10</v>
      </c>
      <c r="K179" s="289"/>
    </row>
    <row r="180" spans="2:11" ht="15" customHeight="1">
      <c r="B180" s="268"/>
      <c r="C180" s="248" t="s">
        <v>126</v>
      </c>
      <c r="D180" s="248"/>
      <c r="E180" s="248"/>
      <c r="F180" s="267" t="s">
        <v>1355</v>
      </c>
      <c r="G180" s="248"/>
      <c r="H180" s="248" t="s">
        <v>1428</v>
      </c>
      <c r="I180" s="248" t="s">
        <v>1389</v>
      </c>
      <c r="J180" s="248"/>
      <c r="K180" s="289"/>
    </row>
    <row r="181" spans="2:11" ht="15" customHeight="1">
      <c r="B181" s="268"/>
      <c r="C181" s="248" t="s">
        <v>1429</v>
      </c>
      <c r="D181" s="248"/>
      <c r="E181" s="248"/>
      <c r="F181" s="267" t="s">
        <v>1355</v>
      </c>
      <c r="G181" s="248"/>
      <c r="H181" s="248" t="s">
        <v>1430</v>
      </c>
      <c r="I181" s="248" t="s">
        <v>1389</v>
      </c>
      <c r="J181" s="248"/>
      <c r="K181" s="289"/>
    </row>
    <row r="182" spans="2:11" ht="15" customHeight="1">
      <c r="B182" s="268"/>
      <c r="C182" s="248" t="s">
        <v>1418</v>
      </c>
      <c r="D182" s="248"/>
      <c r="E182" s="248"/>
      <c r="F182" s="267" t="s">
        <v>1355</v>
      </c>
      <c r="G182" s="248"/>
      <c r="H182" s="248" t="s">
        <v>1431</v>
      </c>
      <c r="I182" s="248" t="s">
        <v>1389</v>
      </c>
      <c r="J182" s="248"/>
      <c r="K182" s="289"/>
    </row>
    <row r="183" spans="2:11" ht="15" customHeight="1">
      <c r="B183" s="268"/>
      <c r="C183" s="248" t="s">
        <v>128</v>
      </c>
      <c r="D183" s="248"/>
      <c r="E183" s="248"/>
      <c r="F183" s="267" t="s">
        <v>1361</v>
      </c>
      <c r="G183" s="248"/>
      <c r="H183" s="248" t="s">
        <v>1432</v>
      </c>
      <c r="I183" s="248" t="s">
        <v>1357</v>
      </c>
      <c r="J183" s="248">
        <v>50</v>
      </c>
      <c r="K183" s="289"/>
    </row>
    <row r="184" spans="2:11" ht="15" customHeight="1">
      <c r="B184" s="268"/>
      <c r="C184" s="248" t="s">
        <v>1433</v>
      </c>
      <c r="D184" s="248"/>
      <c r="E184" s="248"/>
      <c r="F184" s="267" t="s">
        <v>1361</v>
      </c>
      <c r="G184" s="248"/>
      <c r="H184" s="248" t="s">
        <v>1434</v>
      </c>
      <c r="I184" s="248" t="s">
        <v>1435</v>
      </c>
      <c r="J184" s="248"/>
      <c r="K184" s="289"/>
    </row>
    <row r="185" spans="2:11" ht="15" customHeight="1">
      <c r="B185" s="268"/>
      <c r="C185" s="248" t="s">
        <v>1436</v>
      </c>
      <c r="D185" s="248"/>
      <c r="E185" s="248"/>
      <c r="F185" s="267" t="s">
        <v>1361</v>
      </c>
      <c r="G185" s="248"/>
      <c r="H185" s="248" t="s">
        <v>1437</v>
      </c>
      <c r="I185" s="248" t="s">
        <v>1435</v>
      </c>
      <c r="J185" s="248"/>
      <c r="K185" s="289"/>
    </row>
    <row r="186" spans="2:11" ht="15" customHeight="1">
      <c r="B186" s="268"/>
      <c r="C186" s="248" t="s">
        <v>1438</v>
      </c>
      <c r="D186" s="248"/>
      <c r="E186" s="248"/>
      <c r="F186" s="267" t="s">
        <v>1361</v>
      </c>
      <c r="G186" s="248"/>
      <c r="H186" s="248" t="s">
        <v>1439</v>
      </c>
      <c r="I186" s="248" t="s">
        <v>1435</v>
      </c>
      <c r="J186" s="248"/>
      <c r="K186" s="289"/>
    </row>
    <row r="187" spans="2:11" ht="15" customHeight="1">
      <c r="B187" s="268"/>
      <c r="C187" s="301" t="s">
        <v>1440</v>
      </c>
      <c r="D187" s="248"/>
      <c r="E187" s="248"/>
      <c r="F187" s="267" t="s">
        <v>1361</v>
      </c>
      <c r="G187" s="248"/>
      <c r="H187" s="248" t="s">
        <v>1441</v>
      </c>
      <c r="I187" s="248" t="s">
        <v>1442</v>
      </c>
      <c r="J187" s="302" t="s">
        <v>1443</v>
      </c>
      <c r="K187" s="289"/>
    </row>
    <row r="188" spans="2:11" ht="15" customHeight="1">
      <c r="B188" s="268"/>
      <c r="C188" s="253" t="s">
        <v>43</v>
      </c>
      <c r="D188" s="248"/>
      <c r="E188" s="248"/>
      <c r="F188" s="267" t="s">
        <v>1355</v>
      </c>
      <c r="G188" s="248"/>
      <c r="H188" s="244" t="s">
        <v>1444</v>
      </c>
      <c r="I188" s="248" t="s">
        <v>1445</v>
      </c>
      <c r="J188" s="248"/>
      <c r="K188" s="289"/>
    </row>
    <row r="189" spans="2:11" ht="15" customHeight="1">
      <c r="B189" s="268"/>
      <c r="C189" s="253" t="s">
        <v>1446</v>
      </c>
      <c r="D189" s="248"/>
      <c r="E189" s="248"/>
      <c r="F189" s="267" t="s">
        <v>1355</v>
      </c>
      <c r="G189" s="248"/>
      <c r="H189" s="248" t="s">
        <v>1447</v>
      </c>
      <c r="I189" s="248" t="s">
        <v>1389</v>
      </c>
      <c r="J189" s="248"/>
      <c r="K189" s="289"/>
    </row>
    <row r="190" spans="2:11" ht="15" customHeight="1">
      <c r="B190" s="268"/>
      <c r="C190" s="253" t="s">
        <v>1448</v>
      </c>
      <c r="D190" s="248"/>
      <c r="E190" s="248"/>
      <c r="F190" s="267" t="s">
        <v>1355</v>
      </c>
      <c r="G190" s="248"/>
      <c r="H190" s="248" t="s">
        <v>1449</v>
      </c>
      <c r="I190" s="248" t="s">
        <v>1389</v>
      </c>
      <c r="J190" s="248"/>
      <c r="K190" s="289"/>
    </row>
    <row r="191" spans="2:11" ht="15" customHeight="1">
      <c r="B191" s="268"/>
      <c r="C191" s="253" t="s">
        <v>1450</v>
      </c>
      <c r="D191" s="248"/>
      <c r="E191" s="248"/>
      <c r="F191" s="267" t="s">
        <v>1361</v>
      </c>
      <c r="G191" s="248"/>
      <c r="H191" s="248" t="s">
        <v>1451</v>
      </c>
      <c r="I191" s="248" t="s">
        <v>1389</v>
      </c>
      <c r="J191" s="248"/>
      <c r="K191" s="289"/>
    </row>
    <row r="192" spans="2:11" ht="15" customHeight="1">
      <c r="B192" s="295"/>
      <c r="C192" s="303"/>
      <c r="D192" s="277"/>
      <c r="E192" s="277"/>
      <c r="F192" s="277"/>
      <c r="G192" s="277"/>
      <c r="H192" s="277"/>
      <c r="I192" s="277"/>
      <c r="J192" s="277"/>
      <c r="K192" s="296"/>
    </row>
    <row r="193" spans="2:11" ht="18.75" customHeight="1">
      <c r="B193" s="244"/>
      <c r="C193" s="248"/>
      <c r="D193" s="248"/>
      <c r="E193" s="248"/>
      <c r="F193" s="267"/>
      <c r="G193" s="248"/>
      <c r="H193" s="248"/>
      <c r="I193" s="248"/>
      <c r="J193" s="248"/>
      <c r="K193" s="244"/>
    </row>
    <row r="194" spans="2:11" ht="18.75" customHeight="1">
      <c r="B194" s="244"/>
      <c r="C194" s="248"/>
      <c r="D194" s="248"/>
      <c r="E194" s="248"/>
      <c r="F194" s="267"/>
      <c r="G194" s="248"/>
      <c r="H194" s="248"/>
      <c r="I194" s="248"/>
      <c r="J194" s="248"/>
      <c r="K194" s="244"/>
    </row>
    <row r="195" spans="2:11" ht="18.75" customHeight="1">
      <c r="B195" s="254"/>
      <c r="C195" s="254"/>
      <c r="D195" s="254"/>
      <c r="E195" s="254"/>
      <c r="F195" s="254"/>
      <c r="G195" s="254"/>
      <c r="H195" s="254"/>
      <c r="I195" s="254"/>
      <c r="J195" s="254"/>
      <c r="K195" s="254"/>
    </row>
    <row r="196" spans="2:11">
      <c r="B196" s="236"/>
      <c r="C196" s="237"/>
      <c r="D196" s="237"/>
      <c r="E196" s="237"/>
      <c r="F196" s="237"/>
      <c r="G196" s="237"/>
      <c r="H196" s="237"/>
      <c r="I196" s="237"/>
      <c r="J196" s="237"/>
      <c r="K196" s="238"/>
    </row>
    <row r="197" spans="2:11" ht="21">
      <c r="B197" s="239"/>
      <c r="C197" s="367" t="s">
        <v>1452</v>
      </c>
      <c r="D197" s="367"/>
      <c r="E197" s="367"/>
      <c r="F197" s="367"/>
      <c r="G197" s="367"/>
      <c r="H197" s="367"/>
      <c r="I197" s="367"/>
      <c r="J197" s="367"/>
      <c r="K197" s="240"/>
    </row>
    <row r="198" spans="2:11" ht="25.5" customHeight="1">
      <c r="B198" s="239"/>
      <c r="C198" s="304" t="s">
        <v>1453</v>
      </c>
      <c r="D198" s="304"/>
      <c r="E198" s="304"/>
      <c r="F198" s="304" t="s">
        <v>1454</v>
      </c>
      <c r="G198" s="305"/>
      <c r="H198" s="366" t="s">
        <v>1455</v>
      </c>
      <c r="I198" s="366"/>
      <c r="J198" s="366"/>
      <c r="K198" s="240"/>
    </row>
    <row r="199" spans="2:11" ht="5.25" customHeight="1">
      <c r="B199" s="268"/>
      <c r="C199" s="265"/>
      <c r="D199" s="265"/>
      <c r="E199" s="265"/>
      <c r="F199" s="265"/>
      <c r="G199" s="248"/>
      <c r="H199" s="265"/>
      <c r="I199" s="265"/>
      <c r="J199" s="265"/>
      <c r="K199" s="289"/>
    </row>
    <row r="200" spans="2:11" ht="15" customHeight="1">
      <c r="B200" s="268"/>
      <c r="C200" s="248" t="s">
        <v>1445</v>
      </c>
      <c r="D200" s="248"/>
      <c r="E200" s="248"/>
      <c r="F200" s="267" t="s">
        <v>44</v>
      </c>
      <c r="G200" s="248"/>
      <c r="H200" s="364" t="s">
        <v>1456</v>
      </c>
      <c r="I200" s="364"/>
      <c r="J200" s="364"/>
      <c r="K200" s="289"/>
    </row>
    <row r="201" spans="2:11" ht="15" customHeight="1">
      <c r="B201" s="268"/>
      <c r="C201" s="274"/>
      <c r="D201" s="248"/>
      <c r="E201" s="248"/>
      <c r="F201" s="267" t="s">
        <v>45</v>
      </c>
      <c r="G201" s="248"/>
      <c r="H201" s="364" t="s">
        <v>1457</v>
      </c>
      <c r="I201" s="364"/>
      <c r="J201" s="364"/>
      <c r="K201" s="289"/>
    </row>
    <row r="202" spans="2:11" ht="15" customHeight="1">
      <c r="B202" s="268"/>
      <c r="C202" s="274"/>
      <c r="D202" s="248"/>
      <c r="E202" s="248"/>
      <c r="F202" s="267" t="s">
        <v>48</v>
      </c>
      <c r="G202" s="248"/>
      <c r="H202" s="364" t="s">
        <v>1458</v>
      </c>
      <c r="I202" s="364"/>
      <c r="J202" s="364"/>
      <c r="K202" s="289"/>
    </row>
    <row r="203" spans="2:11" ht="15" customHeight="1">
      <c r="B203" s="268"/>
      <c r="C203" s="248"/>
      <c r="D203" s="248"/>
      <c r="E203" s="248"/>
      <c r="F203" s="267" t="s">
        <v>46</v>
      </c>
      <c r="G203" s="248"/>
      <c r="H203" s="364" t="s">
        <v>1459</v>
      </c>
      <c r="I203" s="364"/>
      <c r="J203" s="364"/>
      <c r="K203" s="289"/>
    </row>
    <row r="204" spans="2:11" ht="15" customHeight="1">
      <c r="B204" s="268"/>
      <c r="C204" s="248"/>
      <c r="D204" s="248"/>
      <c r="E204" s="248"/>
      <c r="F204" s="267" t="s">
        <v>47</v>
      </c>
      <c r="G204" s="248"/>
      <c r="H204" s="364" t="s">
        <v>1460</v>
      </c>
      <c r="I204" s="364"/>
      <c r="J204" s="364"/>
      <c r="K204" s="289"/>
    </row>
    <row r="205" spans="2:11" ht="15" customHeight="1">
      <c r="B205" s="268"/>
      <c r="C205" s="248"/>
      <c r="D205" s="248"/>
      <c r="E205" s="248"/>
      <c r="F205" s="267"/>
      <c r="G205" s="248"/>
      <c r="H205" s="248"/>
      <c r="I205" s="248"/>
      <c r="J205" s="248"/>
      <c r="K205" s="289"/>
    </row>
    <row r="206" spans="2:11" ht="15" customHeight="1">
      <c r="B206" s="268"/>
      <c r="C206" s="248" t="s">
        <v>1401</v>
      </c>
      <c r="D206" s="248"/>
      <c r="E206" s="248"/>
      <c r="F206" s="267" t="s">
        <v>94</v>
      </c>
      <c r="G206" s="248"/>
      <c r="H206" s="364" t="s">
        <v>1461</v>
      </c>
      <c r="I206" s="364"/>
      <c r="J206" s="364"/>
      <c r="K206" s="289"/>
    </row>
    <row r="207" spans="2:11" ht="15" customHeight="1">
      <c r="B207" s="268"/>
      <c r="C207" s="274"/>
      <c r="D207" s="248"/>
      <c r="E207" s="248"/>
      <c r="F207" s="267" t="s">
        <v>79</v>
      </c>
      <c r="G207" s="248"/>
      <c r="H207" s="364" t="s">
        <v>1303</v>
      </c>
      <c r="I207" s="364"/>
      <c r="J207" s="364"/>
      <c r="K207" s="289"/>
    </row>
    <row r="208" spans="2:11" ht="15" customHeight="1">
      <c r="B208" s="268"/>
      <c r="C208" s="248"/>
      <c r="D208" s="248"/>
      <c r="E208" s="248"/>
      <c r="F208" s="267" t="s">
        <v>1301</v>
      </c>
      <c r="G208" s="248"/>
      <c r="H208" s="364" t="s">
        <v>1462</v>
      </c>
      <c r="I208" s="364"/>
      <c r="J208" s="364"/>
      <c r="K208" s="289"/>
    </row>
    <row r="209" spans="2:11" ht="15" customHeight="1">
      <c r="B209" s="306"/>
      <c r="C209" s="274"/>
      <c r="D209" s="274"/>
      <c r="E209" s="274"/>
      <c r="F209" s="267" t="s">
        <v>102</v>
      </c>
      <c r="G209" s="253"/>
      <c r="H209" s="365" t="s">
        <v>1304</v>
      </c>
      <c r="I209" s="365"/>
      <c r="J209" s="365"/>
      <c r="K209" s="307"/>
    </row>
    <row r="210" spans="2:11" ht="15" customHeight="1">
      <c r="B210" s="306"/>
      <c r="C210" s="274"/>
      <c r="D210" s="274"/>
      <c r="E210" s="274"/>
      <c r="F210" s="267" t="s">
        <v>167</v>
      </c>
      <c r="G210" s="253"/>
      <c r="H210" s="365" t="s">
        <v>1463</v>
      </c>
      <c r="I210" s="365"/>
      <c r="J210" s="365"/>
      <c r="K210" s="307"/>
    </row>
    <row r="211" spans="2:11" ht="15" customHeight="1">
      <c r="B211" s="306"/>
      <c r="C211" s="274"/>
      <c r="D211" s="274"/>
      <c r="E211" s="274"/>
      <c r="F211" s="308"/>
      <c r="G211" s="253"/>
      <c r="H211" s="309"/>
      <c r="I211" s="309"/>
      <c r="J211" s="309"/>
      <c r="K211" s="307"/>
    </row>
    <row r="212" spans="2:11" ht="15" customHeight="1">
      <c r="B212" s="306"/>
      <c r="C212" s="248" t="s">
        <v>1425</v>
      </c>
      <c r="D212" s="274"/>
      <c r="E212" s="274"/>
      <c r="F212" s="267">
        <v>1</v>
      </c>
      <c r="G212" s="253"/>
      <c r="H212" s="365" t="s">
        <v>1464</v>
      </c>
      <c r="I212" s="365"/>
      <c r="J212" s="365"/>
      <c r="K212" s="307"/>
    </row>
    <row r="213" spans="2:11" ht="15" customHeight="1">
      <c r="B213" s="306"/>
      <c r="C213" s="274"/>
      <c r="D213" s="274"/>
      <c r="E213" s="274"/>
      <c r="F213" s="267">
        <v>2</v>
      </c>
      <c r="G213" s="253"/>
      <c r="H213" s="365" t="s">
        <v>1465</v>
      </c>
      <c r="I213" s="365"/>
      <c r="J213" s="365"/>
      <c r="K213" s="307"/>
    </row>
    <row r="214" spans="2:11" ht="15" customHeight="1">
      <c r="B214" s="306"/>
      <c r="C214" s="274"/>
      <c r="D214" s="274"/>
      <c r="E214" s="274"/>
      <c r="F214" s="267">
        <v>3</v>
      </c>
      <c r="G214" s="253"/>
      <c r="H214" s="365" t="s">
        <v>1466</v>
      </c>
      <c r="I214" s="365"/>
      <c r="J214" s="365"/>
      <c r="K214" s="307"/>
    </row>
    <row r="215" spans="2:11" ht="15" customHeight="1">
      <c r="B215" s="306"/>
      <c r="C215" s="274"/>
      <c r="D215" s="274"/>
      <c r="E215" s="274"/>
      <c r="F215" s="267">
        <v>4</v>
      </c>
      <c r="G215" s="253"/>
      <c r="H215" s="365" t="s">
        <v>1467</v>
      </c>
      <c r="I215" s="365"/>
      <c r="J215" s="365"/>
      <c r="K215" s="307"/>
    </row>
    <row r="216" spans="2:11" ht="12.75" customHeight="1">
      <c r="B216" s="310"/>
      <c r="C216" s="311"/>
      <c r="D216" s="311"/>
      <c r="E216" s="311"/>
      <c r="F216" s="311"/>
      <c r="G216" s="311"/>
      <c r="H216" s="311"/>
      <c r="I216" s="311"/>
      <c r="J216" s="311"/>
      <c r="K216" s="312"/>
    </row>
  </sheetData>
  <sheetProtection formatCells="0" formatColumns="0" formatRows="0" insertColumns="0" insertRows="0" insertHyperlinks="0" deleteColumns="0" deleteRows="0" sort="0" autoFilter="0" pivotTables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17</vt:i4>
      </vt:variant>
    </vt:vector>
  </HeadingPairs>
  <TitlesOfParts>
    <vt:vector size="26" baseType="lpstr">
      <vt:lpstr>Rekapitulace stavby</vt:lpstr>
      <vt:lpstr>1 - Technologie zabezpečo...</vt:lpstr>
      <vt:lpstr>2 - Zemní práce</vt:lpstr>
      <vt:lpstr>3 - Materiál dodávaný SSZ...</vt:lpstr>
      <vt:lpstr>SO 01 - Napájení SZZ</vt:lpstr>
      <vt:lpstr>1 - Napájení SZZ - techol...</vt:lpstr>
      <vt:lpstr>2 - Napájení SZZ - staveb...</vt:lpstr>
      <vt:lpstr>VRN - VRN</vt:lpstr>
      <vt:lpstr>Pokyny pro vyplnění</vt:lpstr>
      <vt:lpstr>'1 - Napájení SZZ - techol...'!Názvy_tisku</vt:lpstr>
      <vt:lpstr>'1 - Technologie zabezpečo...'!Názvy_tisku</vt:lpstr>
      <vt:lpstr>'2 - Napájení SZZ - staveb...'!Názvy_tisku</vt:lpstr>
      <vt:lpstr>'2 - Zemní práce'!Názvy_tisku</vt:lpstr>
      <vt:lpstr>'3 - Materiál dodávaný SSZ...'!Názvy_tisku</vt:lpstr>
      <vt:lpstr>'Rekapitulace stavby'!Názvy_tisku</vt:lpstr>
      <vt:lpstr>'SO 01 - Napájení SZZ'!Názvy_tisku</vt:lpstr>
      <vt:lpstr>'VRN - VRN'!Názvy_tisku</vt:lpstr>
      <vt:lpstr>'1 - Napájení SZZ - techol...'!Oblast_tisku</vt:lpstr>
      <vt:lpstr>'1 - Technologie zabezpečo...'!Oblast_tisku</vt:lpstr>
      <vt:lpstr>'2 - Napájení SZZ - staveb...'!Oblast_tisku</vt:lpstr>
      <vt:lpstr>'2 - Zemní práce'!Oblast_tisku</vt:lpstr>
      <vt:lpstr>'3 - Materiál dodávaný SSZ...'!Oblast_tisku</vt:lpstr>
      <vt:lpstr>'Pokyny pro vyplnění'!Oblast_tisku</vt:lpstr>
      <vt:lpstr>'Rekapitulace stavby'!Oblast_tisku</vt:lpstr>
      <vt:lpstr>'SO 01 - Napájení SZZ'!Oblast_tisku</vt:lpstr>
      <vt:lpstr>'VRN - VRN'!Oblast_tisku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Bělehrad Milan</dc:creator>
  <cp:lastModifiedBy>Bělehrad Milan</cp:lastModifiedBy>
  <dcterms:created xsi:type="dcterms:W3CDTF">2018-06-28T14:07:22Z</dcterms:created>
  <dcterms:modified xsi:type="dcterms:W3CDTF">2018-06-28T14:10:00Z</dcterms:modified>
</cp:coreProperties>
</file>