
<file path=[Content_Types].xml><?xml version="1.0" encoding="utf-8"?>
<Types xmlns="http://schemas.openxmlformats.org/package/2006/content-types">
  <Default Extension="rels" ContentType="application/vnd.openxmlformats-package.relationships+xml"/>
  <Default Extension="xml" ContentType="application/xml"/>
  <Default Extension="png" ContentType="image/png"/>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s>
</file>

<file path=xl/workbook.xml><?xml version="1.0" encoding="utf-8"?>
<workbook xmlns:r="http://schemas.openxmlformats.org/officeDocument/2006/relationships" xmlns:x15="http://schemas.microsoft.com/office/spreadsheetml/2010/11/main" xmlns="http://schemas.openxmlformats.org/spreadsheetml/2006/main">
  <mc:AlternateContent xmlns:mc="http://schemas.openxmlformats.org/markup-compatibility/2006">
    <mc:Choice Requires="x15">
      <x15ac:absPath xmlns:x15ac="http://schemas.microsoft.com/office/spreadsheetml/2010/11/ac" url="C:\KrosData\Export\"/>
    </mc:Choice>
  </mc:AlternateContent>
  <bookViews>
    <workbookView xWindow="0" yWindow="0" windowWidth="0" windowHeight="0"/>
  </bookViews>
  <sheets>
    <sheet name="Rekapitulace zakázky" sheetId="1" r:id="rId1"/>
    <sheet name="Č11 - 4.SK ŽST Most nové ..." sheetId="2" r:id="rId2"/>
    <sheet name="Č12 - 5.SK ŽST Most nové ..." sheetId="3" r:id="rId3"/>
    <sheet name="Č13 - Výhybka č. 14  ŽST ..." sheetId="4" r:id="rId4"/>
    <sheet name="Č14 - Výhybka č. 78  ŽST ..." sheetId="5" r:id="rId5"/>
    <sheet name="Č15 - Výhybka č. 79  ŽST ..." sheetId="6" r:id="rId6"/>
    <sheet name="Č17 - Práce na zařízení SSZT" sheetId="7" r:id="rId7"/>
    <sheet name="Č16 -  Oprava trakčního v..." sheetId="8" r:id="rId8"/>
    <sheet name="Č21 - Vedlejší rozpočtové..." sheetId="9" r:id="rId9"/>
    <sheet name="Č91 - Materiál 4.SK" sheetId="10" r:id="rId10"/>
    <sheet name="Č92 - Materiál 5.SK" sheetId="11" r:id="rId11"/>
    <sheet name="Č93 - Materiál výhybka č. 14" sheetId="12" r:id="rId12"/>
    <sheet name="Č94 - Materiál výhybka č. 78" sheetId="13" r:id="rId13"/>
    <sheet name="Č95 - Materiál výhybka č. 79" sheetId="14" r:id="rId14"/>
    <sheet name="Seznam figur" sheetId="15" r:id="rId15"/>
  </sheets>
  <definedNames>
    <definedName name="_xlnm.Print_Area" localSheetId="0">'Rekapitulace zakázky'!$D$4:$AO$36,'Rekapitulace zakázky'!$C$42:$AQ$71</definedName>
    <definedName name="_xlnm.Print_Titles" localSheetId="0">'Rekapitulace zakázky'!$52:$52</definedName>
    <definedName name="_xlnm._FilterDatabase" localSheetId="1" hidden="1">'Č11 - 4.SK ŽST Most nové ...'!$C$87:$K$305</definedName>
    <definedName name="_xlnm.Print_Area" localSheetId="1">'Č11 - 4.SK ŽST Most nové ...'!$C$73:$K$305</definedName>
    <definedName name="_xlnm.Print_Titles" localSheetId="1">'Č11 - 4.SK ŽST Most nové ...'!$87:$87</definedName>
    <definedName name="_xlnm._FilterDatabase" localSheetId="2" hidden="1">'Č12 - 5.SK ŽST Most nové ...'!$C$86:$K$303</definedName>
    <definedName name="_xlnm.Print_Area" localSheetId="2">'Č12 - 5.SK ŽST Most nové ...'!$C$72:$K$303</definedName>
    <definedName name="_xlnm.Print_Titles" localSheetId="2">'Č12 - 5.SK ŽST Most nové ...'!$86:$86</definedName>
    <definedName name="_xlnm._FilterDatabase" localSheetId="3" hidden="1">'Č13 - Výhybka č. 14  ŽST ...'!$C$86:$K$142</definedName>
    <definedName name="_xlnm.Print_Area" localSheetId="3">'Č13 - Výhybka č. 14  ŽST ...'!$C$72:$K$142</definedName>
    <definedName name="_xlnm.Print_Titles" localSheetId="3">'Č13 - Výhybka č. 14  ŽST ...'!$86:$86</definedName>
    <definedName name="_xlnm._FilterDatabase" localSheetId="4" hidden="1">'Č14 - Výhybka č. 78  ŽST ...'!$C$86:$K$123</definedName>
    <definedName name="_xlnm.Print_Area" localSheetId="4">'Č14 - Výhybka č. 78  ŽST ...'!$C$72:$K$123</definedName>
    <definedName name="_xlnm.Print_Titles" localSheetId="4">'Č14 - Výhybka č. 78  ŽST ...'!$86:$86</definedName>
    <definedName name="_xlnm._FilterDatabase" localSheetId="5" hidden="1">'Č15 - Výhybka č. 79  ŽST ...'!$C$86:$K$122</definedName>
    <definedName name="_xlnm.Print_Area" localSheetId="5">'Č15 - Výhybka č. 79  ŽST ...'!$C$72:$K$122</definedName>
    <definedName name="_xlnm.Print_Titles" localSheetId="5">'Č15 - Výhybka č. 79  ŽST ...'!$86:$86</definedName>
    <definedName name="_xlnm._FilterDatabase" localSheetId="6" hidden="1">'Č17 - Práce na zařízení SSZT'!$C$85:$K$107</definedName>
    <definedName name="_xlnm.Print_Area" localSheetId="6">'Č17 - Práce na zařízení SSZT'!$C$71:$K$107</definedName>
    <definedName name="_xlnm.Print_Titles" localSheetId="6">'Č17 - Práce na zařízení SSZT'!$85:$85</definedName>
    <definedName name="_xlnm._FilterDatabase" localSheetId="7" hidden="1">'Č16 -  Oprava trakčního v...'!$C$85:$K$169</definedName>
    <definedName name="_xlnm.Print_Area" localSheetId="7">'Č16 -  Oprava trakčního v...'!$C$71:$K$169</definedName>
    <definedName name="_xlnm.Print_Titles" localSheetId="7">'Č16 -  Oprava trakčního v...'!$85:$85</definedName>
    <definedName name="_xlnm._FilterDatabase" localSheetId="8" hidden="1">'Č21 - Vedlejší rozpočtové...'!$C$85:$K$126</definedName>
    <definedName name="_xlnm.Print_Area" localSheetId="8">'Č21 - Vedlejší rozpočtové...'!$C$71:$K$126</definedName>
    <definedName name="_xlnm.Print_Titles" localSheetId="8">'Č21 - Vedlejší rozpočtové...'!$85:$85</definedName>
    <definedName name="_xlnm._FilterDatabase" localSheetId="9" hidden="1">'Č91 - Materiál 4.SK'!$C$85:$K$95</definedName>
    <definedName name="_xlnm.Print_Area" localSheetId="9">'Č91 - Materiál 4.SK'!$C$71:$K$95</definedName>
    <definedName name="_xlnm.Print_Titles" localSheetId="9">'Č91 - Materiál 4.SK'!$85:$85</definedName>
    <definedName name="_xlnm._FilterDatabase" localSheetId="10" hidden="1">'Č92 - Materiál 5.SK'!$C$85:$K$95</definedName>
    <definedName name="_xlnm.Print_Area" localSheetId="10">'Č92 - Materiál 5.SK'!$C$71:$K$95</definedName>
    <definedName name="_xlnm.Print_Titles" localSheetId="10">'Č92 - Materiál 5.SK'!$85:$85</definedName>
    <definedName name="_xlnm._FilterDatabase" localSheetId="11" hidden="1">'Č93 - Materiál výhybka č. 14'!$C$85:$K$94</definedName>
    <definedName name="_xlnm.Print_Area" localSheetId="11">'Č93 - Materiál výhybka č. 14'!$C$71:$K$94</definedName>
    <definedName name="_xlnm.Print_Titles" localSheetId="11">'Č93 - Materiál výhybka č. 14'!$85:$85</definedName>
    <definedName name="_xlnm._FilterDatabase" localSheetId="12" hidden="1">'Č94 - Materiál výhybka č. 78'!$C$85:$K$90</definedName>
    <definedName name="_xlnm.Print_Area" localSheetId="12">'Č94 - Materiál výhybka č. 78'!$C$71:$K$90</definedName>
    <definedName name="_xlnm.Print_Titles" localSheetId="12">'Č94 - Materiál výhybka č. 78'!$85:$85</definedName>
    <definedName name="_xlnm._FilterDatabase" localSheetId="13" hidden="1">'Č95 - Materiál výhybka č. 79'!$C$85:$K$89</definedName>
    <definedName name="_xlnm.Print_Area" localSheetId="13">'Č95 - Materiál výhybka č. 79'!$C$71:$K$89</definedName>
    <definedName name="_xlnm.Print_Titles" localSheetId="13">'Č95 - Materiál výhybka č. 79'!$85:$85</definedName>
    <definedName name="_xlnm.Print_Area" localSheetId="14">'Seznam figur'!$C$4:$G$327</definedName>
    <definedName name="_xlnm.Print_Titles" localSheetId="14">'Seznam figur'!$9:$9</definedName>
  </definedNames>
  <calcPr/>
</workbook>
</file>

<file path=xl/calcChain.xml><?xml version="1.0" encoding="utf-8"?>
<calcChain xmlns="http://schemas.openxmlformats.org/spreadsheetml/2006/main">
  <c i="15" l="1" r="D7"/>
  <c i="14" r="J39"/>
  <c r="J38"/>
  <c i="1" r="AY70"/>
  <c i="14" r="J37"/>
  <c i="1" r="AX70"/>
  <c i="14" r="BI88"/>
  <c r="BH88"/>
  <c r="BF88"/>
  <c r="BE88"/>
  <c r="T88"/>
  <c r="T87"/>
  <c r="T86"/>
  <c r="R88"/>
  <c r="R87"/>
  <c r="R86"/>
  <c r="P88"/>
  <c r="P87"/>
  <c r="P86"/>
  <c i="1" r="AU70"/>
  <c i="14" r="J83"/>
  <c r="J82"/>
  <c r="F82"/>
  <c r="F80"/>
  <c r="E78"/>
  <c r="J59"/>
  <c r="J58"/>
  <c r="F58"/>
  <c r="F56"/>
  <c r="E54"/>
  <c r="J20"/>
  <c r="E20"/>
  <c r="F59"/>
  <c r="J19"/>
  <c r="J14"/>
  <c r="J56"/>
  <c r="E7"/>
  <c r="E74"/>
  <c i="13" r="J39"/>
  <c r="J38"/>
  <c i="1" r="AY69"/>
  <c i="13" r="J37"/>
  <c i="1" r="AX69"/>
  <c i="13" r="BI88"/>
  <c r="BH88"/>
  <c r="BF88"/>
  <c r="BE88"/>
  <c r="T88"/>
  <c r="T87"/>
  <c r="T86"/>
  <c r="R88"/>
  <c r="R87"/>
  <c r="R86"/>
  <c r="P88"/>
  <c r="P87"/>
  <c r="P86"/>
  <c i="1" r="AU69"/>
  <c i="13" r="J83"/>
  <c r="J82"/>
  <c r="F82"/>
  <c r="F80"/>
  <c r="E78"/>
  <c r="J59"/>
  <c r="J58"/>
  <c r="F58"/>
  <c r="F56"/>
  <c r="E54"/>
  <c r="J20"/>
  <c r="E20"/>
  <c r="F59"/>
  <c r="J19"/>
  <c r="J14"/>
  <c r="J80"/>
  <c r="E7"/>
  <c r="E74"/>
  <c i="12" r="J39"/>
  <c r="J38"/>
  <c i="1" r="AY68"/>
  <c i="12" r="J37"/>
  <c i="1" r="AX68"/>
  <c i="12" r="BI92"/>
  <c r="BH92"/>
  <c r="BF92"/>
  <c r="BE92"/>
  <c r="T92"/>
  <c r="R92"/>
  <c r="P92"/>
  <c r="BI88"/>
  <c r="BH88"/>
  <c r="BF88"/>
  <c r="BE88"/>
  <c r="T88"/>
  <c r="R88"/>
  <c r="P88"/>
  <c r="J83"/>
  <c r="J82"/>
  <c r="F82"/>
  <c r="F80"/>
  <c r="E78"/>
  <c r="J59"/>
  <c r="J58"/>
  <c r="F58"/>
  <c r="F56"/>
  <c r="E54"/>
  <c r="J20"/>
  <c r="E20"/>
  <c r="F83"/>
  <c r="J19"/>
  <c r="J14"/>
  <c r="J80"/>
  <c r="E7"/>
  <c r="E50"/>
  <c i="11" r="J39"/>
  <c r="J38"/>
  <c i="1" r="AY67"/>
  <c i="11" r="J37"/>
  <c i="1" r="AX67"/>
  <c i="11" r="BI92"/>
  <c r="BH92"/>
  <c r="BF92"/>
  <c r="BE92"/>
  <c r="T92"/>
  <c r="R92"/>
  <c r="P92"/>
  <c r="BI88"/>
  <c r="BH88"/>
  <c r="BF88"/>
  <c r="BE88"/>
  <c r="T88"/>
  <c r="R88"/>
  <c r="P88"/>
  <c r="J83"/>
  <c r="J82"/>
  <c r="F82"/>
  <c r="F80"/>
  <c r="E78"/>
  <c r="J59"/>
  <c r="J58"/>
  <c r="F58"/>
  <c r="F56"/>
  <c r="E54"/>
  <c r="J20"/>
  <c r="E20"/>
  <c r="F83"/>
  <c r="J19"/>
  <c r="J14"/>
  <c r="J56"/>
  <c r="E7"/>
  <c r="E50"/>
  <c i="10" r="J39"/>
  <c r="J38"/>
  <c i="1" r="AY66"/>
  <c i="10" r="J37"/>
  <c i="1" r="AX66"/>
  <c i="10" r="BI92"/>
  <c r="BH92"/>
  <c r="BF92"/>
  <c r="BE92"/>
  <c r="T92"/>
  <c r="R92"/>
  <c r="P92"/>
  <c r="BI88"/>
  <c r="BH88"/>
  <c r="BF88"/>
  <c r="BE88"/>
  <c r="T88"/>
  <c r="R88"/>
  <c r="P88"/>
  <c r="J83"/>
  <c r="J82"/>
  <c r="F82"/>
  <c r="F80"/>
  <c r="E78"/>
  <c r="J59"/>
  <c r="J58"/>
  <c r="F58"/>
  <c r="F56"/>
  <c r="E54"/>
  <c r="J20"/>
  <c r="E20"/>
  <c r="F59"/>
  <c r="J19"/>
  <c r="J14"/>
  <c r="J80"/>
  <c r="E7"/>
  <c r="E50"/>
  <c i="9" r="J39"/>
  <c r="J38"/>
  <c i="1" r="AY64"/>
  <c i="9" r="J37"/>
  <c i="1" r="AX64"/>
  <c i="9" r="BI119"/>
  <c r="BH119"/>
  <c r="BF119"/>
  <c r="BE119"/>
  <c r="T119"/>
  <c r="R119"/>
  <c r="P119"/>
  <c r="BI117"/>
  <c r="BH117"/>
  <c r="BF117"/>
  <c r="BE117"/>
  <c r="T117"/>
  <c r="R117"/>
  <c r="P117"/>
  <c r="BI114"/>
  <c r="BH114"/>
  <c r="BF114"/>
  <c r="BE114"/>
  <c r="T114"/>
  <c r="R114"/>
  <c r="P114"/>
  <c r="BI108"/>
  <c r="BH108"/>
  <c r="BF108"/>
  <c r="BE108"/>
  <c r="T108"/>
  <c r="R108"/>
  <c r="P108"/>
  <c r="BI105"/>
  <c r="BH105"/>
  <c r="BF105"/>
  <c r="BE105"/>
  <c r="T105"/>
  <c r="R105"/>
  <c r="P105"/>
  <c r="BI99"/>
  <c r="BH99"/>
  <c r="BF99"/>
  <c r="BE99"/>
  <c r="T99"/>
  <c r="R99"/>
  <c r="P99"/>
  <c r="BI97"/>
  <c r="BH97"/>
  <c r="BF97"/>
  <c r="BE97"/>
  <c r="T97"/>
  <c r="R97"/>
  <c r="P97"/>
  <c r="BI95"/>
  <c r="BH95"/>
  <c r="BF95"/>
  <c r="BE95"/>
  <c r="T95"/>
  <c r="R95"/>
  <c r="P95"/>
  <c r="BI92"/>
  <c r="BH92"/>
  <c r="BF92"/>
  <c r="BE92"/>
  <c r="T92"/>
  <c r="R92"/>
  <c r="P92"/>
  <c r="BI90"/>
  <c r="BH90"/>
  <c r="BF90"/>
  <c r="BE90"/>
  <c r="T90"/>
  <c r="R90"/>
  <c r="P90"/>
  <c r="BI88"/>
  <c r="BH88"/>
  <c r="BF88"/>
  <c r="BE88"/>
  <c r="T88"/>
  <c r="R88"/>
  <c r="P88"/>
  <c r="J83"/>
  <c r="J82"/>
  <c r="F82"/>
  <c r="F80"/>
  <c r="E78"/>
  <c r="J59"/>
  <c r="J58"/>
  <c r="F58"/>
  <c r="F56"/>
  <c r="E54"/>
  <c r="J20"/>
  <c r="E20"/>
  <c r="F83"/>
  <c r="J19"/>
  <c r="J14"/>
  <c r="J56"/>
  <c r="E7"/>
  <c r="E74"/>
  <c i="8" r="J39"/>
  <c r="J38"/>
  <c i="1" r="AY62"/>
  <c i="8" r="J37"/>
  <c i="1" r="AX62"/>
  <c i="8" r="BI168"/>
  <c r="BH168"/>
  <c r="BF168"/>
  <c r="BE168"/>
  <c r="T168"/>
  <c r="R168"/>
  <c r="P168"/>
  <c r="BI166"/>
  <c r="BH166"/>
  <c r="BF166"/>
  <c r="BE166"/>
  <c r="T166"/>
  <c r="R166"/>
  <c r="P166"/>
  <c r="BI164"/>
  <c r="BH164"/>
  <c r="BF164"/>
  <c r="BE164"/>
  <c r="T164"/>
  <c r="R164"/>
  <c r="P164"/>
  <c r="BI162"/>
  <c r="BH162"/>
  <c r="BF162"/>
  <c r="BE162"/>
  <c r="T162"/>
  <c r="R162"/>
  <c r="P162"/>
  <c r="BI160"/>
  <c r="BH160"/>
  <c r="BF160"/>
  <c r="BE160"/>
  <c r="T160"/>
  <c r="R160"/>
  <c r="P160"/>
  <c r="BI158"/>
  <c r="BH158"/>
  <c r="BF158"/>
  <c r="BE158"/>
  <c r="T158"/>
  <c r="R158"/>
  <c r="P158"/>
  <c r="BI156"/>
  <c r="BH156"/>
  <c r="BF156"/>
  <c r="BE156"/>
  <c r="T156"/>
  <c r="R156"/>
  <c r="P156"/>
  <c r="BI153"/>
  <c r="BH153"/>
  <c r="BF153"/>
  <c r="BE153"/>
  <c r="T153"/>
  <c r="R153"/>
  <c r="P153"/>
  <c r="BI151"/>
  <c r="BH151"/>
  <c r="BF151"/>
  <c r="BE151"/>
  <c r="T151"/>
  <c r="R151"/>
  <c r="P151"/>
  <c r="BI149"/>
  <c r="BH149"/>
  <c r="BF149"/>
  <c r="BE149"/>
  <c r="T149"/>
  <c r="R149"/>
  <c r="P149"/>
  <c r="BI147"/>
  <c r="BH147"/>
  <c r="BF147"/>
  <c r="BE147"/>
  <c r="T147"/>
  <c r="R147"/>
  <c r="P147"/>
  <c r="BI145"/>
  <c r="BH145"/>
  <c r="BF145"/>
  <c r="BE145"/>
  <c r="T145"/>
  <c r="R145"/>
  <c r="P145"/>
  <c r="BI143"/>
  <c r="BH143"/>
  <c r="BF143"/>
  <c r="BE143"/>
  <c r="T143"/>
  <c r="R143"/>
  <c r="P143"/>
  <c r="BI141"/>
  <c r="BH141"/>
  <c r="BF141"/>
  <c r="BE141"/>
  <c r="T141"/>
  <c r="R141"/>
  <c r="P141"/>
  <c r="BI139"/>
  <c r="BH139"/>
  <c r="BF139"/>
  <c r="BE139"/>
  <c r="T139"/>
  <c r="R139"/>
  <c r="P139"/>
  <c r="BI137"/>
  <c r="BH137"/>
  <c r="BF137"/>
  <c r="BE137"/>
  <c r="T137"/>
  <c r="R137"/>
  <c r="P137"/>
  <c r="BI135"/>
  <c r="BH135"/>
  <c r="BF135"/>
  <c r="BE135"/>
  <c r="T135"/>
  <c r="R135"/>
  <c r="P135"/>
  <c r="BI133"/>
  <c r="BH133"/>
  <c r="BF133"/>
  <c r="BE133"/>
  <c r="T133"/>
  <c r="R133"/>
  <c r="P133"/>
  <c r="BI131"/>
  <c r="BH131"/>
  <c r="BF131"/>
  <c r="BE131"/>
  <c r="T131"/>
  <c r="R131"/>
  <c r="P131"/>
  <c r="BI129"/>
  <c r="BH129"/>
  <c r="BF129"/>
  <c r="BE129"/>
  <c r="T129"/>
  <c r="R129"/>
  <c r="P129"/>
  <c r="BI127"/>
  <c r="BH127"/>
  <c r="BF127"/>
  <c r="BE127"/>
  <c r="T127"/>
  <c r="R127"/>
  <c r="P127"/>
  <c r="BI125"/>
  <c r="BH125"/>
  <c r="BF125"/>
  <c r="BE125"/>
  <c r="T125"/>
  <c r="R125"/>
  <c r="P125"/>
  <c r="BI123"/>
  <c r="BH123"/>
  <c r="BF123"/>
  <c r="BE123"/>
  <c r="T123"/>
  <c r="R123"/>
  <c r="P123"/>
  <c r="BI121"/>
  <c r="BH121"/>
  <c r="BF121"/>
  <c r="BE121"/>
  <c r="T121"/>
  <c r="R121"/>
  <c r="P121"/>
  <c r="BI119"/>
  <c r="BH119"/>
  <c r="BF119"/>
  <c r="BE119"/>
  <c r="T119"/>
  <c r="R119"/>
  <c r="P119"/>
  <c r="BI117"/>
  <c r="BH117"/>
  <c r="BF117"/>
  <c r="BE117"/>
  <c r="T117"/>
  <c r="R117"/>
  <c r="P117"/>
  <c r="BI115"/>
  <c r="BH115"/>
  <c r="BF115"/>
  <c r="BE115"/>
  <c r="T115"/>
  <c r="R115"/>
  <c r="P115"/>
  <c r="BI113"/>
  <c r="BH113"/>
  <c r="BF113"/>
  <c r="BE113"/>
  <c r="T113"/>
  <c r="R113"/>
  <c r="P113"/>
  <c r="BI111"/>
  <c r="BH111"/>
  <c r="BF111"/>
  <c r="BE111"/>
  <c r="T111"/>
  <c r="R111"/>
  <c r="P111"/>
  <c r="BI109"/>
  <c r="BH109"/>
  <c r="BF109"/>
  <c r="BE109"/>
  <c r="T109"/>
  <c r="R109"/>
  <c r="P109"/>
  <c r="BI107"/>
  <c r="BH107"/>
  <c r="BF107"/>
  <c r="BE107"/>
  <c r="T107"/>
  <c r="R107"/>
  <c r="P107"/>
  <c r="BI104"/>
  <c r="BH104"/>
  <c r="BF104"/>
  <c r="BE104"/>
  <c r="T104"/>
  <c r="R104"/>
  <c r="P104"/>
  <c r="BI102"/>
  <c r="BH102"/>
  <c r="BF102"/>
  <c r="BE102"/>
  <c r="T102"/>
  <c r="R102"/>
  <c r="P102"/>
  <c r="BI100"/>
  <c r="BH100"/>
  <c r="BF100"/>
  <c r="BE100"/>
  <c r="T100"/>
  <c r="R100"/>
  <c r="P100"/>
  <c r="BI98"/>
  <c r="BH98"/>
  <c r="BF98"/>
  <c r="BE98"/>
  <c r="T98"/>
  <c r="R98"/>
  <c r="P98"/>
  <c r="BI96"/>
  <c r="BH96"/>
  <c r="BF96"/>
  <c r="BE96"/>
  <c r="T96"/>
  <c r="R96"/>
  <c r="P96"/>
  <c r="BI94"/>
  <c r="BH94"/>
  <c r="BF94"/>
  <c r="BE94"/>
  <c r="T94"/>
  <c r="R94"/>
  <c r="P94"/>
  <c r="BI92"/>
  <c r="BH92"/>
  <c r="BF92"/>
  <c r="BE92"/>
  <c r="T92"/>
  <c r="R92"/>
  <c r="P92"/>
  <c r="BI90"/>
  <c r="BH90"/>
  <c r="BF90"/>
  <c r="BE90"/>
  <c r="T90"/>
  <c r="R90"/>
  <c r="P90"/>
  <c r="BI88"/>
  <c r="BH88"/>
  <c r="BF88"/>
  <c r="BE88"/>
  <c r="T88"/>
  <c r="R88"/>
  <c r="P88"/>
  <c r="J83"/>
  <c r="F82"/>
  <c r="F80"/>
  <c r="E78"/>
  <c r="J59"/>
  <c r="F58"/>
  <c r="F56"/>
  <c r="E54"/>
  <c r="J23"/>
  <c r="E23"/>
  <c r="J82"/>
  <c r="J22"/>
  <c r="J20"/>
  <c r="E20"/>
  <c r="F83"/>
  <c r="J19"/>
  <c r="J14"/>
  <c r="J56"/>
  <c r="E7"/>
  <c r="E50"/>
  <c i="7" r="J39"/>
  <c r="J38"/>
  <c i="1" r="AY61"/>
  <c i="7" r="J37"/>
  <c i="1" r="AX61"/>
  <c i="7" r="BI106"/>
  <c r="BH106"/>
  <c r="BF106"/>
  <c r="BE106"/>
  <c r="T106"/>
  <c r="R106"/>
  <c r="P106"/>
  <c r="BI104"/>
  <c r="BH104"/>
  <c r="BF104"/>
  <c r="BE104"/>
  <c r="T104"/>
  <c r="R104"/>
  <c r="P104"/>
  <c r="BI102"/>
  <c r="BH102"/>
  <c r="BF102"/>
  <c r="BE102"/>
  <c r="T102"/>
  <c r="R102"/>
  <c r="P102"/>
  <c r="BI100"/>
  <c r="BH100"/>
  <c r="BF100"/>
  <c r="BE100"/>
  <c r="T100"/>
  <c r="R100"/>
  <c r="P100"/>
  <c r="BI98"/>
  <c r="BH98"/>
  <c r="BF98"/>
  <c r="BE98"/>
  <c r="T98"/>
  <c r="R98"/>
  <c r="P98"/>
  <c r="BI96"/>
  <c r="BH96"/>
  <c r="BF96"/>
  <c r="BE96"/>
  <c r="T96"/>
  <c r="R96"/>
  <c r="P96"/>
  <c r="BI94"/>
  <c r="BH94"/>
  <c r="BF94"/>
  <c r="BE94"/>
  <c r="T94"/>
  <c r="R94"/>
  <c r="P94"/>
  <c r="BI92"/>
  <c r="BH92"/>
  <c r="BF92"/>
  <c r="BE92"/>
  <c r="T92"/>
  <c r="R92"/>
  <c r="P92"/>
  <c r="BI90"/>
  <c r="BH90"/>
  <c r="BF90"/>
  <c r="BE90"/>
  <c r="T90"/>
  <c r="R90"/>
  <c r="P90"/>
  <c r="BI88"/>
  <c r="BH88"/>
  <c r="BF88"/>
  <c r="BE88"/>
  <c r="T88"/>
  <c r="R88"/>
  <c r="P88"/>
  <c r="J83"/>
  <c r="J82"/>
  <c r="F82"/>
  <c r="F80"/>
  <c r="E78"/>
  <c r="J59"/>
  <c r="J58"/>
  <c r="F58"/>
  <c r="F56"/>
  <c r="E54"/>
  <c r="J20"/>
  <c r="E20"/>
  <c r="F83"/>
  <c r="J19"/>
  <c r="J14"/>
  <c r="J80"/>
  <c r="E7"/>
  <c r="E50"/>
  <c i="6" r="J39"/>
  <c r="J38"/>
  <c i="1" r="AY60"/>
  <c i="6" r="J37"/>
  <c i="1" r="AX60"/>
  <c i="6" r="BI118"/>
  <c r="BH118"/>
  <c r="BF118"/>
  <c r="BE118"/>
  <c r="T118"/>
  <c r="R118"/>
  <c r="P118"/>
  <c r="BI113"/>
  <c r="BH113"/>
  <c r="BF113"/>
  <c r="BE113"/>
  <c r="T113"/>
  <c r="R113"/>
  <c r="P113"/>
  <c r="BI111"/>
  <c r="BH111"/>
  <c r="BF111"/>
  <c r="BE111"/>
  <c r="T111"/>
  <c r="R111"/>
  <c r="P111"/>
  <c r="BI106"/>
  <c r="BH106"/>
  <c r="BF106"/>
  <c r="BE106"/>
  <c r="T106"/>
  <c r="R106"/>
  <c r="P106"/>
  <c r="BI104"/>
  <c r="BH104"/>
  <c r="BF104"/>
  <c r="BE104"/>
  <c r="T104"/>
  <c r="R104"/>
  <c r="P104"/>
  <c r="BI101"/>
  <c r="BH101"/>
  <c r="BF101"/>
  <c r="BE101"/>
  <c r="T101"/>
  <c r="R101"/>
  <c r="P101"/>
  <c r="BI97"/>
  <c r="BH97"/>
  <c r="BF97"/>
  <c r="BE97"/>
  <c r="T97"/>
  <c r="R97"/>
  <c r="P97"/>
  <c r="BI93"/>
  <c r="BH93"/>
  <c r="BF93"/>
  <c r="BE93"/>
  <c r="T93"/>
  <c r="R93"/>
  <c r="P93"/>
  <c r="BI89"/>
  <c r="BH89"/>
  <c r="BF89"/>
  <c r="BE89"/>
  <c r="T89"/>
  <c r="R89"/>
  <c r="P89"/>
  <c r="J84"/>
  <c r="J83"/>
  <c r="F83"/>
  <c r="F81"/>
  <c r="E79"/>
  <c r="J59"/>
  <c r="J58"/>
  <c r="F58"/>
  <c r="F56"/>
  <c r="E54"/>
  <c r="J20"/>
  <c r="E20"/>
  <c r="F84"/>
  <c r="J19"/>
  <c r="J14"/>
  <c r="J81"/>
  <c r="E7"/>
  <c r="E75"/>
  <c i="5" r="J39"/>
  <c r="J38"/>
  <c i="1" r="AY59"/>
  <c i="5" r="J37"/>
  <c i="1" r="AX59"/>
  <c i="5" r="BI119"/>
  <c r="BH119"/>
  <c r="BF119"/>
  <c r="BE119"/>
  <c r="T119"/>
  <c r="R119"/>
  <c r="P119"/>
  <c r="BI114"/>
  <c r="BH114"/>
  <c r="BF114"/>
  <c r="BE114"/>
  <c r="T114"/>
  <c r="R114"/>
  <c r="P114"/>
  <c r="BI112"/>
  <c r="BH112"/>
  <c r="BF112"/>
  <c r="BE112"/>
  <c r="T112"/>
  <c r="R112"/>
  <c r="P112"/>
  <c r="BI108"/>
  <c r="BH108"/>
  <c r="BF108"/>
  <c r="BE108"/>
  <c r="T108"/>
  <c r="R108"/>
  <c r="P108"/>
  <c r="BI104"/>
  <c r="BH104"/>
  <c r="BF104"/>
  <c r="BE104"/>
  <c r="T104"/>
  <c r="R104"/>
  <c r="P104"/>
  <c r="BI101"/>
  <c r="BH101"/>
  <c r="BF101"/>
  <c r="BE101"/>
  <c r="T101"/>
  <c r="R101"/>
  <c r="P101"/>
  <c r="BI97"/>
  <c r="BH97"/>
  <c r="BF97"/>
  <c r="BE97"/>
  <c r="T97"/>
  <c r="R97"/>
  <c r="P97"/>
  <c r="BI93"/>
  <c r="BH93"/>
  <c r="BF93"/>
  <c r="BE93"/>
  <c r="T93"/>
  <c r="R93"/>
  <c r="P93"/>
  <c r="BI89"/>
  <c r="BH89"/>
  <c r="BF89"/>
  <c r="BE89"/>
  <c r="T89"/>
  <c r="R89"/>
  <c r="P89"/>
  <c r="J84"/>
  <c r="J83"/>
  <c r="F83"/>
  <c r="F81"/>
  <c r="E79"/>
  <c r="J59"/>
  <c r="J58"/>
  <c r="F58"/>
  <c r="F56"/>
  <c r="E54"/>
  <c r="J20"/>
  <c r="E20"/>
  <c r="F84"/>
  <c r="J19"/>
  <c r="J14"/>
  <c r="J56"/>
  <c r="E7"/>
  <c r="E50"/>
  <c i="4" r="J39"/>
  <c r="J38"/>
  <c i="1" r="AY58"/>
  <c i="4" r="J37"/>
  <c i="1" r="AX58"/>
  <c i="4" r="BI137"/>
  <c r="BH137"/>
  <c r="BF137"/>
  <c r="BE137"/>
  <c r="T137"/>
  <c r="R137"/>
  <c r="P137"/>
  <c r="BI131"/>
  <c r="BH131"/>
  <c r="BF131"/>
  <c r="BE131"/>
  <c r="T131"/>
  <c r="R131"/>
  <c r="P131"/>
  <c r="BI129"/>
  <c r="BH129"/>
  <c r="BF129"/>
  <c r="BE129"/>
  <c r="T129"/>
  <c r="R129"/>
  <c r="P129"/>
  <c r="BI127"/>
  <c r="BH127"/>
  <c r="BF127"/>
  <c r="BE127"/>
  <c r="T127"/>
  <c r="R127"/>
  <c r="P127"/>
  <c r="BI123"/>
  <c r="BH123"/>
  <c r="BF123"/>
  <c r="BE123"/>
  <c r="T123"/>
  <c r="R123"/>
  <c r="P123"/>
  <c r="BI119"/>
  <c r="BH119"/>
  <c r="BF119"/>
  <c r="BE119"/>
  <c r="T119"/>
  <c r="R119"/>
  <c r="P119"/>
  <c r="BI115"/>
  <c r="BH115"/>
  <c r="BF115"/>
  <c r="BE115"/>
  <c r="T115"/>
  <c r="R115"/>
  <c r="P115"/>
  <c r="BI111"/>
  <c r="BH111"/>
  <c r="BF111"/>
  <c r="BE111"/>
  <c r="T111"/>
  <c r="R111"/>
  <c r="P111"/>
  <c r="BI107"/>
  <c r="BH107"/>
  <c r="BF107"/>
  <c r="BE107"/>
  <c r="T107"/>
  <c r="R107"/>
  <c r="P107"/>
  <c r="BI103"/>
  <c r="BH103"/>
  <c r="BF103"/>
  <c r="BE103"/>
  <c r="T103"/>
  <c r="R103"/>
  <c r="P103"/>
  <c r="BI99"/>
  <c r="BH99"/>
  <c r="BF99"/>
  <c r="BE99"/>
  <c r="T99"/>
  <c r="R99"/>
  <c r="P99"/>
  <c r="BI94"/>
  <c r="BH94"/>
  <c r="BF94"/>
  <c r="BE94"/>
  <c r="T94"/>
  <c r="R94"/>
  <c r="P94"/>
  <c r="BI89"/>
  <c r="BH89"/>
  <c r="BF89"/>
  <c r="BE89"/>
  <c r="T89"/>
  <c r="R89"/>
  <c r="P89"/>
  <c r="J84"/>
  <c r="J83"/>
  <c r="F83"/>
  <c r="F81"/>
  <c r="E79"/>
  <c r="J59"/>
  <c r="J58"/>
  <c r="F58"/>
  <c r="F56"/>
  <c r="E54"/>
  <c r="J20"/>
  <c r="E20"/>
  <c r="F84"/>
  <c r="J19"/>
  <c r="J14"/>
  <c r="J56"/>
  <c r="E7"/>
  <c r="E50"/>
  <c i="3" r="J39"/>
  <c r="J38"/>
  <c i="1" r="AY57"/>
  <c i="3" r="J37"/>
  <c i="1" r="AX57"/>
  <c i="3" r="BI300"/>
  <c r="BH300"/>
  <c r="BF300"/>
  <c r="BE300"/>
  <c r="T300"/>
  <c r="R300"/>
  <c r="P300"/>
  <c r="BI296"/>
  <c r="BH296"/>
  <c r="BF296"/>
  <c r="BE296"/>
  <c r="T296"/>
  <c r="R296"/>
  <c r="P296"/>
  <c r="BI292"/>
  <c r="BH292"/>
  <c r="BF292"/>
  <c r="BE292"/>
  <c r="T292"/>
  <c r="R292"/>
  <c r="P292"/>
  <c r="BI288"/>
  <c r="BH288"/>
  <c r="BF288"/>
  <c r="BE288"/>
  <c r="T288"/>
  <c r="R288"/>
  <c r="P288"/>
  <c r="BI282"/>
  <c r="BH282"/>
  <c r="BF282"/>
  <c r="BE282"/>
  <c r="T282"/>
  <c r="R282"/>
  <c r="P282"/>
  <c r="BI277"/>
  <c r="BH277"/>
  <c r="BF277"/>
  <c r="BE277"/>
  <c r="T277"/>
  <c r="R277"/>
  <c r="P277"/>
  <c r="BI273"/>
  <c r="BH273"/>
  <c r="BF273"/>
  <c r="BE273"/>
  <c r="T273"/>
  <c r="R273"/>
  <c r="P273"/>
  <c r="BI262"/>
  <c r="BH262"/>
  <c r="BF262"/>
  <c r="BE262"/>
  <c r="T262"/>
  <c r="R262"/>
  <c r="P262"/>
  <c r="BI256"/>
  <c r="BH256"/>
  <c r="BF256"/>
  <c r="BE256"/>
  <c r="T256"/>
  <c r="R256"/>
  <c r="P256"/>
  <c r="BI251"/>
  <c r="BH251"/>
  <c r="BF251"/>
  <c r="BE251"/>
  <c r="T251"/>
  <c r="R251"/>
  <c r="P251"/>
  <c r="BI244"/>
  <c r="BH244"/>
  <c r="BF244"/>
  <c r="BE244"/>
  <c r="T244"/>
  <c r="R244"/>
  <c r="P244"/>
  <c r="BI238"/>
  <c r="BH238"/>
  <c r="BF238"/>
  <c r="BE238"/>
  <c r="T238"/>
  <c r="R238"/>
  <c r="P238"/>
  <c r="BI232"/>
  <c r="BH232"/>
  <c r="BF232"/>
  <c r="BE232"/>
  <c r="T232"/>
  <c r="R232"/>
  <c r="P232"/>
  <c r="BI225"/>
  <c r="BH225"/>
  <c r="BF225"/>
  <c r="BE225"/>
  <c r="T225"/>
  <c r="R225"/>
  <c r="P225"/>
  <c r="BI218"/>
  <c r="BH218"/>
  <c r="BF218"/>
  <c r="BE218"/>
  <c r="T218"/>
  <c r="R218"/>
  <c r="P218"/>
  <c r="BI204"/>
  <c r="BH204"/>
  <c r="BF204"/>
  <c r="BE204"/>
  <c r="T204"/>
  <c r="R204"/>
  <c r="P204"/>
  <c r="BI200"/>
  <c r="BH200"/>
  <c r="BF200"/>
  <c r="BE200"/>
  <c r="T200"/>
  <c r="R200"/>
  <c r="P200"/>
  <c r="BI194"/>
  <c r="BH194"/>
  <c r="BF194"/>
  <c r="BE194"/>
  <c r="T194"/>
  <c r="R194"/>
  <c r="P194"/>
  <c r="BI189"/>
  <c r="BH189"/>
  <c r="BF189"/>
  <c r="BE189"/>
  <c r="T189"/>
  <c r="R189"/>
  <c r="P189"/>
  <c r="BI185"/>
  <c r="BH185"/>
  <c r="BF185"/>
  <c r="BE185"/>
  <c r="T185"/>
  <c r="R185"/>
  <c r="P185"/>
  <c r="BI179"/>
  <c r="BH179"/>
  <c r="BF179"/>
  <c r="BE179"/>
  <c r="T179"/>
  <c r="R179"/>
  <c r="P179"/>
  <c r="BI174"/>
  <c r="BH174"/>
  <c r="BF174"/>
  <c r="BE174"/>
  <c r="T174"/>
  <c r="R174"/>
  <c r="P174"/>
  <c r="BI169"/>
  <c r="BH169"/>
  <c r="BF169"/>
  <c r="BE169"/>
  <c r="T169"/>
  <c r="R169"/>
  <c r="P169"/>
  <c r="BI164"/>
  <c r="BH164"/>
  <c r="BF164"/>
  <c r="BE164"/>
  <c r="T164"/>
  <c r="R164"/>
  <c r="P164"/>
  <c r="BI159"/>
  <c r="BH159"/>
  <c r="BF159"/>
  <c r="BE159"/>
  <c r="T159"/>
  <c r="R159"/>
  <c r="P159"/>
  <c r="BI153"/>
  <c r="BH153"/>
  <c r="BF153"/>
  <c r="BE153"/>
  <c r="T153"/>
  <c r="R153"/>
  <c r="P153"/>
  <c r="BI148"/>
  <c r="BH148"/>
  <c r="BF148"/>
  <c r="BE148"/>
  <c r="T148"/>
  <c r="R148"/>
  <c r="P148"/>
  <c r="BI143"/>
  <c r="BH143"/>
  <c r="BF143"/>
  <c r="BE143"/>
  <c r="T143"/>
  <c r="R143"/>
  <c r="P143"/>
  <c r="BI137"/>
  <c r="BH137"/>
  <c r="BF137"/>
  <c r="BE137"/>
  <c r="T137"/>
  <c r="R137"/>
  <c r="P137"/>
  <c r="BI132"/>
  <c r="BH132"/>
  <c r="BF132"/>
  <c r="BE132"/>
  <c r="T132"/>
  <c r="R132"/>
  <c r="P132"/>
  <c r="BI127"/>
  <c r="BH127"/>
  <c r="BF127"/>
  <c r="BE127"/>
  <c r="T127"/>
  <c r="R127"/>
  <c r="P127"/>
  <c r="BI123"/>
  <c r="BH123"/>
  <c r="BF123"/>
  <c r="BE123"/>
  <c r="T123"/>
  <c r="R123"/>
  <c r="P123"/>
  <c r="BI116"/>
  <c r="BH116"/>
  <c r="BF116"/>
  <c r="BE116"/>
  <c r="T116"/>
  <c r="R116"/>
  <c r="P116"/>
  <c r="BI110"/>
  <c r="BH110"/>
  <c r="BF110"/>
  <c r="BE110"/>
  <c r="T110"/>
  <c r="R110"/>
  <c r="P110"/>
  <c r="BI105"/>
  <c r="BH105"/>
  <c r="BF105"/>
  <c r="BE105"/>
  <c r="T105"/>
  <c r="R105"/>
  <c r="P105"/>
  <c r="BI99"/>
  <c r="BH99"/>
  <c r="BF99"/>
  <c r="BE99"/>
  <c r="T99"/>
  <c r="R99"/>
  <c r="P99"/>
  <c r="BI94"/>
  <c r="BH94"/>
  <c r="BF94"/>
  <c r="BE94"/>
  <c r="T94"/>
  <c r="R94"/>
  <c r="P94"/>
  <c r="BI89"/>
  <c r="BH89"/>
  <c r="BF89"/>
  <c r="BE89"/>
  <c r="T89"/>
  <c r="R89"/>
  <c r="P89"/>
  <c r="J84"/>
  <c r="J83"/>
  <c r="F83"/>
  <c r="F81"/>
  <c r="E79"/>
  <c r="J59"/>
  <c r="J58"/>
  <c r="F58"/>
  <c r="F56"/>
  <c r="E54"/>
  <c r="J20"/>
  <c r="E20"/>
  <c r="F84"/>
  <c r="J19"/>
  <c r="J14"/>
  <c r="J56"/>
  <c r="E7"/>
  <c r="E50"/>
  <c i="2" r="J39"/>
  <c r="J38"/>
  <c i="1" r="AY56"/>
  <c i="2" r="J37"/>
  <c i="1" r="AX56"/>
  <c i="2" r="BI302"/>
  <c r="BH302"/>
  <c r="BF302"/>
  <c r="BE302"/>
  <c r="T302"/>
  <c r="R302"/>
  <c r="P302"/>
  <c r="BI298"/>
  <c r="BH298"/>
  <c r="BF298"/>
  <c r="BE298"/>
  <c r="T298"/>
  <c r="R298"/>
  <c r="P298"/>
  <c r="BI294"/>
  <c r="BH294"/>
  <c r="BF294"/>
  <c r="BE294"/>
  <c r="T294"/>
  <c r="R294"/>
  <c r="P294"/>
  <c r="BI290"/>
  <c r="BH290"/>
  <c r="BF290"/>
  <c r="BE290"/>
  <c r="T290"/>
  <c r="R290"/>
  <c r="P290"/>
  <c r="BI284"/>
  <c r="BH284"/>
  <c r="BF284"/>
  <c r="BE284"/>
  <c r="T284"/>
  <c r="R284"/>
  <c r="P284"/>
  <c r="BI279"/>
  <c r="BH279"/>
  <c r="BF279"/>
  <c r="BE279"/>
  <c r="T279"/>
  <c r="R279"/>
  <c r="P279"/>
  <c r="BI275"/>
  <c r="BH275"/>
  <c r="BF275"/>
  <c r="BE275"/>
  <c r="T275"/>
  <c r="R275"/>
  <c r="P275"/>
  <c r="BI264"/>
  <c r="BH264"/>
  <c r="BF264"/>
  <c r="BE264"/>
  <c r="T264"/>
  <c r="R264"/>
  <c r="P264"/>
  <c r="BI258"/>
  <c r="BH258"/>
  <c r="BF258"/>
  <c r="BE258"/>
  <c r="T258"/>
  <c r="R258"/>
  <c r="P258"/>
  <c r="BI253"/>
  <c r="BH253"/>
  <c r="BF253"/>
  <c r="BE253"/>
  <c r="T253"/>
  <c r="R253"/>
  <c r="P253"/>
  <c r="BI246"/>
  <c r="BH246"/>
  <c r="BF246"/>
  <c r="BE246"/>
  <c r="T246"/>
  <c r="R246"/>
  <c r="P246"/>
  <c r="BI240"/>
  <c r="BH240"/>
  <c r="BF240"/>
  <c r="BE240"/>
  <c r="T240"/>
  <c r="R240"/>
  <c r="P240"/>
  <c r="BI234"/>
  <c r="BH234"/>
  <c r="BF234"/>
  <c r="BE234"/>
  <c r="T234"/>
  <c r="R234"/>
  <c r="P234"/>
  <c r="BI227"/>
  <c r="BH227"/>
  <c r="BF227"/>
  <c r="BE227"/>
  <c r="T227"/>
  <c r="R227"/>
  <c r="P227"/>
  <c r="BI220"/>
  <c r="BH220"/>
  <c r="BF220"/>
  <c r="BE220"/>
  <c r="T220"/>
  <c r="R220"/>
  <c r="P220"/>
  <c r="BI206"/>
  <c r="BH206"/>
  <c r="BF206"/>
  <c r="BE206"/>
  <c r="T206"/>
  <c r="R206"/>
  <c r="P206"/>
  <c r="BI202"/>
  <c r="BH202"/>
  <c r="BF202"/>
  <c r="BE202"/>
  <c r="T202"/>
  <c r="R202"/>
  <c r="P202"/>
  <c r="BI196"/>
  <c r="BH196"/>
  <c r="BF196"/>
  <c r="BE196"/>
  <c r="T196"/>
  <c r="R196"/>
  <c r="P196"/>
  <c r="BI191"/>
  <c r="BH191"/>
  <c r="BF191"/>
  <c r="BE191"/>
  <c r="T191"/>
  <c r="R191"/>
  <c r="P191"/>
  <c r="BI187"/>
  <c r="BH187"/>
  <c r="BF187"/>
  <c r="BE187"/>
  <c r="T187"/>
  <c r="R187"/>
  <c r="P187"/>
  <c r="BI181"/>
  <c r="BH181"/>
  <c r="BF181"/>
  <c r="BE181"/>
  <c r="T181"/>
  <c r="R181"/>
  <c r="P181"/>
  <c r="BI176"/>
  <c r="BH176"/>
  <c r="BF176"/>
  <c r="BE176"/>
  <c r="T176"/>
  <c r="R176"/>
  <c r="P176"/>
  <c r="BI171"/>
  <c r="BH171"/>
  <c r="BF171"/>
  <c r="BE171"/>
  <c r="T171"/>
  <c r="R171"/>
  <c r="P171"/>
  <c r="BI166"/>
  <c r="BH166"/>
  <c r="BF166"/>
  <c r="BE166"/>
  <c r="T166"/>
  <c r="R166"/>
  <c r="P166"/>
  <c r="BI161"/>
  <c r="BH161"/>
  <c r="BF161"/>
  <c r="BE161"/>
  <c r="T161"/>
  <c r="R161"/>
  <c r="P161"/>
  <c r="BI155"/>
  <c r="BH155"/>
  <c r="BF155"/>
  <c r="BE155"/>
  <c r="T155"/>
  <c r="R155"/>
  <c r="P155"/>
  <c r="BI150"/>
  <c r="BH150"/>
  <c r="BF150"/>
  <c r="BE150"/>
  <c r="T150"/>
  <c r="R150"/>
  <c r="P150"/>
  <c r="BI145"/>
  <c r="BH145"/>
  <c r="BF145"/>
  <c r="BE145"/>
  <c r="T145"/>
  <c r="R145"/>
  <c r="P145"/>
  <c r="BI139"/>
  <c r="BH139"/>
  <c r="BF139"/>
  <c r="BE139"/>
  <c r="T139"/>
  <c r="R139"/>
  <c r="P139"/>
  <c r="BI134"/>
  <c r="BH134"/>
  <c r="BF134"/>
  <c r="BE134"/>
  <c r="T134"/>
  <c r="R134"/>
  <c r="P134"/>
  <c r="BI129"/>
  <c r="BH129"/>
  <c r="BF129"/>
  <c r="BE129"/>
  <c r="T129"/>
  <c r="R129"/>
  <c r="P129"/>
  <c r="BI125"/>
  <c r="BH125"/>
  <c r="BF125"/>
  <c r="BE125"/>
  <c r="T125"/>
  <c r="R125"/>
  <c r="P125"/>
  <c r="BI118"/>
  <c r="BH118"/>
  <c r="BF118"/>
  <c r="BE118"/>
  <c r="T118"/>
  <c r="R118"/>
  <c r="P118"/>
  <c r="BI112"/>
  <c r="BH112"/>
  <c r="BF112"/>
  <c r="BE112"/>
  <c r="T112"/>
  <c r="R112"/>
  <c r="P112"/>
  <c r="BI107"/>
  <c r="BH107"/>
  <c r="BF107"/>
  <c r="BE107"/>
  <c r="T107"/>
  <c r="R107"/>
  <c r="P107"/>
  <c r="BI101"/>
  <c r="BH101"/>
  <c r="BF101"/>
  <c r="BE101"/>
  <c r="T101"/>
  <c r="R101"/>
  <c r="P101"/>
  <c r="BI96"/>
  <c r="BH96"/>
  <c r="BF96"/>
  <c r="BE96"/>
  <c r="T96"/>
  <c r="R96"/>
  <c r="P96"/>
  <c r="BI91"/>
  <c r="BH91"/>
  <c r="BF91"/>
  <c r="BE91"/>
  <c r="T91"/>
  <c r="R91"/>
  <c r="P91"/>
  <c r="J85"/>
  <c r="J84"/>
  <c r="F84"/>
  <c r="F82"/>
  <c r="E80"/>
  <c r="J59"/>
  <c r="J58"/>
  <c r="F58"/>
  <c r="F56"/>
  <c r="E54"/>
  <c r="J20"/>
  <c r="E20"/>
  <c r="F85"/>
  <c r="J19"/>
  <c r="J14"/>
  <c r="J56"/>
  <c r="E7"/>
  <c r="E50"/>
  <c i="1" r="L50"/>
  <c r="AM50"/>
  <c r="AM49"/>
  <c r="L49"/>
  <c r="AM47"/>
  <c r="L47"/>
  <c r="L45"/>
  <c r="L44"/>
  <c i="2" r="J279"/>
  <c r="J253"/>
  <c r="J220"/>
  <c r="J191"/>
  <c r="BK166"/>
  <c r="BK125"/>
  <c r="J101"/>
  <c r="J294"/>
  <c r="J275"/>
  <c r="J240"/>
  <c r="BK176"/>
  <c r="BK139"/>
  <c r="J96"/>
  <c r="BK302"/>
  <c r="BK279"/>
  <c r="J258"/>
  <c r="BK234"/>
  <c r="BK206"/>
  <c r="BK181"/>
  <c r="BK161"/>
  <c r="J139"/>
  <c r="J112"/>
  <c r="J91"/>
  <c i="3" r="J256"/>
  <c r="BK194"/>
  <c r="J153"/>
  <c r="BK127"/>
  <c r="BK300"/>
  <c r="J277"/>
  <c r="BK238"/>
  <c r="J200"/>
  <c r="J164"/>
  <c r="BK137"/>
  <c r="J110"/>
  <c r="J296"/>
  <c r="BK256"/>
  <c r="BK189"/>
  <c r="BK159"/>
  <c r="J159"/>
  <c r="BK105"/>
  <c i="4" r="J127"/>
  <c r="J107"/>
  <c r="J137"/>
  <c r="BK107"/>
  <c r="BK115"/>
  <c i="5" r="J104"/>
  <c r="J112"/>
  <c r="BK93"/>
  <c r="BK101"/>
  <c i="6" r="J111"/>
  <c r="J97"/>
  <c r="J118"/>
  <c r="BK104"/>
  <c r="J89"/>
  <c i="7" r="BK98"/>
  <c r="J92"/>
  <c r="BK90"/>
  <c r="BK102"/>
  <c r="J90"/>
  <c i="8" r="J145"/>
  <c r="BK129"/>
  <c r="BK100"/>
  <c r="BK88"/>
  <c r="BK160"/>
  <c r="J141"/>
  <c r="J133"/>
  <c r="J123"/>
  <c r="J104"/>
  <c r="J90"/>
  <c r="J147"/>
  <c r="J127"/>
  <c r="J111"/>
  <c r="BK92"/>
  <c r="BK162"/>
  <c r="J156"/>
  <c r="BK141"/>
  <c r="BK127"/>
  <c r="BK117"/>
  <c r="J109"/>
  <c r="J92"/>
  <c i="9" r="BK92"/>
  <c r="J92"/>
  <c r="BK119"/>
  <c r="BK114"/>
  <c r="BK99"/>
  <c r="J99"/>
  <c i="12" r="J88"/>
  <c i="13" r="F38"/>
  <c i="1" r="BC69"/>
  <c i="14" r="F35"/>
  <c i="1" r="AZ70"/>
  <c i="14" r="F36"/>
  <c i="1" r="BA70"/>
  <c i="2" r="BK275"/>
  <c r="J234"/>
  <c r="J202"/>
  <c r="J181"/>
  <c r="BK155"/>
  <c r="BK112"/>
  <c r="J302"/>
  <c r="J290"/>
  <c r="BK253"/>
  <c r="J187"/>
  <c r="J145"/>
  <c r="BK134"/>
  <c r="BK91"/>
  <c r="J284"/>
  <c r="BK240"/>
  <c r="BK220"/>
  <c r="J196"/>
  <c r="J155"/>
  <c r="BK129"/>
  <c r="BK96"/>
  <c i="3" r="J262"/>
  <c r="BK200"/>
  <c r="BK164"/>
  <c r="J132"/>
  <c r="J99"/>
  <c r="BK296"/>
  <c r="BK251"/>
  <c r="BK218"/>
  <c r="BK174"/>
  <c r="BK148"/>
  <c r="J116"/>
  <c r="J300"/>
  <c r="J282"/>
  <c r="J251"/>
  <c r="J185"/>
  <c r="J143"/>
  <c r="BK110"/>
  <c r="J127"/>
  <c i="4" r="BK137"/>
  <c r="J119"/>
  <c r="J94"/>
  <c r="BK127"/>
  <c r="J115"/>
  <c r="BK89"/>
  <c r="BK94"/>
  <c i="5" r="J101"/>
  <c r="BK108"/>
  <c r="BK112"/>
  <c r="J108"/>
  <c i="6" r="J113"/>
  <c r="BK118"/>
  <c r="BK93"/>
  <c r="J101"/>
  <c i="7" r="BK104"/>
  <c r="J94"/>
  <c r="BK100"/>
  <c r="BK106"/>
  <c r="J98"/>
  <c i="8" r="J162"/>
  <c r="J135"/>
  <c r="J117"/>
  <c r="BK94"/>
  <c r="J164"/>
  <c r="J151"/>
  <c r="BK137"/>
  <c r="J125"/>
  <c r="J113"/>
  <c r="BK98"/>
  <c r="BK151"/>
  <c r="BK143"/>
  <c r="BK121"/>
  <c r="BK109"/>
  <c r="BK164"/>
  <c r="BK158"/>
  <c r="J143"/>
  <c r="J131"/>
  <c r="BK123"/>
  <c r="BK107"/>
  <c i="9" r="J119"/>
  <c r="J88"/>
  <c r="BK97"/>
  <c r="BK90"/>
  <c r="BK105"/>
  <c r="J90"/>
  <c i="10" r="J88"/>
  <c i="11" r="J88"/>
  <c i="12" r="BK92"/>
  <c i="13" r="F39"/>
  <c i="1" r="BD69"/>
  <c i="2" r="BK298"/>
  <c r="BK246"/>
  <c r="BK196"/>
  <c r="J176"/>
  <c r="J150"/>
  <c r="J107"/>
  <c r="J298"/>
  <c r="BK284"/>
  <c r="J264"/>
  <c r="BK191"/>
  <c r="J161"/>
  <c r="J125"/>
  <c i="1" r="AS55"/>
  <c i="2" r="BK187"/>
  <c r="J166"/>
  <c r="BK145"/>
  <c r="BK118"/>
  <c r="BK101"/>
  <c i="3" r="BK282"/>
  <c r="J218"/>
  <c r="J189"/>
  <c r="J137"/>
  <c r="BK89"/>
  <c r="J292"/>
  <c r="BK262"/>
  <c r="BK232"/>
  <c r="BK185"/>
  <c r="J169"/>
  <c r="BK143"/>
  <c r="BK94"/>
  <c r="BK292"/>
  <c r="BK277"/>
  <c r="BK204"/>
  <c r="J123"/>
  <c r="J194"/>
  <c r="BK116"/>
  <c i="4" r="BK129"/>
  <c r="BK123"/>
  <c r="BK103"/>
  <c r="J131"/>
  <c r="BK119"/>
  <c r="J99"/>
  <c r="BK99"/>
  <c i="5" r="J114"/>
  <c r="J89"/>
  <c r="BK104"/>
  <c r="J97"/>
  <c r="J93"/>
  <c i="6" r="J104"/>
  <c r="BK89"/>
  <c r="BK106"/>
  <c r="J106"/>
  <c r="J93"/>
  <c i="7" r="J100"/>
  <c r="BK88"/>
  <c r="BK92"/>
  <c r="J104"/>
  <c r="J96"/>
  <c i="8" r="J158"/>
  <c r="BK131"/>
  <c r="J98"/>
  <c r="BK168"/>
  <c r="BK156"/>
  <c r="BK135"/>
  <c r="J115"/>
  <c r="BK96"/>
  <c r="J153"/>
  <c r="BK133"/>
  <c r="BK115"/>
  <c r="J94"/>
  <c r="J168"/>
  <c r="J149"/>
  <c r="J137"/>
  <c r="J121"/>
  <c r="BK111"/>
  <c r="BK102"/>
  <c i="9" r="J105"/>
  <c r="BK117"/>
  <c r="BK108"/>
  <c r="J117"/>
  <c r="BK95"/>
  <c r="BK88"/>
  <c i="10" r="J92"/>
  <c i="11" r="BK88"/>
  <c r="J92"/>
  <c i="12" r="BK88"/>
  <c i="13" r="J88"/>
  <c r="F36"/>
  <c i="1" r="BA69"/>
  <c i="14" r="BK88"/>
  <c r="F39"/>
  <c i="1" r="BD70"/>
  <c i="2" r="BK290"/>
  <c r="BK258"/>
  <c r="J227"/>
  <c r="J206"/>
  <c r="J171"/>
  <c r="J118"/>
  <c i="1" r="AS65"/>
  <c i="2" r="J129"/>
  <c r="BK294"/>
  <c r="BK264"/>
  <c r="J246"/>
  <c r="BK227"/>
  <c r="BK202"/>
  <c r="BK171"/>
  <c r="BK150"/>
  <c r="J134"/>
  <c r="BK107"/>
  <c i="1" r="AS63"/>
  <c i="3" r="J244"/>
  <c r="BK179"/>
  <c r="J148"/>
  <c r="BK123"/>
  <c r="BK288"/>
  <c r="BK244"/>
  <c r="BK225"/>
  <c r="J179"/>
  <c r="BK153"/>
  <c r="BK132"/>
  <c r="BK99"/>
  <c r="J288"/>
  <c r="BK273"/>
  <c r="J238"/>
  <c r="J174"/>
  <c r="J105"/>
  <c r="J94"/>
  <c r="J89"/>
  <c r="J273"/>
  <c r="J232"/>
  <c r="J225"/>
  <c r="J204"/>
  <c r="BK169"/>
  <c i="4" r="BK131"/>
  <c r="J129"/>
  <c r="J111"/>
  <c r="J89"/>
  <c r="J123"/>
  <c r="J103"/>
  <c r="BK111"/>
  <c i="5" r="J119"/>
  <c r="BK114"/>
  <c r="BK97"/>
  <c r="BK119"/>
  <c r="BK89"/>
  <c i="6" r="BK101"/>
  <c r="BK111"/>
  <c r="BK113"/>
  <c r="BK97"/>
  <c i="7" r="J106"/>
  <c r="BK96"/>
  <c r="J102"/>
  <c r="J88"/>
  <c r="BK94"/>
  <c i="8" r="BK149"/>
  <c r="J107"/>
  <c r="J96"/>
  <c r="J166"/>
  <c r="BK153"/>
  <c r="BK139"/>
  <c r="J129"/>
  <c r="BK119"/>
  <c r="J102"/>
  <c r="BK166"/>
  <c r="BK145"/>
  <c r="J119"/>
  <c r="J100"/>
  <c r="BK90"/>
  <c r="J160"/>
  <c r="BK147"/>
  <c r="J139"/>
  <c r="BK125"/>
  <c r="BK113"/>
  <c r="BK104"/>
  <c r="J88"/>
  <c i="9" r="J97"/>
  <c r="J108"/>
  <c r="J95"/>
  <c r="J114"/>
  <c i="10" r="BK92"/>
  <c r="BK88"/>
  <c i="11" r="BK92"/>
  <c i="12" r="J92"/>
  <c i="13" r="BK88"/>
  <c r="F35"/>
  <c i="1" r="AZ69"/>
  <c i="14" r="J88"/>
  <c r="F38"/>
  <c i="1" r="BC70"/>
  <c i="2" l="1" r="BK201"/>
  <c r="J201"/>
  <c r="J66"/>
  <c i="3" r="BK88"/>
  <c r="J88"/>
  <c r="J64"/>
  <c r="BK199"/>
  <c r="J199"/>
  <c r="J65"/>
  <c i="4" r="BK88"/>
  <c r="J88"/>
  <c r="J64"/>
  <c r="BK126"/>
  <c r="J126"/>
  <c r="J65"/>
  <c i="5" r="P88"/>
  <c r="T111"/>
  <c i="6" r="BK88"/>
  <c r="J88"/>
  <c r="J64"/>
  <c r="BK110"/>
  <c r="J110"/>
  <c r="J65"/>
  <c i="7" r="BK87"/>
  <c r="BK86"/>
  <c r="J86"/>
  <c r="J63"/>
  <c i="8" r="P87"/>
  <c r="P86"/>
  <c i="1" r="AU62"/>
  <c i="2" r="T90"/>
  <c r="T89"/>
  <c r="P201"/>
  <c i="3" r="P88"/>
  <c r="P199"/>
  <c i="4" r="T88"/>
  <c r="R126"/>
  <c i="5" r="R88"/>
  <c r="R111"/>
  <c i="6" r="R88"/>
  <c r="R87"/>
  <c r="R110"/>
  <c i="7" r="T87"/>
  <c r="T86"/>
  <c i="8" r="R87"/>
  <c r="R86"/>
  <c i="9" r="P87"/>
  <c r="P86"/>
  <c i="1" r="AU64"/>
  <c i="10" r="R87"/>
  <c r="R86"/>
  <c i="11" r="R87"/>
  <c r="R86"/>
  <c i="12" r="T87"/>
  <c r="T86"/>
  <c i="2" r="P90"/>
  <c r="P89"/>
  <c r="P88"/>
  <c i="1" r="AU56"/>
  <c i="2" r="T201"/>
  <c i="3" r="R88"/>
  <c r="R199"/>
  <c i="4" r="P88"/>
  <c r="T126"/>
  <c i="5" r="BK88"/>
  <c r="BK87"/>
  <c r="J87"/>
  <c r="J63"/>
  <c r="BK111"/>
  <c r="J111"/>
  <c r="J65"/>
  <c i="6" r="T88"/>
  <c r="T87"/>
  <c r="T110"/>
  <c i="7" r="P87"/>
  <c r="P86"/>
  <c i="1" r="AU61"/>
  <c i="8" r="T87"/>
  <c r="T86"/>
  <c i="9" r="T87"/>
  <c r="T86"/>
  <c i="10" r="P87"/>
  <c r="P86"/>
  <c i="1" r="AU66"/>
  <c i="11" r="P87"/>
  <c r="P86"/>
  <c i="1" r="AU67"/>
  <c i="12" r="P87"/>
  <c r="P86"/>
  <c i="1" r="AU68"/>
  <c i="2" r="BK90"/>
  <c r="J90"/>
  <c r="J65"/>
  <c r="R90"/>
  <c r="R89"/>
  <c r="R88"/>
  <c r="R201"/>
  <c i="3" r="T88"/>
  <c r="T199"/>
  <c i="4" r="R88"/>
  <c r="R87"/>
  <c r="P126"/>
  <c i="5" r="T88"/>
  <c r="T87"/>
  <c r="P111"/>
  <c i="6" r="P88"/>
  <c r="P87"/>
  <c i="1" r="AU60"/>
  <c i="6" r="P110"/>
  <c i="7" r="R87"/>
  <c r="R86"/>
  <c i="8" r="BK87"/>
  <c r="J87"/>
  <c r="J64"/>
  <c i="9" r="BK87"/>
  <c r="J87"/>
  <c r="J64"/>
  <c r="R87"/>
  <c r="R86"/>
  <c i="10" r="BK87"/>
  <c r="BK86"/>
  <c r="J86"/>
  <c r="J63"/>
  <c r="T87"/>
  <c r="T86"/>
  <c i="11" r="BK87"/>
  <c r="J87"/>
  <c r="J64"/>
  <c r="T87"/>
  <c r="T86"/>
  <c i="12" r="BK87"/>
  <c r="BK86"/>
  <c r="J86"/>
  <c r="J63"/>
  <c r="R87"/>
  <c r="R86"/>
  <c i="13" r="BK87"/>
  <c r="J87"/>
  <c r="J64"/>
  <c i="14" r="BK87"/>
  <c r="J87"/>
  <c r="J64"/>
  <c r="E50"/>
  <c r="F83"/>
  <c r="J80"/>
  <c r="BG88"/>
  <c i="12" r="J87"/>
  <c r="J64"/>
  <c i="13" r="J56"/>
  <c r="E50"/>
  <c r="F83"/>
  <c r="BG88"/>
  <c i="12" r="E74"/>
  <c r="BG92"/>
  <c r="BG88"/>
  <c r="F59"/>
  <c r="J56"/>
  <c i="10" r="J87"/>
  <c r="J64"/>
  <c i="11" r="J80"/>
  <c r="E74"/>
  <c r="BG88"/>
  <c r="BG92"/>
  <c r="F59"/>
  <c i="10" r="E74"/>
  <c r="BG92"/>
  <c r="J56"/>
  <c r="F83"/>
  <c r="BG88"/>
  <c i="9" r="BG88"/>
  <c r="BG92"/>
  <c r="BG99"/>
  <c r="F59"/>
  <c r="J80"/>
  <c r="BG97"/>
  <c r="BG117"/>
  <c r="BG119"/>
  <c r="BG105"/>
  <c r="BG108"/>
  <c r="BG114"/>
  <c r="E50"/>
  <c r="BG90"/>
  <c r="BG95"/>
  <c i="7" r="J87"/>
  <c r="J64"/>
  <c i="8" r="BG100"/>
  <c r="BG109"/>
  <c r="BG115"/>
  <c r="BG123"/>
  <c r="BG125"/>
  <c r="BG129"/>
  <c r="BG135"/>
  <c r="BG139"/>
  <c r="BG149"/>
  <c r="BG151"/>
  <c r="BG156"/>
  <c r="BG158"/>
  <c r="BG160"/>
  <c r="J58"/>
  <c r="E74"/>
  <c r="BG88"/>
  <c r="BG90"/>
  <c r="BG92"/>
  <c r="BG104"/>
  <c r="BG107"/>
  <c r="BG113"/>
  <c r="BG117"/>
  <c r="BG119"/>
  <c r="BG131"/>
  <c r="BG143"/>
  <c r="BG145"/>
  <c r="BG147"/>
  <c r="BG153"/>
  <c r="BG162"/>
  <c r="BG164"/>
  <c r="F59"/>
  <c r="J80"/>
  <c r="BG96"/>
  <c r="BG102"/>
  <c r="BG111"/>
  <c r="BG121"/>
  <c r="BG137"/>
  <c r="BG141"/>
  <c r="BG166"/>
  <c r="BG168"/>
  <c r="BG94"/>
  <c r="BG98"/>
  <c r="BG127"/>
  <c r="BG133"/>
  <c i="6" r="BK87"/>
  <c r="J87"/>
  <c i="7" r="J56"/>
  <c r="E74"/>
  <c r="BG96"/>
  <c r="BG98"/>
  <c r="BG102"/>
  <c r="BG104"/>
  <c r="BG106"/>
  <c r="BG88"/>
  <c r="BG94"/>
  <c r="F59"/>
  <c r="BG90"/>
  <c r="BG92"/>
  <c r="BG100"/>
  <c i="5" r="J88"/>
  <c r="J64"/>
  <c i="6" r="E50"/>
  <c r="BG89"/>
  <c r="BG97"/>
  <c r="BG106"/>
  <c r="J56"/>
  <c r="F59"/>
  <c r="BG104"/>
  <c r="BG93"/>
  <c r="BG101"/>
  <c r="BG111"/>
  <c r="BG113"/>
  <c r="BG118"/>
  <c i="5" r="J81"/>
  <c r="F59"/>
  <c r="BG114"/>
  <c r="E75"/>
  <c r="BG89"/>
  <c r="BG93"/>
  <c r="BG97"/>
  <c r="BG101"/>
  <c r="BG104"/>
  <c r="BG108"/>
  <c r="BG119"/>
  <c r="BG112"/>
  <c i="4" r="E75"/>
  <c r="BG89"/>
  <c r="BG111"/>
  <c r="BG119"/>
  <c r="F59"/>
  <c r="J81"/>
  <c r="BG94"/>
  <c r="BG99"/>
  <c r="BG107"/>
  <c r="BG123"/>
  <c r="BG131"/>
  <c i="3" r="BK87"/>
  <c r="J87"/>
  <c i="4" r="BG103"/>
  <c r="BG115"/>
  <c r="BG127"/>
  <c r="BG129"/>
  <c r="BG137"/>
  <c i="3" r="F59"/>
  <c r="BG94"/>
  <c r="BG99"/>
  <c r="BG123"/>
  <c r="E75"/>
  <c r="J81"/>
  <c r="BG110"/>
  <c r="BG153"/>
  <c r="BG185"/>
  <c r="BG200"/>
  <c r="BG251"/>
  <c r="BG256"/>
  <c r="BG262"/>
  <c r="BG277"/>
  <c r="BG282"/>
  <c r="BG288"/>
  <c r="BG296"/>
  <c r="BG89"/>
  <c r="BG105"/>
  <c r="BG132"/>
  <c r="BG137"/>
  <c r="BG143"/>
  <c r="BG148"/>
  <c r="BG159"/>
  <c r="BG164"/>
  <c r="BG169"/>
  <c r="BG174"/>
  <c r="BG179"/>
  <c r="BG194"/>
  <c r="BG204"/>
  <c r="BG218"/>
  <c r="BG225"/>
  <c r="BG232"/>
  <c r="BG244"/>
  <c r="BG273"/>
  <c r="BG292"/>
  <c r="BG300"/>
  <c r="BG116"/>
  <c r="BG127"/>
  <c r="BG189"/>
  <c r="BG238"/>
  <c i="2" r="F59"/>
  <c r="E76"/>
  <c r="J82"/>
  <c r="BG101"/>
  <c r="BG107"/>
  <c r="BG112"/>
  <c r="BG125"/>
  <c r="BG134"/>
  <c r="BG139"/>
  <c r="BG191"/>
  <c r="BG234"/>
  <c r="BG240"/>
  <c r="BG253"/>
  <c r="BG279"/>
  <c r="BG294"/>
  <c r="BG91"/>
  <c r="BG96"/>
  <c r="BG118"/>
  <c r="BG145"/>
  <c r="BG161"/>
  <c r="BG171"/>
  <c r="BG181"/>
  <c r="BG187"/>
  <c r="BG196"/>
  <c r="BG202"/>
  <c r="BG258"/>
  <c r="BG264"/>
  <c r="BG284"/>
  <c r="BG290"/>
  <c r="BG302"/>
  <c r="BG129"/>
  <c r="BG150"/>
  <c r="BG155"/>
  <c r="BG166"/>
  <c r="BG176"/>
  <c r="BG206"/>
  <c r="BG220"/>
  <c r="BG227"/>
  <c r="BG246"/>
  <c r="BG275"/>
  <c r="BG298"/>
  <c r="F38"/>
  <c i="1" r="BC56"/>
  <c i="3" r="J36"/>
  <c i="1" r="AW57"/>
  <c i="4" r="J35"/>
  <c i="1" r="AV58"/>
  <c i="4" r="F39"/>
  <c i="1" r="BD58"/>
  <c i="5" r="J35"/>
  <c i="1" r="AV59"/>
  <c i="5" r="F39"/>
  <c i="1" r="BD59"/>
  <c i="6" r="J35"/>
  <c i="1" r="AV60"/>
  <c i="7" r="J36"/>
  <c i="1" r="AW61"/>
  <c i="7" r="F39"/>
  <c i="1" r="BD61"/>
  <c i="8" r="F39"/>
  <c i="1" r="BD62"/>
  <c i="9" r="J36"/>
  <c i="1" r="AW64"/>
  <c i="9" r="F35"/>
  <c i="1" r="AZ64"/>
  <c r="AZ63"/>
  <c r="AV63"/>
  <c i="10" r="F39"/>
  <c i="1" r="BD66"/>
  <c i="11" r="J35"/>
  <c i="1" r="AV67"/>
  <c i="11" r="F36"/>
  <c i="1" r="BA67"/>
  <c i="12" r="F36"/>
  <c i="1" r="BA68"/>
  <c i="13" r="J35"/>
  <c i="1" r="AV69"/>
  <c i="14" r="J36"/>
  <c i="1" r="AW70"/>
  <c i="2" r="F35"/>
  <c i="1" r="AZ56"/>
  <c i="2" r="F39"/>
  <c i="1" r="BD56"/>
  <c i="3" r="F39"/>
  <c i="1" r="BD57"/>
  <c i="3" r="J32"/>
  <c i="4" r="J36"/>
  <c i="1" r="AW58"/>
  <c i="4" r="F38"/>
  <c i="1" r="BC58"/>
  <c i="5" r="F36"/>
  <c i="1" r="BA59"/>
  <c i="6" r="F35"/>
  <c i="1" r="AZ60"/>
  <c i="6" r="J36"/>
  <c i="1" r="AW60"/>
  <c i="6" r="J32"/>
  <c i="7" r="F35"/>
  <c i="1" r="AZ61"/>
  <c i="8" r="F36"/>
  <c i="1" r="BA62"/>
  <c i="8" r="J35"/>
  <c i="1" r="AV62"/>
  <c i="9" r="F39"/>
  <c i="1" r="BD64"/>
  <c r="BD63"/>
  <c i="10" r="J35"/>
  <c i="1" r="AV66"/>
  <c i="10" r="F35"/>
  <c i="1" r="AZ66"/>
  <c i="10" r="J36"/>
  <c i="1" r="AW66"/>
  <c i="11" r="J36"/>
  <c i="1" r="AW67"/>
  <c i="11" r="F39"/>
  <c i="1" r="BD67"/>
  <c i="12" r="F38"/>
  <c i="1" r="BC68"/>
  <c i="13" r="F37"/>
  <c i="1" r="BB69"/>
  <c i="14" r="J35"/>
  <c i="1" r="AV70"/>
  <c r="AS54"/>
  <c i="2" r="J35"/>
  <c i="1" r="AV56"/>
  <c i="3" r="J35"/>
  <c i="1" r="AV57"/>
  <c i="3" r="F35"/>
  <c i="1" r="AZ57"/>
  <c i="4" r="F36"/>
  <c i="1" r="BA58"/>
  <c i="4" r="F35"/>
  <c i="1" r="AZ58"/>
  <c i="5" r="J36"/>
  <c i="1" r="AW59"/>
  <c i="5" r="F38"/>
  <c i="1" r="BC59"/>
  <c i="6" r="F38"/>
  <c i="1" r="BC60"/>
  <c i="7" r="F38"/>
  <c i="1" r="BC61"/>
  <c i="7" r="J35"/>
  <c i="1" r="AV61"/>
  <c i="7" r="J32"/>
  <c i="8" r="F35"/>
  <c i="1" r="AZ62"/>
  <c i="9" r="F36"/>
  <c i="1" r="BA64"/>
  <c r="BA63"/>
  <c r="AW63"/>
  <c i="9" r="J35"/>
  <c i="1" r="AV64"/>
  <c i="10" r="F38"/>
  <c i="1" r="BC66"/>
  <c i="10" r="J32"/>
  <c i="11" r="F38"/>
  <c i="1" r="BC67"/>
  <c i="12" r="J36"/>
  <c i="1" r="AW68"/>
  <c i="12" r="F39"/>
  <c i="1" r="BD68"/>
  <c i="12" r="J32"/>
  <c i="14" r="F37"/>
  <c i="1" r="BB70"/>
  <c r="AU63"/>
  <c i="2" r="J36"/>
  <c i="1" r="AW56"/>
  <c i="2" r="F36"/>
  <c i="1" r="BA56"/>
  <c i="3" r="F36"/>
  <c i="1" r="BA57"/>
  <c i="3" r="F38"/>
  <c i="1" r="BC57"/>
  <c i="5" r="F35"/>
  <c i="1" r="AZ59"/>
  <c i="6" r="F39"/>
  <c i="1" r="BD60"/>
  <c i="5" r="J32"/>
  <c i="6" r="F36"/>
  <c i="1" r="BA60"/>
  <c i="7" r="F36"/>
  <c i="1" r="BA61"/>
  <c i="8" r="J36"/>
  <c i="1" r="AW62"/>
  <c i="8" r="F38"/>
  <c i="1" r="BC62"/>
  <c i="9" r="F38"/>
  <c i="1" r="BC64"/>
  <c r="BC63"/>
  <c r="AY63"/>
  <c i="10" r="F36"/>
  <c i="1" r="BA66"/>
  <c i="11" r="F35"/>
  <c i="1" r="AZ67"/>
  <c i="12" r="F35"/>
  <c i="1" r="AZ68"/>
  <c i="12" r="J35"/>
  <c i="1" r="AV68"/>
  <c i="13" r="J36"/>
  <c i="1" r="AW69"/>
  <c i="5" l="1" r="R87"/>
  <c i="3" r="P87"/>
  <c i="1" r="AU57"/>
  <c i="5" r="P87"/>
  <c i="1" r="AU59"/>
  <c i="2" r="T88"/>
  <c i="3" r="R87"/>
  <c r="T87"/>
  <c i="4" r="P87"/>
  <c i="1" r="AU58"/>
  <c i="4" r="T87"/>
  <c i="11" r="BK86"/>
  <c r="J86"/>
  <c r="J63"/>
  <c i="13" r="BK86"/>
  <c r="J86"/>
  <c r="J63"/>
  <c i="14" r="BK86"/>
  <c r="J86"/>
  <c r="J63"/>
  <c i="2" r="BK89"/>
  <c r="J89"/>
  <c r="J64"/>
  <c i="4" r="BK87"/>
  <c r="J87"/>
  <c r="J63"/>
  <c i="9" r="BK86"/>
  <c r="J86"/>
  <c i="8" r="BK86"/>
  <c r="J86"/>
  <c i="1" r="AG68"/>
  <c i="12" r="J41"/>
  <c i="1" r="AG66"/>
  <c i="10" r="J41"/>
  <c i="1" r="AG61"/>
  <c r="AG60"/>
  <c i="6" r="J63"/>
  <c i="7" r="J41"/>
  <c i="1" r="AG59"/>
  <c i="6" r="J41"/>
  <c i="5" r="J41"/>
  <c i="1" r="AG57"/>
  <c i="3" r="J63"/>
  <c r="J41"/>
  <c i="1" r="AU65"/>
  <c i="2" r="F37"/>
  <c i="1" r="BB56"/>
  <c r="AZ55"/>
  <c r="AV55"/>
  <c r="BA55"/>
  <c r="AW55"/>
  <c r="AT66"/>
  <c r="AN66"/>
  <c r="AT67"/>
  <c r="AT70"/>
  <c r="BD65"/>
  <c i="8" r="J32"/>
  <c i="1" r="AG62"/>
  <c r="AT57"/>
  <c r="AN57"/>
  <c i="4" r="F37"/>
  <c i="1" r="BB58"/>
  <c r="AT60"/>
  <c r="AN60"/>
  <c i="7" r="F37"/>
  <c i="1" r="BB61"/>
  <c r="AT62"/>
  <c r="AN62"/>
  <c r="BD55"/>
  <c i="9" r="F37"/>
  <c i="1" r="BB64"/>
  <c r="BB63"/>
  <c r="AX63"/>
  <c i="11" r="F37"/>
  <c i="1" r="BB67"/>
  <c i="12" r="F37"/>
  <c i="1" r="BB68"/>
  <c r="BA65"/>
  <c r="AW65"/>
  <c i="9" r="J32"/>
  <c i="1" r="AG64"/>
  <c r="AG63"/>
  <c r="AT56"/>
  <c r="AT58"/>
  <c r="AT59"/>
  <c r="AN59"/>
  <c i="5" r="F37"/>
  <c i="1" r="BB59"/>
  <c i="6" r="F37"/>
  <c i="1" r="BB60"/>
  <c r="AT61"/>
  <c r="AN61"/>
  <c i="8" r="F37"/>
  <c i="1" r="BB62"/>
  <c r="AT69"/>
  <c r="AZ65"/>
  <c r="AV65"/>
  <c i="3" r="F37"/>
  <c i="1" r="BB57"/>
  <c r="BC55"/>
  <c r="AY55"/>
  <c r="AT64"/>
  <c r="AN64"/>
  <c r="AT63"/>
  <c r="AN63"/>
  <c i="10" r="F37"/>
  <c i="1" r="BB66"/>
  <c r="AT68"/>
  <c r="AN68"/>
  <c r="BC65"/>
  <c r="AY65"/>
  <c i="9" l="1" r="J41"/>
  <c i="8" r="J41"/>
  <c i="9" r="J63"/>
  <c i="8" r="J63"/>
  <c i="2" r="BK88"/>
  <c r="J88"/>
  <c r="J63"/>
  <c i="1" r="AU55"/>
  <c r="AU54"/>
  <c i="4" r="J32"/>
  <c r="J41"/>
  <c i="1" r="AT55"/>
  <c r="BB65"/>
  <c r="AX65"/>
  <c r="BD54"/>
  <c r="W33"/>
  <c i="13" r="J32"/>
  <c r="J41"/>
  <c i="11" r="J32"/>
  <c i="1" r="AG67"/>
  <c i="14" r="J32"/>
  <c i="1" r="AG70"/>
  <c r="BB55"/>
  <c r="BA54"/>
  <c r="W30"/>
  <c r="AZ54"/>
  <c r="AV54"/>
  <c r="AK29"/>
  <c r="AT65"/>
  <c r="BC54"/>
  <c r="AY54"/>
  <c l="1" r="AG58"/>
  <c r="AG69"/>
  <c i="11" r="J41"/>
  <c i="14" r="J41"/>
  <c i="1" r="AN67"/>
  <c r="AN70"/>
  <c r="AN58"/>
  <c r="AN69"/>
  <c r="AG65"/>
  <c i="2" r="J32"/>
  <c r="J41"/>
  <c i="1" r="W32"/>
  <c r="AW54"/>
  <c r="AK30"/>
  <c r="BB54"/>
  <c r="W31"/>
  <c r="AX55"/>
  <c r="W29"/>
  <c l="1" r="AG56"/>
  <c r="AN56"/>
  <c r="AN65"/>
  <c r="AX54"/>
  <c r="AT54"/>
  <c l="1" r="AG55"/>
  <c r="AG54"/>
  <c r="AK26"/>
  <c r="AK35"/>
  <c l="1" r="AN54"/>
  <c r="AN55"/>
</calcChain>
</file>

<file path=xl/sharedStrings.xml><?xml version="1.0" encoding="utf-8"?>
<sst xmlns="http://schemas.openxmlformats.org/spreadsheetml/2006/main">
  <si>
    <t>Export Komplet</t>
  </si>
  <si>
    <t>VZ</t>
  </si>
  <si>
    <t>2.0</t>
  </si>
  <si>
    <t>ZAMOK</t>
  </si>
  <si>
    <t>False</t>
  </si>
  <si>
    <t>{500beefb-e374-4fdf-812f-7441378f500c}</t>
  </si>
  <si>
    <t>0,01</t>
  </si>
  <si>
    <t>21</t>
  </si>
  <si>
    <t>15</t>
  </si>
  <si>
    <t>REKAPITULACE ZAKÁZKY</t>
  </si>
  <si>
    <t xml:space="preserve">v ---  níže se nacházejí doplnkové a pomocné údaje k sestavám  --- v</t>
  </si>
  <si>
    <t>Návod na vyplnění</t>
  </si>
  <si>
    <t>0,001</t>
  </si>
  <si>
    <t>Kód:</t>
  </si>
  <si>
    <t>65010037</t>
  </si>
  <si>
    <t>Měnit lze pouze buňky se žlutým podbarvením!_x000d_
_x000d_
1) v Rekapitulaci zakázky vyplňte údaje o Uchazeči (přenesou se do ostatních sestav i v jiných listech)_x000d_
_x000d_
2) na vybraných listech vyplňte v sestavě Soupis prací ceny u položek</t>
  </si>
  <si>
    <t>Zakázka:</t>
  </si>
  <si>
    <t>Oprava staničních kolejí č. 4 a 5 v žst Most n.n.-Změna č.1</t>
  </si>
  <si>
    <t>KSO:</t>
  </si>
  <si>
    <t>824 36 32</t>
  </si>
  <si>
    <t>CC-CZ:</t>
  </si>
  <si>
    <t>21212</t>
  </si>
  <si>
    <t>Místo:</t>
  </si>
  <si>
    <t>ŽST Most n.n.</t>
  </si>
  <si>
    <t>Datum:</t>
  </si>
  <si>
    <t>5. 10. 2021</t>
  </si>
  <si>
    <t>CZ-CPV:</t>
  </si>
  <si>
    <t>45234116-2</t>
  </si>
  <si>
    <t>CZ-CPA:</t>
  </si>
  <si>
    <t>42.12.10</t>
  </si>
  <si>
    <t>Zadavatel:</t>
  </si>
  <si>
    <t>IČ:</t>
  </si>
  <si>
    <t>70994234</t>
  </si>
  <si>
    <t>Správa železnic, státní organizace</t>
  </si>
  <si>
    <t>DIČ:</t>
  </si>
  <si>
    <t>CZ70994234</t>
  </si>
  <si>
    <t>Uchazeč:</t>
  </si>
  <si>
    <t>Vyplň údaj</t>
  </si>
  <si>
    <t>Projektant:</t>
  </si>
  <si>
    <t/>
  </si>
  <si>
    <t xml:space="preserve"> </t>
  </si>
  <si>
    <t>True</t>
  </si>
  <si>
    <t>Zpracovatel:</t>
  </si>
  <si>
    <t>Ing.Horák, horak@spravazeleznic.cz, 602 155 923</t>
  </si>
  <si>
    <t>Poznámka:</t>
  </si>
  <si>
    <t>Změna č.1 - náhrada srdcovky výh.14 srdcovkou užitou ze zásob SŽ_x000d_
******************************************************_x000d_
Soupis prací je sestaven s využitím Cenové soustavy ÚRS. Položky, které pochází z této cenové soustavy, jsou ve sloupci 'Cenová soustava' označeny popisem 'CS ÚRS' a úrovní příslušného kalendářního pololetí. Veškeré další informace vymezující popis a podmínky použití těchto položek z Cenové soustavy, které nejsou uvedeny přímo v soupisu prací, jsou neomezeně dálkově k dispozici na www.cs-urs.cz, sekce Cenové a technické podmínky.</t>
  </si>
  <si>
    <t>Cena bez DPH</t>
  </si>
  <si>
    <t>Sazba daně</t>
  </si>
  <si>
    <t>Základ daně</t>
  </si>
  <si>
    <t>Výše daně</t>
  </si>
  <si>
    <t>DPH</t>
  </si>
  <si>
    <t>základní</t>
  </si>
  <si>
    <t>snížená</t>
  </si>
  <si>
    <t>zákl. přenesená</t>
  </si>
  <si>
    <t>sníž. přenesená</t>
  </si>
  <si>
    <t>nulová</t>
  </si>
  <si>
    <t>Cena s DPH</t>
  </si>
  <si>
    <t>v</t>
  </si>
  <si>
    <t>CZK</t>
  </si>
  <si>
    <t>REKAPITULACE OBJEKTŮ ZAKÁZKY A SOUPISŮ PRACÍ</t>
  </si>
  <si>
    <t>Informatívní údaje z listů zakázek</t>
  </si>
  <si>
    <t>Kód</t>
  </si>
  <si>
    <t>Popis</t>
  </si>
  <si>
    <t>Cena bez DPH [CZK]</t>
  </si>
  <si>
    <t>Cena s DPH [CZK]</t>
  </si>
  <si>
    <t>Typ</t>
  </si>
  <si>
    <t>z toho Ostat._x000d_
náklady [CZK]</t>
  </si>
  <si>
    <t>DPH [CZK]</t>
  </si>
  <si>
    <t>Normohodiny [h]</t>
  </si>
  <si>
    <t>DPH základní [CZK]</t>
  </si>
  <si>
    <t>DPH snížená [CZK]</t>
  </si>
  <si>
    <t>DPH základní přenesená_x000d_
[CZK]</t>
  </si>
  <si>
    <t>DPH snížená přenesená_x000d_
[CZK]</t>
  </si>
  <si>
    <t>Základna_x000d_
DPH základní</t>
  </si>
  <si>
    <t>Základna_x000d_
DPH snížená</t>
  </si>
  <si>
    <t>Základna_x000d_
DPH zákl. přenesená</t>
  </si>
  <si>
    <t>Základna_x000d_
DPH sníž. přenesená</t>
  </si>
  <si>
    <t>Základna_x000d_
DPH nulová</t>
  </si>
  <si>
    <t>Náklady zakázky celkem</t>
  </si>
  <si>
    <t>D</t>
  </si>
  <si>
    <t>0</t>
  </si>
  <si>
    <t>###NOIMPORT###</t>
  </si>
  <si>
    <t>IMPORT</t>
  </si>
  <si>
    <t>{00000000-0000-0000-0000-000000000000}</t>
  </si>
  <si>
    <t>O1</t>
  </si>
  <si>
    <t>Železniční svršek a spodek</t>
  </si>
  <si>
    <t>STA</t>
  </si>
  <si>
    <t>1</t>
  </si>
  <si>
    <t>{f4bd127f-e186-4279-9da1-7ff0c0158871}</t>
  </si>
  <si>
    <t>2</t>
  </si>
  <si>
    <t>/</t>
  </si>
  <si>
    <t>Č11</t>
  </si>
  <si>
    <t>4.SK ŽST Most nové nádraží</t>
  </si>
  <si>
    <t>Soupis</t>
  </si>
  <si>
    <t>{51d1dac0-2473-487c-b46c-3162600aebec}</t>
  </si>
  <si>
    <t>Č12</t>
  </si>
  <si>
    <t>5.SK ŽST Most nové nádraží</t>
  </si>
  <si>
    <t>{17a222a4-b5f9-4ca2-a1d3-6bcf5fb038f2}</t>
  </si>
  <si>
    <t>Č13</t>
  </si>
  <si>
    <t xml:space="preserve">Výhybka č. 14  ŽST Most nové nádraží - Změna č.1 </t>
  </si>
  <si>
    <t>{e97299ea-9fc4-4856-b5cb-fabe2f0ae5fa}</t>
  </si>
  <si>
    <t>Č14</t>
  </si>
  <si>
    <t xml:space="preserve">Výhybka č. 78  ŽST Most nové nádraží</t>
  </si>
  <si>
    <t>{1fd41fee-83c2-4b2c-92eb-77df198e680e}</t>
  </si>
  <si>
    <t>Č15</t>
  </si>
  <si>
    <t xml:space="preserve">Výhybka č. 79  ŽST Most nové nádraží</t>
  </si>
  <si>
    <t>{2c49bde4-c3dc-44aa-923c-f4b7eb881df3}</t>
  </si>
  <si>
    <t>Č17</t>
  </si>
  <si>
    <t>Práce na zařízení SSZT</t>
  </si>
  <si>
    <t>{90f09e56-dfd9-4fa9-8ba4-b68d7b171c09}</t>
  </si>
  <si>
    <t>Č16</t>
  </si>
  <si>
    <t xml:space="preserve"> Oprava trakčního vedení</t>
  </si>
  <si>
    <t>{bc26ac92-f2c7-43ac-b679-68bf003164c3}</t>
  </si>
  <si>
    <t>O2</t>
  </si>
  <si>
    <t>VRN</t>
  </si>
  <si>
    <t>{03a46917-86ab-4b6b-8d69-4eb8a6f76e9a}</t>
  </si>
  <si>
    <t>824 26</t>
  </si>
  <si>
    <t>Č21</t>
  </si>
  <si>
    <t>Vedlejší rozpočtové náklady</t>
  </si>
  <si>
    <t>{2fc3600a-148e-4ce1-a620-27930b29649f}</t>
  </si>
  <si>
    <t>O9</t>
  </si>
  <si>
    <t>!NEOCEŇOVAT! - materiál dodávaný objednatelem</t>
  </si>
  <si>
    <t>{c0f909d8-a422-4a11-8b64-cfce545260c8}</t>
  </si>
  <si>
    <t>Č91</t>
  </si>
  <si>
    <t>Materiál 4.SK</t>
  </si>
  <si>
    <t>{c7f707a2-c094-4ad9-add6-180894a42fee}</t>
  </si>
  <si>
    <t>Č92</t>
  </si>
  <si>
    <t>Materiál 5.SK</t>
  </si>
  <si>
    <t>{8b97fdce-371b-4274-b30a-7bab2c920943}</t>
  </si>
  <si>
    <t>Č93</t>
  </si>
  <si>
    <t>Materiál výhybka č. 14</t>
  </si>
  <si>
    <t>{6f34026a-8671-48b3-9fe7-69629b33e71e}</t>
  </si>
  <si>
    <t>Č94</t>
  </si>
  <si>
    <t>Materiál výhybka č. 78</t>
  </si>
  <si>
    <t>{8a342788-7fd1-49cd-92f9-fb9144fd0db3}</t>
  </si>
  <si>
    <t>Č95</t>
  </si>
  <si>
    <t>Materiál výhybka č. 79</t>
  </si>
  <si>
    <t>{22b20e37-c5a8-47dc-b683-004418f0b848}</t>
  </si>
  <si>
    <t>GPK_11</t>
  </si>
  <si>
    <t>Úprava GPK ( celá délka SK )</t>
  </si>
  <si>
    <t>km</t>
  </si>
  <si>
    <t>0,617</t>
  </si>
  <si>
    <t>Obnova_11</t>
  </si>
  <si>
    <t>Obnova staniční koleje</t>
  </si>
  <si>
    <t>0,592</t>
  </si>
  <si>
    <t>KRYCÍ LIST SOUPISU PRACÍ</t>
  </si>
  <si>
    <t>Stezka_11</t>
  </si>
  <si>
    <t>Oprava stezky strojně s odstraněním drnu a nánosu do 10 cm</t>
  </si>
  <si>
    <t>m2</t>
  </si>
  <si>
    <t>1249,425</t>
  </si>
  <si>
    <t>Doplnění_KL_11</t>
  </si>
  <si>
    <t>Doplnění KL kamenivem souvisle strojně v koleji</t>
  </si>
  <si>
    <t>m3</t>
  </si>
  <si>
    <t>1229,848</t>
  </si>
  <si>
    <t>Nános_11</t>
  </si>
  <si>
    <t>Odstranění nánosu nad horní plochou pražce</t>
  </si>
  <si>
    <t>300</t>
  </si>
  <si>
    <t>Drť_11</t>
  </si>
  <si>
    <t>Kamenivo drcené drť frakce 8/16</t>
  </si>
  <si>
    <t>t</t>
  </si>
  <si>
    <t>112,448</t>
  </si>
  <si>
    <t>Objekt:</t>
  </si>
  <si>
    <t>Štěrk_11</t>
  </si>
  <si>
    <t>Kamenivo drcené štěrk frakce 31,5/63 třídy min. BII</t>
  </si>
  <si>
    <t>2109,189</t>
  </si>
  <si>
    <t>O1 - Železniční svršek a spodek</t>
  </si>
  <si>
    <t>Pražce_beton_11</t>
  </si>
  <si>
    <t xml:space="preserve">Pražec betonový příčný vystrojený  užitý</t>
  </si>
  <si>
    <t>kus</t>
  </si>
  <si>
    <t>900</t>
  </si>
  <si>
    <t>Soupis:</t>
  </si>
  <si>
    <t>Kolejnice_S49_11</t>
  </si>
  <si>
    <t>Kolejnice S49 užité</t>
  </si>
  <si>
    <t>60,466</t>
  </si>
  <si>
    <t>Č11 - 4.SK ŽST Most nové nádraží</t>
  </si>
  <si>
    <t>Odpad_zemina_11</t>
  </si>
  <si>
    <t>Odpadní zemina z KL a stezek na skládku</t>
  </si>
  <si>
    <t>2320,144</t>
  </si>
  <si>
    <t>Soupis prací je sestaven s využitím Cenové soustavy ÚRS. Položky, které pochází z této cenové soustavy, jsou ve sloupci 'Cenová soustava' označeny popisem 'CS ÚRS' a úrovní příslušného kalendářního pololetí. Veškeré další informace vymezující popis a podmínky použití těchto položek z Cenové soustavy, které nejsou uvedeny přímo v soupisu prací, jsou neomezeně dálkově k dispozici na www.cs-urs.cz, sekce Cenové a technické podmínky.</t>
  </si>
  <si>
    <t>REKAPITULACE ČLENĚNÍ SOUPISU PRACÍ</t>
  </si>
  <si>
    <t>Kód dílu - Popis</t>
  </si>
  <si>
    <t>Cena celkem [CZK]</t>
  </si>
  <si>
    <t>-1</t>
  </si>
  <si>
    <t>HSV - Práce a dodávky HSV</t>
  </si>
  <si>
    <t xml:space="preserve">    5 - Komunikace pozemní</t>
  </si>
  <si>
    <t>OST - Ostatní</t>
  </si>
  <si>
    <t>SOUPIS PRACÍ</t>
  </si>
  <si>
    <t>PČ</t>
  </si>
  <si>
    <t>MJ</t>
  </si>
  <si>
    <t>Množství</t>
  </si>
  <si>
    <t>J.cena [CZK]</t>
  </si>
  <si>
    <t>Cenová soustava</t>
  </si>
  <si>
    <t>J. Nh [h]</t>
  </si>
  <si>
    <t>Nh celkem [h]</t>
  </si>
  <si>
    <t>J. hmotnost [t]</t>
  </si>
  <si>
    <t>Hmotnost celkem [t]</t>
  </si>
  <si>
    <t>J. suť [t]</t>
  </si>
  <si>
    <t>Suť Celkem [t]</t>
  </si>
  <si>
    <t>Náklady soupisu celkem</t>
  </si>
  <si>
    <t>HSV</t>
  </si>
  <si>
    <t>Práce a dodávky HSV</t>
  </si>
  <si>
    <t>ROZPOCET</t>
  </si>
  <si>
    <t>5</t>
  </si>
  <si>
    <t>Komunikace pozemní</t>
  </si>
  <si>
    <t>K</t>
  </si>
  <si>
    <t>5901020010</t>
  </si>
  <si>
    <t>Nedestruktivní zkoušení ultrazvukem kolejnic základní</t>
  </si>
  <si>
    <t>Sborník UOŽI 01 2021</t>
  </si>
  <si>
    <t>4</t>
  </si>
  <si>
    <t>583694916</t>
  </si>
  <si>
    <t>PP</t>
  </si>
  <si>
    <t>Nedestruktivní zkoušení ultrazvukem kolejnic základní. Poznámka: 1. V cenách jsou započteny náklady na nedestruktivní zkoušení včetně vizuální prohlídky vad, svarů a návarů a předání tištěných nebo elektronických výstupů.</t>
  </si>
  <si>
    <t>PSC</t>
  </si>
  <si>
    <t>Poznámka k souboru cen:_x000d_
1. V cenách jsou započteny náklady na nedestruktivní zkoušení včetně vizuální prohlídky vad, svarů a návarů a předání tištěných nebo elektronických výstupů.</t>
  </si>
  <si>
    <t>VV</t>
  </si>
  <si>
    <t>GPK_11*2*1,2 " +20% na výřez defektoskopických vad "</t>
  </si>
  <si>
    <t>Součet</t>
  </si>
  <si>
    <t>5905010010</t>
  </si>
  <si>
    <t>-1957960951</t>
  </si>
  <si>
    <t>Odstranění nánosu nad horní plochou pražce. Poznámka: 1. V cenách jsou započteny náklady na ruční odstranění plevelů a nánosu nad horní plochou pražce, úprava rozrušeného KL, ometení pražců a upevňovadel, rozprostření výzisku na terén nebo naložení na dopravní prostředek.</t>
  </si>
  <si>
    <t>Poznámka k souboru cen:_x000d_
1. V cenách jsou započteny náklady na ruční odstranění plevelů a nánosu nad horní plochou pražce, úprava rozrušeného KL, ometení pražců a upevňovadel, rozprostření výzisku na terén nebo naložení na dopravní prostředek.</t>
  </si>
  <si>
    <t>(60+60)*2,5</t>
  </si>
  <si>
    <t>3</t>
  </si>
  <si>
    <t>5905020010</t>
  </si>
  <si>
    <t>980317933</t>
  </si>
  <si>
    <t>Oprava stezky strojně s odstraněním drnu a nánosu do 10 cm. Poznámka: 1. V cenách jsou započteny náklady na odtěžení nánosu stezky a rozprostření výzisku na terén nebo naložení na dopravní prostředek a úprava povrchu stezky.</t>
  </si>
  <si>
    <t>Poznámka k souboru cen:_x000d_
1. V cenách jsou započteny náklady na odtěžení nánosu stezky a rozprostření výzisku na terén nebo naložení na dopravní prostředek a úprava povrchu stezky.</t>
  </si>
  <si>
    <t xml:space="preserve">"celá stezka mezi 3. a 4.SK, polovina mezi 4.SK a 5.SK  "</t>
  </si>
  <si>
    <t>GPK_11 *(4,75-3,4)*1,5*1000</t>
  </si>
  <si>
    <t>5905023030</t>
  </si>
  <si>
    <t>Úprava povrchu stezky rozprostřením štěrkodrtě přes 5 do 10 cm</t>
  </si>
  <si>
    <t>1742849332</t>
  </si>
  <si>
    <t>Úprava povrchu stezky rozprostřením štěrkodrtě přes 5 do 10 cm. Poznámka: 1. V cenách jsou započteny náklady na rozprostření a urovnání kameniva včetně zhutnění povrchu stezky. Platí pro nový i stávající stav. 2. V cenách nejsou obsaženy náklady na dodávku drtě.</t>
  </si>
  <si>
    <t>Poznámka k souboru cen:_x000d_
1. V cenách jsou započteny náklady na rozprostření a urovnání kameniva včetně zhutnění povrchu stezky. Platí pro nový i stávající stav._x000d_
2. V cenách nejsou obsaženy náklady na dodávku drtě.</t>
  </si>
  <si>
    <t>5905050050</t>
  </si>
  <si>
    <t>Souvislá výměna KL se snesením KR koleje pražce betonové rozdělení "c"</t>
  </si>
  <si>
    <t>-417398297</t>
  </si>
  <si>
    <t>Souvislá výměna KL se snesením KR koleje pražce betonové rozdělení "c". Poznámka: 1. V cenách jsou započteny náklady na odtěžení KL, úpravu sklonu a zhutnění pláně, případné uložení geosyntetika, rozprostření a zhutnění vrstvy kameniva, zdvih KR, úpravu směrového a výškového uspořádání včetně měření mezních stavebních odchylek dle ČSN a technologických veličin a předání tištěných výstupů, úpravu KL do profilu, uložení výzisku na terén nebo jeho naložení na dopravní prostředek. 2. V cenách nejsou obsaženy náklady na vyjmutí a vložení KR, dodávku a doplnění kameniva, následnou úpravu směrového a výškového uspořádání, snížení KL pod patou kolejnice a dopravu výzisku na skládku a skládkovné.</t>
  </si>
  <si>
    <t>Poznámka k souboru cen:_x000d_
1. V cenách jsou započteny náklady na odtěžení KL, úpravu sklonu a zhutnění pláně, případné uložení geosyntetika, rozprostření a zhutnění vrstvy kameniva, zdvih KR, úpravu směrového a výškového uspořádání včetně měření mezních stavebních odchylek dle ČSN a technologických veličin a předání tištěných výstupů, úpravu KL do profilu, uložení výzisku na terén nebo jeho naložení na dopravní prostředek._x000d_
2. V cenách nejsou obsaženy náklady na vyjmutí a vložení KR, dodávku a doplnění kameniva, následnou úpravu směrového a výškového uspořádání, snížení KL pod patou kolejnice a dopravu výzisku na skládku a skládkovné.</t>
  </si>
  <si>
    <t xml:space="preserve">"výh 79  km"2,715-   "výh 14  km"2,032 - "délka obou  výhybek včetně společných pražců za KV" (0,033+0,027+2*0,003)</t>
  </si>
  <si>
    <t xml:space="preserve">"KV14-VK10 + cca 5 m              "-0,025</t>
  </si>
  <si>
    <t>6</t>
  </si>
  <si>
    <t>5905105030</t>
  </si>
  <si>
    <t>-1764178333</t>
  </si>
  <si>
    <t>Doplnění KL kamenivem souvisle strojně v koleji. Poznámka: 1. V cenách jsou započteny náklady na doplnění kameniva ojediněle ručně vidlemi a/nebo souvisle strojně z výsypných vozů případně nakladačem. 2. V cenách nejsou obsaženy náklady na dodávku kameniva.</t>
  </si>
  <si>
    <t>Poznámka k souboru cen:_x000d_
1. V cenách jsou započteny náklady na doplnění kameniva ojediněle ručně vidlemi a/nebo souvisle strojně z výsypných vozů případně nakladačem._x000d_
2. V cenách nejsou obsaženy náklady na dodávku kameniva.</t>
  </si>
  <si>
    <t>"SB6, 300 mm"</t>
  </si>
  <si>
    <t xml:space="preserve">Obnova_11*(1919+150)  "150 m3/km je na polovinu stezky mezi 4.SK a 5.SK"</t>
  </si>
  <si>
    <t xml:space="preserve">"KV14-VK102    "5</t>
  </si>
  <si>
    <t>7</t>
  </si>
  <si>
    <t>5905110010</t>
  </si>
  <si>
    <t>Snížení KL pod patou kolejnice v koleji</t>
  </si>
  <si>
    <t>-348293309</t>
  </si>
  <si>
    <t>Snížení KL pod patou kolejnice v koleji. Poznámka: 1. V cenách jsou započteny náklady na snížení KL pod patou kolejnice ručně vidlemi. 2. V cenách nejsou obsaženy náklady na doplnění a dodávku kameniva.</t>
  </si>
  <si>
    <t>Poznámka k souboru cen:_x000d_
1. V cenách jsou započteny náklady na snížení KL pod patou kolejnice ručně vidlemi._x000d_
2. V cenách nejsou obsaženy náklady na doplnění a dodávku kameniva.</t>
  </si>
  <si>
    <t>8</t>
  </si>
  <si>
    <t>5906130380</t>
  </si>
  <si>
    <t>Montáž kolejového roštu v ose koleje pražce betonové vystrojené tv. S49 rozdělení "c"</t>
  </si>
  <si>
    <t>1000640695</t>
  </si>
  <si>
    <t>Montáž kolejového roštu v ose koleje pražce betonové vystrojené tv. S49 rozdělení "c". Poznámka: 1. V cenách jsou započteny náklady na manipulaci a montáž KR, u pražců dřevěných nevystrojených i na vrtání pražců. 2. V cenách nejsou obsaženy náklady na dodávku materiálu.</t>
  </si>
  <si>
    <t>Poznámka k souboru cen:_x000d_
1. V cenách jsou započteny náklady na manipulaci a montáž KR, u pražců dřevěných nevystrojených i na vrtání pražců._x000d_
2. V cenách nejsou obsaženy náklady na dodávku materiálu.</t>
  </si>
  <si>
    <t>9</t>
  </si>
  <si>
    <t>5906135100</t>
  </si>
  <si>
    <t>Demontáž kolejového roštu koleje na úložišti pražce dřevěné tv. T nebo A rozdělení "c"</t>
  </si>
  <si>
    <t>-1978320039</t>
  </si>
  <si>
    <t>Demontáž kolejového roštu koleje na úložišti pražce dřevěné tv. T nebo A rozdělení "c". Poznámka: 1. V cenách jsou započteny náklady na demontáž a rozebrání kolejového roštu do součástí, manipulaci, naložení výzisku na dopravní prostředek a uložení na úložišti. 2. V cenách nejsou obsaženy náklady na dopravu a vytřídění.</t>
  </si>
  <si>
    <t>Poznámka k souboru cen:_x000d_
1. V cenách jsou započteny náklady na demontáž a rozebrání kolejového roštu do součástí, manipulaci, naložení výzisku na dopravní prostředek a uložení na úložišti._x000d_
2. V cenách nejsou obsaženy náklady na dopravu a vytřídění.</t>
  </si>
  <si>
    <t>10</t>
  </si>
  <si>
    <t>5907020035</t>
  </si>
  <si>
    <t>Souvislá výměna kolejnic stávající upevnění tv. S49 rozdělení "c"</t>
  </si>
  <si>
    <t>m</t>
  </si>
  <si>
    <t>-931084556</t>
  </si>
  <si>
    <t>Souvislá výměna kolejnic stávající upevnění tv. S49 rozdělení "c". Poznámka: 1. V cenách jsou započteny náklady na demontáž upevňovadel, výměnu kolejnic, dílů a součástí, montáž upevňovadel, úpravu dilatačních spár, pryžových podložek, zřízení nebo demontáž prozatímních styků a ošetření součástí mazivem. 2. V cenách nejsou započteny náklady na dělení kolejnic, zřízení svaru, demontáž nebo montáž styků.</t>
  </si>
  <si>
    <t>Poznámka k souboru cen:_x000d_
1. V cenách jsou započteny náklady na demontáž upevňovadel, výměnu kolejnic, dílů a součástí, montáž upevňovadel, úpravu dilatačních spár, pryžových podložek, zřízení nebo demontáž prozatímních styků a ošetření součástí mazivem._x000d_
2. V cenách nejsou započteny náklady na dělení kolejnic, zřízení svaru, demontáž nebo montáž styků.</t>
  </si>
  <si>
    <t xml:space="preserve">společné pražce za KV 78       " 2*3</t>
  </si>
  <si>
    <t xml:space="preserve">"KV14-VK10 + cca 5 m              "2*30</t>
  </si>
  <si>
    <t>11</t>
  </si>
  <si>
    <t>5907040030</t>
  </si>
  <si>
    <t>Posun kolejnic před svařováním tv. S49</t>
  </si>
  <si>
    <t>-1355876582</t>
  </si>
  <si>
    <t>Posun kolejnic před svařováním tv. S49. Poznámka: 1. V cenách jsou započteny náklady na přizdvižení a posun kolejnice. Položka se použije v případě krácení deformovaných konců kolejnic před svařováním. 2. V cenách nejsou obsaženy náklady na demontáž a montáž upevňovadel. Položku nelze použít pro posun z důvodu úpravy dilatačních spár před svařováním.</t>
  </si>
  <si>
    <t>Poznámka k souboru cen:_x000d_
1. V cenách jsou započteny náklady na přizdvižení a posun kolejnice. Položka se použije v případě krácení deformovaných konců kolejnic před svařováním._x000d_
2. V cenách nejsou obsaženy náklady na demontáž a montáž upevňovadel. Položku nelze použít pro posun z důvodu úpravy dilatačních spár před svařováním.</t>
  </si>
  <si>
    <t>GPK_11*2000</t>
  </si>
  <si>
    <t>12</t>
  </si>
  <si>
    <t>5907050130</t>
  </si>
  <si>
    <t>Dělení kolejnic kyslíkem soustavy A</t>
  </si>
  <si>
    <t>-72900253</t>
  </si>
  <si>
    <t>Dělení kolejnic kyslíkem soustavy A. Poznámka: 1. V cenách jsou započteny náklady na manipulaci, podložení, označení a provedení řezu kolejnice.</t>
  </si>
  <si>
    <t>Poznámka k souboru cen:_x000d_
1. V cenách jsou započteny náklady na manipulaci, podložení, označení a provedení řezu kolejnice.</t>
  </si>
  <si>
    <t xml:space="preserve">Obnova_11/0,006*2+2,667  "   do šrotu" </t>
  </si>
  <si>
    <t>13</t>
  </si>
  <si>
    <t>5909032020</t>
  </si>
  <si>
    <t>Přesná úprava GPK koleje směrové a výškové uspořádání pražce betonové</t>
  </si>
  <si>
    <t>-402496407</t>
  </si>
  <si>
    <t>Přesná úprava GPK koleje směrové a výškové uspořádání pražce betonové. Poznámka: 1. V cenách jsou započteny náklady na úpravu směrového a výškového uspořádání strojní linkou ASP s přesným zaměřením její prostorové polohy, úpravu KL pluhem a měření mezních stavebních odchylek dle ČSN, měření technologických veličin a předání tištěných výstupů objednateli. 2. V cenách nejsou obsaženy náklady na zaměření APK, doplnění a dodávku kameniva a snížení KL pod patou kolejnice.</t>
  </si>
  <si>
    <t>Poznámka k souboru cen:_x000d_
1. V cenách jsou započteny náklady na úpravu směrového a výškového uspořádání strojní linkou ASP s přesným zaměřením její prostorové polohy, úpravu KL pluhem a měření mezních stavebních odchylek dle ČSN, měření technologických veličin a předání tištěných výstupů objednateli._x000d_
2. V cenách nejsou obsaženy náklady na zaměření APK, doplnění a dodávku kameniva a snížení KL pod patou kolejnice.</t>
  </si>
  <si>
    <t>" V úseku obnovy je úprava GPK zahrnuta do výměny kolejového lože"</t>
  </si>
  <si>
    <t>GPK_11-Obnova_11</t>
  </si>
  <si>
    <t>14</t>
  </si>
  <si>
    <t>5909050010</t>
  </si>
  <si>
    <t>Stabilizace kolejového lože koleje nově zřízeného nebo čistého</t>
  </si>
  <si>
    <t>1843868241</t>
  </si>
  <si>
    <t>Stabilizace kolejového lože koleje nově zřízeného nebo čistého. Poznámka: 1. V cenách jsou započteny náklady na stabilizaci v režimu s řízeným (konstantním) poklesem včetně měření a předání tištěných výstupů.</t>
  </si>
  <si>
    <t>Poznámka k souboru cen:_x000d_
1. V cenách jsou započteny náklady na stabilizaci v režimu s řízeným (konstantním) poklesem včetně měření a předání tištěných výstupů.</t>
  </si>
  <si>
    <t>5910010030</t>
  </si>
  <si>
    <t>Odtavovací stykové svařování kolejnic užitých ve stabilní svařovně vstupní délky do 10 m tv. S49</t>
  </si>
  <si>
    <t>-1088759907</t>
  </si>
  <si>
    <t>Odtavovací stykové svařování kolejnic užitých ve stabilní svařovně vstupní délky do 10 m tv. S49. Poznámka: 1. V cenách jsou započteny náklady na základní vytřídění při odběru z úložiště na užité k regeneraci a odpadové, určení lepší pojízdné hrany, případné otáčení kolejnice, vizuální kontrola s označením vad k vyříznutí, vyříznutí vad strojní pilou, obroušení převalků (do 1 mm) a zaoblených ostrých pojízdných hran, broušení kontaktních ploch svaru, vyrovnání a svaření kolejnic opracování a dorovnání svaru, dělení kol. pásu na požadovanou délku, obroušení pojížděných ploch svaru, vizuální prohlídka, měření geometrie svaru a vedení výrobní dokumentace. 2. V cenách nejsou obsaženy náklady na kontrolu svaru ultrazvukem a dodávku kolejnic.</t>
  </si>
  <si>
    <t>Poznámka k souboru cen:_x000d_
1. V cenách jsou započteny náklady na základní vytřídění při odběru z úložiště na užité k regeneraci a odpadové, určení lepší pojízdné hrany, případné otáčení kolejnice, vizuální kontrola s označením vad k vyříznutí, vyříznutí vad strojní pilou, obroušení převalků (do 1 mm) a zaoblených ostrých pojízdných hran, broušení kontaktních ploch svaru, vyrovnání a svaření kolejnic opracování a dorovnání svaru, dělení kol. pásu na požadovanou délku, obroušení pojížděných ploch svaru, vizuální prohlídka, měření geometrie svaru a vedení výrobní dokumentace._x000d_
2. V cenách nejsou obsaženy náklady na kontrolu svaru ultrazvukem a dodávku kolejnic.</t>
  </si>
  <si>
    <t>16</t>
  </si>
  <si>
    <t>5910020030</t>
  </si>
  <si>
    <t>Svařování kolejnic termitem plný předehřev standardní spára svar sériový tv. S49</t>
  </si>
  <si>
    <t>svar</t>
  </si>
  <si>
    <t>-438386680</t>
  </si>
  <si>
    <t>Svařování kolejnic termitem plný předehřev standardní spára svar sériový tv. S49. Poznámka: 1. V cenách jsou započteny náklady na vybrání kameniva z mezipražcového prostoru, demontáž upevňovadel, směrové a výškové vyrovnání kolejnic, provedení svaru, montáž upevňovadel, vizuální kontrola, měření geometrie svaru. 2. V cenách nejsou obsaženy náklady na kontrolu svaru ultrazvukem, podbití pražců a demontáž styku.</t>
  </si>
  <si>
    <t>Poznámka k souboru cen:_x000d_
1. V cenách jsou započteny náklady na vybrání kameniva z mezipražcového prostoru, demontáž upevňovadel, směrové a výškové vyrovnání kolejnic, provedení svaru, montáž upevňovadel, vizuální kontrola, měření geometrie svaru._x000d_
2. V cenách nejsou obsaženy náklady na kontrolu svaru ultrazvukem, podbití pražců a demontáž styku.</t>
  </si>
  <si>
    <t>" ze 3 úseků "4*2</t>
  </si>
  <si>
    <t>17</t>
  </si>
  <si>
    <t>5910035030</t>
  </si>
  <si>
    <t>Dosažení dovolené upínací teploty v BK prodloužením kolejnicového pásu v koleji tv. S49</t>
  </si>
  <si>
    <t>-325833873</t>
  </si>
  <si>
    <t>Dosažení dovolené upínací teploty v BK prodloužením kolejnicového pásu v koleji tv. S49. Poznámka: 1. V cenách jsou započteny náklady na montáž a demontáž napínacího zařízení nebo ohřevu kolejnic a udržování potřebného prodloužení kolejnicového pásu. 2. V</t>
  </si>
  <si>
    <t>Poznámka k souboru cen:_x000d_
1. V cenách jsou započteny náklady na montáž a demontáž napínacího zařízení nebo ohřevu kolejnic a udržování potřebného prodloužení kolejnicového pásu._x000d_
2. V cenách nejsou obsaženy náklady na demontáž upevňovadel a kolejnicových spojek.</t>
  </si>
  <si>
    <t>2*2</t>
  </si>
  <si>
    <t>18</t>
  </si>
  <si>
    <t>5910040210</t>
  </si>
  <si>
    <t>Umožnění volné dilatace kolejnice bez demontáže nebo montáže upevňovadel s osazením a odstraněním kluzných podložek rozdělení pražců "c"</t>
  </si>
  <si>
    <t>-778044321</t>
  </si>
  <si>
    <t>Umožnění volné dilatace kolejnice bez demontáže nebo montáže upevňovadel s osazením a odstraněním kluzných podložek rozdělení pražců "c". Poznámka: 1. V cenách jsou započteny náklady na uvolnění, demontáž a rovnoměrné prodloužení nebo zkrácení kolejnice, vyznačení značek a vedení dokumentace. 2. V cenách nejsou obsaženy náklady na demontáž kolejnicových spojek.</t>
  </si>
  <si>
    <t>Poznámka k souboru cen:_x000d_
1. V cenách jsou započteny náklady na uvolnění, demontáž a rovnoměrné prodloužení nebo zkrácení kolejnice, vyznačení značek a vedení dokumentace._x000d_
2. V cenách nejsou obsaženy náklady na demontáž kolejnicových spojek.</t>
  </si>
  <si>
    <t>"S49"</t>
  </si>
  <si>
    <t>19</t>
  </si>
  <si>
    <t>5915010020</t>
  </si>
  <si>
    <t>Těžení zeminy nebo horniny železničního spodku v hornině třídy těžitelnosti I skupiny 2</t>
  </si>
  <si>
    <t>-81341792</t>
  </si>
  <si>
    <t>Těžení zeminy nebo horniny železničního spodku v hornině třídy těžitelnosti I skupiny 2. Poznámka: 1. V cenách jsou započteny náklady na těžení a uložení výzisku na terén nebo naložení na dopravní prostředek a uložení na úložišti.</t>
  </si>
  <si>
    <t>Poznámka k souboru cen:_x000d_
1. V cenách jsou započteny náklady na těžení a uložení výzisku na terén nebo naložení na dopravní prostředek a uložení na úložišti.</t>
  </si>
  <si>
    <t>P</t>
  </si>
  <si>
    <t>Poznámka k položce:_x000d_
sondy pro zjištění sítí</t>
  </si>
  <si>
    <t>20</t>
  </si>
  <si>
    <t>5999005010</t>
  </si>
  <si>
    <t>Třídění spojovacích a upevňovacích součástí</t>
  </si>
  <si>
    <t>-48724625</t>
  </si>
  <si>
    <t>Třídění spojovacích a upevňovacích součástí. Poznámka: 1. V cenách jsou započteny náklady na manipulaci, vytřídění a uložení materiálu na úložiště nebo do skladu.</t>
  </si>
  <si>
    <t>Poznámka k souboru cen:_x000d_
1. V cenách jsou započteny náklady na manipulaci, vytřídění a uložení materiálu na úložiště nebo do skladu.</t>
  </si>
  <si>
    <t xml:space="preserve">"upevňovadla tvaru T, podkladnice T5 - odhad        "1   "   ostatni do šrotu"</t>
  </si>
  <si>
    <t>5999005020</t>
  </si>
  <si>
    <t>Třídění pražců a kolejnicových podpor</t>
  </si>
  <si>
    <t>1012081010</t>
  </si>
  <si>
    <t>Třídění pražců a kolejnicových podpor. Poznámka: 1. V cenách jsou započteny náklady na manipulaci, vytřídění a uložení materiálu na úložiště nebo do skladu.</t>
  </si>
  <si>
    <t xml:space="preserve">"nedávno vložené pražce s podkladnicí T5 - odhad        "1   "   ostatní na skládku"</t>
  </si>
  <si>
    <t>OST</t>
  </si>
  <si>
    <t>Ostatní</t>
  </si>
  <si>
    <t>22</t>
  </si>
  <si>
    <t>9901000300</t>
  </si>
  <si>
    <t>Doprava obousměrná (např. dodávek z vlastních zásob zhotovitele nebo objednatele nebo výzisku) mechanizací o nosnosti do 3,5 t elektrosoučástek, montážního materiálu, kameniva, písku, dlažebních kostek, suti, atd. do 30 km</t>
  </si>
  <si>
    <t>512</t>
  </si>
  <si>
    <t>-996031315</t>
  </si>
  <si>
    <t>Doprava obousměrná (např. dodávek z vlastních zásob zhotovitele nebo objednatele nebo výzisku) mechanizací o nosnosti do 3,5 t elektrosoučástek, montážního materiálu, kameniva, písku, dlažebních kostek, suti, atd. do 30 km Poznámka: 1. Ceny jsou určeny pro dopravu silničními i kolejovými vozidly.2. V cenách obousměrné dopravy jsou započteny náklady na přepravu materiálu na místo určení včetně složení, poplatku za použití dopravní cesty a zpáteční cesty nenaloženého dopravního prostředku.</t>
  </si>
  <si>
    <t>Poznámka k souboru cen:_x000d_
1. Ceny jsou určeny pro dopravu silničními i kolejovými vozidly._x000d_
2. V cenách obousměrné dopravy jsou započteny náklady na přepravu materiálu na místo určení včetně složení, poplatku za použití dopravní cesty a zpáteční cesty nenaloženého dopravního prostředku.</t>
  </si>
  <si>
    <t>Poznámka k položce:_x000d_
odvoz plastových součástí na skládce odpadů</t>
  </si>
  <si>
    <t>23</t>
  </si>
  <si>
    <t>9902100100</t>
  </si>
  <si>
    <t>Doprava obousměrná (např. dodávek z vlastních zásob zhotovitele nebo objednatele nebo výzisku) mechanizací o nosnosti přes 3,5 t sypanin (kameniva, písku, suti, dlažebních kostek, atd.) do 10 km</t>
  </si>
  <si>
    <t>-519227537</t>
  </si>
  <si>
    <t>Doprava obousměrná (např. dodávek z vlastních zásob zhotovitele nebo objednatele nebo výzisku) mechanizací o nosnosti přes 3,5 t sypanin (kameniva, písku, suti, dlažebních kostek, atd.) do 10 km Poznámka: 1. Ceny jsou určeny pro dopravu silničními i kolejovými vozidly.2. V cenách obousměrné dopravy jsou započteny náklady na přepravu materiálu na místo určení včetně složení, poplatku za použití dopravní cesty a zpáteční cesty nenaloženého dopravního prostředku.</t>
  </si>
  <si>
    <t>"Doprava je vynásobena 2 - zahrnuje "</t>
  </si>
  <si>
    <t>" 1) Dopravu vhodnými vozy do žst. Most na 12.SK a složení u koleje ( kolejové lože 12.SK nesmí být znečištěno )"</t>
  </si>
  <si>
    <t xml:space="preserve">"2) Odvoz nákladními automobily na  k uložení na skládku "</t>
  </si>
  <si>
    <t>"Odtěžené KL ( směs škvára a hlína ) pro SB6 do hloubky pod spodní hranu pražce 300 mm"</t>
  </si>
  <si>
    <t>(Doplnění_KL_11-5)*1,7*2</t>
  </si>
  <si>
    <t>Mezisoučet</t>
  </si>
  <si>
    <t>"Nános v koleji a na stezkách</t>
  </si>
  <si>
    <t>Nános_11*0,05*1,7*2</t>
  </si>
  <si>
    <t>Stezka_11*0,1*1,7*2</t>
  </si>
  <si>
    <t>24</t>
  </si>
  <si>
    <t>9902100200</t>
  </si>
  <si>
    <t>Doprava obousměrná (např. dodávek z vlastních zásob zhotovitele nebo objednatele nebo výzisku) mechanizací o nosnosti přes 3,5 t sypanin (kameniva, písku, suti, dlažebních kostek, atd.) do 20 km</t>
  </si>
  <si>
    <t>1767809015</t>
  </si>
  <si>
    <t>Doprava obousměrná (např. dodávek z vlastních zásob zhotovitele nebo objednatele nebo výzisku) mechanizací o nosnosti přes 3,5 t sypanin (kameniva, písku, suti, dlažebních kostek, atd.) do 20 km Poznámka: 1. Ceny jsou určeny pro dopravu silničními i kolejovými vozidly.2. V cenách obousměrné dopravy jsou započteny náklady na přepravu materiálu na místo určení včetně složení, poplatku za použití dopravní cesty a zpáteční cesty nenaloženého dopravního prostředku.</t>
  </si>
  <si>
    <t xml:space="preserve">"Dovoz kameniva " </t>
  </si>
  <si>
    <t>25</t>
  </si>
  <si>
    <t>9902200100</t>
  </si>
  <si>
    <t>Doprava obousměrná (např. dodávek z vlastních zásob zhotovitele nebo objednatele nebo výzisku) mechanizací o nosnosti přes 3,5 t objemnějšího kusového materiálu (prefabrikátů, stožárů, výhybek, rozvaděčů, vybouraných hmot atd.) do 10 km</t>
  </si>
  <si>
    <t>-1034727173</t>
  </si>
  <si>
    <t>Doprava obousměrná (např. dodávek z vlastních zásob zhotovitele nebo objednatele nebo výzisku) mechanizací o nosnosti přes 3,5 t objemnějšího kusového materiálu (prefabrikátů, stožárů, výhybek, rozvaděčů, vybouraných hmot atd.) do 10 km Poznámka: 1. Ceny jsou určeny pro dopravu silničními i kolejovými vozidly.2. V cenách obousměrné dopravy jsou započteny náklady na přepravu materiálu na místo určení včetně složení, poplatku za použití dopravní cesty a zpáteční cesty nenaloženého dopravního prostředku.</t>
  </si>
  <si>
    <t xml:space="preserve">"Doprava  výzisku ( kolejnice tvaru P.E.IC. Kladno 1912, dřevěné pražce, podkladnice různých směs tvarů ) zahrnuje "</t>
  </si>
  <si>
    <t>" 1) Dopravu vhodnými vozy do žst. Most a složení odděleně na zpevněnou plochu u koleje 13b"</t>
  </si>
  <si>
    <t>Obnova_11*270</t>
  </si>
  <si>
    <t>" Likvidaci dřevěných pražců a šrotu zajistí smluvní firma OŘ - není součástí této zakázky"</t>
  </si>
  <si>
    <t>26</t>
  </si>
  <si>
    <t>9902200200</t>
  </si>
  <si>
    <t>Doprava obousměrná (např. dodávek z vlastních zásob zhotovitele nebo objednatele nebo výzisku) mechanizací o nosnosti přes 3,5 t objemnějšího kusového materiálu (prefabrikátů, stožárů, výhybek, rozvaděčů, vybouraných hmot atd.) do 20 km</t>
  </si>
  <si>
    <t>-1597967201</t>
  </si>
  <si>
    <t>Doprava obousměrná (např. dodávek z vlastních zásob zhotovitele nebo objednatele nebo výzisku) mechanizací o nosnosti přes 3,5 t objemnějšího kusového materiálu (prefabrikátů, stožárů, výhybek, rozvaděčů, vybouraných hmot atd.) do 20 km Poznámka: 1. Ceny jsou určeny pro dopravu silničními i kolejovými vozidly.2. V cenách obousměrné dopravy jsou započteny náklady na přepravu materiálu na místo určení včetně složení, poplatku za použití dopravní cesty a zpáteční cesty nenaloženého dopravního prostředku.</t>
  </si>
  <si>
    <t xml:space="preserve">" přeprava kolejnic v pasech  po regeneraci z Duchcova n.n."</t>
  </si>
  <si>
    <t>GPK_11*2*0,049*1000</t>
  </si>
  <si>
    <t>27</t>
  </si>
  <si>
    <t>-883157435</t>
  </si>
  <si>
    <t>"užité pražce SB6 s namontovanou podkladnicí zadavatele z deponie Oldřichov u Duchcova na stavbu"</t>
  </si>
  <si>
    <t>Pražce_beton_11*0,294</t>
  </si>
  <si>
    <t>28</t>
  </si>
  <si>
    <t>9902900100</t>
  </si>
  <si>
    <t>Naložení sypanin, drobného kusového materiálu, suti</t>
  </si>
  <si>
    <t>874411693</t>
  </si>
  <si>
    <t>Naložení sypanin, drobného kusového materiálu, suti Poznámka: 1. Ceny jsou určeny pro nakládání materiálu v případech, kdy není naložení součástí dodávky materiálu nebo není uvedeno v popisu cen a pro nakládání z meziskládky.2. Ceny se použijí i pro nakládání materiálu z vlastních zásob objednatele.</t>
  </si>
  <si>
    <t>Poznámka k souboru cen:_x000d_
1. Ceny jsou určeny pro nakládání materiálu v případech, kdy není naložení součástí dodávky materiálu nebo není uvedeno v popisu cen a pro nakládání z meziskládky._x000d_
2. Ceny se použijí i pro nakládání materiálu z vlastních zásob objednatele.</t>
  </si>
  <si>
    <t>" Naložení u koleje č.12 v Mostě pro odvoz na skládku "</t>
  </si>
  <si>
    <t>" Poznámka - naložení v Mostě nn je součástí položky pro výměnu KL "</t>
  </si>
  <si>
    <t>29</t>
  </si>
  <si>
    <t>9902900200</t>
  </si>
  <si>
    <t>Naložení objemnějšího kusového materiálu, vybouraných hmot</t>
  </si>
  <si>
    <t>1424018349</t>
  </si>
  <si>
    <t>Naložení objemnějšího kusového materiálu, vybouraných hmot Poznámka: 1. Ceny jsou určeny pro nakládání materiálu v případech, kdy není naložení součástí dodávky materiálu nebo není uvedeno v popisu cen a pro nakládání z meziskládky.2. Ceny se použijí i pro nakládání materiálu z vlastních zásob objednatele.</t>
  </si>
  <si>
    <t>30</t>
  </si>
  <si>
    <t>1406802528</t>
  </si>
  <si>
    <t>31</t>
  </si>
  <si>
    <t>9909000100</t>
  </si>
  <si>
    <t>Poplatek za uložení suti nebo hmot na oficiální skládku</t>
  </si>
  <si>
    <t>-822633068</t>
  </si>
  <si>
    <t>Poplatek za uložení suti nebo hmot na oficiální skládku Poznámka: 1. V cenách jsou započteny náklady na uložení stavebního odpadu na oficiální skládku.2. Je třeba zohlednit regionální rozdíly v cenách poplatků za uložení suti a odpadů. Tyto se mohou výrazně lišit s ohledem nejen na region, ale také na množství a druh ukládaného odpadu.</t>
  </si>
  <si>
    <t>Poznámka k souboru cen:_x000d_
1. V cenách jsou započteny náklady na uložení stavebního odpadu na oficiální skládku._x000d_
2. Je třeba zohlednit regionální rozdíly v cenách poplatků za uložení suti a odpadů. Tyto se mohou výrazně lišit s ohledem nejen na region, ale také na množství a druh ukládaného odpadu.</t>
  </si>
  <si>
    <t>(Doplnění_KL_11-5)*1,7</t>
  </si>
  <si>
    <t>Nános_11*0,05*1,7</t>
  </si>
  <si>
    <t>Stezka_11*0,1*1,7</t>
  </si>
  <si>
    <t>32</t>
  </si>
  <si>
    <t>9909000400</t>
  </si>
  <si>
    <t>Poplatek za likvidaci plastových součástí</t>
  </si>
  <si>
    <t>-690591525</t>
  </si>
  <si>
    <t>Poplatek za likvidaci plastových součástí Poznámka: 1. V cenách jsou započteny náklady na uložení stavebního odpadu na oficiální skládku.2. Je třeba zohlednit regionální rozdíly v cenách poplatků za uložení suti a odpadů. Tyto se mohou výrazně lišit s ohledem nejen na region, ale také na množství a druh ukládaného odpadu.</t>
  </si>
  <si>
    <t>Poznámka k položce:_x000d_
odhad</t>
  </si>
  <si>
    <t>33</t>
  </si>
  <si>
    <t>M</t>
  </si>
  <si>
    <t>5955101010</t>
  </si>
  <si>
    <t>Kamenivo drcené štěrk frakce 31,5/63 třídy min. C</t>
  </si>
  <si>
    <t>-157375594</t>
  </si>
  <si>
    <t>Poznámka k položce:_x000d_
včetně přepravy</t>
  </si>
  <si>
    <t>Doplnění_KL_11*1,715</t>
  </si>
  <si>
    <t>34</t>
  </si>
  <si>
    <t>5955101030</t>
  </si>
  <si>
    <t>317851190</t>
  </si>
  <si>
    <t>stezky</t>
  </si>
  <si>
    <t>Stezka_11*0,05*1,8</t>
  </si>
  <si>
    <t>35</t>
  </si>
  <si>
    <t>5958158005</t>
  </si>
  <si>
    <t xml:space="preserve">Podložka pryžová pod patu kolejnice S49  183/126/6</t>
  </si>
  <si>
    <t>1603118334</t>
  </si>
  <si>
    <t>Pražce_beton_11*2</t>
  </si>
  <si>
    <t>36</t>
  </si>
  <si>
    <t>5958128010</t>
  </si>
  <si>
    <t>Komplety ŽS 4 (šroub RS 1, matice M 24, podložka Fe6, svěrka ŽS4)</t>
  </si>
  <si>
    <t>-1837440368</t>
  </si>
  <si>
    <t>Pražce_beton_11*4</t>
  </si>
  <si>
    <t>37</t>
  </si>
  <si>
    <t>5956213040</t>
  </si>
  <si>
    <t xml:space="preserve">NEOCEŇOVAT! Pražec betonový příčný vystrojený  užitý SB6</t>
  </si>
  <si>
    <t>-463798317</t>
  </si>
  <si>
    <t>Poznámka k položce:_x000d_
NEOCEŇOVAT! Materiál dodá zadavatel ze svých zásob</t>
  </si>
  <si>
    <t>Obnova_11*1520+0,160</t>
  </si>
  <si>
    <t>38</t>
  </si>
  <si>
    <t>5957201010</t>
  </si>
  <si>
    <t>NEOCEŇOVAT! Kolejnice užité tv. S49</t>
  </si>
  <si>
    <t>256</t>
  </si>
  <si>
    <t>64</t>
  </si>
  <si>
    <t>935737571</t>
  </si>
  <si>
    <t>GPK_12</t>
  </si>
  <si>
    <t>0,632</t>
  </si>
  <si>
    <t>Nános_12</t>
  </si>
  <si>
    <t>250</t>
  </si>
  <si>
    <t>Stezka_12</t>
  </si>
  <si>
    <t>1279,8</t>
  </si>
  <si>
    <t>Obnova_12</t>
  </si>
  <si>
    <t>0,602</t>
  </si>
  <si>
    <t>Doplnění_KL_12</t>
  </si>
  <si>
    <t>1250,538</t>
  </si>
  <si>
    <t>Štěrk_12</t>
  </si>
  <si>
    <t>2144,673</t>
  </si>
  <si>
    <t>Drť_12</t>
  </si>
  <si>
    <t>115,182</t>
  </si>
  <si>
    <t>Kolejnice_S49_12</t>
  </si>
  <si>
    <t>61,936</t>
  </si>
  <si>
    <t>Pražce_beton_12</t>
  </si>
  <si>
    <t>916</t>
  </si>
  <si>
    <t>Č12 - 5.SK ŽST Most nové nádraží</t>
  </si>
  <si>
    <t>Odpad_zemina_12</t>
  </si>
  <si>
    <t>2356,231</t>
  </si>
  <si>
    <t>5 - Komunikace pozemní</t>
  </si>
  <si>
    <t>743077057</t>
  </si>
  <si>
    <t>GPK_12*2*1,2 " +20% na výřez defektoskopických vad "</t>
  </si>
  <si>
    <t>-1972317964</t>
  </si>
  <si>
    <t>(40+60)*2,5</t>
  </si>
  <si>
    <t>1073670324</t>
  </si>
  <si>
    <t>GPK_12 *(4,75-3,4)*1,5*1000</t>
  </si>
  <si>
    <t>-1662143190</t>
  </si>
  <si>
    <t>-1528472136</t>
  </si>
  <si>
    <t xml:space="preserve">"výh 78  km"2,730-   "výh 14  km"2,032 - "délka obou  výhybek včetně společných pražců za KV" (0,033+0,027+2*0,003)</t>
  </si>
  <si>
    <t xml:space="preserve">"KV14-VK10 + cca 5 m              "-0,030</t>
  </si>
  <si>
    <t>-1228168735</t>
  </si>
  <si>
    <t xml:space="preserve">Obnova_12*(1919+150)  "150 m3/km je na polovinu stezky mezi 4.SK a 5.SK"</t>
  </si>
  <si>
    <t>-901035372</t>
  </si>
  <si>
    <t>-2121607775</t>
  </si>
  <si>
    <t>1256064941</t>
  </si>
  <si>
    <t>2128029803</t>
  </si>
  <si>
    <t xml:space="preserve">"KV14-VK10 + cca 5 m              "2*35</t>
  </si>
  <si>
    <t>-1709072271</t>
  </si>
  <si>
    <t>GPK_12*2000</t>
  </si>
  <si>
    <t>1926455387</t>
  </si>
  <si>
    <t xml:space="preserve">Obnova_12/0,006*2+1,333  "   do šrotu" </t>
  </si>
  <si>
    <t>Přesná úprava GPK koleje směrové a výškové uspořádání pražce betonové. Poznámka: 1. V cenách jsou započteny náklady na úpravu směrového a výškového uspořádání strojní linkou ASP s přesným zaměřením její prostorové polohy, úpravu KL pluhem a měření mezních</t>
  </si>
  <si>
    <t>-1351514021</t>
  </si>
  <si>
    <t>GPK_12-Obnova_12</t>
  </si>
  <si>
    <t>530599072</t>
  </si>
  <si>
    <t>-8002865</t>
  </si>
  <si>
    <t>617342480</t>
  </si>
  <si>
    <t>-1273125769</t>
  </si>
  <si>
    <t>Dosažení dovolené upínací teploty v BK prodloužením kolejnicového pásu v koleji tv. S49. Poznámka: 1. V cenách jsou započteny náklady na montáž a demontáž napínacího zařízení nebo ohřevu kolejnic a udržování potřebného prodloužení kolejnicového pásu. 2. V cenách nejsou obsaženy náklady na demontáž upevňovadel a kolejnicových spojek.</t>
  </si>
  <si>
    <t>1181501368</t>
  </si>
  <si>
    <t>817291977</t>
  </si>
  <si>
    <t>-1271987171</t>
  </si>
  <si>
    <t>2103282485</t>
  </si>
  <si>
    <t>-1206609329</t>
  </si>
  <si>
    <t>527528253</t>
  </si>
  <si>
    <t>(Doplnění_KL_12-5)*1,7*2</t>
  </si>
  <si>
    <t>Nános_12*0,05*1,7*2</t>
  </si>
  <si>
    <t>Stezka_12*0,1*1,7*2</t>
  </si>
  <si>
    <t>-542064932</t>
  </si>
  <si>
    <t>-185136292</t>
  </si>
  <si>
    <t>Obnova_12*270</t>
  </si>
  <si>
    <t>-1326350743</t>
  </si>
  <si>
    <t>GPK_12*2*0,049*1000</t>
  </si>
  <si>
    <t>9902200200.1</t>
  </si>
  <si>
    <t>-1454290029</t>
  </si>
  <si>
    <t>Pražce_beton_12*0,294</t>
  </si>
  <si>
    <t>1995659564</t>
  </si>
  <si>
    <t>634714563</t>
  </si>
  <si>
    <t>9902900200.1</t>
  </si>
  <si>
    <t>-1663974765</t>
  </si>
  <si>
    <t>Poplatek za uložení suti nebo hmot na oficiální skládku Poznámka: 1. V cenách jsou započteny náklady na uložení stavebního odpadu na oficiální skládku.2. Je třeba zohlednit regionální rozdíly v cenách poplatků za uložení suti a odpadů. Tyto se mohou výraz</t>
  </si>
  <si>
    <t>1820779596</t>
  </si>
  <si>
    <t>(Doplnění_KL_12-5)*1,7</t>
  </si>
  <si>
    <t>Nános_12*0,05*1,7</t>
  </si>
  <si>
    <t>Stezka_12*0,1*1,7</t>
  </si>
  <si>
    <t>-1596254374</t>
  </si>
  <si>
    <t>-900024311</t>
  </si>
  <si>
    <t>Doplnění_KL_12*1,715</t>
  </si>
  <si>
    <t>542372103</t>
  </si>
  <si>
    <t>Stezka_12*0,05*1,8</t>
  </si>
  <si>
    <t>1789071528</t>
  </si>
  <si>
    <t>Pražce_beton_12*2</t>
  </si>
  <si>
    <t>-627498898</t>
  </si>
  <si>
    <t>Pražce_beton_12*4</t>
  </si>
  <si>
    <t>-609899912</t>
  </si>
  <si>
    <t>Obnova_12*1520+0,960</t>
  </si>
  <si>
    <t>-1388255685</t>
  </si>
  <si>
    <t>Dilatace_13</t>
  </si>
  <si>
    <t>Umožnění volné dilatace dílů výhybek I. generace</t>
  </si>
  <si>
    <t xml:space="preserve">Č13 - Výhybka č. 14  ŽST Most nové nádraží - Změna č.1 </t>
  </si>
  <si>
    <t xml:space="preserve">Změna č.1 - náhrada srdcovky výh.14 srdcovkou užitou ze zásob SŽ ******************************************************  Soupis prací je sestaven s využitím Cenové soustavy ÚRS. Položky, které pochází z této cenové soustavy, jsou ve sloupci 'Cenová soustava' označeny popisem 'CS ÚRS' a úrovní příslušného kalendářního pololetí. Veškeré další informace vymezující popis a podmínky použití těchto položek z Cenové soustavy, které nejsou uvedeny přímo v soupisu prací, jsou neomezeně dálkově k dispozici na www.cs-urs.cz, sekce Cenové a technické podmínky.</t>
  </si>
  <si>
    <t>5907050120</t>
  </si>
  <si>
    <t>Dělení kolejnic kyslíkem soustavy S49 nebo T</t>
  </si>
  <si>
    <t>1321505984</t>
  </si>
  <si>
    <t>Dělení kolejnic kyslíkem soustavy S49 nebo T. Poznámka: 1. V cenách jsou započteny náklady na manipulaci, podložení, označení a provedení řezu kolejnice.</t>
  </si>
  <si>
    <t xml:space="preserve">"Středové kolejnice vnitřní s rozřezáním vejpůl     "4</t>
  </si>
  <si>
    <t>"Na koncích srdcovky "4</t>
  </si>
  <si>
    <t>1024598357</t>
  </si>
  <si>
    <t xml:space="preserve">" Svary na konci výhybky jso započteny do SK            "4-2</t>
  </si>
  <si>
    <t xml:space="preserve">"Středové kolejnice vnitřní                                                  "2</t>
  </si>
  <si>
    <t>5910050010</t>
  </si>
  <si>
    <t>Umožnění volné dilatace dílů výhybek demontáž upevňovadel výhybka I. generace. Poznámka: 1. V cenách jsou započteny náklady na uvolnění dílů výhybky a jejich rovnoměrné prodloužení nebo zkrácení. 2. V cenách nejsou obsaženy náklady na demontáž spojek.</t>
  </si>
  <si>
    <t>-346695695</t>
  </si>
  <si>
    <t>Poznámka k souboru cen:_x000d_
1. V cenách jsou započteny náklady na uvolnění dílů výhybky a jejich rovnoměrné prodloužení nebo zkrácení._x000d_
2. V cenách nejsou obsaženy náklady na demontáž spojek.</t>
  </si>
  <si>
    <t xml:space="preserve">"Středové kolejnice vnitřní  do odbočky"2*13</t>
  </si>
  <si>
    <t>5910050110</t>
  </si>
  <si>
    <t>Umožnění volné dilatace dílů výhybek montáž upevňovadel výhybka I. generace. Poznámka: 1. V cenách jsou započteny náklady na uvolnění dílů výhybky a jejich rovnoměrné prodloužení nebo zkrácení. 2. V cenách nejsou obsaženy náklady na demontáž spojek.</t>
  </si>
  <si>
    <t>-1710793626</t>
  </si>
  <si>
    <t>5911060030</t>
  </si>
  <si>
    <t>Výměna výhybkové kolejnice přímé tv. S49</t>
  </si>
  <si>
    <t>608220461</t>
  </si>
  <si>
    <t>Výměna výhybkové kolejnice přímé tv. S49. Poznámka: 1. V cenách jsou započteny náklady na montáž nebo demontáž prozatímních styků, demontáž upevňovadel, demontáž, výměna kolejnice, úpravu dilatačních spár a pryžových podložek, montáž upevňovadel a ošetření součástí mazivem. 2. V cenách nejsou započteny náklady na dodávku materiálu, dělení kolejnic, zřízení svaru nebo styku a ošetření součástí mazivem.</t>
  </si>
  <si>
    <t>Poznámka k souboru cen:_x000d_
1. V cenách jsou započteny náklady na montáž nebo demontáž prozatímních styků, demontáž upevňovadel, demontáž, výměna kolejnice, úpravu dilatačních spár a pryžových podložek, montáž upevňovadel a ošetření součástí mazivem._x000d_
2. V cenách nejsou započteny náklady na dodávku materiálu, dělení kolejnic, zřízení svaru nebo styku a ošetření součástí mazivem.</t>
  </si>
  <si>
    <t>Dilatace_13/2</t>
  </si>
  <si>
    <t>5911060130</t>
  </si>
  <si>
    <t>Výměna výhybkové kolejnice ohnuté tv. S49</t>
  </si>
  <si>
    <t>-2065926495</t>
  </si>
  <si>
    <t>Výměna výhybkové kolejnice ohnuté tv. S49. Poznámka: 1. V cenách jsou započteny náklady na montáž nebo demontáž prozatímních styků, demontáž upevňovadel, demontáž, výměna kolejnice, úpravu dilatačních spár a pryžových podložek, montáž upevňovadel a ošetření součástí mazivem. 2. V cenách nejsou započteny náklady na dodávku materiálu, dělení kolejnic, zřízení svaru nebo styku a ošetření součástí mazivem.</t>
  </si>
  <si>
    <t>5911113020</t>
  </si>
  <si>
    <t>Výměna srdcovky jednoduché montované z kolejnic soustavy S49</t>
  </si>
  <si>
    <t>1346691167</t>
  </si>
  <si>
    <t>Výměna srdcovky jednoduché montované z kolejnic soustavy S49. Poznámka: 1. V cenách jsou započteny náklady na zřízení a demontáž prozatímních styků, montáž dílu a upevňovadel, ošetření součástí mazivem a provedení západkové zkoušky. 2. V cenách nejsou obsaženy náklady na dodávku materiálu, dělení kolejnic, zřízení svaru, demontáž a montáž styků.</t>
  </si>
  <si>
    <t>Poznámka k souboru cen:_x000d_
1. V cenách jsou započteny náklady na zřízení a demontáž prozatímních styků, montáž dílu a upevňovadel, ošetření součástí mazivem a provedení západkové zkoušky._x000d_
2. V cenách nejsou obsaženy náklady na dodávku materiálu, dělení kolejnic, zřízení svaru, demontáž a montáž styků.</t>
  </si>
  <si>
    <t xml:space="preserve">"Srdcovka  "1,190</t>
  </si>
  <si>
    <t>-1903002449</t>
  </si>
  <si>
    <t>5961243040</t>
  </si>
  <si>
    <t>NEOCEŇOVAT! Srdcovka jednoduchá užitá JS49 1:9-300 pravá</t>
  </si>
  <si>
    <t>946023073</t>
  </si>
  <si>
    <t>Poznámka k položce:_x000d_
NEOCEŇOVAT! Materiál dodá zadavatel ze svých zásob ( uloženo v TO Oldřichov )</t>
  </si>
  <si>
    <t>7594105360</t>
  </si>
  <si>
    <t>Montáž lanového propojení stykového č.v. 70 301</t>
  </si>
  <si>
    <t>600358047</t>
  </si>
  <si>
    <t>Montáž lanového propojení stykového č.v. 70 301 - rozměření místa připojení, případné vyvrtání otvorů, montáž kompletní sady lanových propojení dvojice stykových transformátorů</t>
  </si>
  <si>
    <t>7594107360</t>
  </si>
  <si>
    <t>Demontáž lanového propojení stykového č.v. 70 301</t>
  </si>
  <si>
    <t>327595210</t>
  </si>
  <si>
    <t>589465604</t>
  </si>
  <si>
    <t>Dilatace_13*0,049</t>
  </si>
  <si>
    <t>"Srdcovka užitá"1,090</t>
  </si>
  <si>
    <t>Naložení objemnějšího kusového materiálu, vybouraných hmot Poznámka: 1. Ceny jsou určeny pro nakládání materiálu v případech, kdy není naložení součástí dodávky materiálu nebo není uvedeno v popisu cen a pro nakládání z meziskládky.2. Ceny se použijí i pr</t>
  </si>
  <si>
    <t>141384115</t>
  </si>
  <si>
    <t xml:space="preserve">Č14 - Výhybka č. 78  ŽST Most nové nádraží</t>
  </si>
  <si>
    <t>1795585462</t>
  </si>
  <si>
    <t>Svařování kolejnic termitem plný předehřev standardní spára svar sériový tv. S49. Poznámka: 1. V cenách jsou započteny náklady na vybrání kameniva z mezipražcového prostoru, demontáž upevňovadel, směrové a výškové vyrovnání kolejnic, provedení svaru, mont</t>
  </si>
  <si>
    <t>-210086291</t>
  </si>
  <si>
    <t xml:space="preserve">" Svary na konci výhybky jso započteny do SK          "4</t>
  </si>
  <si>
    <t>Umožnění volné dilatace dílů výhybek demontáž upevňovadel výhybka I. generace</t>
  </si>
  <si>
    <t>-563242386</t>
  </si>
  <si>
    <t xml:space="preserve">"Jazyky + středovky  do odbočky"2*28</t>
  </si>
  <si>
    <t>Umožnění volné dilatace dílů výhybek montáž upevňovadel výhybka I. generace</t>
  </si>
  <si>
    <t>1097807384</t>
  </si>
  <si>
    <t>259962865</t>
  </si>
  <si>
    <t xml:space="preserve">"Středové kolejnice    "2*11</t>
  </si>
  <si>
    <t>1744268038</t>
  </si>
  <si>
    <t>NEOCEŇOVAT!Kolejnice užité tv. S49</t>
  </si>
  <si>
    <t>1687521642</t>
  </si>
  <si>
    <t>-1751117036</t>
  </si>
  <si>
    <t>22*0,049</t>
  </si>
  <si>
    <t>-957140973</t>
  </si>
  <si>
    <t xml:space="preserve">Č15 - Výhybka č. 79  ŽST Most nové nádraží</t>
  </si>
  <si>
    <t>-1978737465</t>
  </si>
  <si>
    <t>1446505560</t>
  </si>
  <si>
    <t>-704377662</t>
  </si>
  <si>
    <t>-1277645259</t>
  </si>
  <si>
    <t>140197755</t>
  </si>
  <si>
    <t>1613632642</t>
  </si>
  <si>
    <t>1153363319</t>
  </si>
  <si>
    <t>399900631</t>
  </si>
  <si>
    <t>1474945043</t>
  </si>
  <si>
    <t>Č17 - Práce na zařízení SSZT</t>
  </si>
  <si>
    <t>Šitanc Michal,Sitanc@spravazeleznic.cz,702 122 039</t>
  </si>
  <si>
    <t>7590925016</t>
  </si>
  <si>
    <t>Montáž součástí výkolejky klínu</t>
  </si>
  <si>
    <t>-1887248290</t>
  </si>
  <si>
    <t>7590925018</t>
  </si>
  <si>
    <t>Montáž součástí výkolejky táhla výkolejkového</t>
  </si>
  <si>
    <t>418789102</t>
  </si>
  <si>
    <t>7590925024</t>
  </si>
  <si>
    <t>Montáž součástí výkolejky tyče kontrolní</t>
  </si>
  <si>
    <t>2098771021</t>
  </si>
  <si>
    <t>7590927016</t>
  </si>
  <si>
    <t>Demontáž součástí výkolejky klínu</t>
  </si>
  <si>
    <t>962630699</t>
  </si>
  <si>
    <t>7590927018</t>
  </si>
  <si>
    <t>Demontáž součástí výkolejky táhla výkolejkového</t>
  </si>
  <si>
    <t>444951720</t>
  </si>
  <si>
    <t>7590927024</t>
  </si>
  <si>
    <t>Demontáž součástí výkolejky tyče kontrolní</t>
  </si>
  <si>
    <t>-572014468</t>
  </si>
  <si>
    <t>7591085030</t>
  </si>
  <si>
    <t>Montáž upevňovací soupravy kloubové s upevněním na koleji</t>
  </si>
  <si>
    <t>402230002</t>
  </si>
  <si>
    <t>7591087030</t>
  </si>
  <si>
    <t>Demontáž upevňovací soupravy kloubové s upevněním na koleji</t>
  </si>
  <si>
    <t>-503729630</t>
  </si>
  <si>
    <t>7592005050</t>
  </si>
  <si>
    <t>Montáž počítacího bodu (senzoru) RSR 180</t>
  </si>
  <si>
    <t>633742843</t>
  </si>
  <si>
    <t>Montáž počítacího bodu (senzoru) RSR 180 - uložení a připevnění na určené místo, seřízení polohy, přezkoušení</t>
  </si>
  <si>
    <t>7592007050</t>
  </si>
  <si>
    <t>Demontáž počítacího bodu (senzoru) RSR 180</t>
  </si>
  <si>
    <t>1197087265</t>
  </si>
  <si>
    <t xml:space="preserve">Č16 -  Oprava trakčního vedení</t>
  </si>
  <si>
    <t>Jilich Radek, Jilich@spravazeleznic.cz,702 150 742</t>
  </si>
  <si>
    <t>7497300860</t>
  </si>
  <si>
    <t xml:space="preserve">Vodiče trakčního vedení  Trolejový drát  100 mm2 Cu</t>
  </si>
  <si>
    <t>128</t>
  </si>
  <si>
    <t>1557516511</t>
  </si>
  <si>
    <t>7497350710</t>
  </si>
  <si>
    <t>Tažení troleje do 150 mm2 Cu</t>
  </si>
  <si>
    <t>-498455884</t>
  </si>
  <si>
    <t>7497371115</t>
  </si>
  <si>
    <t>Demontáže zařízení trakčního vedení troleje včetně nástavků stočení na buben</t>
  </si>
  <si>
    <t>-1459707733</t>
  </si>
  <si>
    <t>Demontáže zařízení trakčního vedení troleje včetně nástavků stočení na buben - demontáž stávajícího zařízení se všemi pomocnými doplňujícími úpravami</t>
  </si>
  <si>
    <t>7497300320</t>
  </si>
  <si>
    <t xml:space="preserve">Vodiče trakčního vedení  Dělič regulovatelný v troleji vč. tabulky</t>
  </si>
  <si>
    <t>-1443480618</t>
  </si>
  <si>
    <t>7497350255</t>
  </si>
  <si>
    <t>Montáž děliče regulovatelného v troleji včetně tabulky</t>
  </si>
  <si>
    <t>-1612746553</t>
  </si>
  <si>
    <t>7497371060</t>
  </si>
  <si>
    <t>Demontáže zařízení trakčního vedení závěsu děliče</t>
  </si>
  <si>
    <t>-1426366628</t>
  </si>
  <si>
    <t>Demontáže zařízení trakčního vedení závěsu děliče - demontáž stávajícího zařízení se všemi pomocnými doplňujícími úpravami, úplná</t>
  </si>
  <si>
    <t>7497300060</t>
  </si>
  <si>
    <t xml:space="preserve">Vodiče trakčního vedení  Boční držák</t>
  </si>
  <si>
    <t>1157649129</t>
  </si>
  <si>
    <t>7497350045</t>
  </si>
  <si>
    <t>Montáž držáku bočního</t>
  </si>
  <si>
    <t>-200474944</t>
  </si>
  <si>
    <t>7499700327</t>
  </si>
  <si>
    <t>Konstrukční prvky trakčního vedení Úsekové odpojovače QADZI 3 kV, 3000 A s izol. uzemňovačem</t>
  </si>
  <si>
    <t>1785020498</t>
  </si>
  <si>
    <t>Poznámka k položce:_x000d_
pro EPZ</t>
  </si>
  <si>
    <t>7497301140</t>
  </si>
  <si>
    <t xml:space="preserve">Vodiče trakčního vedení  Materiál sestavení pro připevnění odpojovače na stožár typu BP</t>
  </si>
  <si>
    <t>857482165</t>
  </si>
  <si>
    <t>7497350990</t>
  </si>
  <si>
    <t>Montáž odpojovače nebo odpínače, příp. s uzemňovacím nožem na stožár trakčního vedení</t>
  </si>
  <si>
    <t>-1426681829</t>
  </si>
  <si>
    <t>7497301160</t>
  </si>
  <si>
    <t xml:space="preserve">Vodiče trakčního vedení  Pohon odpojovače ruční</t>
  </si>
  <si>
    <t>1850150580</t>
  </si>
  <si>
    <t>7497301130</t>
  </si>
  <si>
    <t xml:space="preserve">Vodiče trakčního vedení  Materiál sestavení pro připevnění pohonu odpojovače na stožár typu BP</t>
  </si>
  <si>
    <t>-642013826</t>
  </si>
  <si>
    <t>7497301170</t>
  </si>
  <si>
    <t xml:space="preserve">Vodiče trakčního vedení  Táhlo motorového odpojovače</t>
  </si>
  <si>
    <t>1546272198</t>
  </si>
  <si>
    <t>7497350975</t>
  </si>
  <si>
    <t>Montáž odpojovače ručního</t>
  </si>
  <si>
    <t>-761519586</t>
  </si>
  <si>
    <t>7497351445</t>
  </si>
  <si>
    <t>Montáž soupravy nosných lišt pro pohon odpojovače např. na stožáru Bp, T, 2T</t>
  </si>
  <si>
    <t>1016110276</t>
  </si>
  <si>
    <t>7497371425</t>
  </si>
  <si>
    <t>Demontáže zařízení trakčního vedení lana zesilovacího vedení odpojovače s pohonem včetně svodu</t>
  </si>
  <si>
    <t>-282355904</t>
  </si>
  <si>
    <t>Demontáže zařízení trakčního vedení lana zesilovacího vedení odpojovače s pohonem včetně svodu - demontáž stávajícího zařízení se všemi pomocnými doplňujícími úpravami</t>
  </si>
  <si>
    <t>7497371735</t>
  </si>
  <si>
    <t>Demontáže zařízení trakčního vedení stávajících nosných lišt pro pohon odpojovače např. na stožáru Bp, T, 2T</t>
  </si>
  <si>
    <t>131089942</t>
  </si>
  <si>
    <t>Demontáže zařízení trakčního vedení stávajících nosných lišt pro pohon odpojovače např. na stožáru Bp, T, 2T - demontáž stávajícího zařízení se všemi pomocnými doplňujícími úpravami</t>
  </si>
  <si>
    <t>7497301390</t>
  </si>
  <si>
    <t xml:space="preserve">Vodiče trakčního vedení  Proudové propojení  troleje s nosným lanem</t>
  </si>
  <si>
    <t>-601972196</t>
  </si>
  <si>
    <t>7497350210</t>
  </si>
  <si>
    <t>Demontáž a opětovná montáž proudového propojení</t>
  </si>
  <si>
    <t>800302189</t>
  </si>
  <si>
    <t>7497300510</t>
  </si>
  <si>
    <t xml:space="preserve">Vodiče trakčního vedení  Vložená izolace v podélných a příčných polích</t>
  </si>
  <si>
    <t>-754787301</t>
  </si>
  <si>
    <t>7497301100</t>
  </si>
  <si>
    <t xml:space="preserve">Vodiče trakčního vedení  Vložená izolace v 1 laně ZV, NV, OV</t>
  </si>
  <si>
    <t>-1879258989</t>
  </si>
  <si>
    <t>7497350420</t>
  </si>
  <si>
    <t>Vložení izolace v podélných a příčných polích</t>
  </si>
  <si>
    <t>1369463509</t>
  </si>
  <si>
    <t>7497350940</t>
  </si>
  <si>
    <t>Montáž vložené izolace zesilovacího, napájecího a obcházecího vedení v 1 laně</t>
  </si>
  <si>
    <t>-1683698392</t>
  </si>
  <si>
    <t>7497371065</t>
  </si>
  <si>
    <t>Demontáže zařízení trakčního vedení závěsu vložené izolace</t>
  </si>
  <si>
    <t>-1378611752</t>
  </si>
  <si>
    <t>Demontáže zařízení trakčního vedení závěsu vložené izolace - demontáž stávajícího zařízení se všemi pomocnými doplňujícími úpravami</t>
  </si>
  <si>
    <t>7497300260</t>
  </si>
  <si>
    <t xml:space="preserve">Vodiče trakčního vedení  Věšák troleje pohyblivý s proměnnou délkou</t>
  </si>
  <si>
    <t>1735350166</t>
  </si>
  <si>
    <t>7497300250</t>
  </si>
  <si>
    <t xml:space="preserve">Vodiče trakčního vedení  Svorka věšáková bronzová pro lano Bz10 mm2, např. T33/I</t>
  </si>
  <si>
    <t>-572753848</t>
  </si>
  <si>
    <t>7497350200</t>
  </si>
  <si>
    <t>Montáž věšáku troleje</t>
  </si>
  <si>
    <t>698576566</t>
  </si>
  <si>
    <t>7497371040</t>
  </si>
  <si>
    <t>Demontáže zařízení trakčního vedení závěsu věšáku</t>
  </si>
  <si>
    <t>241084451</t>
  </si>
  <si>
    <t>Demontáže zařízení trakčního vedení závěsu věšáku - demontáž stávajícího zařízení se všemi pomocnými doplňujícími úpravami, úplná</t>
  </si>
  <si>
    <t>7497300330</t>
  </si>
  <si>
    <t xml:space="preserve">Vodiče trakčního vedení  Pevný bod kompenzované sestavy</t>
  </si>
  <si>
    <t>-449189895</t>
  </si>
  <si>
    <t>7497350270</t>
  </si>
  <si>
    <t>Montáž pevného bodu kompenzované sestavy</t>
  </si>
  <si>
    <t>1916811788</t>
  </si>
  <si>
    <t>7497350280</t>
  </si>
  <si>
    <t>Montáž a demontáž svorky pevného bodu TD a NL k NL</t>
  </si>
  <si>
    <t>743421648</t>
  </si>
  <si>
    <t>7499700010</t>
  </si>
  <si>
    <t xml:space="preserve">Konstrukční prvky trakčního vedení  Svorka trolejová, např. T1/II</t>
  </si>
  <si>
    <t>1010638525</t>
  </si>
  <si>
    <t>Poznámka k položce:_x000d_
T27/II</t>
  </si>
  <si>
    <t>7497350235</t>
  </si>
  <si>
    <t>Montáž spojky - svorky izolované trolejové</t>
  </si>
  <si>
    <t>-1263536271</t>
  </si>
  <si>
    <t>7497655010</t>
  </si>
  <si>
    <t>Tažné hnací vozidlo k pracovním soupravám pro montáž a demontáž</t>
  </si>
  <si>
    <t>hod</t>
  </si>
  <si>
    <t>-433555222</t>
  </si>
  <si>
    <t>Tažné hnací vozidlo k pracovním soupravám pro montáž a demontáž - obsahuje i veškeré výkony tažného hnacího vozidla pro posun montážní techniky v kolejišti</t>
  </si>
  <si>
    <t>7497350720</t>
  </si>
  <si>
    <t>Výšková regulace troleje</t>
  </si>
  <si>
    <t>-873565376</t>
  </si>
  <si>
    <t>7497350760</t>
  </si>
  <si>
    <t>Zkouška trakčního vedení vlastností mechanických</t>
  </si>
  <si>
    <t>-2145537936</t>
  </si>
  <si>
    <t>Zkouška trakčního vedení vlastností mechanických - prvotní zkouška dodaného zařízení podle TKP</t>
  </si>
  <si>
    <t>7497350765</t>
  </si>
  <si>
    <t>Zkouška trakčního vedení vlastností elektrických</t>
  </si>
  <si>
    <t>692965414</t>
  </si>
  <si>
    <t>Zkouška trakčního vedení vlastností elektrických - prvotní zkouška dodaného zařízení podle TKP</t>
  </si>
  <si>
    <t>39</t>
  </si>
  <si>
    <t>7498152020</t>
  </si>
  <si>
    <t>Vyhotovení mimořádné revizní zprávy pro opravné práce pro objem investičních nákladů přes 500 000 do 1 000 000 Kč</t>
  </si>
  <si>
    <t>1188498726</t>
  </si>
  <si>
    <t>Vyhotovení mimořádné revizní zprávy pro opravné práce pro objem investičních nákladů přes 500 000 do 1 000 000 Kč - celková prohlídka zařízení provozního souboru nebo stavebního objektu, včetně měření, zkoušek zařízení tohoto provozního souboru nebo stavebního objektu revizním technikem na zařízení podle požadavku ČSN, včetně hodnocení a vyhotovení celkové revizní zprávy</t>
  </si>
  <si>
    <t>40</t>
  </si>
  <si>
    <t>7498152025</t>
  </si>
  <si>
    <t>Vyhotovení mimořádné revizní zprávy příplatek za každých dalších i započatých 500 000 Kč přes 1 000 000 Kč</t>
  </si>
  <si>
    <t>585086613</t>
  </si>
  <si>
    <t>Vyhotovení mimořádné revizní zprávy příplatek za každých dalších i započatých 500 000 Kč přes 1 000 000 Kč - celková prohlídka zařízení provozního souboru nebo stavebního objektu, včetně měření, zkoušek zařízení tohoto provozního souboru nebo stavebního objektu revizním technikem na zařízení podle požadavku ČSN, včetně hodnocení a vyhotovení celkové revizní zprávy</t>
  </si>
  <si>
    <t>O2 - VRN</t>
  </si>
  <si>
    <t>Č21 - Vedlejší rozpočtové náklady</t>
  </si>
  <si>
    <t>VRN - Vedlejší rozpočtové náklady</t>
  </si>
  <si>
    <t>011101001</t>
  </si>
  <si>
    <t>Finanční náklady pojistné</t>
  </si>
  <si>
    <t>%</t>
  </si>
  <si>
    <t>Sborník UOŽI 01 2020</t>
  </si>
  <si>
    <t>2301512</t>
  </si>
  <si>
    <t>021201001</t>
  </si>
  <si>
    <t>Průzkumné práce pro opravy Průzkum výskytu škodlivin kontaminace kameniva ropnými látkami</t>
  </si>
  <si>
    <t>-1469868543</t>
  </si>
  <si>
    <t>021211001</t>
  </si>
  <si>
    <t>Průzkumné práce pro opravy Doplňující laboratorní rozbor kontaminace zeminy nebo kol. lože</t>
  </si>
  <si>
    <t>293289734</t>
  </si>
  <si>
    <t>Průzkumné práce pro opravy Doplňující laboratorní rozbor kontaminace zeminy nebo kol. lože - V ceně jsou započteny náklady na doplňující rozbor kameniva nebo KL pro objasnění kontaminace ropnými látkami akreditovanou laboratoří včetně vyhodnocení a předání zprávy o výsledku.</t>
  </si>
  <si>
    <t>Poznámka k souboru cen:_x000d_
V ceně jsou započteny náklady na doplňující rozbor kameniva nebo KL pro objasnění kontaminace ropnými látkami akreditovanou laboratoří včetně vyhodnocení a předání zprávy o výsledku.</t>
  </si>
  <si>
    <t>022101001</t>
  </si>
  <si>
    <t>Geodetické práce Geodetické práce před opravou</t>
  </si>
  <si>
    <t>1632654888</t>
  </si>
  <si>
    <t>022101021</t>
  </si>
  <si>
    <t>Geodetické práce Geodetické práce po ukončení opravy</t>
  </si>
  <si>
    <t>304082521</t>
  </si>
  <si>
    <t>022111001</t>
  </si>
  <si>
    <t>Geodetické práce Kontrola PPK při směrové a výškové úpravě koleje zaměřením APK trať jednokolejná</t>
  </si>
  <si>
    <t>-1214515078</t>
  </si>
  <si>
    <t>Geodetické práce Kontrola PPK při směrové a výškové úpravě koleje zaměřením APK trať jednokolejná - V cenách jsou započteny náklady na geodetickou kontinuální kontrolu PPK při směrové a výškové úpravě koleje a vyhotovení dokumentace dle „Metodického pokynu pro měření PPK“ vyhotovení záznamu a zároveň také geodetická kontrola polohy zajišťovacích značek (zpracování dokumentace v digitální podobě). PPK=prostorová poloha koleje</t>
  </si>
  <si>
    <t>Poznámka k souboru cen:_x000d_
V cenách jsou započteny náklady na geodetickou kontinuální kontrolu PPK při směrové a výškové úpravě koleje a vyhotovení dokumentace dle „Metodického pokynu pro měření PPK“ vyhotovení záznamu a zároveň také geodetická kontrola polohy zajišťovacích značek (zpracování dokumentace v digitální podobě). PPK=prostorová poloha koleje</t>
  </si>
  <si>
    <t xml:space="preserve">"4.SK   "0,617</t>
  </si>
  <si>
    <t xml:space="preserve">"5.SK   "0,632</t>
  </si>
  <si>
    <t>022121001</t>
  </si>
  <si>
    <t>Geodetické práce Diagnostika technické infrastruktury Vytýčení trasy inženýrských sítí</t>
  </si>
  <si>
    <t>599052134</t>
  </si>
  <si>
    <t>Geodetické práce Diagnostika technické infrastruktury Vytýčení trasy inženýrských sítí - V sazbě jsou započteny náklady na vyhledání trasy detektorem, zaměření a zobrazení trasy a předání výstupu zaměření. V sazbě nejsou obsaženy náklady na vytýčení sítí ve správě provozovatele.</t>
  </si>
  <si>
    <t>Poznámka k souboru cen:_x000d_
V sazbě jsou započteny náklady na vyhledání trasy detektorem, zaměření a zobrazení trasy a předání výstupu zaměření. V sazbě nejsou obsaženy náklady na vytýčení sítí ve správě provozovatele.</t>
  </si>
  <si>
    <t>023113001</t>
  </si>
  <si>
    <t>Projektové práce Technický projekt zajištění PPK s optimalizací nivelety/osy koleje trať jednokolejná</t>
  </si>
  <si>
    <t>-1807551356</t>
  </si>
  <si>
    <t>Projektové práce Technický projekt zajištění PPK s optimalizací nivelety/osy koleje trať jednokolejná - V cenách jsou obsaženy náklady na polohové zaměření, nivelaci, ověření párových zajišťovacích značek, zpracování projektu zajištění PPK, zpracování projektu zajištění dle předpisu SŽDC S3, díl III a štítky. PPK=prostorová poloha koleje</t>
  </si>
  <si>
    <t>Poznámka k souboru cen:_x000d_
V cenách jsou obsaženy náklady na polohové zaměření, nivelaci, ověření párových zajišťovacích značek, zpracování projektu zajištění PPK, zpracování projektu zajištění dle předpisu SŽDC S3, díl III a štítky. PPK=prostorová poloha koleje</t>
  </si>
  <si>
    <t>023131001</t>
  </si>
  <si>
    <t>Projektové práce Dokumentace skutečného provedení železničního svršku a spodku</t>
  </si>
  <si>
    <t>659060753</t>
  </si>
  <si>
    <t>Projektové práce Dokumentace skutečného provedení železničního svršku a spodku - V sazbě jsou obsaženy náklady na zaměření a vyhotovení dokumentace skutečného provedení žel. svršku a spodku dle vyhlášky č. 499/2006 Sb., a vyhlášky č. 31/1995 Sb. včetně zpracování dat v digitální podobě v otevřené formě a její předání objednateli</t>
  </si>
  <si>
    <t>Poznámka k souboru cen:_x000d_
V sazbě jsou obsaženy náklady na zaměření a vyhotovení dokumentace skutečného provedení žel. svršku a spodku dle vyhlášky č. 499/2006 Sb., a vyhlášky č. 31/1995 Sb. včetně zpracování dat v digitální podobě v otevřené formě a její předání objednateli</t>
  </si>
  <si>
    <t>031101041</t>
  </si>
  <si>
    <t>Zařízení a vybavení staveniště vyjma dále jmenované práce včetně opatření na ochranu sousedních pozemků, včetně opatření na ochranu sousedních pozemků, informační tabule, dopravního značení na staveništi aj. při velikosti nákladů přes 20 mil. Kč</t>
  </si>
  <si>
    <t>-981135531</t>
  </si>
  <si>
    <t>033131001</t>
  </si>
  <si>
    <t>Provozní vlivy Organizační zajištění prací při zřizování a udržování BK kolejí a výhybek</t>
  </si>
  <si>
    <t>2063219342</t>
  </si>
  <si>
    <t>Provozní vlivy Organizační zajištění prací při zřizování a udržování BK kolejí a výhybek - Organizační zajištění prací při zřizování a udržování bezstykové koleje podle př. S3/2, zejména technologická příprava pořízení schématu a projednání postupu, kontrola připravenosti a řízení postupu prací, předání prací a dokladů objednateli.</t>
  </si>
  <si>
    <t>Poznámka k souboru cen:_x000d_
Organizační zajištění prací při zřizování a udržování bezstykové koleje podle př. S3/2, zejména technologická příprava pořízení schématu a projednání postupu, kontrola připravenosti a řízení postupu prací, předání prací a dokladů objednateli.</t>
  </si>
  <si>
    <t xml:space="preserve">"4.SK   "617</t>
  </si>
  <si>
    <t xml:space="preserve">"5.SK   "632</t>
  </si>
  <si>
    <t>"Výhybka 14 "2*6</t>
  </si>
  <si>
    <t>"Výhybky 78,79 "2*28</t>
  </si>
  <si>
    <t>O9 - !NEOCEŇOVAT! - materiál dodávaný objednatelem</t>
  </si>
  <si>
    <t>Č91 - Materiál 4.SK</t>
  </si>
  <si>
    <t xml:space="preserve">Pražec betonový příčný vystrojený  užitý SB6</t>
  </si>
  <si>
    <t>-503063345</t>
  </si>
  <si>
    <t>Kolejnice užité tv. S49</t>
  </si>
  <si>
    <t>-2059271799</t>
  </si>
  <si>
    <t>Č92 - Materiál 5.SK</t>
  </si>
  <si>
    <t>1403407337</t>
  </si>
  <si>
    <t>-1020978951</t>
  </si>
  <si>
    <t>Č93 - Materiál výhybka č. 14</t>
  </si>
  <si>
    <t>-1066521359</t>
  </si>
  <si>
    <t>668470526</t>
  </si>
  <si>
    <t>Č94 - Materiál výhybka č. 78</t>
  </si>
  <si>
    <t>-543414756</t>
  </si>
  <si>
    <t>Č95 - Materiál výhybka č. 79</t>
  </si>
  <si>
    <t>-554641542</t>
  </si>
  <si>
    <t>SEZNAM FIGUR</t>
  </si>
  <si>
    <t>Výměra</t>
  </si>
  <si>
    <t xml:space="preserve"> O1/ Č11</t>
  </si>
  <si>
    <t>Použití figury:</t>
  </si>
  <si>
    <t xml:space="preserve"> O1/ Č12</t>
  </si>
  <si>
    <t xml:space="preserve"> O1/ Č13</t>
  </si>
  <si>
    <t>Pryžovky_výh</t>
  </si>
  <si>
    <t>Pryžovky 183 do výhybek</t>
  </si>
  <si>
    <t xml:space="preserve">"16,17 - JS49 1:9-190Ld            "2*86</t>
  </si>
  <si>
    <t xml:space="preserve">"18       -JS49 1:9-300 Ld             "96</t>
  </si>
  <si>
    <t>" dlouhé pražce navíc a spojka "(8*4+6*2)</t>
  </si>
  <si>
    <t>Vrtule_R1_výh</t>
  </si>
  <si>
    <t>Vrtule R1 do výhybek</t>
  </si>
  <si>
    <t xml:space="preserve">"16,17 - JS49 1:9-190Ld            "2*358</t>
  </si>
  <si>
    <t xml:space="preserve">"18       -JS49 1:9-300 Ld             "438</t>
  </si>
  <si>
    <t>" dlouhé pražce navíc a spojka "(8*4+6*2)*8</t>
  </si>
  <si>
    <t>Vrtule_R2_výh</t>
  </si>
  <si>
    <t>Vrtule R2 do výhybek</t>
  </si>
  <si>
    <t xml:space="preserve">"16,17 - JS49 1:9-190Ld            "2*252</t>
  </si>
  <si>
    <t xml:space="preserve">"18       -JS49 1:9-300 Ld             "312</t>
  </si>
  <si>
    <t>Výh_16_17_18_RD</t>
  </si>
  <si>
    <t>Vý.16,17,18 (RD) a spojovací pole</t>
  </si>
  <si>
    <t>v.č. 16,17,18</t>
  </si>
  <si>
    <t>49,854+2*43,75</t>
  </si>
  <si>
    <t>KV18 - ZV16</t>
  </si>
  <si>
    <t>Zámky_výh</t>
  </si>
  <si>
    <t>3*2</t>
  </si>
  <si>
    <t xml:space="preserve"> O1/ Č14</t>
  </si>
  <si>
    <t xml:space="preserve"> O1/ Č15</t>
  </si>
  <si>
    <t xml:space="preserve"> O2/ Č21</t>
  </si>
  <si>
    <t>PD_21</t>
  </si>
  <si>
    <t>Projektové práce Technický projekt zajištění PPK s optimalizací nivelety/osy koleje trať jednokolejn</t>
  </si>
  <si>
    <t xml:space="preserve"> O9/ Č91</t>
  </si>
  <si>
    <t xml:space="preserve"> O9/ Č92</t>
  </si>
  <si>
    <t xml:space="preserve"> O9/ Č93</t>
  </si>
  <si>
    <t xml:space="preserve"> O9/ Č94</t>
  </si>
  <si>
    <t xml:space="preserve"> O9/ Č95</t>
  </si>
</sst>
</file>

<file path=xl/styles.xml><?xml version="1.0" encoding="utf-8"?>
<styleSheet xmlns="http://schemas.openxmlformats.org/spreadsheetml/2006/main">
  <numFmts count="4">
    <numFmt numFmtId="164" formatCode="#,##0.00%"/>
    <numFmt numFmtId="165" formatCode="dd\.mm\.yyyy"/>
    <numFmt numFmtId="166" formatCode="#,##0.00000"/>
    <numFmt numFmtId="167" formatCode="#,##0.000"/>
  </numFmts>
  <fonts count="43">
    <font>
      <sz val="8"/>
      <name val="Arial CE"/>
      <family val="2"/>
    </font>
    <font>
      <sz val="10"/>
      <color rgb="FF969696"/>
      <name val="Arial CE"/>
    </font>
    <font>
      <sz val="10"/>
      <name val="Arial CE"/>
    </font>
    <font>
      <b/>
      <sz val="11"/>
      <name val="Arial CE"/>
    </font>
    <font>
      <b/>
      <sz val="12"/>
      <name val="Arial CE"/>
    </font>
    <font>
      <sz val="11"/>
      <name val="Arial CE"/>
    </font>
    <font>
      <sz val="12"/>
      <color rgb="FF003366"/>
      <name val="Arial CE"/>
    </font>
    <font>
      <sz val="10"/>
      <color rgb="FF003366"/>
      <name val="Arial CE"/>
    </font>
    <font>
      <sz val="8"/>
      <color rgb="FF003366"/>
      <name val="Arial CE"/>
    </font>
    <font>
      <sz val="8"/>
      <color rgb="FF505050"/>
      <name val="Arial CE"/>
    </font>
    <font>
      <sz val="8"/>
      <color rgb="FFFF0000"/>
      <name val="Arial CE"/>
    </font>
    <font>
      <sz val="8"/>
      <color rgb="FF800080"/>
      <name val="Arial CE"/>
    </font>
    <font>
      <sz val="8"/>
      <color rgb="FF0000A8"/>
      <name val="Arial CE"/>
    </font>
    <font>
      <sz val="8"/>
      <color rgb="FFFFFFFF"/>
      <name val="Arial CE"/>
    </font>
    <font>
      <b/>
      <sz val="14"/>
      <name val="Arial CE"/>
    </font>
    <font>
      <sz val="8"/>
      <color rgb="FF3366FF"/>
      <name val="Arial CE"/>
    </font>
    <font>
      <b/>
      <sz val="12"/>
      <color rgb="FF969696"/>
      <name val="Arial CE"/>
    </font>
    <font>
      <b/>
      <sz val="8"/>
      <color rgb="FF969696"/>
      <name val="Arial CE"/>
    </font>
    <font>
      <b/>
      <sz val="10"/>
      <name val="Arial CE"/>
    </font>
    <font>
      <b/>
      <sz val="10"/>
      <color rgb="FF969696"/>
      <name val="Arial CE"/>
    </font>
    <font>
      <sz val="8"/>
      <color rgb="FF969696"/>
      <name val="Arial CE"/>
    </font>
    <font>
      <sz val="12"/>
      <color rgb="FF969696"/>
      <name val="Arial CE"/>
    </font>
    <font>
      <sz val="9"/>
      <name val="Arial CE"/>
    </font>
    <font>
      <sz val="9"/>
      <color rgb="FF969696"/>
      <name val="Arial CE"/>
    </font>
    <font>
      <b/>
      <sz val="12"/>
      <color rgb="FF960000"/>
      <name val="Arial CE"/>
    </font>
    <font>
      <sz val="12"/>
      <name val="Arial CE"/>
    </font>
    <font>
      <b/>
      <sz val="11"/>
      <color rgb="FF003366"/>
      <name val="Arial CE"/>
    </font>
    <font>
      <sz val="11"/>
      <color rgb="FF003366"/>
      <name val="Arial CE"/>
    </font>
    <font>
      <sz val="11"/>
      <color rgb="FF969696"/>
      <name val="Arial CE"/>
    </font>
    <font>
      <sz val="18"/>
      <color theme="10"/>
      <name val="Wingdings 2"/>
    </font>
    <font>
      <b/>
      <sz val="10"/>
      <color rgb="FF003366"/>
      <name val="Arial CE"/>
    </font>
    <font>
      <sz val="8"/>
      <color rgb="FF000000"/>
      <name val="Arial CE"/>
    </font>
    <font>
      <sz val="10"/>
      <color rgb="FF3366FF"/>
      <name val="Arial CE"/>
    </font>
    <font>
      <b/>
      <sz val="12"/>
      <color rgb="FF800000"/>
      <name val="Arial CE"/>
    </font>
    <font>
      <sz val="8"/>
      <color rgb="FF960000"/>
      <name val="Arial CE"/>
    </font>
    <font>
      <b/>
      <sz val="8"/>
      <name val="Arial CE"/>
    </font>
    <font>
      <sz val="7"/>
      <color rgb="FF969696"/>
      <name val="Arial CE"/>
    </font>
    <font>
      <sz val="7"/>
      <name val="Arial CE"/>
    </font>
    <font>
      <i/>
      <sz val="7"/>
      <color rgb="FF969696"/>
      <name val="Arial CE"/>
    </font>
    <font>
      <i/>
      <sz val="9"/>
      <color rgb="FF0000FF"/>
      <name val="Arial CE"/>
    </font>
    <font>
      <i/>
      <sz val="8"/>
      <color rgb="FF0000FF"/>
      <name val="Arial CE"/>
    </font>
    <font>
      <b/>
      <sz val="9"/>
      <name val="Arial CE"/>
    </font>
    <font>
      <u/>
      <sz val="11"/>
      <color theme="10"/>
      <name val="Calibri"/>
      <scheme val="minor"/>
    </font>
  </fonts>
  <fills count="5">
    <fill>
      <patternFill patternType="none"/>
    </fill>
    <fill>
      <patternFill patternType="gray125"/>
    </fill>
    <fill>
      <patternFill patternType="solid">
        <fgColor rgb="FFFFFFCC"/>
      </patternFill>
    </fill>
    <fill>
      <patternFill patternType="solid">
        <fgColor rgb="FFBEBEBE"/>
      </patternFill>
    </fill>
    <fill>
      <patternFill patternType="solid">
        <fgColor rgb="FFD2D2D2"/>
      </patternFill>
    </fill>
  </fills>
  <borders count="23">
    <border/>
    <border>
      <left style="thin">
        <color rgb="FF000000"/>
      </left>
      <top style="thin">
        <color rgb="FF000000"/>
      </top>
    </border>
    <border>
      <top style="thin">
        <color rgb="FF000000"/>
      </top>
    </border>
    <border>
      <left style="thin">
        <color rgb="FF000000"/>
      </left>
    </border>
    <border>
      <top style="hair">
        <color rgb="FF000000"/>
      </top>
    </border>
    <border>
      <bottom style="hair">
        <color rgb="FF000000"/>
      </bottom>
    </border>
    <border>
      <left style="hair">
        <color rgb="FF000000"/>
      </left>
      <top style="hair">
        <color rgb="FF000000"/>
      </top>
      <bottom style="hair">
        <color rgb="FF000000"/>
      </bottom>
    </border>
    <border>
      <top style="hair">
        <color rgb="FF000000"/>
      </top>
      <bottom style="hair">
        <color rgb="FF000000"/>
      </bottom>
    </border>
    <border>
      <right style="hair">
        <color rgb="FF000000"/>
      </right>
      <top style="hair">
        <color rgb="FF000000"/>
      </top>
      <bottom style="hair">
        <color rgb="FF000000"/>
      </bottom>
    </border>
    <border>
      <left style="thin">
        <color rgb="FF000000"/>
      </left>
      <bottom style="thin">
        <color rgb="FF000000"/>
      </bottom>
    </border>
    <border>
      <bottom style="thin">
        <color rgb="FF000000"/>
      </bottom>
    </border>
    <border>
      <left style="hair">
        <color rgb="FF969696"/>
      </left>
      <top style="hair">
        <color rgb="FF969696"/>
      </top>
    </border>
    <border>
      <top style="hair">
        <color rgb="FF969696"/>
      </top>
    </border>
    <border>
      <right style="hair">
        <color rgb="FF969696"/>
      </right>
      <top style="hair">
        <color rgb="FF969696"/>
      </top>
    </border>
    <border>
      <left style="hair">
        <color rgb="FF969696"/>
      </left>
    </border>
    <border>
      <right style="hair">
        <color rgb="FF969696"/>
      </right>
    </border>
    <border>
      <left style="hair">
        <color rgb="FF969696"/>
      </left>
      <top style="hair">
        <color rgb="FF969696"/>
      </top>
      <bottom style="hair">
        <color rgb="FF969696"/>
      </bottom>
    </border>
    <border>
      <top style="hair">
        <color rgb="FF969696"/>
      </top>
      <bottom style="hair">
        <color rgb="FF969696"/>
      </bottom>
    </border>
    <border>
      <right style="hair">
        <color rgb="FF969696"/>
      </right>
      <top style="hair">
        <color rgb="FF969696"/>
      </top>
      <bottom style="hair">
        <color rgb="FF969696"/>
      </bottom>
    </border>
    <border>
      <left style="hair">
        <color rgb="FF969696"/>
      </left>
      <bottom style="hair">
        <color rgb="FF969696"/>
      </bottom>
    </border>
    <border>
      <bottom style="hair">
        <color rgb="FF969696"/>
      </bottom>
    </border>
    <border>
      <right style="hair">
        <color rgb="FF969696"/>
      </right>
      <bottom style="hair">
        <color rgb="FF969696"/>
      </bottom>
    </border>
    <border>
      <left style="hair">
        <color rgb="FF969696"/>
      </left>
      <right style="hair">
        <color rgb="FF969696"/>
      </right>
      <top style="hair">
        <color rgb="FF969696"/>
      </top>
      <bottom style="hair">
        <color rgb="FF969696"/>
      </bottom>
    </border>
  </borders>
  <cellStyleXfs count="2">
    <xf numFmtId="0" fontId="0" fillId="0" borderId="0"/>
    <xf numFmtId="0" fontId="42" fillId="0" borderId="0" applyNumberFormat="0" applyFill="0" applyBorder="0" applyAlignment="0" applyProtection="0"/>
  </cellStyleXfs>
  <cellXfs count="314">
    <xf numFmtId="0" fontId="0" fillId="0" borderId="0" xfId="0"/>
    <xf numFmtId="0" fontId="0" fillId="0" borderId="0" xfId="0"/>
    <xf numFmtId="0" fontId="0" fillId="0" borderId="0" xfId="0" applyAlignment="1">
      <alignment vertical="center"/>
    </xf>
    <xf numFmtId="0" fontId="1" fillId="0" borderId="0" xfId="0" applyFont="1" applyAlignment="1">
      <alignment vertical="center"/>
    </xf>
    <xf numFmtId="0" fontId="2" fillId="0" borderId="0" xfId="0" applyFont="1" applyAlignment="1">
      <alignment vertical="center"/>
    </xf>
    <xf numFmtId="0" fontId="3" fillId="0" borderId="0" xfId="0" applyFont="1" applyAlignment="1">
      <alignment vertical="center"/>
    </xf>
    <xf numFmtId="0" fontId="4" fillId="0" borderId="0" xfId="0" applyFont="1" applyAlignment="1">
      <alignment vertical="center"/>
    </xf>
    <xf numFmtId="0" fontId="5" fillId="0" borderId="0" xfId="0" applyFont="1" applyAlignment="1">
      <alignment vertical="center"/>
    </xf>
    <xf numFmtId="0" fontId="0" fillId="0" borderId="0" xfId="0" applyAlignment="1">
      <alignment vertical="center" wrapText="1"/>
    </xf>
    <xf numFmtId="0" fontId="6" fillId="0" borderId="0" xfId="0" applyFont="1" applyAlignment="1">
      <alignment vertical="center"/>
    </xf>
    <xf numFmtId="0" fontId="7" fillId="0" borderId="0" xfId="0" applyFont="1" applyAlignment="1">
      <alignment vertical="center"/>
    </xf>
    <xf numFmtId="0" fontId="0" fillId="0" borderId="0" xfId="0" applyAlignment="1">
      <alignment horizontal="center" vertical="center" wrapText="1"/>
    </xf>
    <xf numFmtId="0" fontId="8" fillId="0" borderId="0" xfId="0" applyFont="1" applyAlignment="1"/>
    <xf numFmtId="0" fontId="9" fillId="0" borderId="0" xfId="0" applyFont="1" applyAlignment="1">
      <alignment vertical="center"/>
    </xf>
    <xf numFmtId="0" fontId="10" fillId="0" borderId="0" xfId="0" applyFont="1" applyAlignment="1">
      <alignment vertical="center"/>
    </xf>
    <xf numFmtId="0" fontId="11" fillId="0" borderId="0" xfId="0" applyFont="1" applyAlignment="1">
      <alignment vertical="center"/>
    </xf>
    <xf numFmtId="0" fontId="12" fillId="0" borderId="0" xfId="0" applyFont="1" applyAlignment="1">
      <alignment vertical="center"/>
    </xf>
    <xf numFmtId="0" fontId="13" fillId="0" borderId="0" xfId="0" applyFont="1" applyAlignment="1">
      <alignment horizontal="left" vertical="center"/>
    </xf>
    <xf numFmtId="0" fontId="0" fillId="0" borderId="0" xfId="0" applyFont="1" applyAlignment="1">
      <alignment horizontal="left" vertical="center"/>
    </xf>
    <xf numFmtId="0" fontId="0" fillId="0" borderId="1" xfId="0" applyBorder="1" applyProtection="1"/>
    <xf numFmtId="0" fontId="0" fillId="0" borderId="2" xfId="0" applyBorder="1" applyProtection="1"/>
    <xf numFmtId="0" fontId="0" fillId="0" borderId="3" xfId="0" applyBorder="1"/>
    <xf numFmtId="0" fontId="0" fillId="0" borderId="3" xfId="0" applyBorder="1" applyProtection="1"/>
    <xf numFmtId="0" fontId="0" fillId="0" borderId="0" xfId="0" applyProtection="1"/>
    <xf numFmtId="0" fontId="14" fillId="0" borderId="0" xfId="0" applyFont="1" applyAlignment="1" applyProtection="1">
      <alignment horizontal="left" vertical="center"/>
    </xf>
    <xf numFmtId="0" fontId="15" fillId="0" borderId="0" xfId="0" applyFont="1" applyAlignment="1">
      <alignment horizontal="left" vertical="center"/>
    </xf>
    <xf numFmtId="0" fontId="16" fillId="0" borderId="0" xfId="0" applyFont="1" applyAlignment="1">
      <alignment horizontal="left" vertical="center"/>
    </xf>
    <xf numFmtId="0" fontId="1" fillId="0" borderId="0" xfId="0" applyFont="1" applyAlignment="1" applyProtection="1">
      <alignment horizontal="left" vertical="top"/>
    </xf>
    <xf numFmtId="0" fontId="2" fillId="0" borderId="0" xfId="0" applyFont="1" applyAlignment="1" applyProtection="1">
      <alignment horizontal="left" vertical="center"/>
    </xf>
    <xf numFmtId="0" fontId="17" fillId="0" borderId="0" xfId="0" applyFont="1" applyAlignment="1">
      <alignment horizontal="left" vertical="top" wrapText="1"/>
    </xf>
    <xf numFmtId="0" fontId="3" fillId="0" borderId="0" xfId="0" applyFont="1" applyAlignment="1" applyProtection="1">
      <alignment horizontal="left" vertical="top"/>
    </xf>
    <xf numFmtId="0" fontId="3" fillId="0" borderId="0" xfId="0" applyFont="1" applyAlignment="1" applyProtection="1">
      <alignment horizontal="left" vertical="top" wrapText="1"/>
    </xf>
    <xf numFmtId="0" fontId="17" fillId="0" borderId="0" xfId="0" applyFont="1" applyAlignment="1">
      <alignment horizontal="left" vertical="center"/>
    </xf>
    <xf numFmtId="0" fontId="1" fillId="0" borderId="0" xfId="0" applyFont="1" applyAlignment="1" applyProtection="1">
      <alignment horizontal="left" vertical="center"/>
    </xf>
    <xf numFmtId="0" fontId="2" fillId="2" borderId="0" xfId="0" applyFont="1" applyFill="1" applyAlignment="1" applyProtection="1">
      <alignment horizontal="left" vertical="center"/>
      <protection locked="0"/>
    </xf>
    <xf numFmtId="0" fontId="2" fillId="0" borderId="0" xfId="0" applyFont="1" applyAlignment="1" applyProtection="1">
      <alignment horizontal="left" vertical="top"/>
    </xf>
    <xf numFmtId="49" fontId="2" fillId="2" borderId="0" xfId="0" applyNumberFormat="1" applyFont="1" applyFill="1" applyAlignment="1" applyProtection="1">
      <alignment horizontal="left" vertical="center"/>
      <protection locked="0"/>
    </xf>
    <xf numFmtId="49" fontId="2" fillId="0" borderId="0" xfId="0" applyNumberFormat="1" applyFont="1" applyAlignment="1" applyProtection="1">
      <alignment horizontal="left" vertical="center"/>
    </xf>
    <xf numFmtId="0" fontId="2" fillId="0" borderId="0" xfId="0" applyFont="1" applyAlignment="1" applyProtection="1">
      <alignment horizontal="left" vertical="center" wrapText="1"/>
    </xf>
    <xf numFmtId="0" fontId="0" fillId="0" borderId="4" xfId="0" applyBorder="1" applyProtection="1"/>
    <xf numFmtId="0" fontId="0" fillId="0" borderId="0" xfId="0" applyFont="1" applyAlignment="1">
      <alignment vertical="center"/>
    </xf>
    <xf numFmtId="0" fontId="0" fillId="0" borderId="3" xfId="0" applyFont="1" applyBorder="1" applyAlignment="1" applyProtection="1">
      <alignment vertical="center"/>
    </xf>
    <xf numFmtId="0" fontId="0" fillId="0" borderId="0" xfId="0" applyFont="1" applyAlignment="1" applyProtection="1">
      <alignment vertical="center"/>
    </xf>
    <xf numFmtId="0" fontId="18" fillId="0" borderId="5" xfId="0" applyFont="1" applyBorder="1" applyAlignment="1" applyProtection="1">
      <alignment horizontal="left" vertical="center"/>
    </xf>
    <xf numFmtId="0" fontId="0" fillId="0" borderId="5" xfId="0" applyFont="1" applyBorder="1" applyAlignment="1" applyProtection="1">
      <alignment vertical="center"/>
    </xf>
    <xf numFmtId="4" fontId="18" fillId="0" borderId="5" xfId="0" applyNumberFormat="1" applyFont="1" applyBorder="1" applyAlignment="1" applyProtection="1">
      <alignment vertical="center"/>
    </xf>
    <xf numFmtId="0" fontId="0" fillId="0" borderId="3" xfId="0" applyFont="1" applyBorder="1" applyAlignment="1">
      <alignment vertical="center"/>
    </xf>
    <xf numFmtId="0" fontId="1" fillId="0" borderId="0" xfId="0" applyFont="1" applyAlignment="1" applyProtection="1">
      <alignment horizontal="right" vertical="center"/>
    </xf>
    <xf numFmtId="0" fontId="1" fillId="0" borderId="3" xfId="0" applyFont="1" applyBorder="1" applyAlignment="1" applyProtection="1">
      <alignment vertical="center"/>
    </xf>
    <xf numFmtId="0" fontId="1" fillId="0" borderId="0" xfId="0" applyFont="1" applyAlignment="1" applyProtection="1">
      <alignment vertical="center"/>
    </xf>
    <xf numFmtId="164" fontId="1" fillId="0" borderId="0" xfId="0" applyNumberFormat="1" applyFont="1" applyAlignment="1" applyProtection="1">
      <alignment horizontal="left" vertical="center"/>
    </xf>
    <xf numFmtId="4" fontId="19" fillId="0" borderId="0" xfId="0" applyNumberFormat="1" applyFont="1" applyAlignment="1" applyProtection="1">
      <alignment vertical="center"/>
    </xf>
    <xf numFmtId="0" fontId="1" fillId="0" borderId="3" xfId="0" applyFont="1" applyBorder="1" applyAlignment="1">
      <alignment vertical="center"/>
    </xf>
    <xf numFmtId="0" fontId="19" fillId="0" borderId="0" xfId="0" applyFont="1" applyAlignment="1">
      <alignment horizontal="left" vertical="center"/>
    </xf>
    <xf numFmtId="0" fontId="20" fillId="0" borderId="0" xfId="0" applyFont="1" applyAlignment="1" applyProtection="1">
      <alignment horizontal="left" vertical="center"/>
    </xf>
    <xf numFmtId="0" fontId="0" fillId="3" borderId="0" xfId="0" applyFont="1" applyFill="1" applyAlignment="1" applyProtection="1">
      <alignment vertical="center"/>
    </xf>
    <xf numFmtId="0" fontId="4" fillId="3" borderId="6" xfId="0" applyFont="1" applyFill="1" applyBorder="1" applyAlignment="1" applyProtection="1">
      <alignment horizontal="left" vertical="center"/>
    </xf>
    <xf numFmtId="0" fontId="0" fillId="3" borderId="7" xfId="0" applyFont="1" applyFill="1" applyBorder="1" applyAlignment="1" applyProtection="1">
      <alignment vertical="center"/>
    </xf>
    <xf numFmtId="0" fontId="4" fillId="3" borderId="7" xfId="0" applyFont="1" applyFill="1" applyBorder="1" applyAlignment="1" applyProtection="1">
      <alignment horizontal="center" vertical="center"/>
    </xf>
    <xf numFmtId="0" fontId="4" fillId="3" borderId="7" xfId="0" applyFont="1" applyFill="1" applyBorder="1" applyAlignment="1" applyProtection="1">
      <alignment horizontal="left" vertical="center"/>
    </xf>
    <xf numFmtId="4" fontId="4" fillId="3" borderId="7" xfId="0" applyNumberFormat="1" applyFont="1" applyFill="1" applyBorder="1" applyAlignment="1" applyProtection="1">
      <alignment vertical="center"/>
    </xf>
    <xf numFmtId="0" fontId="0" fillId="3" borderId="8" xfId="0" applyFont="1" applyFill="1" applyBorder="1" applyAlignment="1" applyProtection="1">
      <alignment vertical="center"/>
    </xf>
    <xf numFmtId="0" fontId="0" fillId="0" borderId="9" xfId="0" applyFont="1" applyBorder="1" applyAlignment="1" applyProtection="1">
      <alignment vertical="center"/>
    </xf>
    <xf numFmtId="0" fontId="0" fillId="0" borderId="10" xfId="0" applyFont="1" applyBorder="1" applyAlignment="1" applyProtection="1">
      <alignment vertical="center"/>
    </xf>
    <xf numFmtId="0" fontId="0" fillId="0" borderId="1" xfId="0" applyFont="1" applyBorder="1" applyAlignment="1" applyProtection="1">
      <alignment vertical="center"/>
    </xf>
    <xf numFmtId="0" fontId="0" fillId="0" borderId="2" xfId="0" applyFont="1" applyBorder="1" applyAlignment="1" applyProtection="1">
      <alignment vertical="center"/>
    </xf>
    <xf numFmtId="0" fontId="2" fillId="0" borderId="3" xfId="0" applyFont="1" applyBorder="1" applyAlignment="1" applyProtection="1">
      <alignment vertical="center"/>
    </xf>
    <xf numFmtId="0" fontId="2" fillId="0" borderId="0" xfId="0" applyFont="1" applyAlignment="1" applyProtection="1">
      <alignment vertical="center"/>
    </xf>
    <xf numFmtId="0" fontId="2" fillId="0" borderId="3" xfId="0" applyFont="1" applyBorder="1" applyAlignment="1">
      <alignment vertical="center"/>
    </xf>
    <xf numFmtId="0" fontId="3" fillId="0" borderId="3" xfId="0" applyFont="1" applyBorder="1" applyAlignment="1" applyProtection="1">
      <alignment vertical="center"/>
    </xf>
    <xf numFmtId="0" fontId="3" fillId="0" borderId="0" xfId="0" applyFont="1" applyAlignment="1" applyProtection="1">
      <alignment horizontal="left" vertical="center"/>
    </xf>
    <xf numFmtId="0" fontId="3" fillId="0" borderId="0" xfId="0" applyFont="1" applyAlignment="1" applyProtection="1">
      <alignment vertical="center"/>
    </xf>
    <xf numFmtId="0" fontId="3" fillId="0" borderId="0" xfId="0" applyFont="1" applyAlignment="1" applyProtection="1">
      <alignment horizontal="left" vertical="center" wrapText="1"/>
    </xf>
    <xf numFmtId="0" fontId="3" fillId="0" borderId="3" xfId="0" applyFont="1" applyBorder="1" applyAlignment="1">
      <alignment vertical="center"/>
    </xf>
    <xf numFmtId="0" fontId="18" fillId="0" borderId="0" xfId="0" applyFont="1" applyAlignment="1" applyProtection="1">
      <alignment vertical="center"/>
    </xf>
    <xf numFmtId="165" fontId="2" fillId="0" borderId="0" xfId="0" applyNumberFormat="1" applyFont="1" applyAlignment="1" applyProtection="1">
      <alignment horizontal="left" vertical="center"/>
    </xf>
    <xf numFmtId="0" fontId="2" fillId="0" borderId="0" xfId="0" applyFont="1" applyAlignment="1" applyProtection="1">
      <alignment vertical="center" wrapText="1"/>
    </xf>
    <xf numFmtId="0" fontId="21" fillId="0" borderId="11" xfId="0" applyFont="1" applyBorder="1" applyAlignment="1">
      <alignment horizontal="center" vertical="center"/>
    </xf>
    <xf numFmtId="0" fontId="21" fillId="0" borderId="12" xfId="0" applyFont="1" applyBorder="1" applyAlignment="1">
      <alignment horizontal="left" vertical="center"/>
    </xf>
    <xf numFmtId="0" fontId="0" fillId="0" borderId="12" xfId="0" applyBorder="1" applyAlignment="1">
      <alignment vertical="center"/>
    </xf>
    <xf numFmtId="0" fontId="0" fillId="0" borderId="13" xfId="0" applyBorder="1" applyAlignment="1">
      <alignment vertical="center"/>
    </xf>
    <xf numFmtId="0" fontId="20" fillId="0" borderId="14" xfId="0" applyFont="1" applyBorder="1" applyAlignment="1">
      <alignment horizontal="left" vertical="center"/>
    </xf>
    <xf numFmtId="0" fontId="20" fillId="0" borderId="0" xfId="0" applyFont="1" applyBorder="1" applyAlignment="1">
      <alignment horizontal="left" vertical="center"/>
    </xf>
    <xf numFmtId="0" fontId="0" fillId="0" borderId="0" xfId="0" applyFont="1" applyBorder="1" applyAlignment="1">
      <alignment vertical="center"/>
    </xf>
    <xf numFmtId="0" fontId="0" fillId="0" borderId="15" xfId="0" applyFont="1" applyBorder="1" applyAlignment="1">
      <alignment vertical="center"/>
    </xf>
    <xf numFmtId="0" fontId="20" fillId="0" borderId="14" xfId="0" applyFont="1" applyBorder="1" applyAlignment="1" applyProtection="1">
      <alignment horizontal="left" vertical="center"/>
    </xf>
    <xf numFmtId="0" fontId="20" fillId="0" borderId="0" xfId="0" applyFont="1" applyBorder="1" applyAlignment="1" applyProtection="1">
      <alignment horizontal="left" vertical="center"/>
    </xf>
    <xf numFmtId="0" fontId="0" fillId="0" borderId="0" xfId="0" applyFont="1" applyBorder="1" applyAlignment="1" applyProtection="1">
      <alignment vertical="center"/>
    </xf>
    <xf numFmtId="0" fontId="0" fillId="0" borderId="15" xfId="0" applyFont="1" applyBorder="1" applyAlignment="1" applyProtection="1">
      <alignment vertical="center"/>
    </xf>
    <xf numFmtId="0" fontId="22" fillId="4" borderId="6" xfId="0" applyFont="1" applyFill="1" applyBorder="1" applyAlignment="1" applyProtection="1">
      <alignment horizontal="center" vertical="center"/>
    </xf>
    <xf numFmtId="0" fontId="22" fillId="4" borderId="7" xfId="0" applyFont="1" applyFill="1" applyBorder="1" applyAlignment="1" applyProtection="1">
      <alignment horizontal="left" vertical="center"/>
    </xf>
    <xf numFmtId="0" fontId="0" fillId="4" borderId="7" xfId="0" applyFont="1" applyFill="1" applyBorder="1" applyAlignment="1" applyProtection="1">
      <alignment vertical="center"/>
    </xf>
    <xf numFmtId="0" fontId="22" fillId="4" borderId="7" xfId="0" applyFont="1" applyFill="1" applyBorder="1" applyAlignment="1" applyProtection="1">
      <alignment horizontal="center" vertical="center"/>
    </xf>
    <xf numFmtId="0" fontId="22" fillId="4" borderId="7" xfId="0" applyFont="1" applyFill="1" applyBorder="1" applyAlignment="1" applyProtection="1">
      <alignment horizontal="right" vertical="center"/>
    </xf>
    <xf numFmtId="0" fontId="22" fillId="4" borderId="8" xfId="0" applyFont="1" applyFill="1" applyBorder="1" applyAlignment="1" applyProtection="1">
      <alignment horizontal="center" vertical="center"/>
    </xf>
    <xf numFmtId="0" fontId="23" fillId="0" borderId="16" xfId="0" applyFont="1" applyBorder="1" applyAlignment="1" applyProtection="1">
      <alignment horizontal="center" vertical="center" wrapText="1"/>
    </xf>
    <xf numFmtId="0" fontId="23" fillId="0" borderId="17" xfId="0" applyFont="1" applyBorder="1" applyAlignment="1" applyProtection="1">
      <alignment horizontal="center" vertical="center" wrapText="1"/>
    </xf>
    <xf numFmtId="0" fontId="23" fillId="0" borderId="18" xfId="0" applyFont="1" applyBorder="1" applyAlignment="1" applyProtection="1">
      <alignment horizontal="center" vertical="center" wrapText="1"/>
    </xf>
    <xf numFmtId="0" fontId="0" fillId="0" borderId="11" xfId="0" applyFont="1" applyBorder="1" applyAlignment="1" applyProtection="1">
      <alignment vertical="center"/>
    </xf>
    <xf numFmtId="0" fontId="0" fillId="0" borderId="12" xfId="0" applyFont="1" applyBorder="1" applyAlignment="1" applyProtection="1">
      <alignment vertical="center"/>
    </xf>
    <xf numFmtId="0" fontId="0" fillId="0" borderId="13" xfId="0" applyFont="1" applyBorder="1" applyAlignment="1" applyProtection="1">
      <alignment vertical="center"/>
    </xf>
    <xf numFmtId="0" fontId="4" fillId="0" borderId="3" xfId="0" applyFont="1" applyBorder="1" applyAlignment="1" applyProtection="1">
      <alignment vertical="center"/>
    </xf>
    <xf numFmtId="0" fontId="24" fillId="0" borderId="0" xfId="0" applyFont="1" applyAlignment="1" applyProtection="1">
      <alignment horizontal="left" vertical="center"/>
    </xf>
    <xf numFmtId="0" fontId="24" fillId="0" borderId="0" xfId="0" applyFont="1" applyAlignment="1" applyProtection="1">
      <alignment vertical="center"/>
    </xf>
    <xf numFmtId="4" fontId="24" fillId="0" borderId="0" xfId="0" applyNumberFormat="1" applyFont="1" applyAlignment="1" applyProtection="1">
      <alignment horizontal="right" vertical="center"/>
    </xf>
    <xf numFmtId="4" fontId="24" fillId="0" borderId="0" xfId="0" applyNumberFormat="1" applyFont="1" applyAlignment="1" applyProtection="1">
      <alignment vertical="center"/>
    </xf>
    <xf numFmtId="0" fontId="4" fillId="0" borderId="0" xfId="0" applyFont="1" applyAlignment="1" applyProtection="1">
      <alignment horizontal="center" vertical="center"/>
    </xf>
    <xf numFmtId="0" fontId="4" fillId="0" borderId="3" xfId="0" applyFont="1" applyBorder="1" applyAlignment="1">
      <alignment vertical="center"/>
    </xf>
    <xf numFmtId="4" fontId="21" fillId="0" borderId="14" xfId="0" applyNumberFormat="1" applyFont="1" applyBorder="1" applyAlignment="1" applyProtection="1">
      <alignment vertical="center"/>
    </xf>
    <xf numFmtId="4" fontId="21" fillId="0" borderId="0" xfId="0" applyNumberFormat="1" applyFont="1" applyBorder="1" applyAlignment="1" applyProtection="1">
      <alignment vertical="center"/>
    </xf>
    <xf numFmtId="166" fontId="21" fillId="0" borderId="0" xfId="0" applyNumberFormat="1" applyFont="1" applyBorder="1" applyAlignment="1" applyProtection="1">
      <alignment vertical="center"/>
    </xf>
    <xf numFmtId="4" fontId="21" fillId="0" borderId="15" xfId="0" applyNumberFormat="1" applyFont="1" applyBorder="1" applyAlignment="1" applyProtection="1">
      <alignment vertical="center"/>
    </xf>
    <xf numFmtId="0" fontId="4" fillId="0" borderId="0" xfId="0" applyFont="1" applyAlignment="1">
      <alignment horizontal="left" vertical="center"/>
    </xf>
    <xf numFmtId="0" fontId="25" fillId="0" borderId="0" xfId="0" applyFont="1" applyAlignment="1">
      <alignment horizontal="left" vertical="center"/>
    </xf>
    <xf numFmtId="0" fontId="5" fillId="0" borderId="3" xfId="0" applyFont="1" applyBorder="1" applyAlignment="1" applyProtection="1">
      <alignment vertical="center"/>
    </xf>
    <xf numFmtId="0" fontId="26" fillId="0" borderId="0" xfId="0" applyFont="1" applyAlignment="1" applyProtection="1">
      <alignment vertical="center"/>
    </xf>
    <xf numFmtId="0" fontId="26" fillId="0" borderId="0" xfId="0" applyFont="1" applyAlignment="1" applyProtection="1">
      <alignment horizontal="left" vertical="center" wrapText="1"/>
    </xf>
    <xf numFmtId="0" fontId="27" fillId="0" borderId="0" xfId="0" applyFont="1" applyAlignment="1" applyProtection="1">
      <alignment vertical="center"/>
    </xf>
    <xf numFmtId="4" fontId="27" fillId="0" borderId="0" xfId="0" applyNumberFormat="1" applyFont="1" applyAlignment="1" applyProtection="1">
      <alignment horizontal="right" vertical="center"/>
    </xf>
    <xf numFmtId="4" fontId="27" fillId="0" borderId="0" xfId="0" applyNumberFormat="1" applyFont="1" applyAlignment="1" applyProtection="1">
      <alignment vertical="center"/>
    </xf>
    <xf numFmtId="0" fontId="3" fillId="0" borderId="0" xfId="0" applyFont="1" applyAlignment="1" applyProtection="1">
      <alignment horizontal="center" vertical="center"/>
    </xf>
    <xf numFmtId="0" fontId="5" fillId="0" borderId="3" xfId="0" applyFont="1" applyBorder="1" applyAlignment="1">
      <alignment vertical="center"/>
    </xf>
    <xf numFmtId="4" fontId="28" fillId="0" borderId="14" xfId="0" applyNumberFormat="1" applyFont="1" applyBorder="1" applyAlignment="1" applyProtection="1">
      <alignment vertical="center"/>
    </xf>
    <xf numFmtId="4" fontId="28" fillId="0" borderId="0" xfId="0" applyNumberFormat="1" applyFont="1" applyBorder="1" applyAlignment="1" applyProtection="1">
      <alignment vertical="center"/>
    </xf>
    <xf numFmtId="166" fontId="28" fillId="0" borderId="0" xfId="0" applyNumberFormat="1" applyFont="1" applyBorder="1" applyAlignment="1" applyProtection="1">
      <alignment vertical="center"/>
    </xf>
    <xf numFmtId="4" fontId="28" fillId="0" borderId="15" xfId="0" applyNumberFormat="1" applyFont="1" applyBorder="1" applyAlignment="1" applyProtection="1">
      <alignment vertical="center"/>
    </xf>
    <xf numFmtId="0" fontId="5" fillId="0" borderId="0" xfId="0" applyFont="1" applyAlignment="1">
      <alignment horizontal="left" vertical="center"/>
    </xf>
    <xf numFmtId="0" fontId="29" fillId="0" borderId="0" xfId="1" applyFont="1" applyAlignment="1">
      <alignment horizontal="center" vertical="center"/>
    </xf>
    <xf numFmtId="0" fontId="7" fillId="0" borderId="0" xfId="0" applyFont="1" applyAlignment="1" applyProtection="1">
      <alignment vertical="center"/>
    </xf>
    <xf numFmtId="0" fontId="30" fillId="0" borderId="0" xfId="0" applyFont="1" applyAlignment="1" applyProtection="1">
      <alignment horizontal="left" vertical="center" wrapText="1"/>
    </xf>
    <xf numFmtId="4" fontId="7" fillId="0" borderId="0" xfId="0" applyNumberFormat="1" applyFont="1" applyAlignment="1" applyProtection="1">
      <alignment vertical="center"/>
    </xf>
    <xf numFmtId="0" fontId="2" fillId="0" borderId="0" xfId="0" applyFont="1" applyAlignment="1" applyProtection="1">
      <alignment horizontal="center" vertical="center"/>
    </xf>
    <xf numFmtId="4" fontId="1" fillId="0" borderId="14" xfId="0" applyNumberFormat="1" applyFont="1" applyBorder="1" applyAlignment="1" applyProtection="1">
      <alignment vertical="center"/>
    </xf>
    <xf numFmtId="4" fontId="1" fillId="0" borderId="0" xfId="0" applyNumberFormat="1" applyFont="1" applyBorder="1" applyAlignment="1" applyProtection="1">
      <alignment vertical="center"/>
    </xf>
    <xf numFmtId="166" fontId="1" fillId="0" borderId="0" xfId="0" applyNumberFormat="1" applyFont="1" applyBorder="1" applyAlignment="1" applyProtection="1">
      <alignment vertical="center"/>
    </xf>
    <xf numFmtId="4" fontId="1" fillId="0" borderId="15" xfId="0" applyNumberFormat="1" applyFont="1" applyBorder="1" applyAlignment="1" applyProtection="1">
      <alignment vertical="center"/>
    </xf>
    <xf numFmtId="0" fontId="2" fillId="0" borderId="0" xfId="0" applyFont="1" applyAlignment="1">
      <alignment horizontal="left" vertical="center"/>
    </xf>
    <xf numFmtId="4" fontId="1" fillId="0" borderId="19" xfId="0" applyNumberFormat="1" applyFont="1" applyBorder="1" applyAlignment="1" applyProtection="1">
      <alignment vertical="center"/>
    </xf>
    <xf numFmtId="4" fontId="1" fillId="0" borderId="20" xfId="0" applyNumberFormat="1" applyFont="1" applyBorder="1" applyAlignment="1" applyProtection="1">
      <alignment vertical="center"/>
    </xf>
    <xf numFmtId="166" fontId="1" fillId="0" borderId="20" xfId="0" applyNumberFormat="1" applyFont="1" applyBorder="1" applyAlignment="1" applyProtection="1">
      <alignment vertical="center"/>
    </xf>
    <xf numFmtId="4" fontId="1" fillId="0" borderId="21" xfId="0" applyNumberFormat="1" applyFont="1" applyBorder="1" applyAlignment="1" applyProtection="1">
      <alignment vertical="center"/>
    </xf>
    <xf numFmtId="0" fontId="31" fillId="0" borderId="0" xfId="0" applyFont="1" applyAlignment="1">
      <alignment horizontal="left" vertical="center"/>
    </xf>
    <xf numFmtId="0" fontId="0" fillId="0" borderId="1" xfId="0" applyBorder="1"/>
    <xf numFmtId="0" fontId="0" fillId="0" borderId="2" xfId="0" applyBorder="1"/>
    <xf numFmtId="0" fontId="14" fillId="0" borderId="0" xfId="0" applyFont="1" applyAlignment="1">
      <alignment horizontal="left" vertical="center"/>
    </xf>
    <xf numFmtId="0" fontId="32" fillId="0" borderId="0" xfId="0" applyFont="1" applyAlignment="1">
      <alignment horizontal="left" vertical="center"/>
    </xf>
    <xf numFmtId="0" fontId="1" fillId="0" borderId="0" xfId="0" applyFont="1" applyAlignment="1">
      <alignment horizontal="left" vertical="center"/>
    </xf>
    <xf numFmtId="0" fontId="1" fillId="0" borderId="0" xfId="0" applyFont="1" applyAlignment="1">
      <alignment horizontal="left" vertical="center" wrapText="1"/>
    </xf>
    <xf numFmtId="0" fontId="0" fillId="0" borderId="3" xfId="0" applyBorder="1" applyAlignment="1">
      <alignment vertical="center"/>
    </xf>
    <xf numFmtId="0" fontId="3" fillId="0" borderId="0" xfId="0" applyFont="1" applyAlignment="1">
      <alignment horizontal="left" vertical="center" wrapText="1"/>
    </xf>
    <xf numFmtId="165" fontId="2" fillId="0" borderId="0" xfId="0" applyNumberFormat="1" applyFont="1" applyAlignment="1">
      <alignment horizontal="left" vertical="center"/>
    </xf>
    <xf numFmtId="0" fontId="0" fillId="0" borderId="0" xfId="0" applyFont="1" applyAlignment="1">
      <alignment vertical="center" wrapText="1"/>
    </xf>
    <xf numFmtId="0" fontId="0" fillId="0" borderId="3" xfId="0" applyFont="1" applyBorder="1" applyAlignment="1">
      <alignment vertical="center" wrapText="1"/>
    </xf>
    <xf numFmtId="0" fontId="2" fillId="0" borderId="0" xfId="0" applyFont="1" applyAlignment="1">
      <alignment horizontal="left" vertical="center" wrapText="1"/>
    </xf>
    <xf numFmtId="0" fontId="0" fillId="0" borderId="3" xfId="0" applyBorder="1" applyAlignment="1">
      <alignment vertical="center" wrapText="1"/>
    </xf>
    <xf numFmtId="0" fontId="0" fillId="0" borderId="12" xfId="0" applyFont="1" applyBorder="1" applyAlignment="1">
      <alignment vertical="center"/>
    </xf>
    <xf numFmtId="0" fontId="18" fillId="0" borderId="0" xfId="0" applyFont="1" applyAlignment="1">
      <alignment horizontal="left" vertical="center"/>
    </xf>
    <xf numFmtId="4" fontId="24" fillId="0" borderId="0" xfId="0" applyNumberFormat="1" applyFont="1" applyAlignment="1">
      <alignment vertical="center"/>
    </xf>
    <xf numFmtId="0" fontId="1" fillId="0" borderId="0" xfId="0" applyFont="1" applyAlignment="1">
      <alignment horizontal="right" vertical="center"/>
    </xf>
    <xf numFmtId="0" fontId="20" fillId="0" borderId="0" xfId="0" applyFont="1" applyAlignment="1">
      <alignment horizontal="left" vertical="center"/>
    </xf>
    <xf numFmtId="4" fontId="1" fillId="0" borderId="0" xfId="0" applyNumberFormat="1" applyFont="1" applyAlignment="1">
      <alignment vertical="center"/>
    </xf>
    <xf numFmtId="164" fontId="1" fillId="0" borderId="0" xfId="0" applyNumberFormat="1" applyFont="1" applyAlignment="1">
      <alignment horizontal="right" vertical="center"/>
    </xf>
    <xf numFmtId="0" fontId="0" fillId="4" borderId="0" xfId="0" applyFont="1" applyFill="1" applyAlignment="1">
      <alignment vertical="center"/>
    </xf>
    <xf numFmtId="0" fontId="4" fillId="4" borderId="6" xfId="0" applyFont="1" applyFill="1" applyBorder="1" applyAlignment="1">
      <alignment horizontal="left" vertical="center"/>
    </xf>
    <xf numFmtId="0" fontId="0" fillId="4" borderId="7" xfId="0" applyFont="1" applyFill="1" applyBorder="1" applyAlignment="1">
      <alignment vertical="center"/>
    </xf>
    <xf numFmtId="0" fontId="4" fillId="4" borderId="7" xfId="0" applyFont="1" applyFill="1" applyBorder="1" applyAlignment="1">
      <alignment horizontal="right" vertical="center"/>
    </xf>
    <xf numFmtId="0" fontId="4" fillId="4" borderId="7" xfId="0" applyFont="1" applyFill="1" applyBorder="1" applyAlignment="1">
      <alignment horizontal="center" vertical="center"/>
    </xf>
    <xf numFmtId="4" fontId="4" fillId="4" borderId="7" xfId="0" applyNumberFormat="1" applyFont="1" applyFill="1" applyBorder="1" applyAlignment="1">
      <alignment vertical="center"/>
    </xf>
    <xf numFmtId="0" fontId="0" fillId="4" borderId="8" xfId="0" applyFont="1" applyFill="1" applyBorder="1" applyAlignment="1">
      <alignment vertical="center"/>
    </xf>
    <xf numFmtId="0" fontId="0" fillId="0" borderId="9" xfId="0" applyFont="1" applyBorder="1" applyAlignment="1">
      <alignment vertical="center"/>
    </xf>
    <xf numFmtId="0" fontId="0" fillId="0" borderId="10" xfId="0" applyFont="1" applyBorder="1" applyAlignment="1">
      <alignment vertical="center"/>
    </xf>
    <xf numFmtId="0" fontId="0" fillId="0" borderId="1" xfId="0" applyFont="1" applyBorder="1" applyAlignment="1">
      <alignment vertical="center"/>
    </xf>
    <xf numFmtId="0" fontId="0" fillId="0" borderId="2" xfId="0" applyFont="1" applyBorder="1" applyAlignment="1">
      <alignment vertical="center"/>
    </xf>
    <xf numFmtId="0" fontId="1" fillId="0" borderId="0" xfId="0" applyFont="1" applyAlignment="1" applyProtection="1">
      <alignment horizontal="left" vertical="center" wrapText="1"/>
    </xf>
    <xf numFmtId="0" fontId="22" fillId="4" borderId="0" xfId="0" applyFont="1" applyFill="1" applyAlignment="1" applyProtection="1">
      <alignment horizontal="left" vertical="center"/>
    </xf>
    <xf numFmtId="0" fontId="0" fillId="4" borderId="0" xfId="0" applyFont="1" applyFill="1" applyAlignment="1" applyProtection="1">
      <alignment vertical="center"/>
    </xf>
    <xf numFmtId="0" fontId="22" fillId="4" borderId="0" xfId="0" applyFont="1" applyFill="1" applyAlignment="1" applyProtection="1">
      <alignment horizontal="right" vertical="center"/>
    </xf>
    <xf numFmtId="0" fontId="33" fillId="0" borderId="0" xfId="0" applyFont="1" applyAlignment="1" applyProtection="1">
      <alignment horizontal="left" vertical="center"/>
    </xf>
    <xf numFmtId="0" fontId="6" fillId="0" borderId="3" xfId="0" applyFont="1" applyBorder="1" applyAlignment="1" applyProtection="1">
      <alignment vertical="center"/>
    </xf>
    <xf numFmtId="0" fontId="6" fillId="0" borderId="0" xfId="0" applyFont="1" applyAlignment="1" applyProtection="1">
      <alignment vertical="center"/>
    </xf>
    <xf numFmtId="0" fontId="6" fillId="0" borderId="20" xfId="0" applyFont="1" applyBorder="1" applyAlignment="1" applyProtection="1">
      <alignment horizontal="left" vertical="center"/>
    </xf>
    <xf numFmtId="0" fontId="6" fillId="0" borderId="20" xfId="0" applyFont="1" applyBorder="1" applyAlignment="1" applyProtection="1">
      <alignment vertical="center"/>
    </xf>
    <xf numFmtId="4" fontId="6" fillId="0" borderId="20" xfId="0" applyNumberFormat="1" applyFont="1" applyBorder="1" applyAlignment="1" applyProtection="1">
      <alignment vertical="center"/>
    </xf>
    <xf numFmtId="0" fontId="6" fillId="0" borderId="3" xfId="0" applyFont="1" applyBorder="1" applyAlignment="1">
      <alignment vertical="center"/>
    </xf>
    <xf numFmtId="0" fontId="7" fillId="0" borderId="3" xfId="0" applyFont="1" applyBorder="1" applyAlignment="1" applyProtection="1">
      <alignment vertical="center"/>
    </xf>
    <xf numFmtId="0" fontId="7" fillId="0" borderId="20" xfId="0" applyFont="1" applyBorder="1" applyAlignment="1" applyProtection="1">
      <alignment horizontal="left" vertical="center"/>
    </xf>
    <xf numFmtId="0" fontId="7" fillId="0" borderId="20" xfId="0" applyFont="1" applyBorder="1" applyAlignment="1" applyProtection="1">
      <alignment vertical="center"/>
    </xf>
    <xf numFmtId="4" fontId="7" fillId="0" borderId="20" xfId="0" applyNumberFormat="1" applyFont="1" applyBorder="1" applyAlignment="1" applyProtection="1">
      <alignment vertical="center"/>
    </xf>
    <xf numFmtId="0" fontId="7" fillId="0" borderId="3" xfId="0" applyFont="1" applyBorder="1" applyAlignment="1">
      <alignment vertical="center"/>
    </xf>
    <xf numFmtId="0" fontId="0" fillId="0" borderId="0" xfId="0" applyFont="1" applyAlignment="1">
      <alignment horizontal="center" vertical="center" wrapText="1"/>
    </xf>
    <xf numFmtId="0" fontId="0" fillId="0" borderId="3" xfId="0" applyFont="1" applyBorder="1" applyAlignment="1" applyProtection="1">
      <alignment horizontal="center" vertical="center" wrapText="1"/>
    </xf>
    <xf numFmtId="0" fontId="22" fillId="4" borderId="16" xfId="0" applyFont="1" applyFill="1" applyBorder="1" applyAlignment="1" applyProtection="1">
      <alignment horizontal="center" vertical="center" wrapText="1"/>
    </xf>
    <xf numFmtId="0" fontId="22" fillId="4" borderId="17" xfId="0" applyFont="1" applyFill="1" applyBorder="1" applyAlignment="1" applyProtection="1">
      <alignment horizontal="center" vertical="center" wrapText="1"/>
    </xf>
    <xf numFmtId="0" fontId="22" fillId="4" borderId="18" xfId="0" applyFont="1" applyFill="1" applyBorder="1" applyAlignment="1" applyProtection="1">
      <alignment horizontal="center" vertical="center" wrapText="1"/>
    </xf>
    <xf numFmtId="0" fontId="0" fillId="0" borderId="3" xfId="0" applyBorder="1" applyAlignment="1">
      <alignment horizontal="center" vertical="center" wrapText="1"/>
    </xf>
    <xf numFmtId="4" fontId="24" fillId="0" borderId="0" xfId="0" applyNumberFormat="1" applyFont="1" applyAlignment="1" applyProtection="1"/>
    <xf numFmtId="0" fontId="0" fillId="0" borderId="12" xfId="0" applyBorder="1" applyAlignment="1" applyProtection="1">
      <alignment vertical="center"/>
    </xf>
    <xf numFmtId="166" fontId="34" fillId="0" borderId="12" xfId="0" applyNumberFormat="1" applyFont="1" applyBorder="1" applyAlignment="1" applyProtection="1"/>
    <xf numFmtId="166" fontId="34" fillId="0" borderId="13" xfId="0" applyNumberFormat="1" applyFont="1" applyBorder="1" applyAlignment="1" applyProtection="1"/>
    <xf numFmtId="4" fontId="35" fillId="0" borderId="0" xfId="0" applyNumberFormat="1" applyFont="1" applyAlignment="1">
      <alignment vertical="center"/>
    </xf>
    <xf numFmtId="0" fontId="8" fillId="0" borderId="3" xfId="0" applyFont="1" applyBorder="1" applyAlignment="1" applyProtection="1"/>
    <xf numFmtId="0" fontId="8" fillId="0" borderId="0" xfId="0" applyFont="1" applyAlignment="1" applyProtection="1"/>
    <xf numFmtId="0" fontId="8" fillId="0" borderId="0" xfId="0" applyFont="1" applyAlignment="1" applyProtection="1">
      <alignment horizontal="left"/>
    </xf>
    <xf numFmtId="0" fontId="6" fillId="0" borderId="0" xfId="0" applyFont="1" applyAlignment="1" applyProtection="1">
      <alignment horizontal="left"/>
    </xf>
    <xf numFmtId="0" fontId="8" fillId="0" borderId="0" xfId="0" applyFont="1" applyAlignment="1" applyProtection="1">
      <protection locked="0"/>
    </xf>
    <xf numFmtId="4" fontId="6" fillId="0" borderId="0" xfId="0" applyNumberFormat="1" applyFont="1" applyAlignment="1" applyProtection="1"/>
    <xf numFmtId="0" fontId="8" fillId="0" borderId="3" xfId="0" applyFont="1" applyBorder="1" applyAlignment="1"/>
    <xf numFmtId="0" fontId="8" fillId="0" borderId="14" xfId="0" applyFont="1" applyBorder="1" applyAlignment="1" applyProtection="1"/>
    <xf numFmtId="0" fontId="8" fillId="0" borderId="0" xfId="0" applyFont="1" applyBorder="1" applyAlignment="1" applyProtection="1"/>
    <xf numFmtId="166" fontId="8" fillId="0" borderId="0" xfId="0" applyNumberFormat="1" applyFont="1" applyBorder="1" applyAlignment="1" applyProtection="1"/>
    <xf numFmtId="166" fontId="8" fillId="0" borderId="15" xfId="0" applyNumberFormat="1" applyFont="1" applyBorder="1" applyAlignment="1" applyProtection="1"/>
    <xf numFmtId="0" fontId="8" fillId="0" borderId="0" xfId="0" applyFont="1" applyAlignment="1">
      <alignment horizontal="left"/>
    </xf>
    <xf numFmtId="0" fontId="8" fillId="0" borderId="0" xfId="0" applyFont="1" applyAlignment="1">
      <alignment horizontal="center"/>
    </xf>
    <xf numFmtId="4" fontId="8" fillId="0" borderId="0" xfId="0" applyNumberFormat="1" applyFont="1" applyAlignment="1">
      <alignment vertical="center"/>
    </xf>
    <xf numFmtId="0" fontId="7" fillId="0" borderId="0" xfId="0" applyFont="1" applyAlignment="1" applyProtection="1">
      <alignment horizontal="left"/>
    </xf>
    <xf numFmtId="4" fontId="7" fillId="0" borderId="0" xfId="0" applyNumberFormat="1" applyFont="1" applyAlignment="1" applyProtection="1"/>
    <xf numFmtId="0" fontId="22" fillId="0" borderId="22" xfId="0" applyFont="1" applyBorder="1" applyAlignment="1" applyProtection="1">
      <alignment horizontal="center" vertical="center"/>
    </xf>
    <xf numFmtId="49" fontId="22" fillId="0" borderId="22" xfId="0" applyNumberFormat="1" applyFont="1" applyBorder="1" applyAlignment="1" applyProtection="1">
      <alignment horizontal="left" vertical="center" wrapText="1"/>
    </xf>
    <xf numFmtId="0" fontId="22" fillId="0" borderId="22" xfId="0" applyFont="1" applyBorder="1" applyAlignment="1" applyProtection="1">
      <alignment horizontal="left" vertical="center" wrapText="1"/>
    </xf>
    <xf numFmtId="0" fontId="22" fillId="0" borderId="22" xfId="0" applyFont="1" applyBorder="1" applyAlignment="1" applyProtection="1">
      <alignment horizontal="center" vertical="center" wrapText="1"/>
    </xf>
    <xf numFmtId="167" fontId="22" fillId="0" borderId="22" xfId="0" applyNumberFormat="1" applyFont="1" applyBorder="1" applyAlignment="1" applyProtection="1">
      <alignment vertical="center"/>
    </xf>
    <xf numFmtId="4" fontId="22" fillId="2" borderId="22" xfId="0" applyNumberFormat="1" applyFont="1" applyFill="1" applyBorder="1" applyAlignment="1" applyProtection="1">
      <alignment vertical="center"/>
      <protection locked="0"/>
    </xf>
    <xf numFmtId="4" fontId="22" fillId="0" borderId="22" xfId="0" applyNumberFormat="1" applyFont="1" applyBorder="1" applyAlignment="1" applyProtection="1">
      <alignment vertical="center"/>
    </xf>
    <xf numFmtId="0" fontId="23" fillId="2" borderId="14" xfId="0" applyFont="1" applyFill="1" applyBorder="1" applyAlignment="1" applyProtection="1">
      <alignment horizontal="left" vertical="center"/>
      <protection locked="0"/>
    </xf>
    <xf numFmtId="0" fontId="23" fillId="0" borderId="0" xfId="0" applyFont="1" applyBorder="1" applyAlignment="1" applyProtection="1">
      <alignment horizontal="center" vertical="center"/>
    </xf>
    <xf numFmtId="166" fontId="23" fillId="0" borderId="0" xfId="0" applyNumberFormat="1" applyFont="1" applyBorder="1" applyAlignment="1" applyProtection="1">
      <alignment vertical="center"/>
    </xf>
    <xf numFmtId="166" fontId="23" fillId="0" borderId="15" xfId="0" applyNumberFormat="1" applyFont="1" applyBorder="1" applyAlignment="1" applyProtection="1">
      <alignment vertical="center"/>
    </xf>
    <xf numFmtId="0" fontId="22" fillId="0" borderId="0" xfId="0" applyFont="1" applyAlignment="1">
      <alignment horizontal="left" vertical="center"/>
    </xf>
    <xf numFmtId="4" fontId="0" fillId="0" borderId="0" xfId="0" applyNumberFormat="1" applyFont="1" applyAlignment="1">
      <alignment vertical="center"/>
    </xf>
    <xf numFmtId="0" fontId="36" fillId="0" borderId="0" xfId="0" applyFont="1" applyAlignment="1" applyProtection="1">
      <alignment horizontal="left" vertical="center"/>
    </xf>
    <xf numFmtId="0" fontId="37" fillId="0" borderId="0" xfId="0" applyFont="1" applyAlignment="1" applyProtection="1">
      <alignment horizontal="left" vertical="center" wrapText="1"/>
    </xf>
    <xf numFmtId="0" fontId="0" fillId="0" borderId="0" xfId="0" applyFont="1" applyAlignment="1" applyProtection="1">
      <alignment vertical="center"/>
      <protection locked="0"/>
    </xf>
    <xf numFmtId="0" fontId="0" fillId="0" borderId="14" xfId="0" applyFont="1" applyBorder="1" applyAlignment="1" applyProtection="1">
      <alignment vertical="center"/>
    </xf>
    <xf numFmtId="0" fontId="0" fillId="0" borderId="0" xfId="0" applyBorder="1" applyAlignment="1" applyProtection="1">
      <alignment vertical="center"/>
    </xf>
    <xf numFmtId="0" fontId="38" fillId="0" borderId="0" xfId="0" applyFont="1" applyAlignment="1" applyProtection="1">
      <alignment vertical="center" wrapText="1"/>
    </xf>
    <xf numFmtId="0" fontId="9" fillId="0" borderId="3" xfId="0" applyFont="1" applyBorder="1" applyAlignment="1" applyProtection="1">
      <alignment vertical="center"/>
    </xf>
    <xf numFmtId="0" fontId="9" fillId="0" borderId="0" xfId="0" applyFont="1" applyAlignment="1" applyProtection="1">
      <alignment vertical="center"/>
    </xf>
    <xf numFmtId="0" fontId="9" fillId="0" borderId="0" xfId="0" applyFont="1" applyAlignment="1" applyProtection="1">
      <alignment horizontal="left" vertical="center"/>
    </xf>
    <xf numFmtId="0" fontId="9" fillId="0" borderId="0" xfId="0" applyFont="1" applyAlignment="1" applyProtection="1">
      <alignment horizontal="left" vertical="center" wrapText="1"/>
    </xf>
    <xf numFmtId="167" fontId="9" fillId="0" borderId="0" xfId="0" applyNumberFormat="1" applyFont="1" applyAlignment="1" applyProtection="1">
      <alignment vertical="center"/>
    </xf>
    <xf numFmtId="0" fontId="9" fillId="0" borderId="0" xfId="0" applyFont="1" applyAlignment="1" applyProtection="1">
      <alignment vertical="center"/>
      <protection locked="0"/>
    </xf>
    <xf numFmtId="0" fontId="9" fillId="0" borderId="3" xfId="0" applyFont="1" applyBorder="1" applyAlignment="1">
      <alignment vertical="center"/>
    </xf>
    <xf numFmtId="0" fontId="9" fillId="0" borderId="14" xfId="0" applyFont="1" applyBorder="1" applyAlignment="1" applyProtection="1">
      <alignment vertical="center"/>
    </xf>
    <xf numFmtId="0" fontId="9" fillId="0" borderId="0" xfId="0" applyFont="1" applyBorder="1" applyAlignment="1" applyProtection="1">
      <alignment vertical="center"/>
    </xf>
    <xf numFmtId="0" fontId="9" fillId="0" borderId="15" xfId="0" applyFont="1" applyBorder="1" applyAlignment="1" applyProtection="1">
      <alignment vertical="center"/>
    </xf>
    <xf numFmtId="0" fontId="9" fillId="0" borderId="0" xfId="0" applyFont="1" applyAlignment="1">
      <alignment horizontal="left" vertical="center"/>
    </xf>
    <xf numFmtId="0" fontId="10" fillId="0" borderId="3" xfId="0" applyFont="1" applyBorder="1" applyAlignment="1" applyProtection="1">
      <alignment vertical="center"/>
    </xf>
    <xf numFmtId="0" fontId="10" fillId="0" borderId="0" xfId="0" applyFont="1" applyAlignment="1" applyProtection="1">
      <alignment vertical="center"/>
    </xf>
    <xf numFmtId="0" fontId="10" fillId="0" borderId="0" xfId="0" applyFont="1" applyAlignment="1" applyProtection="1">
      <alignment horizontal="left" vertical="center"/>
    </xf>
    <xf numFmtId="0" fontId="10" fillId="0" borderId="0" xfId="0" applyFont="1" applyAlignment="1" applyProtection="1">
      <alignment horizontal="left" vertical="center" wrapText="1"/>
    </xf>
    <xf numFmtId="167" fontId="10" fillId="0" borderId="0" xfId="0" applyNumberFormat="1" applyFont="1" applyAlignment="1" applyProtection="1">
      <alignment vertical="center"/>
    </xf>
    <xf numFmtId="0" fontId="10" fillId="0" borderId="0" xfId="0" applyFont="1" applyAlignment="1" applyProtection="1">
      <alignment vertical="center"/>
      <protection locked="0"/>
    </xf>
    <xf numFmtId="0" fontId="10" fillId="0" borderId="3" xfId="0" applyFont="1" applyBorder="1" applyAlignment="1">
      <alignment vertical="center"/>
    </xf>
    <xf numFmtId="0" fontId="10" fillId="0" borderId="14" xfId="0" applyFont="1" applyBorder="1" applyAlignment="1" applyProtection="1">
      <alignment vertical="center"/>
    </xf>
    <xf numFmtId="0" fontId="10" fillId="0" borderId="0" xfId="0" applyFont="1" applyBorder="1" applyAlignment="1" applyProtection="1">
      <alignment vertical="center"/>
    </xf>
    <xf numFmtId="0" fontId="10" fillId="0" borderId="15" xfId="0" applyFont="1" applyBorder="1" applyAlignment="1" applyProtection="1">
      <alignment vertical="center"/>
    </xf>
    <xf numFmtId="0" fontId="10" fillId="0" borderId="0" xfId="0" applyFont="1" applyAlignment="1">
      <alignment horizontal="left" vertical="center"/>
    </xf>
    <xf numFmtId="0" fontId="11" fillId="0" borderId="3" xfId="0" applyFont="1" applyBorder="1" applyAlignment="1" applyProtection="1">
      <alignment vertical="center"/>
    </xf>
    <xf numFmtId="0" fontId="11" fillId="0" borderId="0" xfId="0" applyFont="1" applyAlignment="1" applyProtection="1">
      <alignment vertical="center"/>
    </xf>
    <xf numFmtId="0" fontId="11" fillId="0" borderId="0" xfId="0" applyFont="1" applyAlignment="1" applyProtection="1">
      <alignment horizontal="left" vertical="center"/>
    </xf>
    <xf numFmtId="0" fontId="11" fillId="0" borderId="0" xfId="0" applyFont="1" applyAlignment="1" applyProtection="1">
      <alignment horizontal="left" vertical="center" wrapText="1"/>
    </xf>
    <xf numFmtId="0" fontId="11" fillId="0" borderId="0" xfId="0" applyFont="1" applyAlignment="1" applyProtection="1">
      <alignment vertical="center"/>
      <protection locked="0"/>
    </xf>
    <xf numFmtId="0" fontId="11" fillId="0" borderId="3" xfId="0" applyFont="1" applyBorder="1" applyAlignment="1">
      <alignment vertical="center"/>
    </xf>
    <xf numFmtId="0" fontId="11" fillId="0" borderId="14" xfId="0" applyFont="1" applyBorder="1" applyAlignment="1" applyProtection="1">
      <alignment vertical="center"/>
    </xf>
    <xf numFmtId="0" fontId="11" fillId="0" borderId="0" xfId="0" applyFont="1" applyBorder="1" applyAlignment="1" applyProtection="1">
      <alignment vertical="center"/>
    </xf>
    <xf numFmtId="0" fontId="11" fillId="0" borderId="15" xfId="0" applyFont="1" applyBorder="1" applyAlignment="1" applyProtection="1">
      <alignment vertical="center"/>
    </xf>
    <xf numFmtId="0" fontId="11" fillId="0" borderId="0" xfId="0" applyFont="1" applyAlignment="1">
      <alignment horizontal="left" vertical="center"/>
    </xf>
    <xf numFmtId="0" fontId="12" fillId="0" borderId="3" xfId="0" applyFont="1" applyBorder="1" applyAlignment="1" applyProtection="1">
      <alignment vertical="center"/>
    </xf>
    <xf numFmtId="0" fontId="12" fillId="0" borderId="0" xfId="0" applyFont="1" applyAlignment="1" applyProtection="1">
      <alignment vertical="center"/>
    </xf>
    <xf numFmtId="0" fontId="12" fillId="0" borderId="0" xfId="0" applyFont="1" applyAlignment="1" applyProtection="1">
      <alignment horizontal="left" vertical="center"/>
    </xf>
    <xf numFmtId="0" fontId="12" fillId="0" borderId="0" xfId="0" applyFont="1" applyAlignment="1" applyProtection="1">
      <alignment horizontal="left" vertical="center" wrapText="1"/>
    </xf>
    <xf numFmtId="167" fontId="12" fillId="0" borderId="0" xfId="0" applyNumberFormat="1" applyFont="1" applyAlignment="1" applyProtection="1">
      <alignment vertical="center"/>
    </xf>
    <xf numFmtId="0" fontId="12" fillId="0" borderId="0" xfId="0" applyFont="1" applyAlignment="1" applyProtection="1">
      <alignment vertical="center"/>
      <protection locked="0"/>
    </xf>
    <xf numFmtId="0" fontId="12" fillId="0" borderId="3" xfId="0" applyFont="1" applyBorder="1" applyAlignment="1">
      <alignment vertical="center"/>
    </xf>
    <xf numFmtId="0" fontId="12" fillId="0" borderId="14" xfId="0" applyFont="1" applyBorder="1" applyAlignment="1" applyProtection="1">
      <alignment vertical="center"/>
    </xf>
    <xf numFmtId="0" fontId="12" fillId="0" borderId="0" xfId="0" applyFont="1" applyBorder="1" applyAlignment="1" applyProtection="1">
      <alignment vertical="center"/>
    </xf>
    <xf numFmtId="0" fontId="12" fillId="0" borderId="15" xfId="0" applyFont="1" applyBorder="1" applyAlignment="1" applyProtection="1">
      <alignment vertical="center"/>
    </xf>
    <xf numFmtId="0" fontId="12" fillId="0" borderId="0" xfId="0" applyFont="1" applyAlignment="1">
      <alignment horizontal="left" vertical="center"/>
    </xf>
    <xf numFmtId="0" fontId="39" fillId="0" borderId="22" xfId="0" applyFont="1" applyBorder="1" applyAlignment="1" applyProtection="1">
      <alignment horizontal="center" vertical="center"/>
    </xf>
    <xf numFmtId="49" fontId="39" fillId="0" borderId="22" xfId="0" applyNumberFormat="1" applyFont="1" applyBorder="1" applyAlignment="1" applyProtection="1">
      <alignment horizontal="left" vertical="center" wrapText="1"/>
    </xf>
    <xf numFmtId="0" fontId="39" fillId="0" borderId="22" xfId="0" applyFont="1" applyBorder="1" applyAlignment="1" applyProtection="1">
      <alignment horizontal="left" vertical="center" wrapText="1"/>
    </xf>
    <xf numFmtId="0" fontId="39" fillId="0" borderId="22" xfId="0" applyFont="1" applyBorder="1" applyAlignment="1" applyProtection="1">
      <alignment horizontal="center" vertical="center" wrapText="1"/>
    </xf>
    <xf numFmtId="167" fontId="39" fillId="0" borderId="22" xfId="0" applyNumberFormat="1" applyFont="1" applyBorder="1" applyAlignment="1" applyProtection="1">
      <alignment vertical="center"/>
    </xf>
    <xf numFmtId="4" fontId="39" fillId="2" borderId="22" xfId="0" applyNumberFormat="1" applyFont="1" applyFill="1" applyBorder="1" applyAlignment="1" applyProtection="1">
      <alignment vertical="center"/>
      <protection locked="0"/>
    </xf>
    <xf numFmtId="4" fontId="39" fillId="0" borderId="22" xfId="0" applyNumberFormat="1" applyFont="1" applyBorder="1" applyAlignment="1" applyProtection="1">
      <alignment vertical="center"/>
    </xf>
    <xf numFmtId="0" fontId="40" fillId="0" borderId="3" xfId="0" applyFont="1" applyBorder="1" applyAlignment="1">
      <alignment vertical="center"/>
    </xf>
    <xf numFmtId="0" fontId="39" fillId="2" borderId="14" xfId="0" applyFont="1" applyFill="1" applyBorder="1" applyAlignment="1" applyProtection="1">
      <alignment horizontal="left" vertical="center"/>
      <protection locked="0"/>
    </xf>
    <xf numFmtId="0" fontId="39" fillId="0" borderId="0" xfId="0" applyFont="1" applyBorder="1" applyAlignment="1" applyProtection="1">
      <alignment horizontal="center" vertical="center"/>
    </xf>
    <xf numFmtId="0" fontId="9" fillId="0" borderId="19" xfId="0" applyFont="1" applyBorder="1" applyAlignment="1" applyProtection="1">
      <alignment vertical="center"/>
    </xf>
    <xf numFmtId="0" fontId="9" fillId="0" borderId="20" xfId="0" applyFont="1" applyBorder="1" applyAlignment="1" applyProtection="1">
      <alignment vertical="center"/>
    </xf>
    <xf numFmtId="0" fontId="9" fillId="0" borderId="21" xfId="0" applyFont="1" applyBorder="1" applyAlignment="1" applyProtection="1">
      <alignment vertical="center"/>
    </xf>
    <xf numFmtId="0" fontId="10" fillId="0" borderId="19" xfId="0" applyFont="1" applyBorder="1" applyAlignment="1" applyProtection="1">
      <alignment vertical="center"/>
    </xf>
    <xf numFmtId="0" fontId="10" fillId="0" borderId="20" xfId="0" applyFont="1" applyBorder="1" applyAlignment="1" applyProtection="1">
      <alignment vertical="center"/>
    </xf>
    <xf numFmtId="0" fontId="10" fillId="0" borderId="21" xfId="0" applyFont="1" applyBorder="1" applyAlignment="1" applyProtection="1">
      <alignment vertical="center"/>
    </xf>
    <xf numFmtId="0" fontId="0" fillId="0" borderId="19" xfId="0" applyFont="1" applyBorder="1" applyAlignment="1" applyProtection="1">
      <alignment vertical="center"/>
    </xf>
    <xf numFmtId="0" fontId="0" fillId="0" borderId="20" xfId="0" applyBorder="1" applyAlignment="1" applyProtection="1">
      <alignment vertical="center"/>
    </xf>
    <xf numFmtId="0" fontId="0" fillId="0" borderId="20" xfId="0" applyFont="1" applyBorder="1" applyAlignment="1" applyProtection="1">
      <alignment vertical="center"/>
    </xf>
    <xf numFmtId="0" fontId="0" fillId="0" borderId="21" xfId="0" applyFont="1" applyBorder="1" applyAlignment="1" applyProtection="1">
      <alignment vertical="center"/>
    </xf>
    <xf numFmtId="167" fontId="22" fillId="2" borderId="22" xfId="0" applyNumberFormat="1" applyFont="1" applyFill="1" applyBorder="1" applyAlignment="1" applyProtection="1">
      <alignment vertical="center"/>
      <protection locked="0"/>
    </xf>
    <xf numFmtId="0" fontId="1" fillId="0" borderId="0" xfId="0" applyFont="1" applyAlignment="1">
      <alignment horizontal="left" vertical="top"/>
    </xf>
    <xf numFmtId="0" fontId="3" fillId="0" borderId="0" xfId="0" applyFont="1" applyAlignment="1">
      <alignment horizontal="left" vertical="top"/>
    </xf>
    <xf numFmtId="0" fontId="3" fillId="0" borderId="0" xfId="0" applyFont="1" applyAlignment="1">
      <alignment horizontal="left" vertical="top" wrapText="1"/>
    </xf>
    <xf numFmtId="0" fontId="0" fillId="0" borderId="3" xfId="0" applyFont="1" applyBorder="1" applyAlignment="1">
      <alignment horizontal="center" vertical="center" wrapText="1"/>
    </xf>
    <xf numFmtId="0" fontId="22" fillId="4" borderId="16" xfId="0" applyFont="1" applyFill="1" applyBorder="1" applyAlignment="1">
      <alignment horizontal="center" vertical="center" wrapText="1"/>
    </xf>
    <xf numFmtId="0" fontId="22" fillId="4" borderId="17" xfId="0" applyFont="1" applyFill="1" applyBorder="1" applyAlignment="1">
      <alignment horizontal="center" vertical="center" wrapText="1"/>
    </xf>
    <xf numFmtId="0" fontId="22" fillId="4" borderId="18" xfId="0" applyFont="1" applyFill="1" applyBorder="1" applyAlignment="1">
      <alignment horizontal="center" vertical="center" wrapText="1"/>
    </xf>
    <xf numFmtId="0" fontId="4" fillId="0" borderId="0" xfId="0" applyFont="1" applyAlignment="1">
      <alignment horizontal="left" vertical="center" wrapText="1"/>
    </xf>
    <xf numFmtId="0" fontId="41" fillId="0" borderId="16" xfId="0" applyFont="1" applyBorder="1" applyAlignment="1">
      <alignment horizontal="left" vertical="center" wrapText="1"/>
    </xf>
    <xf numFmtId="0" fontId="41" fillId="0" borderId="22" xfId="0" applyFont="1" applyBorder="1" applyAlignment="1">
      <alignment horizontal="left" vertical="center" wrapText="1"/>
    </xf>
    <xf numFmtId="0" fontId="41" fillId="0" borderId="22" xfId="0" applyFont="1" applyBorder="1" applyAlignment="1">
      <alignment horizontal="left" vertical="center"/>
    </xf>
    <xf numFmtId="167" fontId="41" fillId="0" borderId="18" xfId="0" applyNumberFormat="1" applyFont="1" applyBorder="1" applyAlignment="1">
      <alignment vertical="center"/>
    </xf>
    <xf numFmtId="0" fontId="0" fillId="0" borderId="0" xfId="0" applyFont="1" applyAlignment="1">
      <alignment horizontal="left" vertical="center" wrapText="1"/>
    </xf>
    <xf numFmtId="167" fontId="0" fillId="0" borderId="0" xfId="0" applyNumberFormat="1" applyFont="1" applyAlignment="1">
      <alignment vertical="center"/>
    </xf>
    <xf numFmtId="0" fontId="35" fillId="0" borderId="0" xfId="0" applyFont="1" applyAlignment="1">
      <alignment horizontal="left" vertical="center"/>
    </xf>
  </cellXfs>
  <cellStyles count="2">
    <cellStyle name="Normal" xfId="0" builtinId="0" customBuiltin="1"/>
    <cellStyle name="Hyperlink" xfId="1" builtinId="8"/>
  </cellStyles>
  <dxfs count="0"/>
  <tableStyle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9" Type="http://schemas.openxmlformats.org/officeDocument/2006/relationships/worksheet" Target="worksheets/sheet9.xml" /><Relationship Id="rId10" Type="http://schemas.openxmlformats.org/officeDocument/2006/relationships/worksheet" Target="worksheets/sheet10.xml" /><Relationship Id="rId11" Type="http://schemas.openxmlformats.org/officeDocument/2006/relationships/worksheet" Target="worksheets/sheet11.xml" /><Relationship Id="rId12" Type="http://schemas.openxmlformats.org/officeDocument/2006/relationships/worksheet" Target="worksheets/sheet12.xml" /><Relationship Id="rId13" Type="http://schemas.openxmlformats.org/officeDocument/2006/relationships/worksheet" Target="worksheets/sheet13.xml" /><Relationship Id="rId14" Type="http://schemas.openxmlformats.org/officeDocument/2006/relationships/worksheet" Target="worksheets/sheet14.xml" /><Relationship Id="rId15" Type="http://schemas.openxmlformats.org/officeDocument/2006/relationships/worksheet" Target="worksheets/sheet15.xml" /><Relationship Id="rId16" Type="http://schemas.openxmlformats.org/officeDocument/2006/relationships/styles" Target="styles.xml" /><Relationship Id="rId17" Type="http://schemas.openxmlformats.org/officeDocument/2006/relationships/theme" Target="theme/theme1.xml" /><Relationship Id="rId18" Type="http://schemas.openxmlformats.org/officeDocument/2006/relationships/calcChain" Target="calcChain.xml" /><Relationship Id="rId19" Type="http://schemas.openxmlformats.org/officeDocument/2006/relationships/sharedStrings" Target="sharedStrings.xml" /></Relationships>
</file>

<file path=xl/drawings/_rels/drawing1.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2.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3.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4.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5.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6.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7.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8.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9.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10.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11.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12.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13.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14.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15.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2.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3.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4.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5.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6.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7.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8.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9.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10.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11.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12.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13.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14.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15.xml><?xml version="1.0" encoding="utf-8"?>
<xdr:wsDr xmlns:xdr="http://schemas.openxmlformats.org/drawingml/2006/spreadsheetDrawing" xmlns:a="http://schemas.openxmlformats.org/drawingml/2006/main">
  <xdr:absoluteAnchor>
    <xdr:pos x="0" y="0"/>
    <xdr:ext cx="286385" cy="286385"/>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theme/theme1.xml><?xml version="1.0" encoding="utf-8"?>
<a:theme xmlns:a="http://schemas.openxmlformats.org/drawingml/2006/main" name="Office Theme">
  <a:themeElements>
    <a:clrScheme name="Office">
      <a:dk1>
        <a:sysClr val="windowText"/>
      </a:dk1>
      <a:lt1>
        <a:sysClr val="window"/>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theme>
</file>

<file path=xl/worksheets/_rels/sheet1.xml.rels>&#65279;<?xml version="1.0" encoding="utf-8"?><Relationships xmlns="http://schemas.openxmlformats.org/package/2006/relationships"><Relationship Id="rId1" Type="http://schemas.openxmlformats.org/officeDocument/2006/relationships/drawing" Target="../drawings/drawing1.xml" /></Relationships>
</file>

<file path=xl/worksheets/_rels/sheet2.xml.rels>&#65279;<?xml version="1.0" encoding="utf-8"?><Relationships xmlns="http://schemas.openxmlformats.org/package/2006/relationships"><Relationship Id="rId1" Type="http://schemas.openxmlformats.org/officeDocument/2006/relationships/drawing" Target="../drawings/drawing2.xml" /></Relationships>
</file>

<file path=xl/worksheets/_rels/sheet3.xml.rels>&#65279;<?xml version="1.0" encoding="utf-8"?><Relationships xmlns="http://schemas.openxmlformats.org/package/2006/relationships"><Relationship Id="rId1" Type="http://schemas.openxmlformats.org/officeDocument/2006/relationships/drawing" Target="../drawings/drawing3.xml" /></Relationships>
</file>

<file path=xl/worksheets/_rels/sheet4.xml.rels>&#65279;<?xml version="1.0" encoding="utf-8"?><Relationships xmlns="http://schemas.openxmlformats.org/package/2006/relationships"><Relationship Id="rId1" Type="http://schemas.openxmlformats.org/officeDocument/2006/relationships/drawing" Target="../drawings/drawing4.xml" /></Relationships>
</file>

<file path=xl/worksheets/_rels/sheet5.xml.rels>&#65279;<?xml version="1.0" encoding="utf-8"?><Relationships xmlns="http://schemas.openxmlformats.org/package/2006/relationships"><Relationship Id="rId1" Type="http://schemas.openxmlformats.org/officeDocument/2006/relationships/drawing" Target="../drawings/drawing5.xml" /></Relationships>
</file>

<file path=xl/worksheets/_rels/sheet6.xml.rels>&#65279;<?xml version="1.0" encoding="utf-8"?><Relationships xmlns="http://schemas.openxmlformats.org/package/2006/relationships"><Relationship Id="rId1" Type="http://schemas.openxmlformats.org/officeDocument/2006/relationships/drawing" Target="../drawings/drawing6.xml" /></Relationships>
</file>

<file path=xl/worksheets/_rels/sheet7.xml.rels>&#65279;<?xml version="1.0" encoding="utf-8"?><Relationships xmlns="http://schemas.openxmlformats.org/package/2006/relationships"><Relationship Id="rId1" Type="http://schemas.openxmlformats.org/officeDocument/2006/relationships/drawing" Target="../drawings/drawing7.xml" /></Relationships>
</file>

<file path=xl/worksheets/_rels/sheet8.xml.rels>&#65279;<?xml version="1.0" encoding="utf-8"?><Relationships xmlns="http://schemas.openxmlformats.org/package/2006/relationships"><Relationship Id="rId1" Type="http://schemas.openxmlformats.org/officeDocument/2006/relationships/drawing" Target="../drawings/drawing8.xml" /></Relationships>
</file>

<file path=xl/worksheets/_rels/sheet9.xml.rels>&#65279;<?xml version="1.0" encoding="utf-8"?><Relationships xmlns="http://schemas.openxmlformats.org/package/2006/relationships"><Relationship Id="rId1" Type="http://schemas.openxmlformats.org/officeDocument/2006/relationships/drawing" Target="../drawings/drawing9.xml" /></Relationships>
</file>

<file path=xl/worksheets/_rels/sheet10.xml.rels>&#65279;<?xml version="1.0" encoding="utf-8"?><Relationships xmlns="http://schemas.openxmlformats.org/package/2006/relationships"><Relationship Id="rId1" Type="http://schemas.openxmlformats.org/officeDocument/2006/relationships/drawing" Target="../drawings/drawing10.xml" /></Relationships>
</file>

<file path=xl/worksheets/_rels/sheet11.xml.rels>&#65279;<?xml version="1.0" encoding="utf-8"?><Relationships xmlns="http://schemas.openxmlformats.org/package/2006/relationships"><Relationship Id="rId1" Type="http://schemas.openxmlformats.org/officeDocument/2006/relationships/drawing" Target="../drawings/drawing11.xml" /></Relationships>
</file>

<file path=xl/worksheets/_rels/sheet12.xml.rels>&#65279;<?xml version="1.0" encoding="utf-8"?><Relationships xmlns="http://schemas.openxmlformats.org/package/2006/relationships"><Relationship Id="rId1" Type="http://schemas.openxmlformats.org/officeDocument/2006/relationships/drawing" Target="../drawings/drawing12.xml" /></Relationships>
</file>

<file path=xl/worksheets/_rels/sheet13.xml.rels>&#65279;<?xml version="1.0" encoding="utf-8"?><Relationships xmlns="http://schemas.openxmlformats.org/package/2006/relationships"><Relationship Id="rId1" Type="http://schemas.openxmlformats.org/officeDocument/2006/relationships/drawing" Target="../drawings/drawing13.xml" /></Relationships>
</file>

<file path=xl/worksheets/_rels/sheet14.xml.rels>&#65279;<?xml version="1.0" encoding="utf-8"?><Relationships xmlns="http://schemas.openxmlformats.org/package/2006/relationships"><Relationship Id="rId1" Type="http://schemas.openxmlformats.org/officeDocument/2006/relationships/drawing" Target="../drawings/drawing14.xml" /></Relationships>
</file>

<file path=xl/worksheets/_rels/sheet15.xml.rels>&#65279;<?xml version="1.0" encoding="utf-8"?><Relationships xmlns="http://schemas.openxmlformats.org/package/2006/relationships"><Relationship Id="rId1" Type="http://schemas.openxmlformats.org/officeDocument/2006/relationships/drawing" Target="../drawings/drawing15.xml" /></Relationships>
</file>

<file path=xl/worksheets/sheet1.xml><?xml version="1.0" encoding="utf-8"?>
<worksheet xmlns:r="http://schemas.openxmlformats.org/officeDocument/2006/relationships" xmlns="http://schemas.openxmlformats.org/spreadsheetml/2006/main">
  <sheetPr>
    <pageSetUpPr fitToPage="1"/>
  </sheetPr>
  <sheetViews>
    <sheetView tabSelected="1" showGridLines="0" workbookViewId="0"/>
  </sheetViews>
  <cols>
    <col min="1" max="1" width="8.332031" style="1" customWidth="1"/>
    <col min="2" max="2" width="1.667969" style="1" customWidth="1"/>
    <col min="3" max="3" width="4.160156" style="1" customWidth="1"/>
    <col min="4" max="4" width="2.660156" style="1" customWidth="1"/>
    <col min="5" max="5" width="2.660156" style="1" customWidth="1"/>
    <col min="6" max="6" width="2.660156" style="1" customWidth="1"/>
    <col min="7" max="7" width="2.660156" style="1" customWidth="1"/>
    <col min="8" max="8" width="2.660156" style="1" customWidth="1"/>
    <col min="9" max="9" width="2.660156" style="1" customWidth="1"/>
    <col min="10" max="10" width="2.660156" style="1" customWidth="1"/>
    <col min="11" max="11" width="2.660156" style="1" customWidth="1"/>
    <col min="12" max="12" width="2.660156" style="1" customWidth="1"/>
    <col min="13" max="13" width="2.660156" style="1" customWidth="1"/>
    <col min="14" max="14" width="2.660156" style="1" customWidth="1"/>
    <col min="15" max="15" width="2.660156" style="1" customWidth="1"/>
    <col min="16" max="16" width="2.660156" style="1" customWidth="1"/>
    <col min="17" max="17" width="2.660156" style="1" customWidth="1"/>
    <col min="18" max="18" width="2.660156" style="1" customWidth="1"/>
    <col min="19" max="19" width="2.660156" style="1" customWidth="1"/>
    <col min="20" max="20" width="2.660156" style="1" customWidth="1"/>
    <col min="21" max="21" width="2.660156" style="1" customWidth="1"/>
    <col min="22" max="22" width="2.660156" style="1" customWidth="1"/>
    <col min="23" max="23" width="2.660156" style="1" customWidth="1"/>
    <col min="24" max="24" width="2.660156" style="1" customWidth="1"/>
    <col min="25" max="25" width="2.660156" style="1" customWidth="1"/>
    <col min="26" max="26" width="2.660156" style="1" customWidth="1"/>
    <col min="27" max="27" width="2.660156" style="1" customWidth="1"/>
    <col min="28" max="28" width="2.660156" style="1" customWidth="1"/>
    <col min="29" max="29" width="2.660156" style="1" customWidth="1"/>
    <col min="30" max="30" width="2.660156" style="1" customWidth="1"/>
    <col min="31" max="31" width="2.660156" style="1" customWidth="1"/>
    <col min="32" max="32" width="2.660156" style="1" customWidth="1"/>
    <col min="33" max="33" width="2.660156" style="1" customWidth="1"/>
    <col min="34" max="34" width="3.332031" style="1" customWidth="1"/>
    <col min="35" max="35" width="31.66016" style="1" customWidth="1"/>
    <col min="36" max="36" width="2.5" style="1" customWidth="1"/>
    <col min="37" max="37" width="2.5" style="1" customWidth="1"/>
    <col min="38" max="38" width="8.332031" style="1" customWidth="1"/>
    <col min="39" max="39" width="3.332031" style="1" customWidth="1"/>
    <col min="40" max="40" width="13.33203" style="1" customWidth="1"/>
    <col min="41" max="41" width="7.5" style="1" customWidth="1"/>
    <col min="42" max="42" width="4.160156" style="1" customWidth="1"/>
    <col min="43" max="43" width="15.66016" style="1" customWidth="1"/>
    <col min="44" max="44" width="13.66016" style="1" customWidth="1"/>
    <col min="45" max="45" width="25.83203" style="1" hidden="1" customWidth="1"/>
    <col min="46" max="46" width="25.83203" style="1" hidden="1" customWidth="1"/>
    <col min="47" max="47" width="25.83203" style="1" hidden="1" customWidth="1"/>
    <col min="48" max="48" width="21.66016" style="1" hidden="1" customWidth="1"/>
    <col min="49" max="49" width="21.66016" style="1" hidden="1" customWidth="1"/>
    <col min="50" max="50" width="25" style="1" hidden="1" customWidth="1"/>
    <col min="51" max="51" width="25" style="1" hidden="1" customWidth="1"/>
    <col min="52" max="52" width="21.66016" style="1" hidden="1" customWidth="1"/>
    <col min="53" max="53" width="19.16016" style="1" hidden="1" customWidth="1"/>
    <col min="54" max="54" width="25" style="1" hidden="1" customWidth="1"/>
    <col min="55" max="55" width="21.66016" style="1" hidden="1" customWidth="1"/>
    <col min="56" max="56" width="19.16016" style="1" hidden="1" customWidth="1"/>
    <col min="57" max="57" width="66.5" style="1" customWidth="1"/>
    <col min="71" max="71" width="9.332031" style="1" hidden="1"/>
    <col min="72" max="72" width="9.332031" style="1" hidden="1"/>
    <col min="73" max="73" width="9.332031" style="1" hidden="1"/>
    <col min="74" max="74" width="9.332031" style="1" hidden="1"/>
    <col min="75" max="75" width="9.332031" style="1" hidden="1"/>
    <col min="76" max="76" width="9.332031" style="1" hidden="1"/>
    <col min="77" max="77" width="9.332031" style="1" hidden="1"/>
    <col min="78" max="78" width="9.332031" style="1" hidden="1"/>
    <col min="79" max="79" width="9.332031" style="1" hidden="1"/>
    <col min="80" max="80" width="9.332031" style="1" hidden="1"/>
    <col min="81" max="81" width="9.332031" style="1" hidden="1"/>
    <col min="82" max="82" width="9.332031" style="1" hidden="1"/>
    <col min="83" max="83" width="9.332031" style="1" hidden="1"/>
    <col min="84" max="84" width="9.332031" style="1" hidden="1"/>
    <col min="85" max="85" width="9.332031" style="1" hidden="1"/>
    <col min="86" max="86" width="9.332031" style="1" hidden="1"/>
    <col min="87" max="87" width="9.332031" style="1" hidden="1"/>
    <col min="88" max="88" width="9.332031" style="1" hidden="1"/>
    <col min="89" max="89" width="9.332031" style="1" hidden="1"/>
    <col min="90" max="90" width="9.332031" style="1" hidden="1"/>
    <col min="91" max="91" width="9.332031" style="1" hidden="1"/>
  </cols>
  <sheetData>
    <row r="1">
      <c r="A1" s="17" t="s">
        <v>0</v>
      </c>
      <c r="AZ1" s="17" t="s">
        <v>1</v>
      </c>
      <c r="BA1" s="17" t="s">
        <v>2</v>
      </c>
      <c r="BB1" s="17" t="s">
        <v>3</v>
      </c>
      <c r="BT1" s="17" t="s">
        <v>4</v>
      </c>
      <c r="BU1" s="17" t="s">
        <v>4</v>
      </c>
      <c r="BV1" s="17" t="s">
        <v>5</v>
      </c>
    </row>
    <row r="2" s="1" customFormat="1" ht="36.96" customHeight="1">
      <c r="AR2" s="1"/>
      <c r="AS2" s="1"/>
      <c r="AT2" s="1"/>
      <c r="AU2" s="1"/>
      <c r="AV2" s="1"/>
      <c r="AW2" s="1"/>
      <c r="AX2" s="1"/>
      <c r="AY2" s="1"/>
      <c r="AZ2" s="1"/>
      <c r="BA2" s="1"/>
      <c r="BB2" s="1"/>
      <c r="BC2" s="1"/>
      <c r="BD2" s="1"/>
      <c r="BE2" s="1"/>
      <c r="BS2" s="18" t="s">
        <v>6</v>
      </c>
      <c r="BT2" s="18" t="s">
        <v>7</v>
      </c>
    </row>
    <row r="3" s="1" customFormat="1" ht="6.96" customHeight="1">
      <c r="B3" s="19"/>
      <c r="C3" s="20"/>
      <c r="D3" s="20"/>
      <c r="E3" s="20"/>
      <c r="F3" s="20"/>
      <c r="G3" s="20"/>
      <c r="H3" s="20"/>
      <c r="I3" s="20"/>
      <c r="J3" s="20"/>
      <c r="K3" s="20"/>
      <c r="L3" s="20"/>
      <c r="M3" s="20"/>
      <c r="N3" s="20"/>
      <c r="O3" s="20"/>
      <c r="P3" s="20"/>
      <c r="Q3" s="20"/>
      <c r="R3" s="20"/>
      <c r="S3" s="20"/>
      <c r="T3" s="20"/>
      <c r="U3" s="20"/>
      <c r="V3" s="20"/>
      <c r="W3" s="20"/>
      <c r="X3" s="20"/>
      <c r="Y3" s="20"/>
      <c r="Z3" s="20"/>
      <c r="AA3" s="20"/>
      <c r="AB3" s="20"/>
      <c r="AC3" s="20"/>
      <c r="AD3" s="20"/>
      <c r="AE3" s="20"/>
      <c r="AF3" s="20"/>
      <c r="AG3" s="20"/>
      <c r="AH3" s="20"/>
      <c r="AI3" s="20"/>
      <c r="AJ3" s="20"/>
      <c r="AK3" s="20"/>
      <c r="AL3" s="20"/>
      <c r="AM3" s="20"/>
      <c r="AN3" s="20"/>
      <c r="AO3" s="20"/>
      <c r="AP3" s="20"/>
      <c r="AQ3" s="20"/>
      <c r="AR3" s="21"/>
      <c r="BS3" s="18" t="s">
        <v>6</v>
      </c>
      <c r="BT3" s="18" t="s">
        <v>8</v>
      </c>
    </row>
    <row r="4" s="1" customFormat="1" ht="24.96" customHeight="1">
      <c r="B4" s="22"/>
      <c r="C4" s="23"/>
      <c r="D4" s="24" t="s">
        <v>9</v>
      </c>
      <c r="E4" s="23"/>
      <c r="F4" s="23"/>
      <c r="G4" s="23"/>
      <c r="H4" s="23"/>
      <c r="I4" s="23"/>
      <c r="J4" s="23"/>
      <c r="K4" s="23"/>
      <c r="L4" s="23"/>
      <c r="M4" s="23"/>
      <c r="N4" s="23"/>
      <c r="O4" s="23"/>
      <c r="P4" s="23"/>
      <c r="Q4" s="23"/>
      <c r="R4" s="23"/>
      <c r="S4" s="23"/>
      <c r="T4" s="23"/>
      <c r="U4" s="23"/>
      <c r="V4" s="23"/>
      <c r="W4" s="23"/>
      <c r="X4" s="23"/>
      <c r="Y4" s="23"/>
      <c r="Z4" s="23"/>
      <c r="AA4" s="23"/>
      <c r="AB4" s="23"/>
      <c r="AC4" s="23"/>
      <c r="AD4" s="23"/>
      <c r="AE4" s="23"/>
      <c r="AF4" s="23"/>
      <c r="AG4" s="23"/>
      <c r="AH4" s="23"/>
      <c r="AI4" s="23"/>
      <c r="AJ4" s="23"/>
      <c r="AK4" s="23"/>
      <c r="AL4" s="23"/>
      <c r="AM4" s="23"/>
      <c r="AN4" s="23"/>
      <c r="AO4" s="23"/>
      <c r="AP4" s="23"/>
      <c r="AQ4" s="23"/>
      <c r="AR4" s="21"/>
      <c r="AS4" s="25" t="s">
        <v>10</v>
      </c>
      <c r="BE4" s="26" t="s">
        <v>11</v>
      </c>
      <c r="BS4" s="18" t="s">
        <v>12</v>
      </c>
    </row>
    <row r="5" s="1" customFormat="1" ht="12" customHeight="1">
      <c r="B5" s="22"/>
      <c r="C5" s="23"/>
      <c r="D5" s="27" t="s">
        <v>13</v>
      </c>
      <c r="E5" s="23"/>
      <c r="F5" s="23"/>
      <c r="G5" s="23"/>
      <c r="H5" s="23"/>
      <c r="I5" s="23"/>
      <c r="J5" s="23"/>
      <c r="K5" s="28" t="s">
        <v>14</v>
      </c>
      <c r="L5" s="23"/>
      <c r="M5" s="23"/>
      <c r="N5" s="23"/>
      <c r="O5" s="23"/>
      <c r="P5" s="23"/>
      <c r="Q5" s="23"/>
      <c r="R5" s="23"/>
      <c r="S5" s="23"/>
      <c r="T5" s="23"/>
      <c r="U5" s="23"/>
      <c r="V5" s="23"/>
      <c r="W5" s="23"/>
      <c r="X5" s="23"/>
      <c r="Y5" s="23"/>
      <c r="Z5" s="23"/>
      <c r="AA5" s="23"/>
      <c r="AB5" s="23"/>
      <c r="AC5" s="23"/>
      <c r="AD5" s="23"/>
      <c r="AE5" s="23"/>
      <c r="AF5" s="23"/>
      <c r="AG5" s="23"/>
      <c r="AH5" s="23"/>
      <c r="AI5" s="23"/>
      <c r="AJ5" s="23"/>
      <c r="AK5" s="23"/>
      <c r="AL5" s="23"/>
      <c r="AM5" s="23"/>
      <c r="AN5" s="23"/>
      <c r="AO5" s="23"/>
      <c r="AP5" s="23"/>
      <c r="AQ5" s="23"/>
      <c r="AR5" s="21"/>
      <c r="BE5" s="29" t="s">
        <v>15</v>
      </c>
      <c r="BS5" s="18" t="s">
        <v>6</v>
      </c>
    </row>
    <row r="6" s="1" customFormat="1" ht="36.96" customHeight="1">
      <c r="B6" s="22"/>
      <c r="C6" s="23"/>
      <c r="D6" s="30" t="s">
        <v>16</v>
      </c>
      <c r="E6" s="23"/>
      <c r="F6" s="23"/>
      <c r="G6" s="23"/>
      <c r="H6" s="23"/>
      <c r="I6" s="23"/>
      <c r="J6" s="23"/>
      <c r="K6" s="31" t="s">
        <v>17</v>
      </c>
      <c r="L6" s="23"/>
      <c r="M6" s="23"/>
      <c r="N6" s="23"/>
      <c r="O6" s="23"/>
      <c r="P6" s="23"/>
      <c r="Q6" s="23"/>
      <c r="R6" s="23"/>
      <c r="S6" s="23"/>
      <c r="T6" s="23"/>
      <c r="U6" s="23"/>
      <c r="V6" s="23"/>
      <c r="W6" s="23"/>
      <c r="X6" s="23"/>
      <c r="Y6" s="23"/>
      <c r="Z6" s="23"/>
      <c r="AA6" s="23"/>
      <c r="AB6" s="23"/>
      <c r="AC6" s="23"/>
      <c r="AD6" s="23"/>
      <c r="AE6" s="23"/>
      <c r="AF6" s="23"/>
      <c r="AG6" s="23"/>
      <c r="AH6" s="23"/>
      <c r="AI6" s="23"/>
      <c r="AJ6" s="23"/>
      <c r="AK6" s="23"/>
      <c r="AL6" s="23"/>
      <c r="AM6" s="23"/>
      <c r="AN6" s="23"/>
      <c r="AO6" s="23"/>
      <c r="AP6" s="23"/>
      <c r="AQ6" s="23"/>
      <c r="AR6" s="21"/>
      <c r="BE6" s="32"/>
      <c r="BS6" s="18" t="s">
        <v>6</v>
      </c>
    </row>
    <row r="7" s="1" customFormat="1" ht="12" customHeight="1">
      <c r="B7" s="22"/>
      <c r="C7" s="23"/>
      <c r="D7" s="33" t="s">
        <v>18</v>
      </c>
      <c r="E7" s="23"/>
      <c r="F7" s="23"/>
      <c r="G7" s="23"/>
      <c r="H7" s="23"/>
      <c r="I7" s="23"/>
      <c r="J7" s="23"/>
      <c r="K7" s="28" t="s">
        <v>19</v>
      </c>
      <c r="L7" s="23"/>
      <c r="M7" s="23"/>
      <c r="N7" s="23"/>
      <c r="O7" s="23"/>
      <c r="P7" s="23"/>
      <c r="Q7" s="23"/>
      <c r="R7" s="23"/>
      <c r="S7" s="23"/>
      <c r="T7" s="23"/>
      <c r="U7" s="23"/>
      <c r="V7" s="23"/>
      <c r="W7" s="23"/>
      <c r="X7" s="23"/>
      <c r="Y7" s="23"/>
      <c r="Z7" s="23"/>
      <c r="AA7" s="23"/>
      <c r="AB7" s="23"/>
      <c r="AC7" s="23"/>
      <c r="AD7" s="23"/>
      <c r="AE7" s="23"/>
      <c r="AF7" s="23"/>
      <c r="AG7" s="23"/>
      <c r="AH7" s="23"/>
      <c r="AI7" s="23"/>
      <c r="AJ7" s="23"/>
      <c r="AK7" s="33" t="s">
        <v>20</v>
      </c>
      <c r="AL7" s="23"/>
      <c r="AM7" s="23"/>
      <c r="AN7" s="28" t="s">
        <v>21</v>
      </c>
      <c r="AO7" s="23"/>
      <c r="AP7" s="23"/>
      <c r="AQ7" s="23"/>
      <c r="AR7" s="21"/>
      <c r="BE7" s="32"/>
      <c r="BS7" s="18" t="s">
        <v>6</v>
      </c>
    </row>
    <row r="8" s="1" customFormat="1" ht="12" customHeight="1">
      <c r="B8" s="22"/>
      <c r="C8" s="23"/>
      <c r="D8" s="33" t="s">
        <v>22</v>
      </c>
      <c r="E8" s="23"/>
      <c r="F8" s="23"/>
      <c r="G8" s="23"/>
      <c r="H8" s="23"/>
      <c r="I8" s="23"/>
      <c r="J8" s="23"/>
      <c r="K8" s="28" t="s">
        <v>23</v>
      </c>
      <c r="L8" s="23"/>
      <c r="M8" s="23"/>
      <c r="N8" s="23"/>
      <c r="O8" s="23"/>
      <c r="P8" s="23"/>
      <c r="Q8" s="23"/>
      <c r="R8" s="23"/>
      <c r="S8" s="23"/>
      <c r="T8" s="23"/>
      <c r="U8" s="23"/>
      <c r="V8" s="23"/>
      <c r="W8" s="23"/>
      <c r="X8" s="23"/>
      <c r="Y8" s="23"/>
      <c r="Z8" s="23"/>
      <c r="AA8" s="23"/>
      <c r="AB8" s="23"/>
      <c r="AC8" s="23"/>
      <c r="AD8" s="23"/>
      <c r="AE8" s="23"/>
      <c r="AF8" s="23"/>
      <c r="AG8" s="23"/>
      <c r="AH8" s="23"/>
      <c r="AI8" s="23"/>
      <c r="AJ8" s="23"/>
      <c r="AK8" s="33" t="s">
        <v>24</v>
      </c>
      <c r="AL8" s="23"/>
      <c r="AM8" s="23"/>
      <c r="AN8" s="34" t="s">
        <v>25</v>
      </c>
      <c r="AO8" s="23"/>
      <c r="AP8" s="23"/>
      <c r="AQ8" s="23"/>
      <c r="AR8" s="21"/>
      <c r="BE8" s="32"/>
      <c r="BS8" s="18" t="s">
        <v>6</v>
      </c>
    </row>
    <row r="9" s="1" customFormat="1" ht="29.28" customHeight="1">
      <c r="B9" s="22"/>
      <c r="C9" s="23"/>
      <c r="D9" s="27" t="s">
        <v>26</v>
      </c>
      <c r="E9" s="23"/>
      <c r="F9" s="23"/>
      <c r="G9" s="23"/>
      <c r="H9" s="23"/>
      <c r="I9" s="23"/>
      <c r="J9" s="23"/>
      <c r="K9" s="35" t="s">
        <v>27</v>
      </c>
      <c r="L9" s="23"/>
      <c r="M9" s="23"/>
      <c r="N9" s="23"/>
      <c r="O9" s="23"/>
      <c r="P9" s="23"/>
      <c r="Q9" s="23"/>
      <c r="R9" s="23"/>
      <c r="S9" s="23"/>
      <c r="T9" s="23"/>
      <c r="U9" s="23"/>
      <c r="V9" s="23"/>
      <c r="W9" s="23"/>
      <c r="X9" s="23"/>
      <c r="Y9" s="23"/>
      <c r="Z9" s="23"/>
      <c r="AA9" s="23"/>
      <c r="AB9" s="23"/>
      <c r="AC9" s="23"/>
      <c r="AD9" s="23"/>
      <c r="AE9" s="23"/>
      <c r="AF9" s="23"/>
      <c r="AG9" s="23"/>
      <c r="AH9" s="23"/>
      <c r="AI9" s="23"/>
      <c r="AJ9" s="23"/>
      <c r="AK9" s="27" t="s">
        <v>28</v>
      </c>
      <c r="AL9" s="23"/>
      <c r="AM9" s="23"/>
      <c r="AN9" s="35" t="s">
        <v>29</v>
      </c>
      <c r="AO9" s="23"/>
      <c r="AP9" s="23"/>
      <c r="AQ9" s="23"/>
      <c r="AR9" s="21"/>
      <c r="BE9" s="32"/>
      <c r="BS9" s="18" t="s">
        <v>6</v>
      </c>
    </row>
    <row r="10" s="1" customFormat="1" ht="12" customHeight="1">
      <c r="B10" s="22"/>
      <c r="C10" s="23"/>
      <c r="D10" s="33" t="s">
        <v>30</v>
      </c>
      <c r="E10" s="23"/>
      <c r="F10" s="23"/>
      <c r="G10" s="23"/>
      <c r="H10" s="23"/>
      <c r="I10" s="23"/>
      <c r="J10" s="23"/>
      <c r="K10" s="23"/>
      <c r="L10" s="23"/>
      <c r="M10" s="23"/>
      <c r="N10" s="23"/>
      <c r="O10" s="23"/>
      <c r="P10" s="23"/>
      <c r="Q10" s="23"/>
      <c r="R10" s="23"/>
      <c r="S10" s="23"/>
      <c r="T10" s="23"/>
      <c r="U10" s="23"/>
      <c r="V10" s="23"/>
      <c r="W10" s="23"/>
      <c r="X10" s="23"/>
      <c r="Y10" s="23"/>
      <c r="Z10" s="23"/>
      <c r="AA10" s="23"/>
      <c r="AB10" s="23"/>
      <c r="AC10" s="23"/>
      <c r="AD10" s="23"/>
      <c r="AE10" s="23"/>
      <c r="AF10" s="23"/>
      <c r="AG10" s="23"/>
      <c r="AH10" s="23"/>
      <c r="AI10" s="23"/>
      <c r="AJ10" s="23"/>
      <c r="AK10" s="33" t="s">
        <v>31</v>
      </c>
      <c r="AL10" s="23"/>
      <c r="AM10" s="23"/>
      <c r="AN10" s="28" t="s">
        <v>32</v>
      </c>
      <c r="AO10" s="23"/>
      <c r="AP10" s="23"/>
      <c r="AQ10" s="23"/>
      <c r="AR10" s="21"/>
      <c r="BE10" s="32"/>
      <c r="BS10" s="18" t="s">
        <v>6</v>
      </c>
    </row>
    <row r="11" s="1" customFormat="1" ht="18.48" customHeight="1">
      <c r="B11" s="22"/>
      <c r="C11" s="23"/>
      <c r="D11" s="23"/>
      <c r="E11" s="28" t="s">
        <v>33</v>
      </c>
      <c r="F11" s="23"/>
      <c r="G11" s="23"/>
      <c r="H11" s="23"/>
      <c r="I11" s="23"/>
      <c r="J11" s="23"/>
      <c r="K11" s="23"/>
      <c r="L11" s="23"/>
      <c r="M11" s="23"/>
      <c r="N11" s="23"/>
      <c r="O11" s="23"/>
      <c r="P11" s="23"/>
      <c r="Q11" s="23"/>
      <c r="R11" s="23"/>
      <c r="S11" s="23"/>
      <c r="T11" s="23"/>
      <c r="U11" s="23"/>
      <c r="V11" s="23"/>
      <c r="W11" s="23"/>
      <c r="X11" s="23"/>
      <c r="Y11" s="23"/>
      <c r="Z11" s="23"/>
      <c r="AA11" s="23"/>
      <c r="AB11" s="23"/>
      <c r="AC11" s="23"/>
      <c r="AD11" s="23"/>
      <c r="AE11" s="23"/>
      <c r="AF11" s="23"/>
      <c r="AG11" s="23"/>
      <c r="AH11" s="23"/>
      <c r="AI11" s="23"/>
      <c r="AJ11" s="23"/>
      <c r="AK11" s="33" t="s">
        <v>34</v>
      </c>
      <c r="AL11" s="23"/>
      <c r="AM11" s="23"/>
      <c r="AN11" s="28" t="s">
        <v>35</v>
      </c>
      <c r="AO11" s="23"/>
      <c r="AP11" s="23"/>
      <c r="AQ11" s="23"/>
      <c r="AR11" s="21"/>
      <c r="BE11" s="32"/>
      <c r="BS11" s="18" t="s">
        <v>6</v>
      </c>
    </row>
    <row r="12" s="1" customFormat="1" ht="6.96" customHeight="1">
      <c r="B12" s="22"/>
      <c r="C12" s="23"/>
      <c r="D12" s="23"/>
      <c r="E12" s="23"/>
      <c r="F12" s="23"/>
      <c r="G12" s="23"/>
      <c r="H12" s="23"/>
      <c r="I12" s="23"/>
      <c r="J12" s="23"/>
      <c r="K12" s="23"/>
      <c r="L12" s="23"/>
      <c r="M12" s="23"/>
      <c r="N12" s="23"/>
      <c r="O12" s="23"/>
      <c r="P12" s="23"/>
      <c r="Q12" s="23"/>
      <c r="R12" s="23"/>
      <c r="S12" s="23"/>
      <c r="T12" s="23"/>
      <c r="U12" s="23"/>
      <c r="V12" s="23"/>
      <c r="W12" s="23"/>
      <c r="X12" s="23"/>
      <c r="Y12" s="23"/>
      <c r="Z12" s="23"/>
      <c r="AA12" s="23"/>
      <c r="AB12" s="23"/>
      <c r="AC12" s="23"/>
      <c r="AD12" s="23"/>
      <c r="AE12" s="23"/>
      <c r="AF12" s="23"/>
      <c r="AG12" s="23"/>
      <c r="AH12" s="23"/>
      <c r="AI12" s="23"/>
      <c r="AJ12" s="23"/>
      <c r="AK12" s="23"/>
      <c r="AL12" s="23"/>
      <c r="AM12" s="23"/>
      <c r="AN12" s="23"/>
      <c r="AO12" s="23"/>
      <c r="AP12" s="23"/>
      <c r="AQ12" s="23"/>
      <c r="AR12" s="21"/>
      <c r="BE12" s="32"/>
      <c r="BS12" s="18" t="s">
        <v>6</v>
      </c>
    </row>
    <row r="13" s="1" customFormat="1" ht="12" customHeight="1">
      <c r="B13" s="22"/>
      <c r="C13" s="23"/>
      <c r="D13" s="33" t="s">
        <v>36</v>
      </c>
      <c r="E13" s="23"/>
      <c r="F13" s="23"/>
      <c r="G13" s="23"/>
      <c r="H13" s="23"/>
      <c r="I13" s="23"/>
      <c r="J13" s="23"/>
      <c r="K13" s="23"/>
      <c r="L13" s="23"/>
      <c r="M13" s="23"/>
      <c r="N13" s="23"/>
      <c r="O13" s="23"/>
      <c r="P13" s="23"/>
      <c r="Q13" s="23"/>
      <c r="R13" s="23"/>
      <c r="S13" s="23"/>
      <c r="T13" s="23"/>
      <c r="U13" s="23"/>
      <c r="V13" s="23"/>
      <c r="W13" s="23"/>
      <c r="X13" s="23"/>
      <c r="Y13" s="23"/>
      <c r="Z13" s="23"/>
      <c r="AA13" s="23"/>
      <c r="AB13" s="23"/>
      <c r="AC13" s="23"/>
      <c r="AD13" s="23"/>
      <c r="AE13" s="23"/>
      <c r="AF13" s="23"/>
      <c r="AG13" s="23"/>
      <c r="AH13" s="23"/>
      <c r="AI13" s="23"/>
      <c r="AJ13" s="23"/>
      <c r="AK13" s="33" t="s">
        <v>31</v>
      </c>
      <c r="AL13" s="23"/>
      <c r="AM13" s="23"/>
      <c r="AN13" s="36" t="s">
        <v>37</v>
      </c>
      <c r="AO13" s="23"/>
      <c r="AP13" s="23"/>
      <c r="AQ13" s="23"/>
      <c r="AR13" s="21"/>
      <c r="BE13" s="32"/>
      <c r="BS13" s="18" t="s">
        <v>6</v>
      </c>
    </row>
    <row r="14">
      <c r="B14" s="22"/>
      <c r="C14" s="23"/>
      <c r="D14" s="23"/>
      <c r="E14" s="36" t="s">
        <v>37</v>
      </c>
      <c r="F14" s="37"/>
      <c r="G14" s="37"/>
      <c r="H14" s="37"/>
      <c r="I14" s="37"/>
      <c r="J14" s="37"/>
      <c r="K14" s="37"/>
      <c r="L14" s="37"/>
      <c r="M14" s="37"/>
      <c r="N14" s="37"/>
      <c r="O14" s="37"/>
      <c r="P14" s="37"/>
      <c r="Q14" s="37"/>
      <c r="R14" s="37"/>
      <c r="S14" s="37"/>
      <c r="T14" s="37"/>
      <c r="U14" s="37"/>
      <c r="V14" s="37"/>
      <c r="W14" s="37"/>
      <c r="X14" s="37"/>
      <c r="Y14" s="37"/>
      <c r="Z14" s="37"/>
      <c r="AA14" s="37"/>
      <c r="AB14" s="37"/>
      <c r="AC14" s="37"/>
      <c r="AD14" s="37"/>
      <c r="AE14" s="37"/>
      <c r="AF14" s="37"/>
      <c r="AG14" s="37"/>
      <c r="AH14" s="37"/>
      <c r="AI14" s="37"/>
      <c r="AJ14" s="37"/>
      <c r="AK14" s="33" t="s">
        <v>34</v>
      </c>
      <c r="AL14" s="23"/>
      <c r="AM14" s="23"/>
      <c r="AN14" s="36" t="s">
        <v>37</v>
      </c>
      <c r="AO14" s="23"/>
      <c r="AP14" s="23"/>
      <c r="AQ14" s="23"/>
      <c r="AR14" s="21"/>
      <c r="BE14" s="32"/>
      <c r="BS14" s="18" t="s">
        <v>6</v>
      </c>
    </row>
    <row r="15" s="1" customFormat="1" ht="6.96" customHeight="1">
      <c r="B15" s="22"/>
      <c r="C15" s="23"/>
      <c r="D15" s="23"/>
      <c r="E15" s="23"/>
      <c r="F15" s="23"/>
      <c r="G15" s="23"/>
      <c r="H15" s="23"/>
      <c r="I15" s="23"/>
      <c r="J15" s="23"/>
      <c r="K15" s="23"/>
      <c r="L15" s="23"/>
      <c r="M15" s="23"/>
      <c r="N15" s="23"/>
      <c r="O15" s="23"/>
      <c r="P15" s="23"/>
      <c r="Q15" s="23"/>
      <c r="R15" s="23"/>
      <c r="S15" s="23"/>
      <c r="T15" s="23"/>
      <c r="U15" s="23"/>
      <c r="V15" s="23"/>
      <c r="W15" s="23"/>
      <c r="X15" s="23"/>
      <c r="Y15" s="23"/>
      <c r="Z15" s="23"/>
      <c r="AA15" s="23"/>
      <c r="AB15" s="23"/>
      <c r="AC15" s="23"/>
      <c r="AD15" s="23"/>
      <c r="AE15" s="23"/>
      <c r="AF15" s="23"/>
      <c r="AG15" s="23"/>
      <c r="AH15" s="23"/>
      <c r="AI15" s="23"/>
      <c r="AJ15" s="23"/>
      <c r="AK15" s="23"/>
      <c r="AL15" s="23"/>
      <c r="AM15" s="23"/>
      <c r="AN15" s="23"/>
      <c r="AO15" s="23"/>
      <c r="AP15" s="23"/>
      <c r="AQ15" s="23"/>
      <c r="AR15" s="21"/>
      <c r="BE15" s="32"/>
      <c r="BS15" s="18" t="s">
        <v>4</v>
      </c>
    </row>
    <row r="16" s="1" customFormat="1" ht="12" customHeight="1">
      <c r="B16" s="22"/>
      <c r="C16" s="23"/>
      <c r="D16" s="33" t="s">
        <v>38</v>
      </c>
      <c r="E16" s="23"/>
      <c r="F16" s="23"/>
      <c r="G16" s="23"/>
      <c r="H16" s="23"/>
      <c r="I16" s="23"/>
      <c r="J16" s="23"/>
      <c r="K16" s="23"/>
      <c r="L16" s="23"/>
      <c r="M16" s="23"/>
      <c r="N16" s="23"/>
      <c r="O16" s="23"/>
      <c r="P16" s="23"/>
      <c r="Q16" s="23"/>
      <c r="R16" s="23"/>
      <c r="S16" s="23"/>
      <c r="T16" s="23"/>
      <c r="U16" s="23"/>
      <c r="V16" s="23"/>
      <c r="W16" s="23"/>
      <c r="X16" s="23"/>
      <c r="Y16" s="23"/>
      <c r="Z16" s="23"/>
      <c r="AA16" s="23"/>
      <c r="AB16" s="23"/>
      <c r="AC16" s="23"/>
      <c r="AD16" s="23"/>
      <c r="AE16" s="23"/>
      <c r="AF16" s="23"/>
      <c r="AG16" s="23"/>
      <c r="AH16" s="23"/>
      <c r="AI16" s="23"/>
      <c r="AJ16" s="23"/>
      <c r="AK16" s="33" t="s">
        <v>31</v>
      </c>
      <c r="AL16" s="23"/>
      <c r="AM16" s="23"/>
      <c r="AN16" s="28" t="s">
        <v>39</v>
      </c>
      <c r="AO16" s="23"/>
      <c r="AP16" s="23"/>
      <c r="AQ16" s="23"/>
      <c r="AR16" s="21"/>
      <c r="BE16" s="32"/>
      <c r="BS16" s="18" t="s">
        <v>4</v>
      </c>
    </row>
    <row r="17" s="1" customFormat="1" ht="18.48" customHeight="1">
      <c r="B17" s="22"/>
      <c r="C17" s="23"/>
      <c r="D17" s="23"/>
      <c r="E17" s="28" t="s">
        <v>40</v>
      </c>
      <c r="F17" s="23"/>
      <c r="G17" s="23"/>
      <c r="H17" s="23"/>
      <c r="I17" s="23"/>
      <c r="J17" s="23"/>
      <c r="K17" s="23"/>
      <c r="L17" s="23"/>
      <c r="M17" s="23"/>
      <c r="N17" s="23"/>
      <c r="O17" s="23"/>
      <c r="P17" s="23"/>
      <c r="Q17" s="23"/>
      <c r="R17" s="23"/>
      <c r="S17" s="23"/>
      <c r="T17" s="23"/>
      <c r="U17" s="23"/>
      <c r="V17" s="23"/>
      <c r="W17" s="23"/>
      <c r="X17" s="23"/>
      <c r="Y17" s="23"/>
      <c r="Z17" s="23"/>
      <c r="AA17" s="23"/>
      <c r="AB17" s="23"/>
      <c r="AC17" s="23"/>
      <c r="AD17" s="23"/>
      <c r="AE17" s="23"/>
      <c r="AF17" s="23"/>
      <c r="AG17" s="23"/>
      <c r="AH17" s="23"/>
      <c r="AI17" s="23"/>
      <c r="AJ17" s="23"/>
      <c r="AK17" s="33" t="s">
        <v>34</v>
      </c>
      <c r="AL17" s="23"/>
      <c r="AM17" s="23"/>
      <c r="AN17" s="28" t="s">
        <v>39</v>
      </c>
      <c r="AO17" s="23"/>
      <c r="AP17" s="23"/>
      <c r="AQ17" s="23"/>
      <c r="AR17" s="21"/>
      <c r="BE17" s="32"/>
      <c r="BS17" s="18" t="s">
        <v>41</v>
      </c>
    </row>
    <row r="18" s="1" customFormat="1" ht="6.96" customHeight="1">
      <c r="B18" s="22"/>
      <c r="C18" s="23"/>
      <c r="D18" s="23"/>
      <c r="E18" s="23"/>
      <c r="F18" s="23"/>
      <c r="G18" s="23"/>
      <c r="H18" s="23"/>
      <c r="I18" s="23"/>
      <c r="J18" s="23"/>
      <c r="K18" s="23"/>
      <c r="L18" s="23"/>
      <c r="M18" s="23"/>
      <c r="N18" s="23"/>
      <c r="O18" s="23"/>
      <c r="P18" s="23"/>
      <c r="Q18" s="23"/>
      <c r="R18" s="23"/>
      <c r="S18" s="23"/>
      <c r="T18" s="23"/>
      <c r="U18" s="23"/>
      <c r="V18" s="23"/>
      <c r="W18" s="23"/>
      <c r="X18" s="23"/>
      <c r="Y18" s="23"/>
      <c r="Z18" s="23"/>
      <c r="AA18" s="23"/>
      <c r="AB18" s="23"/>
      <c r="AC18" s="23"/>
      <c r="AD18" s="23"/>
      <c r="AE18" s="23"/>
      <c r="AF18" s="23"/>
      <c r="AG18" s="23"/>
      <c r="AH18" s="23"/>
      <c r="AI18" s="23"/>
      <c r="AJ18" s="23"/>
      <c r="AK18" s="23"/>
      <c r="AL18" s="23"/>
      <c r="AM18" s="23"/>
      <c r="AN18" s="23"/>
      <c r="AO18" s="23"/>
      <c r="AP18" s="23"/>
      <c r="AQ18" s="23"/>
      <c r="AR18" s="21"/>
      <c r="BE18" s="32"/>
      <c r="BS18" s="18" t="s">
        <v>6</v>
      </c>
    </row>
    <row r="19" s="1" customFormat="1" ht="12" customHeight="1">
      <c r="B19" s="22"/>
      <c r="C19" s="23"/>
      <c r="D19" s="33" t="s">
        <v>42</v>
      </c>
      <c r="E19" s="23"/>
      <c r="F19" s="23"/>
      <c r="G19" s="23"/>
      <c r="H19" s="23"/>
      <c r="I19" s="23"/>
      <c r="J19" s="23"/>
      <c r="K19" s="23"/>
      <c r="L19" s="23"/>
      <c r="M19" s="23"/>
      <c r="N19" s="23"/>
      <c r="O19" s="23"/>
      <c r="P19" s="23"/>
      <c r="Q19" s="23"/>
      <c r="R19" s="23"/>
      <c r="S19" s="23"/>
      <c r="T19" s="23"/>
      <c r="U19" s="23"/>
      <c r="V19" s="23"/>
      <c r="W19" s="23"/>
      <c r="X19" s="23"/>
      <c r="Y19" s="23"/>
      <c r="Z19" s="23"/>
      <c r="AA19" s="23"/>
      <c r="AB19" s="23"/>
      <c r="AC19" s="23"/>
      <c r="AD19" s="23"/>
      <c r="AE19" s="23"/>
      <c r="AF19" s="23"/>
      <c r="AG19" s="23"/>
      <c r="AH19" s="23"/>
      <c r="AI19" s="23"/>
      <c r="AJ19" s="23"/>
      <c r="AK19" s="33" t="s">
        <v>31</v>
      </c>
      <c r="AL19" s="23"/>
      <c r="AM19" s="23"/>
      <c r="AN19" s="28" t="s">
        <v>39</v>
      </c>
      <c r="AO19" s="23"/>
      <c r="AP19" s="23"/>
      <c r="AQ19" s="23"/>
      <c r="AR19" s="21"/>
      <c r="BE19" s="32"/>
      <c r="BS19" s="18" t="s">
        <v>6</v>
      </c>
    </row>
    <row r="20" s="1" customFormat="1" ht="18.48" customHeight="1">
      <c r="B20" s="22"/>
      <c r="C20" s="23"/>
      <c r="D20" s="23"/>
      <c r="E20" s="28" t="s">
        <v>43</v>
      </c>
      <c r="F20" s="23"/>
      <c r="G20" s="23"/>
      <c r="H20" s="23"/>
      <c r="I20" s="23"/>
      <c r="J20" s="23"/>
      <c r="K20" s="23"/>
      <c r="L20" s="23"/>
      <c r="M20" s="23"/>
      <c r="N20" s="23"/>
      <c r="O20" s="23"/>
      <c r="P20" s="23"/>
      <c r="Q20" s="23"/>
      <c r="R20" s="23"/>
      <c r="S20" s="23"/>
      <c r="T20" s="23"/>
      <c r="U20" s="23"/>
      <c r="V20" s="23"/>
      <c r="W20" s="23"/>
      <c r="X20" s="23"/>
      <c r="Y20" s="23"/>
      <c r="Z20" s="23"/>
      <c r="AA20" s="23"/>
      <c r="AB20" s="23"/>
      <c r="AC20" s="23"/>
      <c r="AD20" s="23"/>
      <c r="AE20" s="23"/>
      <c r="AF20" s="23"/>
      <c r="AG20" s="23"/>
      <c r="AH20" s="23"/>
      <c r="AI20" s="23"/>
      <c r="AJ20" s="23"/>
      <c r="AK20" s="33" t="s">
        <v>34</v>
      </c>
      <c r="AL20" s="23"/>
      <c r="AM20" s="23"/>
      <c r="AN20" s="28" t="s">
        <v>39</v>
      </c>
      <c r="AO20" s="23"/>
      <c r="AP20" s="23"/>
      <c r="AQ20" s="23"/>
      <c r="AR20" s="21"/>
      <c r="BE20" s="32"/>
      <c r="BS20" s="18" t="s">
        <v>41</v>
      </c>
    </row>
    <row r="21" s="1" customFormat="1" ht="6.96" customHeight="1">
      <c r="B21" s="22"/>
      <c r="C21" s="23"/>
      <c r="D21" s="23"/>
      <c r="E21" s="23"/>
      <c r="F21" s="23"/>
      <c r="G21" s="23"/>
      <c r="H21" s="23"/>
      <c r="I21" s="23"/>
      <c r="J21" s="23"/>
      <c r="K21" s="23"/>
      <c r="L21" s="23"/>
      <c r="M21" s="23"/>
      <c r="N21" s="23"/>
      <c r="O21" s="23"/>
      <c r="P21" s="23"/>
      <c r="Q21" s="23"/>
      <c r="R21" s="23"/>
      <c r="S21" s="23"/>
      <c r="T21" s="23"/>
      <c r="U21" s="23"/>
      <c r="V21" s="23"/>
      <c r="W21" s="23"/>
      <c r="X21" s="23"/>
      <c r="Y21" s="23"/>
      <c r="Z21" s="23"/>
      <c r="AA21" s="23"/>
      <c r="AB21" s="23"/>
      <c r="AC21" s="23"/>
      <c r="AD21" s="23"/>
      <c r="AE21" s="23"/>
      <c r="AF21" s="23"/>
      <c r="AG21" s="23"/>
      <c r="AH21" s="23"/>
      <c r="AI21" s="23"/>
      <c r="AJ21" s="23"/>
      <c r="AK21" s="23"/>
      <c r="AL21" s="23"/>
      <c r="AM21" s="23"/>
      <c r="AN21" s="23"/>
      <c r="AO21" s="23"/>
      <c r="AP21" s="23"/>
      <c r="AQ21" s="23"/>
      <c r="AR21" s="21"/>
      <c r="BE21" s="32"/>
    </row>
    <row r="22" s="1" customFormat="1" ht="12" customHeight="1">
      <c r="B22" s="22"/>
      <c r="C22" s="23"/>
      <c r="D22" s="33" t="s">
        <v>44</v>
      </c>
      <c r="E22" s="23"/>
      <c r="F22" s="23"/>
      <c r="G22" s="23"/>
      <c r="H22" s="23"/>
      <c r="I22" s="23"/>
      <c r="J22" s="23"/>
      <c r="K22" s="23"/>
      <c r="L22" s="23"/>
      <c r="M22" s="23"/>
      <c r="N22" s="23"/>
      <c r="O22" s="23"/>
      <c r="P22" s="23"/>
      <c r="Q22" s="23"/>
      <c r="R22" s="23"/>
      <c r="S22" s="23"/>
      <c r="T22" s="23"/>
      <c r="U22" s="23"/>
      <c r="V22" s="23"/>
      <c r="W22" s="23"/>
      <c r="X22" s="23"/>
      <c r="Y22" s="23"/>
      <c r="Z22" s="23"/>
      <c r="AA22" s="23"/>
      <c r="AB22" s="23"/>
      <c r="AC22" s="23"/>
      <c r="AD22" s="23"/>
      <c r="AE22" s="23"/>
      <c r="AF22" s="23"/>
      <c r="AG22" s="23"/>
      <c r="AH22" s="23"/>
      <c r="AI22" s="23"/>
      <c r="AJ22" s="23"/>
      <c r="AK22" s="23"/>
      <c r="AL22" s="23"/>
      <c r="AM22" s="23"/>
      <c r="AN22" s="23"/>
      <c r="AO22" s="23"/>
      <c r="AP22" s="23"/>
      <c r="AQ22" s="23"/>
      <c r="AR22" s="21"/>
      <c r="BE22" s="32"/>
    </row>
    <row r="23" s="1" customFormat="1" ht="71.25" customHeight="1">
      <c r="B23" s="22"/>
      <c r="C23" s="23"/>
      <c r="D23" s="23"/>
      <c r="E23" s="38" t="s">
        <v>45</v>
      </c>
      <c r="F23" s="38"/>
      <c r="G23" s="38"/>
      <c r="H23" s="38"/>
      <c r="I23" s="38"/>
      <c r="J23" s="38"/>
      <c r="K23" s="38"/>
      <c r="L23" s="38"/>
      <c r="M23" s="38"/>
      <c r="N23" s="38"/>
      <c r="O23" s="38"/>
      <c r="P23" s="38"/>
      <c r="Q23" s="38"/>
      <c r="R23" s="38"/>
      <c r="S23" s="38"/>
      <c r="T23" s="38"/>
      <c r="U23" s="38"/>
      <c r="V23" s="38"/>
      <c r="W23" s="38"/>
      <c r="X23" s="38"/>
      <c r="Y23" s="38"/>
      <c r="Z23" s="38"/>
      <c r="AA23" s="38"/>
      <c r="AB23" s="38"/>
      <c r="AC23" s="38"/>
      <c r="AD23" s="38"/>
      <c r="AE23" s="38"/>
      <c r="AF23" s="38"/>
      <c r="AG23" s="38"/>
      <c r="AH23" s="38"/>
      <c r="AI23" s="38"/>
      <c r="AJ23" s="38"/>
      <c r="AK23" s="38"/>
      <c r="AL23" s="38"/>
      <c r="AM23" s="38"/>
      <c r="AN23" s="38"/>
      <c r="AO23" s="23"/>
      <c r="AP23" s="23"/>
      <c r="AQ23" s="23"/>
      <c r="AR23" s="21"/>
      <c r="BE23" s="32"/>
    </row>
    <row r="24" s="1" customFormat="1" ht="6.96" customHeight="1">
      <c r="B24" s="22"/>
      <c r="C24" s="23"/>
      <c r="D24" s="23"/>
      <c r="E24" s="23"/>
      <c r="F24" s="23"/>
      <c r="G24" s="23"/>
      <c r="H24" s="23"/>
      <c r="I24" s="23"/>
      <c r="J24" s="23"/>
      <c r="K24" s="23"/>
      <c r="L24" s="23"/>
      <c r="M24" s="23"/>
      <c r="N24" s="23"/>
      <c r="O24" s="23"/>
      <c r="P24" s="23"/>
      <c r="Q24" s="23"/>
      <c r="R24" s="23"/>
      <c r="S24" s="23"/>
      <c r="T24" s="23"/>
      <c r="U24" s="23"/>
      <c r="V24" s="23"/>
      <c r="W24" s="23"/>
      <c r="X24" s="23"/>
      <c r="Y24" s="23"/>
      <c r="Z24" s="23"/>
      <c r="AA24" s="23"/>
      <c r="AB24" s="23"/>
      <c r="AC24" s="23"/>
      <c r="AD24" s="23"/>
      <c r="AE24" s="23"/>
      <c r="AF24" s="23"/>
      <c r="AG24" s="23"/>
      <c r="AH24" s="23"/>
      <c r="AI24" s="23"/>
      <c r="AJ24" s="23"/>
      <c r="AK24" s="23"/>
      <c r="AL24" s="23"/>
      <c r="AM24" s="23"/>
      <c r="AN24" s="23"/>
      <c r="AO24" s="23"/>
      <c r="AP24" s="23"/>
      <c r="AQ24" s="23"/>
      <c r="AR24" s="21"/>
      <c r="BE24" s="32"/>
    </row>
    <row r="25" s="1" customFormat="1" ht="6.96" customHeight="1">
      <c r="B25" s="22"/>
      <c r="C25" s="23"/>
      <c r="D25" s="39"/>
      <c r="E25" s="39"/>
      <c r="F25" s="39"/>
      <c r="G25" s="39"/>
      <c r="H25" s="39"/>
      <c r="I25" s="39"/>
      <c r="J25" s="39"/>
      <c r="K25" s="39"/>
      <c r="L25" s="39"/>
      <c r="M25" s="39"/>
      <c r="N25" s="39"/>
      <c r="O25" s="39"/>
      <c r="P25" s="39"/>
      <c r="Q25" s="39"/>
      <c r="R25" s="39"/>
      <c r="S25" s="39"/>
      <c r="T25" s="39"/>
      <c r="U25" s="39"/>
      <c r="V25" s="39"/>
      <c r="W25" s="39"/>
      <c r="X25" s="39"/>
      <c r="Y25" s="39"/>
      <c r="Z25" s="39"/>
      <c r="AA25" s="39"/>
      <c r="AB25" s="39"/>
      <c r="AC25" s="39"/>
      <c r="AD25" s="39"/>
      <c r="AE25" s="39"/>
      <c r="AF25" s="39"/>
      <c r="AG25" s="39"/>
      <c r="AH25" s="39"/>
      <c r="AI25" s="39"/>
      <c r="AJ25" s="39"/>
      <c r="AK25" s="39"/>
      <c r="AL25" s="39"/>
      <c r="AM25" s="39"/>
      <c r="AN25" s="39"/>
      <c r="AO25" s="39"/>
      <c r="AP25" s="23"/>
      <c r="AQ25" s="23"/>
      <c r="AR25" s="21"/>
      <c r="BE25" s="32"/>
    </row>
    <row r="26" s="2" customFormat="1" ht="25.92" customHeight="1">
      <c r="A26" s="40"/>
      <c r="B26" s="41"/>
      <c r="C26" s="42"/>
      <c r="D26" s="43" t="s">
        <v>46</v>
      </c>
      <c r="E26" s="44"/>
      <c r="F26" s="44"/>
      <c r="G26" s="44"/>
      <c r="H26" s="44"/>
      <c r="I26" s="44"/>
      <c r="J26" s="44"/>
      <c r="K26" s="44"/>
      <c r="L26" s="44"/>
      <c r="M26" s="44"/>
      <c r="N26" s="44"/>
      <c r="O26" s="44"/>
      <c r="P26" s="44"/>
      <c r="Q26" s="44"/>
      <c r="R26" s="44"/>
      <c r="S26" s="44"/>
      <c r="T26" s="44"/>
      <c r="U26" s="44"/>
      <c r="V26" s="44"/>
      <c r="W26" s="44"/>
      <c r="X26" s="44"/>
      <c r="Y26" s="44"/>
      <c r="Z26" s="44"/>
      <c r="AA26" s="44"/>
      <c r="AB26" s="44"/>
      <c r="AC26" s="44"/>
      <c r="AD26" s="44"/>
      <c r="AE26" s="44"/>
      <c r="AF26" s="44"/>
      <c r="AG26" s="44"/>
      <c r="AH26" s="44"/>
      <c r="AI26" s="44"/>
      <c r="AJ26" s="44"/>
      <c r="AK26" s="45">
        <f>ROUND(AG54,2)</f>
        <v>0</v>
      </c>
      <c r="AL26" s="44"/>
      <c r="AM26" s="44"/>
      <c r="AN26" s="44"/>
      <c r="AO26" s="44"/>
      <c r="AP26" s="42"/>
      <c r="AQ26" s="42"/>
      <c r="AR26" s="46"/>
      <c r="BE26" s="32"/>
    </row>
    <row r="27" s="2" customFormat="1" ht="6.96" customHeight="1">
      <c r="A27" s="40"/>
      <c r="B27" s="41"/>
      <c r="C27" s="42"/>
      <c r="D27" s="42"/>
      <c r="E27" s="42"/>
      <c r="F27" s="42"/>
      <c r="G27" s="42"/>
      <c r="H27" s="42"/>
      <c r="I27" s="42"/>
      <c r="J27" s="42"/>
      <c r="K27" s="42"/>
      <c r="L27" s="42"/>
      <c r="M27" s="42"/>
      <c r="N27" s="42"/>
      <c r="O27" s="42"/>
      <c r="P27" s="42"/>
      <c r="Q27" s="42"/>
      <c r="R27" s="42"/>
      <c r="S27" s="42"/>
      <c r="T27" s="42"/>
      <c r="U27" s="42"/>
      <c r="V27" s="42"/>
      <c r="W27" s="42"/>
      <c r="X27" s="42"/>
      <c r="Y27" s="42"/>
      <c r="Z27" s="42"/>
      <c r="AA27" s="42"/>
      <c r="AB27" s="42"/>
      <c r="AC27" s="42"/>
      <c r="AD27" s="42"/>
      <c r="AE27" s="42"/>
      <c r="AF27" s="42"/>
      <c r="AG27" s="42"/>
      <c r="AH27" s="42"/>
      <c r="AI27" s="42"/>
      <c r="AJ27" s="42"/>
      <c r="AK27" s="42"/>
      <c r="AL27" s="42"/>
      <c r="AM27" s="42"/>
      <c r="AN27" s="42"/>
      <c r="AO27" s="42"/>
      <c r="AP27" s="42"/>
      <c r="AQ27" s="42"/>
      <c r="AR27" s="46"/>
      <c r="BE27" s="32"/>
    </row>
    <row r="28" s="2" customFormat="1">
      <c r="A28" s="40"/>
      <c r="B28" s="41"/>
      <c r="C28" s="42"/>
      <c r="D28" s="42"/>
      <c r="E28" s="42"/>
      <c r="F28" s="42"/>
      <c r="G28" s="42"/>
      <c r="H28" s="42"/>
      <c r="I28" s="42"/>
      <c r="J28" s="42"/>
      <c r="K28" s="42"/>
      <c r="L28" s="47" t="s">
        <v>47</v>
      </c>
      <c r="M28" s="47"/>
      <c r="N28" s="47"/>
      <c r="O28" s="47"/>
      <c r="P28" s="47"/>
      <c r="Q28" s="42"/>
      <c r="R28" s="42"/>
      <c r="S28" s="42"/>
      <c r="T28" s="42"/>
      <c r="U28" s="42"/>
      <c r="V28" s="42"/>
      <c r="W28" s="47" t="s">
        <v>48</v>
      </c>
      <c r="X28" s="47"/>
      <c r="Y28" s="47"/>
      <c r="Z28" s="47"/>
      <c r="AA28" s="47"/>
      <c r="AB28" s="47"/>
      <c r="AC28" s="47"/>
      <c r="AD28" s="47"/>
      <c r="AE28" s="47"/>
      <c r="AF28" s="42"/>
      <c r="AG28" s="42"/>
      <c r="AH28" s="42"/>
      <c r="AI28" s="42"/>
      <c r="AJ28" s="42"/>
      <c r="AK28" s="47" t="s">
        <v>49</v>
      </c>
      <c r="AL28" s="47"/>
      <c r="AM28" s="47"/>
      <c r="AN28" s="47"/>
      <c r="AO28" s="47"/>
      <c r="AP28" s="42"/>
      <c r="AQ28" s="42"/>
      <c r="AR28" s="46"/>
      <c r="BE28" s="32"/>
    </row>
    <row r="29" hidden="1" s="3" customFormat="1" ht="14.4" customHeight="1">
      <c r="A29" s="3"/>
      <c r="B29" s="48"/>
      <c r="C29" s="49"/>
      <c r="D29" s="33" t="s">
        <v>50</v>
      </c>
      <c r="E29" s="49"/>
      <c r="F29" s="33" t="s">
        <v>51</v>
      </c>
      <c r="G29" s="49"/>
      <c r="H29" s="49"/>
      <c r="I29" s="49"/>
      <c r="J29" s="49"/>
      <c r="K29" s="49"/>
      <c r="L29" s="50">
        <v>0.20999999999999999</v>
      </c>
      <c r="M29" s="49"/>
      <c r="N29" s="49"/>
      <c r="O29" s="49"/>
      <c r="P29" s="49"/>
      <c r="Q29" s="49"/>
      <c r="R29" s="49"/>
      <c r="S29" s="49"/>
      <c r="T29" s="49"/>
      <c r="U29" s="49"/>
      <c r="V29" s="49"/>
      <c r="W29" s="51">
        <f>ROUND(AZ54, 2)</f>
        <v>0</v>
      </c>
      <c r="X29" s="49"/>
      <c r="Y29" s="49"/>
      <c r="Z29" s="49"/>
      <c r="AA29" s="49"/>
      <c r="AB29" s="49"/>
      <c r="AC29" s="49"/>
      <c r="AD29" s="49"/>
      <c r="AE29" s="49"/>
      <c r="AF29" s="49"/>
      <c r="AG29" s="49"/>
      <c r="AH29" s="49"/>
      <c r="AI29" s="49"/>
      <c r="AJ29" s="49"/>
      <c r="AK29" s="51">
        <f>ROUND(AV54, 2)</f>
        <v>0</v>
      </c>
      <c r="AL29" s="49"/>
      <c r="AM29" s="49"/>
      <c r="AN29" s="49"/>
      <c r="AO29" s="49"/>
      <c r="AP29" s="49"/>
      <c r="AQ29" s="49"/>
      <c r="AR29" s="52"/>
      <c r="BE29" s="53"/>
    </row>
    <row r="30" hidden="1" s="3" customFormat="1" ht="14.4" customHeight="1">
      <c r="A30" s="3"/>
      <c r="B30" s="48"/>
      <c r="C30" s="49"/>
      <c r="D30" s="49"/>
      <c r="E30" s="49"/>
      <c r="F30" s="33" t="s">
        <v>52</v>
      </c>
      <c r="G30" s="49"/>
      <c r="H30" s="49"/>
      <c r="I30" s="49"/>
      <c r="J30" s="49"/>
      <c r="K30" s="49"/>
      <c r="L30" s="50">
        <v>0.14999999999999999</v>
      </c>
      <c r="M30" s="49"/>
      <c r="N30" s="49"/>
      <c r="O30" s="49"/>
      <c r="P30" s="49"/>
      <c r="Q30" s="49"/>
      <c r="R30" s="49"/>
      <c r="S30" s="49"/>
      <c r="T30" s="49"/>
      <c r="U30" s="49"/>
      <c r="V30" s="49"/>
      <c r="W30" s="51">
        <f>ROUND(BA54, 2)</f>
        <v>0</v>
      </c>
      <c r="X30" s="49"/>
      <c r="Y30" s="49"/>
      <c r="Z30" s="49"/>
      <c r="AA30" s="49"/>
      <c r="AB30" s="49"/>
      <c r="AC30" s="49"/>
      <c r="AD30" s="49"/>
      <c r="AE30" s="49"/>
      <c r="AF30" s="49"/>
      <c r="AG30" s="49"/>
      <c r="AH30" s="49"/>
      <c r="AI30" s="49"/>
      <c r="AJ30" s="49"/>
      <c r="AK30" s="51">
        <f>ROUND(AW54, 2)</f>
        <v>0</v>
      </c>
      <c r="AL30" s="49"/>
      <c r="AM30" s="49"/>
      <c r="AN30" s="49"/>
      <c r="AO30" s="49"/>
      <c r="AP30" s="49"/>
      <c r="AQ30" s="49"/>
      <c r="AR30" s="52"/>
      <c r="BE30" s="53"/>
    </row>
    <row r="31" s="3" customFormat="1" ht="14.4" customHeight="1">
      <c r="A31" s="3"/>
      <c r="B31" s="48"/>
      <c r="C31" s="49"/>
      <c r="D31" s="54" t="s">
        <v>50</v>
      </c>
      <c r="E31" s="49"/>
      <c r="F31" s="33" t="s">
        <v>53</v>
      </c>
      <c r="G31" s="49"/>
      <c r="H31" s="49"/>
      <c r="I31" s="49"/>
      <c r="J31" s="49"/>
      <c r="K31" s="49"/>
      <c r="L31" s="50">
        <v>0.20999999999999999</v>
      </c>
      <c r="M31" s="49"/>
      <c r="N31" s="49"/>
      <c r="O31" s="49"/>
      <c r="P31" s="49"/>
      <c r="Q31" s="49"/>
      <c r="R31" s="49"/>
      <c r="S31" s="49"/>
      <c r="T31" s="49"/>
      <c r="U31" s="49"/>
      <c r="V31" s="49"/>
      <c r="W31" s="51">
        <f>ROUND(BB54, 2)</f>
        <v>0</v>
      </c>
      <c r="X31" s="49"/>
      <c r="Y31" s="49"/>
      <c r="Z31" s="49"/>
      <c r="AA31" s="49"/>
      <c r="AB31" s="49"/>
      <c r="AC31" s="49"/>
      <c r="AD31" s="49"/>
      <c r="AE31" s="49"/>
      <c r="AF31" s="49"/>
      <c r="AG31" s="49"/>
      <c r="AH31" s="49"/>
      <c r="AI31" s="49"/>
      <c r="AJ31" s="49"/>
      <c r="AK31" s="51">
        <v>0</v>
      </c>
      <c r="AL31" s="49"/>
      <c r="AM31" s="49"/>
      <c r="AN31" s="49"/>
      <c r="AO31" s="49"/>
      <c r="AP31" s="49"/>
      <c r="AQ31" s="49"/>
      <c r="AR31" s="52"/>
      <c r="BE31" s="53"/>
    </row>
    <row r="32" s="3" customFormat="1" ht="14.4" customHeight="1">
      <c r="A32" s="3"/>
      <c r="B32" s="48"/>
      <c r="C32" s="49"/>
      <c r="D32" s="49"/>
      <c r="E32" s="49"/>
      <c r="F32" s="33" t="s">
        <v>54</v>
      </c>
      <c r="G32" s="49"/>
      <c r="H32" s="49"/>
      <c r="I32" s="49"/>
      <c r="J32" s="49"/>
      <c r="K32" s="49"/>
      <c r="L32" s="50">
        <v>0.14999999999999999</v>
      </c>
      <c r="M32" s="49"/>
      <c r="N32" s="49"/>
      <c r="O32" s="49"/>
      <c r="P32" s="49"/>
      <c r="Q32" s="49"/>
      <c r="R32" s="49"/>
      <c r="S32" s="49"/>
      <c r="T32" s="49"/>
      <c r="U32" s="49"/>
      <c r="V32" s="49"/>
      <c r="W32" s="51">
        <f>ROUND(BC54, 2)</f>
        <v>0</v>
      </c>
      <c r="X32" s="49"/>
      <c r="Y32" s="49"/>
      <c r="Z32" s="49"/>
      <c r="AA32" s="49"/>
      <c r="AB32" s="49"/>
      <c r="AC32" s="49"/>
      <c r="AD32" s="49"/>
      <c r="AE32" s="49"/>
      <c r="AF32" s="49"/>
      <c r="AG32" s="49"/>
      <c r="AH32" s="49"/>
      <c r="AI32" s="49"/>
      <c r="AJ32" s="49"/>
      <c r="AK32" s="51">
        <v>0</v>
      </c>
      <c r="AL32" s="49"/>
      <c r="AM32" s="49"/>
      <c r="AN32" s="49"/>
      <c r="AO32" s="49"/>
      <c r="AP32" s="49"/>
      <c r="AQ32" s="49"/>
      <c r="AR32" s="52"/>
      <c r="BE32" s="53"/>
    </row>
    <row r="33" hidden="1" s="3" customFormat="1" ht="14.4" customHeight="1">
      <c r="A33" s="3"/>
      <c r="B33" s="48"/>
      <c r="C33" s="49"/>
      <c r="D33" s="49"/>
      <c r="E33" s="49"/>
      <c r="F33" s="33" t="s">
        <v>55</v>
      </c>
      <c r="G33" s="49"/>
      <c r="H33" s="49"/>
      <c r="I33" s="49"/>
      <c r="J33" s="49"/>
      <c r="K33" s="49"/>
      <c r="L33" s="50">
        <v>0</v>
      </c>
      <c r="M33" s="49"/>
      <c r="N33" s="49"/>
      <c r="O33" s="49"/>
      <c r="P33" s="49"/>
      <c r="Q33" s="49"/>
      <c r="R33" s="49"/>
      <c r="S33" s="49"/>
      <c r="T33" s="49"/>
      <c r="U33" s="49"/>
      <c r="V33" s="49"/>
      <c r="W33" s="51">
        <f>ROUND(BD54, 2)</f>
        <v>0</v>
      </c>
      <c r="X33" s="49"/>
      <c r="Y33" s="49"/>
      <c r="Z33" s="49"/>
      <c r="AA33" s="49"/>
      <c r="AB33" s="49"/>
      <c r="AC33" s="49"/>
      <c r="AD33" s="49"/>
      <c r="AE33" s="49"/>
      <c r="AF33" s="49"/>
      <c r="AG33" s="49"/>
      <c r="AH33" s="49"/>
      <c r="AI33" s="49"/>
      <c r="AJ33" s="49"/>
      <c r="AK33" s="51">
        <v>0</v>
      </c>
      <c r="AL33" s="49"/>
      <c r="AM33" s="49"/>
      <c r="AN33" s="49"/>
      <c r="AO33" s="49"/>
      <c r="AP33" s="49"/>
      <c r="AQ33" s="49"/>
      <c r="AR33" s="52"/>
      <c r="BE33" s="3"/>
    </row>
    <row r="34" s="2" customFormat="1" ht="6.96" customHeight="1">
      <c r="A34" s="40"/>
      <c r="B34" s="41"/>
      <c r="C34" s="42"/>
      <c r="D34" s="42"/>
      <c r="E34" s="42"/>
      <c r="F34" s="42"/>
      <c r="G34" s="42"/>
      <c r="H34" s="42"/>
      <c r="I34" s="42"/>
      <c r="J34" s="42"/>
      <c r="K34" s="42"/>
      <c r="L34" s="42"/>
      <c r="M34" s="42"/>
      <c r="N34" s="42"/>
      <c r="O34" s="42"/>
      <c r="P34" s="42"/>
      <c r="Q34" s="42"/>
      <c r="R34" s="42"/>
      <c r="S34" s="42"/>
      <c r="T34" s="42"/>
      <c r="U34" s="42"/>
      <c r="V34" s="42"/>
      <c r="W34" s="42"/>
      <c r="X34" s="42"/>
      <c r="Y34" s="42"/>
      <c r="Z34" s="42"/>
      <c r="AA34" s="42"/>
      <c r="AB34" s="42"/>
      <c r="AC34" s="42"/>
      <c r="AD34" s="42"/>
      <c r="AE34" s="42"/>
      <c r="AF34" s="42"/>
      <c r="AG34" s="42"/>
      <c r="AH34" s="42"/>
      <c r="AI34" s="42"/>
      <c r="AJ34" s="42"/>
      <c r="AK34" s="42"/>
      <c r="AL34" s="42"/>
      <c r="AM34" s="42"/>
      <c r="AN34" s="42"/>
      <c r="AO34" s="42"/>
      <c r="AP34" s="42"/>
      <c r="AQ34" s="42"/>
      <c r="AR34" s="46"/>
      <c r="BE34" s="40"/>
    </row>
    <row r="35" s="2" customFormat="1" ht="25.92" customHeight="1">
      <c r="A35" s="40"/>
      <c r="B35" s="41"/>
      <c r="C35" s="55"/>
      <c r="D35" s="56" t="s">
        <v>56</v>
      </c>
      <c r="E35" s="57"/>
      <c r="F35" s="57"/>
      <c r="G35" s="57"/>
      <c r="H35" s="57"/>
      <c r="I35" s="57"/>
      <c r="J35" s="57"/>
      <c r="K35" s="57"/>
      <c r="L35" s="57"/>
      <c r="M35" s="57"/>
      <c r="N35" s="57"/>
      <c r="O35" s="57"/>
      <c r="P35" s="57"/>
      <c r="Q35" s="57"/>
      <c r="R35" s="57"/>
      <c r="S35" s="57"/>
      <c r="T35" s="58" t="s">
        <v>57</v>
      </c>
      <c r="U35" s="57"/>
      <c r="V35" s="57"/>
      <c r="W35" s="57"/>
      <c r="X35" s="59" t="s">
        <v>58</v>
      </c>
      <c r="Y35" s="57"/>
      <c r="Z35" s="57"/>
      <c r="AA35" s="57"/>
      <c r="AB35" s="57"/>
      <c r="AC35" s="57"/>
      <c r="AD35" s="57"/>
      <c r="AE35" s="57"/>
      <c r="AF35" s="57"/>
      <c r="AG35" s="57"/>
      <c r="AH35" s="57"/>
      <c r="AI35" s="57"/>
      <c r="AJ35" s="57"/>
      <c r="AK35" s="60">
        <f>SUM(AK26:AK33)</f>
        <v>0</v>
      </c>
      <c r="AL35" s="57"/>
      <c r="AM35" s="57"/>
      <c r="AN35" s="57"/>
      <c r="AO35" s="61"/>
      <c r="AP35" s="55"/>
      <c r="AQ35" s="55"/>
      <c r="AR35" s="46"/>
      <c r="BE35" s="40"/>
    </row>
    <row r="36" s="2" customFormat="1" ht="6.96" customHeight="1">
      <c r="A36" s="40"/>
      <c r="B36" s="41"/>
      <c r="C36" s="42"/>
      <c r="D36" s="42"/>
      <c r="E36" s="42"/>
      <c r="F36" s="42"/>
      <c r="G36" s="42"/>
      <c r="H36" s="42"/>
      <c r="I36" s="42"/>
      <c r="J36" s="42"/>
      <c r="K36" s="42"/>
      <c r="L36" s="42"/>
      <c r="M36" s="42"/>
      <c r="N36" s="42"/>
      <c r="O36" s="42"/>
      <c r="P36" s="42"/>
      <c r="Q36" s="42"/>
      <c r="R36" s="42"/>
      <c r="S36" s="42"/>
      <c r="T36" s="42"/>
      <c r="U36" s="42"/>
      <c r="V36" s="42"/>
      <c r="W36" s="42"/>
      <c r="X36" s="42"/>
      <c r="Y36" s="42"/>
      <c r="Z36" s="42"/>
      <c r="AA36" s="42"/>
      <c r="AB36" s="42"/>
      <c r="AC36" s="42"/>
      <c r="AD36" s="42"/>
      <c r="AE36" s="42"/>
      <c r="AF36" s="42"/>
      <c r="AG36" s="42"/>
      <c r="AH36" s="42"/>
      <c r="AI36" s="42"/>
      <c r="AJ36" s="42"/>
      <c r="AK36" s="42"/>
      <c r="AL36" s="42"/>
      <c r="AM36" s="42"/>
      <c r="AN36" s="42"/>
      <c r="AO36" s="42"/>
      <c r="AP36" s="42"/>
      <c r="AQ36" s="42"/>
      <c r="AR36" s="46"/>
      <c r="BE36" s="40"/>
    </row>
    <row r="37" s="2" customFormat="1" ht="6.96" customHeight="1">
      <c r="A37" s="40"/>
      <c r="B37" s="62"/>
      <c r="C37" s="63"/>
      <c r="D37" s="63"/>
      <c r="E37" s="63"/>
      <c r="F37" s="63"/>
      <c r="G37" s="63"/>
      <c r="H37" s="63"/>
      <c r="I37" s="63"/>
      <c r="J37" s="63"/>
      <c r="K37" s="63"/>
      <c r="L37" s="63"/>
      <c r="M37" s="63"/>
      <c r="N37" s="63"/>
      <c r="O37" s="63"/>
      <c r="P37" s="63"/>
      <c r="Q37" s="63"/>
      <c r="R37" s="63"/>
      <c r="S37" s="63"/>
      <c r="T37" s="63"/>
      <c r="U37" s="63"/>
      <c r="V37" s="63"/>
      <c r="W37" s="63"/>
      <c r="X37" s="63"/>
      <c r="Y37" s="63"/>
      <c r="Z37" s="63"/>
      <c r="AA37" s="63"/>
      <c r="AB37" s="63"/>
      <c r="AC37" s="63"/>
      <c r="AD37" s="63"/>
      <c r="AE37" s="63"/>
      <c r="AF37" s="63"/>
      <c r="AG37" s="63"/>
      <c r="AH37" s="63"/>
      <c r="AI37" s="63"/>
      <c r="AJ37" s="63"/>
      <c r="AK37" s="63"/>
      <c r="AL37" s="63"/>
      <c r="AM37" s="63"/>
      <c r="AN37" s="63"/>
      <c r="AO37" s="63"/>
      <c r="AP37" s="63"/>
      <c r="AQ37" s="63"/>
      <c r="AR37" s="46"/>
      <c r="BE37" s="40"/>
    </row>
    <row r="41" s="2" customFormat="1" ht="6.96" customHeight="1">
      <c r="A41" s="40"/>
      <c r="B41" s="64"/>
      <c r="C41" s="65"/>
      <c r="D41" s="65"/>
      <c r="E41" s="65"/>
      <c r="F41" s="65"/>
      <c r="G41" s="65"/>
      <c r="H41" s="65"/>
      <c r="I41" s="65"/>
      <c r="J41" s="65"/>
      <c r="K41" s="65"/>
      <c r="L41" s="65"/>
      <c r="M41" s="65"/>
      <c r="N41" s="65"/>
      <c r="O41" s="65"/>
      <c r="P41" s="65"/>
      <c r="Q41" s="65"/>
      <c r="R41" s="65"/>
      <c r="S41" s="65"/>
      <c r="T41" s="65"/>
      <c r="U41" s="65"/>
      <c r="V41" s="65"/>
      <c r="W41" s="65"/>
      <c r="X41" s="65"/>
      <c r="Y41" s="65"/>
      <c r="Z41" s="65"/>
      <c r="AA41" s="65"/>
      <c r="AB41" s="65"/>
      <c r="AC41" s="65"/>
      <c r="AD41" s="65"/>
      <c r="AE41" s="65"/>
      <c r="AF41" s="65"/>
      <c r="AG41" s="65"/>
      <c r="AH41" s="65"/>
      <c r="AI41" s="65"/>
      <c r="AJ41" s="65"/>
      <c r="AK41" s="65"/>
      <c r="AL41" s="65"/>
      <c r="AM41" s="65"/>
      <c r="AN41" s="65"/>
      <c r="AO41" s="65"/>
      <c r="AP41" s="65"/>
      <c r="AQ41" s="65"/>
      <c r="AR41" s="46"/>
      <c r="BE41" s="40"/>
    </row>
    <row r="42" s="2" customFormat="1" ht="24.96" customHeight="1">
      <c r="A42" s="40"/>
      <c r="B42" s="41"/>
      <c r="C42" s="24" t="s">
        <v>59</v>
      </c>
      <c r="D42" s="42"/>
      <c r="E42" s="42"/>
      <c r="F42" s="42"/>
      <c r="G42" s="42"/>
      <c r="H42" s="42"/>
      <c r="I42" s="42"/>
      <c r="J42" s="42"/>
      <c r="K42" s="42"/>
      <c r="L42" s="42"/>
      <c r="M42" s="42"/>
      <c r="N42" s="42"/>
      <c r="O42" s="42"/>
      <c r="P42" s="42"/>
      <c r="Q42" s="42"/>
      <c r="R42" s="42"/>
      <c r="S42" s="42"/>
      <c r="T42" s="42"/>
      <c r="U42" s="42"/>
      <c r="V42" s="42"/>
      <c r="W42" s="42"/>
      <c r="X42" s="42"/>
      <c r="Y42" s="42"/>
      <c r="Z42" s="42"/>
      <c r="AA42" s="42"/>
      <c r="AB42" s="42"/>
      <c r="AC42" s="42"/>
      <c r="AD42" s="42"/>
      <c r="AE42" s="42"/>
      <c r="AF42" s="42"/>
      <c r="AG42" s="42"/>
      <c r="AH42" s="42"/>
      <c r="AI42" s="42"/>
      <c r="AJ42" s="42"/>
      <c r="AK42" s="42"/>
      <c r="AL42" s="42"/>
      <c r="AM42" s="42"/>
      <c r="AN42" s="42"/>
      <c r="AO42" s="42"/>
      <c r="AP42" s="42"/>
      <c r="AQ42" s="42"/>
      <c r="AR42" s="46"/>
      <c r="BE42" s="40"/>
    </row>
    <row r="43" s="2" customFormat="1" ht="6.96" customHeight="1">
      <c r="A43" s="40"/>
      <c r="B43" s="41"/>
      <c r="C43" s="42"/>
      <c r="D43" s="42"/>
      <c r="E43" s="42"/>
      <c r="F43" s="42"/>
      <c r="G43" s="42"/>
      <c r="H43" s="42"/>
      <c r="I43" s="42"/>
      <c r="J43" s="42"/>
      <c r="K43" s="42"/>
      <c r="L43" s="42"/>
      <c r="M43" s="42"/>
      <c r="N43" s="42"/>
      <c r="O43" s="42"/>
      <c r="P43" s="42"/>
      <c r="Q43" s="42"/>
      <c r="R43" s="42"/>
      <c r="S43" s="42"/>
      <c r="T43" s="42"/>
      <c r="U43" s="42"/>
      <c r="V43" s="42"/>
      <c r="W43" s="42"/>
      <c r="X43" s="42"/>
      <c r="Y43" s="42"/>
      <c r="Z43" s="42"/>
      <c r="AA43" s="42"/>
      <c r="AB43" s="42"/>
      <c r="AC43" s="42"/>
      <c r="AD43" s="42"/>
      <c r="AE43" s="42"/>
      <c r="AF43" s="42"/>
      <c r="AG43" s="42"/>
      <c r="AH43" s="42"/>
      <c r="AI43" s="42"/>
      <c r="AJ43" s="42"/>
      <c r="AK43" s="42"/>
      <c r="AL43" s="42"/>
      <c r="AM43" s="42"/>
      <c r="AN43" s="42"/>
      <c r="AO43" s="42"/>
      <c r="AP43" s="42"/>
      <c r="AQ43" s="42"/>
      <c r="AR43" s="46"/>
      <c r="BE43" s="40"/>
    </row>
    <row r="44" s="4" customFormat="1" ht="12" customHeight="1">
      <c r="A44" s="4"/>
      <c r="B44" s="66"/>
      <c r="C44" s="33" t="s">
        <v>13</v>
      </c>
      <c r="D44" s="67"/>
      <c r="E44" s="67"/>
      <c r="F44" s="67"/>
      <c r="G44" s="67"/>
      <c r="H44" s="67"/>
      <c r="I44" s="67"/>
      <c r="J44" s="67"/>
      <c r="K44" s="67"/>
      <c r="L44" s="67" t="str">
        <f>K5</f>
        <v>65010037</v>
      </c>
      <c r="M44" s="67"/>
      <c r="N44" s="67"/>
      <c r="O44" s="67"/>
      <c r="P44" s="67"/>
      <c r="Q44" s="67"/>
      <c r="R44" s="67"/>
      <c r="S44" s="67"/>
      <c r="T44" s="67"/>
      <c r="U44" s="67"/>
      <c r="V44" s="67"/>
      <c r="W44" s="67"/>
      <c r="X44" s="67"/>
      <c r="Y44" s="67"/>
      <c r="Z44" s="67"/>
      <c r="AA44" s="67"/>
      <c r="AB44" s="67"/>
      <c r="AC44" s="67"/>
      <c r="AD44" s="67"/>
      <c r="AE44" s="67"/>
      <c r="AF44" s="67"/>
      <c r="AG44" s="67"/>
      <c r="AH44" s="67"/>
      <c r="AI44" s="67"/>
      <c r="AJ44" s="67"/>
      <c r="AK44" s="67"/>
      <c r="AL44" s="67"/>
      <c r="AM44" s="67"/>
      <c r="AN44" s="67"/>
      <c r="AO44" s="67"/>
      <c r="AP44" s="67"/>
      <c r="AQ44" s="67"/>
      <c r="AR44" s="68"/>
      <c r="BE44" s="4"/>
    </row>
    <row r="45" s="5" customFormat="1" ht="36.96" customHeight="1">
      <c r="A45" s="5"/>
      <c r="B45" s="69"/>
      <c r="C45" s="70" t="s">
        <v>16</v>
      </c>
      <c r="D45" s="71"/>
      <c r="E45" s="71"/>
      <c r="F45" s="71"/>
      <c r="G45" s="71"/>
      <c r="H45" s="71"/>
      <c r="I45" s="71"/>
      <c r="J45" s="71"/>
      <c r="K45" s="71"/>
      <c r="L45" s="72" t="str">
        <f>K6</f>
        <v>Oprava staničních kolejí č. 4 a 5 v žst Most n.n.-Změna č.1</v>
      </c>
      <c r="M45" s="71"/>
      <c r="N45" s="71"/>
      <c r="O45" s="71"/>
      <c r="P45" s="71"/>
      <c r="Q45" s="71"/>
      <c r="R45" s="71"/>
      <c r="S45" s="71"/>
      <c r="T45" s="71"/>
      <c r="U45" s="71"/>
      <c r="V45" s="71"/>
      <c r="W45" s="71"/>
      <c r="X45" s="71"/>
      <c r="Y45" s="71"/>
      <c r="Z45" s="71"/>
      <c r="AA45" s="71"/>
      <c r="AB45" s="71"/>
      <c r="AC45" s="71"/>
      <c r="AD45" s="71"/>
      <c r="AE45" s="71"/>
      <c r="AF45" s="71"/>
      <c r="AG45" s="71"/>
      <c r="AH45" s="71"/>
      <c r="AI45" s="71"/>
      <c r="AJ45" s="71"/>
      <c r="AK45" s="71"/>
      <c r="AL45" s="71"/>
      <c r="AM45" s="71"/>
      <c r="AN45" s="71"/>
      <c r="AO45" s="71"/>
      <c r="AP45" s="71"/>
      <c r="AQ45" s="71"/>
      <c r="AR45" s="73"/>
      <c r="BE45" s="5"/>
    </row>
    <row r="46" s="2" customFormat="1" ht="6.96" customHeight="1">
      <c r="A46" s="40"/>
      <c r="B46" s="41"/>
      <c r="C46" s="42"/>
      <c r="D46" s="42"/>
      <c r="E46" s="42"/>
      <c r="F46" s="42"/>
      <c r="G46" s="42"/>
      <c r="H46" s="42"/>
      <c r="I46" s="42"/>
      <c r="J46" s="42"/>
      <c r="K46" s="42"/>
      <c r="L46" s="42"/>
      <c r="M46" s="42"/>
      <c r="N46" s="42"/>
      <c r="O46" s="42"/>
      <c r="P46" s="42"/>
      <c r="Q46" s="42"/>
      <c r="R46" s="42"/>
      <c r="S46" s="42"/>
      <c r="T46" s="42"/>
      <c r="U46" s="42"/>
      <c r="V46" s="42"/>
      <c r="W46" s="42"/>
      <c r="X46" s="42"/>
      <c r="Y46" s="42"/>
      <c r="Z46" s="42"/>
      <c r="AA46" s="42"/>
      <c r="AB46" s="42"/>
      <c r="AC46" s="42"/>
      <c r="AD46" s="42"/>
      <c r="AE46" s="42"/>
      <c r="AF46" s="42"/>
      <c r="AG46" s="42"/>
      <c r="AH46" s="42"/>
      <c r="AI46" s="42"/>
      <c r="AJ46" s="42"/>
      <c r="AK46" s="42"/>
      <c r="AL46" s="42"/>
      <c r="AM46" s="42"/>
      <c r="AN46" s="42"/>
      <c r="AO46" s="42"/>
      <c r="AP46" s="42"/>
      <c r="AQ46" s="42"/>
      <c r="AR46" s="46"/>
      <c r="BE46" s="40"/>
    </row>
    <row r="47" s="2" customFormat="1" ht="12" customHeight="1">
      <c r="A47" s="40"/>
      <c r="B47" s="41"/>
      <c r="C47" s="33" t="s">
        <v>22</v>
      </c>
      <c r="D47" s="42"/>
      <c r="E47" s="42"/>
      <c r="F47" s="42"/>
      <c r="G47" s="42"/>
      <c r="H47" s="42"/>
      <c r="I47" s="42"/>
      <c r="J47" s="42"/>
      <c r="K47" s="42"/>
      <c r="L47" s="74" t="str">
        <f>IF(K8="","",K8)</f>
        <v>ŽST Most n.n.</v>
      </c>
      <c r="M47" s="42"/>
      <c r="N47" s="42"/>
      <c r="O47" s="42"/>
      <c r="P47" s="42"/>
      <c r="Q47" s="42"/>
      <c r="R47" s="42"/>
      <c r="S47" s="42"/>
      <c r="T47" s="42"/>
      <c r="U47" s="42"/>
      <c r="V47" s="42"/>
      <c r="W47" s="42"/>
      <c r="X47" s="42"/>
      <c r="Y47" s="42"/>
      <c r="Z47" s="42"/>
      <c r="AA47" s="42"/>
      <c r="AB47" s="42"/>
      <c r="AC47" s="42"/>
      <c r="AD47" s="42"/>
      <c r="AE47" s="42"/>
      <c r="AF47" s="42"/>
      <c r="AG47" s="42"/>
      <c r="AH47" s="42"/>
      <c r="AI47" s="33" t="s">
        <v>24</v>
      </c>
      <c r="AJ47" s="42"/>
      <c r="AK47" s="42"/>
      <c r="AL47" s="42"/>
      <c r="AM47" s="75" t="str">
        <f>IF(AN8= "","",AN8)</f>
        <v>5. 10. 2021</v>
      </c>
      <c r="AN47" s="75"/>
      <c r="AO47" s="42"/>
      <c r="AP47" s="42"/>
      <c r="AQ47" s="42"/>
      <c r="AR47" s="46"/>
      <c r="BE47" s="40"/>
    </row>
    <row r="48" s="2" customFormat="1" ht="6.96" customHeight="1">
      <c r="A48" s="40"/>
      <c r="B48" s="41"/>
      <c r="C48" s="42"/>
      <c r="D48" s="42"/>
      <c r="E48" s="42"/>
      <c r="F48" s="42"/>
      <c r="G48" s="42"/>
      <c r="H48" s="42"/>
      <c r="I48" s="42"/>
      <c r="J48" s="42"/>
      <c r="K48" s="42"/>
      <c r="L48" s="42"/>
      <c r="M48" s="42"/>
      <c r="N48" s="42"/>
      <c r="O48" s="42"/>
      <c r="P48" s="42"/>
      <c r="Q48" s="42"/>
      <c r="R48" s="42"/>
      <c r="S48" s="42"/>
      <c r="T48" s="42"/>
      <c r="U48" s="42"/>
      <c r="V48" s="42"/>
      <c r="W48" s="42"/>
      <c r="X48" s="42"/>
      <c r="Y48" s="42"/>
      <c r="Z48" s="42"/>
      <c r="AA48" s="42"/>
      <c r="AB48" s="42"/>
      <c r="AC48" s="42"/>
      <c r="AD48" s="42"/>
      <c r="AE48" s="42"/>
      <c r="AF48" s="42"/>
      <c r="AG48" s="42"/>
      <c r="AH48" s="42"/>
      <c r="AI48" s="42"/>
      <c r="AJ48" s="42"/>
      <c r="AK48" s="42"/>
      <c r="AL48" s="42"/>
      <c r="AM48" s="42"/>
      <c r="AN48" s="42"/>
      <c r="AO48" s="42"/>
      <c r="AP48" s="42"/>
      <c r="AQ48" s="42"/>
      <c r="AR48" s="46"/>
      <c r="BE48" s="40"/>
    </row>
    <row r="49" s="2" customFormat="1" ht="15.15" customHeight="1">
      <c r="A49" s="40"/>
      <c r="B49" s="41"/>
      <c r="C49" s="33" t="s">
        <v>30</v>
      </c>
      <c r="D49" s="42"/>
      <c r="E49" s="42"/>
      <c r="F49" s="42"/>
      <c r="G49" s="42"/>
      <c r="H49" s="42"/>
      <c r="I49" s="42"/>
      <c r="J49" s="42"/>
      <c r="K49" s="42"/>
      <c r="L49" s="67" t="str">
        <f>IF(E11= "","",E11)</f>
        <v>Správa železnic, státní organizace</v>
      </c>
      <c r="M49" s="42"/>
      <c r="N49" s="42"/>
      <c r="O49" s="42"/>
      <c r="P49" s="42"/>
      <c r="Q49" s="42"/>
      <c r="R49" s="42"/>
      <c r="S49" s="42"/>
      <c r="T49" s="42"/>
      <c r="U49" s="42"/>
      <c r="V49" s="42"/>
      <c r="W49" s="42"/>
      <c r="X49" s="42"/>
      <c r="Y49" s="42"/>
      <c r="Z49" s="42"/>
      <c r="AA49" s="42"/>
      <c r="AB49" s="42"/>
      <c r="AC49" s="42"/>
      <c r="AD49" s="42"/>
      <c r="AE49" s="42"/>
      <c r="AF49" s="42"/>
      <c r="AG49" s="42"/>
      <c r="AH49" s="42"/>
      <c r="AI49" s="33" t="s">
        <v>38</v>
      </c>
      <c r="AJ49" s="42"/>
      <c r="AK49" s="42"/>
      <c r="AL49" s="42"/>
      <c r="AM49" s="76" t="str">
        <f>IF(E17="","",E17)</f>
        <v xml:space="preserve"> </v>
      </c>
      <c r="AN49" s="67"/>
      <c r="AO49" s="67"/>
      <c r="AP49" s="67"/>
      <c r="AQ49" s="42"/>
      <c r="AR49" s="46"/>
      <c r="AS49" s="77" t="s">
        <v>60</v>
      </c>
      <c r="AT49" s="78"/>
      <c r="AU49" s="79"/>
      <c r="AV49" s="79"/>
      <c r="AW49" s="79"/>
      <c r="AX49" s="79"/>
      <c r="AY49" s="79"/>
      <c r="AZ49" s="79"/>
      <c r="BA49" s="79"/>
      <c r="BB49" s="79"/>
      <c r="BC49" s="79"/>
      <c r="BD49" s="80"/>
      <c r="BE49" s="40"/>
    </row>
    <row r="50" s="2" customFormat="1" ht="40.05" customHeight="1">
      <c r="A50" s="40"/>
      <c r="B50" s="41"/>
      <c r="C50" s="33" t="s">
        <v>36</v>
      </c>
      <c r="D50" s="42"/>
      <c r="E50" s="42"/>
      <c r="F50" s="42"/>
      <c r="G50" s="42"/>
      <c r="H50" s="42"/>
      <c r="I50" s="42"/>
      <c r="J50" s="42"/>
      <c r="K50" s="42"/>
      <c r="L50" s="67" t="str">
        <f>IF(E14= "Vyplň údaj","",E14)</f>
        <v/>
      </c>
      <c r="M50" s="42"/>
      <c r="N50" s="42"/>
      <c r="O50" s="42"/>
      <c r="P50" s="42"/>
      <c r="Q50" s="42"/>
      <c r="R50" s="42"/>
      <c r="S50" s="42"/>
      <c r="T50" s="42"/>
      <c r="U50" s="42"/>
      <c r="V50" s="42"/>
      <c r="W50" s="42"/>
      <c r="X50" s="42"/>
      <c r="Y50" s="42"/>
      <c r="Z50" s="42"/>
      <c r="AA50" s="42"/>
      <c r="AB50" s="42"/>
      <c r="AC50" s="42"/>
      <c r="AD50" s="42"/>
      <c r="AE50" s="42"/>
      <c r="AF50" s="42"/>
      <c r="AG50" s="42"/>
      <c r="AH50" s="42"/>
      <c r="AI50" s="33" t="s">
        <v>42</v>
      </c>
      <c r="AJ50" s="42"/>
      <c r="AK50" s="42"/>
      <c r="AL50" s="42"/>
      <c r="AM50" s="76" t="str">
        <f>IF(E20="","",E20)</f>
        <v>Ing.Horák, horak@spravazeleznic.cz, 602 155 923</v>
      </c>
      <c r="AN50" s="67"/>
      <c r="AO50" s="67"/>
      <c r="AP50" s="67"/>
      <c r="AQ50" s="42"/>
      <c r="AR50" s="46"/>
      <c r="AS50" s="81"/>
      <c r="AT50" s="82"/>
      <c r="AU50" s="83"/>
      <c r="AV50" s="83"/>
      <c r="AW50" s="83"/>
      <c r="AX50" s="83"/>
      <c r="AY50" s="83"/>
      <c r="AZ50" s="83"/>
      <c r="BA50" s="83"/>
      <c r="BB50" s="83"/>
      <c r="BC50" s="83"/>
      <c r="BD50" s="84"/>
      <c r="BE50" s="40"/>
    </row>
    <row r="51" s="2" customFormat="1" ht="10.8" customHeight="1">
      <c r="A51" s="40"/>
      <c r="B51" s="41"/>
      <c r="C51" s="42"/>
      <c r="D51" s="42"/>
      <c r="E51" s="42"/>
      <c r="F51" s="42"/>
      <c r="G51" s="42"/>
      <c r="H51" s="42"/>
      <c r="I51" s="42"/>
      <c r="J51" s="42"/>
      <c r="K51" s="42"/>
      <c r="L51" s="42"/>
      <c r="M51" s="42"/>
      <c r="N51" s="42"/>
      <c r="O51" s="42"/>
      <c r="P51" s="42"/>
      <c r="Q51" s="42"/>
      <c r="R51" s="42"/>
      <c r="S51" s="42"/>
      <c r="T51" s="42"/>
      <c r="U51" s="42"/>
      <c r="V51" s="42"/>
      <c r="W51" s="42"/>
      <c r="X51" s="42"/>
      <c r="Y51" s="42"/>
      <c r="Z51" s="42"/>
      <c r="AA51" s="42"/>
      <c r="AB51" s="42"/>
      <c r="AC51" s="42"/>
      <c r="AD51" s="42"/>
      <c r="AE51" s="42"/>
      <c r="AF51" s="42"/>
      <c r="AG51" s="42"/>
      <c r="AH51" s="42"/>
      <c r="AI51" s="42"/>
      <c r="AJ51" s="42"/>
      <c r="AK51" s="42"/>
      <c r="AL51" s="42"/>
      <c r="AM51" s="42"/>
      <c r="AN51" s="42"/>
      <c r="AO51" s="42"/>
      <c r="AP51" s="42"/>
      <c r="AQ51" s="42"/>
      <c r="AR51" s="46"/>
      <c r="AS51" s="85"/>
      <c r="AT51" s="86"/>
      <c r="AU51" s="87"/>
      <c r="AV51" s="87"/>
      <c r="AW51" s="87"/>
      <c r="AX51" s="87"/>
      <c r="AY51" s="87"/>
      <c r="AZ51" s="87"/>
      <c r="BA51" s="87"/>
      <c r="BB51" s="87"/>
      <c r="BC51" s="87"/>
      <c r="BD51" s="88"/>
      <c r="BE51" s="40"/>
    </row>
    <row r="52" s="2" customFormat="1" ht="29.28" customHeight="1">
      <c r="A52" s="40"/>
      <c r="B52" s="41"/>
      <c r="C52" s="89" t="s">
        <v>61</v>
      </c>
      <c r="D52" s="90"/>
      <c r="E52" s="90"/>
      <c r="F52" s="90"/>
      <c r="G52" s="90"/>
      <c r="H52" s="91"/>
      <c r="I52" s="92" t="s">
        <v>62</v>
      </c>
      <c r="J52" s="90"/>
      <c r="K52" s="90"/>
      <c r="L52" s="90"/>
      <c r="M52" s="90"/>
      <c r="N52" s="90"/>
      <c r="O52" s="90"/>
      <c r="P52" s="90"/>
      <c r="Q52" s="90"/>
      <c r="R52" s="90"/>
      <c r="S52" s="90"/>
      <c r="T52" s="90"/>
      <c r="U52" s="90"/>
      <c r="V52" s="90"/>
      <c r="W52" s="90"/>
      <c r="X52" s="90"/>
      <c r="Y52" s="90"/>
      <c r="Z52" s="90"/>
      <c r="AA52" s="90"/>
      <c r="AB52" s="90"/>
      <c r="AC52" s="90"/>
      <c r="AD52" s="90"/>
      <c r="AE52" s="90"/>
      <c r="AF52" s="90"/>
      <c r="AG52" s="93" t="s">
        <v>63</v>
      </c>
      <c r="AH52" s="90"/>
      <c r="AI52" s="90"/>
      <c r="AJ52" s="90"/>
      <c r="AK52" s="90"/>
      <c r="AL52" s="90"/>
      <c r="AM52" s="90"/>
      <c r="AN52" s="92" t="s">
        <v>64</v>
      </c>
      <c r="AO52" s="90"/>
      <c r="AP52" s="90"/>
      <c r="AQ52" s="94" t="s">
        <v>65</v>
      </c>
      <c r="AR52" s="46"/>
      <c r="AS52" s="95" t="s">
        <v>66</v>
      </c>
      <c r="AT52" s="96" t="s">
        <v>67</v>
      </c>
      <c r="AU52" s="96" t="s">
        <v>68</v>
      </c>
      <c r="AV52" s="96" t="s">
        <v>69</v>
      </c>
      <c r="AW52" s="96" t="s">
        <v>70</v>
      </c>
      <c r="AX52" s="96" t="s">
        <v>71</v>
      </c>
      <c r="AY52" s="96" t="s">
        <v>72</v>
      </c>
      <c r="AZ52" s="96" t="s">
        <v>73</v>
      </c>
      <c r="BA52" s="96" t="s">
        <v>74</v>
      </c>
      <c r="BB52" s="96" t="s">
        <v>75</v>
      </c>
      <c r="BC52" s="96" t="s">
        <v>76</v>
      </c>
      <c r="BD52" s="97" t="s">
        <v>77</v>
      </c>
      <c r="BE52" s="40"/>
    </row>
    <row r="53" s="2" customFormat="1" ht="10.8" customHeight="1">
      <c r="A53" s="40"/>
      <c r="B53" s="41"/>
      <c r="C53" s="42"/>
      <c r="D53" s="42"/>
      <c r="E53" s="42"/>
      <c r="F53" s="42"/>
      <c r="G53" s="42"/>
      <c r="H53" s="42"/>
      <c r="I53" s="42"/>
      <c r="J53" s="42"/>
      <c r="K53" s="42"/>
      <c r="L53" s="42"/>
      <c r="M53" s="42"/>
      <c r="N53" s="42"/>
      <c r="O53" s="42"/>
      <c r="P53" s="42"/>
      <c r="Q53" s="42"/>
      <c r="R53" s="42"/>
      <c r="S53" s="42"/>
      <c r="T53" s="42"/>
      <c r="U53" s="42"/>
      <c r="V53" s="42"/>
      <c r="W53" s="42"/>
      <c r="X53" s="42"/>
      <c r="Y53" s="42"/>
      <c r="Z53" s="42"/>
      <c r="AA53" s="42"/>
      <c r="AB53" s="42"/>
      <c r="AC53" s="42"/>
      <c r="AD53" s="42"/>
      <c r="AE53" s="42"/>
      <c r="AF53" s="42"/>
      <c r="AG53" s="42"/>
      <c r="AH53" s="42"/>
      <c r="AI53" s="42"/>
      <c r="AJ53" s="42"/>
      <c r="AK53" s="42"/>
      <c r="AL53" s="42"/>
      <c r="AM53" s="42"/>
      <c r="AN53" s="42"/>
      <c r="AO53" s="42"/>
      <c r="AP53" s="42"/>
      <c r="AQ53" s="42"/>
      <c r="AR53" s="46"/>
      <c r="AS53" s="98"/>
      <c r="AT53" s="99"/>
      <c r="AU53" s="99"/>
      <c r="AV53" s="99"/>
      <c r="AW53" s="99"/>
      <c r="AX53" s="99"/>
      <c r="AY53" s="99"/>
      <c r="AZ53" s="99"/>
      <c r="BA53" s="99"/>
      <c r="BB53" s="99"/>
      <c r="BC53" s="99"/>
      <c r="BD53" s="100"/>
      <c r="BE53" s="40"/>
    </row>
    <row r="54" s="6" customFormat="1" ht="32.4" customHeight="1">
      <c r="A54" s="6"/>
      <c r="B54" s="101"/>
      <c r="C54" s="102" t="s">
        <v>78</v>
      </c>
      <c r="D54" s="103"/>
      <c r="E54" s="103"/>
      <c r="F54" s="103"/>
      <c r="G54" s="103"/>
      <c r="H54" s="103"/>
      <c r="I54" s="103"/>
      <c r="J54" s="103"/>
      <c r="K54" s="103"/>
      <c r="L54" s="103"/>
      <c r="M54" s="103"/>
      <c r="N54" s="103"/>
      <c r="O54" s="103"/>
      <c r="P54" s="103"/>
      <c r="Q54" s="103"/>
      <c r="R54" s="103"/>
      <c r="S54" s="103"/>
      <c r="T54" s="103"/>
      <c r="U54" s="103"/>
      <c r="V54" s="103"/>
      <c r="W54" s="103"/>
      <c r="X54" s="103"/>
      <c r="Y54" s="103"/>
      <c r="Z54" s="103"/>
      <c r="AA54" s="103"/>
      <c r="AB54" s="103"/>
      <c r="AC54" s="103"/>
      <c r="AD54" s="103"/>
      <c r="AE54" s="103"/>
      <c r="AF54" s="103"/>
      <c r="AG54" s="104">
        <f>ROUND(AG55+AG63+AG65,2)</f>
        <v>0</v>
      </c>
      <c r="AH54" s="104"/>
      <c r="AI54" s="104"/>
      <c r="AJ54" s="104"/>
      <c r="AK54" s="104"/>
      <c r="AL54" s="104"/>
      <c r="AM54" s="104"/>
      <c r="AN54" s="105">
        <f>SUM(AG54,AT54)</f>
        <v>0</v>
      </c>
      <c r="AO54" s="105"/>
      <c r="AP54" s="105"/>
      <c r="AQ54" s="106" t="s">
        <v>39</v>
      </c>
      <c r="AR54" s="107"/>
      <c r="AS54" s="108">
        <f>ROUND(AS55+AS63+AS65,2)</f>
        <v>0</v>
      </c>
      <c r="AT54" s="109">
        <f>ROUND(SUM(AV54:AW54),2)</f>
        <v>0</v>
      </c>
      <c r="AU54" s="110">
        <f>ROUND(AU55+AU63+AU65,5)</f>
        <v>0</v>
      </c>
      <c r="AV54" s="109">
        <f>ROUND(AZ54*L29,2)</f>
        <v>0</v>
      </c>
      <c r="AW54" s="109">
        <f>ROUND(BA54*L30,2)</f>
        <v>0</v>
      </c>
      <c r="AX54" s="109">
        <f>ROUND(BB54*L29,2)</f>
        <v>0</v>
      </c>
      <c r="AY54" s="109">
        <f>ROUND(BC54*L30,2)</f>
        <v>0</v>
      </c>
      <c r="AZ54" s="109">
        <f>ROUND(AZ55+AZ63+AZ65,2)</f>
        <v>0</v>
      </c>
      <c r="BA54" s="109">
        <f>ROUND(BA55+BA63+BA65,2)</f>
        <v>0</v>
      </c>
      <c r="BB54" s="109">
        <f>ROUND(BB55+BB63+BB65,2)</f>
        <v>0</v>
      </c>
      <c r="BC54" s="109">
        <f>ROUND(BC55+BC63+BC65,2)</f>
        <v>0</v>
      </c>
      <c r="BD54" s="111">
        <f>ROUND(BD55+BD63+BD65,2)</f>
        <v>0</v>
      </c>
      <c r="BE54" s="6"/>
      <c r="BS54" s="112" t="s">
        <v>79</v>
      </c>
      <c r="BT54" s="112" t="s">
        <v>80</v>
      </c>
      <c r="BU54" s="113" t="s">
        <v>81</v>
      </c>
      <c r="BV54" s="112" t="s">
        <v>82</v>
      </c>
      <c r="BW54" s="112" t="s">
        <v>5</v>
      </c>
      <c r="BX54" s="112" t="s">
        <v>83</v>
      </c>
      <c r="CL54" s="112" t="s">
        <v>19</v>
      </c>
    </row>
    <row r="55" s="7" customFormat="1" ht="16.5" customHeight="1">
      <c r="A55" s="7"/>
      <c r="B55" s="114"/>
      <c r="C55" s="115"/>
      <c r="D55" s="116" t="s">
        <v>84</v>
      </c>
      <c r="E55" s="116"/>
      <c r="F55" s="116"/>
      <c r="G55" s="116"/>
      <c r="H55" s="116"/>
      <c r="I55" s="117"/>
      <c r="J55" s="116" t="s">
        <v>85</v>
      </c>
      <c r="K55" s="116"/>
      <c r="L55" s="116"/>
      <c r="M55" s="116"/>
      <c r="N55" s="116"/>
      <c r="O55" s="116"/>
      <c r="P55" s="116"/>
      <c r="Q55" s="116"/>
      <c r="R55" s="116"/>
      <c r="S55" s="116"/>
      <c r="T55" s="116"/>
      <c r="U55" s="116"/>
      <c r="V55" s="116"/>
      <c r="W55" s="116"/>
      <c r="X55" s="116"/>
      <c r="Y55" s="116"/>
      <c r="Z55" s="116"/>
      <c r="AA55" s="116"/>
      <c r="AB55" s="116"/>
      <c r="AC55" s="116"/>
      <c r="AD55" s="116"/>
      <c r="AE55" s="116"/>
      <c r="AF55" s="116"/>
      <c r="AG55" s="118">
        <f>ROUND(SUM(AG56:AG62),2)</f>
        <v>0</v>
      </c>
      <c r="AH55" s="117"/>
      <c r="AI55" s="117"/>
      <c r="AJ55" s="117"/>
      <c r="AK55" s="117"/>
      <c r="AL55" s="117"/>
      <c r="AM55" s="117"/>
      <c r="AN55" s="119">
        <f>SUM(AG55,AT55)</f>
        <v>0</v>
      </c>
      <c r="AO55" s="117"/>
      <c r="AP55" s="117"/>
      <c r="AQ55" s="120" t="s">
        <v>86</v>
      </c>
      <c r="AR55" s="121"/>
      <c r="AS55" s="122">
        <f>ROUND(SUM(AS56:AS62),2)</f>
        <v>0</v>
      </c>
      <c r="AT55" s="123">
        <f>ROUND(SUM(AV55:AW55),2)</f>
        <v>0</v>
      </c>
      <c r="AU55" s="124">
        <f>ROUND(SUM(AU56:AU62),5)</f>
        <v>0</v>
      </c>
      <c r="AV55" s="123">
        <f>ROUND(AZ55*L29,2)</f>
        <v>0</v>
      </c>
      <c r="AW55" s="123">
        <f>ROUND(BA55*L30,2)</f>
        <v>0</v>
      </c>
      <c r="AX55" s="123">
        <f>ROUND(BB55*L29,2)</f>
        <v>0</v>
      </c>
      <c r="AY55" s="123">
        <f>ROUND(BC55*L30,2)</f>
        <v>0</v>
      </c>
      <c r="AZ55" s="123">
        <f>ROUND(SUM(AZ56:AZ62),2)</f>
        <v>0</v>
      </c>
      <c r="BA55" s="123">
        <f>ROUND(SUM(BA56:BA62),2)</f>
        <v>0</v>
      </c>
      <c r="BB55" s="123">
        <f>ROUND(SUM(BB56:BB62),2)</f>
        <v>0</v>
      </c>
      <c r="BC55" s="123">
        <f>ROUND(SUM(BC56:BC62),2)</f>
        <v>0</v>
      </c>
      <c r="BD55" s="125">
        <f>ROUND(SUM(BD56:BD62),2)</f>
        <v>0</v>
      </c>
      <c r="BE55" s="7"/>
      <c r="BS55" s="126" t="s">
        <v>79</v>
      </c>
      <c r="BT55" s="126" t="s">
        <v>87</v>
      </c>
      <c r="BU55" s="126" t="s">
        <v>81</v>
      </c>
      <c r="BV55" s="126" t="s">
        <v>82</v>
      </c>
      <c r="BW55" s="126" t="s">
        <v>88</v>
      </c>
      <c r="BX55" s="126" t="s">
        <v>5</v>
      </c>
      <c r="CL55" s="126" t="s">
        <v>39</v>
      </c>
      <c r="CM55" s="126" t="s">
        <v>89</v>
      </c>
    </row>
    <row r="56" s="4" customFormat="1" ht="16.5" customHeight="1">
      <c r="A56" s="127" t="s">
        <v>90</v>
      </c>
      <c r="B56" s="66"/>
      <c r="C56" s="128"/>
      <c r="D56" s="128"/>
      <c r="E56" s="129" t="s">
        <v>91</v>
      </c>
      <c r="F56" s="129"/>
      <c r="G56" s="129"/>
      <c r="H56" s="129"/>
      <c r="I56" s="129"/>
      <c r="J56" s="128"/>
      <c r="K56" s="129" t="s">
        <v>92</v>
      </c>
      <c r="L56" s="129"/>
      <c r="M56" s="129"/>
      <c r="N56" s="129"/>
      <c r="O56" s="129"/>
      <c r="P56" s="129"/>
      <c r="Q56" s="129"/>
      <c r="R56" s="129"/>
      <c r="S56" s="129"/>
      <c r="T56" s="129"/>
      <c r="U56" s="129"/>
      <c r="V56" s="129"/>
      <c r="W56" s="129"/>
      <c r="X56" s="129"/>
      <c r="Y56" s="129"/>
      <c r="Z56" s="129"/>
      <c r="AA56" s="129"/>
      <c r="AB56" s="129"/>
      <c r="AC56" s="129"/>
      <c r="AD56" s="129"/>
      <c r="AE56" s="129"/>
      <c r="AF56" s="129"/>
      <c r="AG56" s="130">
        <f>'Č11 - 4.SK ŽST Most nové ...'!J32</f>
        <v>0</v>
      </c>
      <c r="AH56" s="128"/>
      <c r="AI56" s="128"/>
      <c r="AJ56" s="128"/>
      <c r="AK56" s="128"/>
      <c r="AL56" s="128"/>
      <c r="AM56" s="128"/>
      <c r="AN56" s="130">
        <f>SUM(AG56,AT56)</f>
        <v>0</v>
      </c>
      <c r="AO56" s="128"/>
      <c r="AP56" s="128"/>
      <c r="AQ56" s="131" t="s">
        <v>93</v>
      </c>
      <c r="AR56" s="68"/>
      <c r="AS56" s="132">
        <v>0</v>
      </c>
      <c r="AT56" s="133">
        <f>ROUND(SUM(AV56:AW56),2)</f>
        <v>0</v>
      </c>
      <c r="AU56" s="134">
        <f>'Č11 - 4.SK ŽST Most nové ...'!P88</f>
        <v>0</v>
      </c>
      <c r="AV56" s="133">
        <f>'Č11 - 4.SK ŽST Most nové ...'!J35</f>
        <v>0</v>
      </c>
      <c r="AW56" s="133">
        <f>'Č11 - 4.SK ŽST Most nové ...'!J36</f>
        <v>0</v>
      </c>
      <c r="AX56" s="133">
        <f>'Č11 - 4.SK ŽST Most nové ...'!J37</f>
        <v>0</v>
      </c>
      <c r="AY56" s="133">
        <f>'Č11 - 4.SK ŽST Most nové ...'!J38</f>
        <v>0</v>
      </c>
      <c r="AZ56" s="133">
        <f>'Č11 - 4.SK ŽST Most nové ...'!F35</f>
        <v>0</v>
      </c>
      <c r="BA56" s="133">
        <f>'Č11 - 4.SK ŽST Most nové ...'!F36</f>
        <v>0</v>
      </c>
      <c r="BB56" s="133">
        <f>'Č11 - 4.SK ŽST Most nové ...'!F37</f>
        <v>0</v>
      </c>
      <c r="BC56" s="133">
        <f>'Č11 - 4.SK ŽST Most nové ...'!F38</f>
        <v>0</v>
      </c>
      <c r="BD56" s="135">
        <f>'Č11 - 4.SK ŽST Most nové ...'!F39</f>
        <v>0</v>
      </c>
      <c r="BE56" s="4"/>
      <c r="BT56" s="136" t="s">
        <v>89</v>
      </c>
      <c r="BV56" s="136" t="s">
        <v>82</v>
      </c>
      <c r="BW56" s="136" t="s">
        <v>94</v>
      </c>
      <c r="BX56" s="136" t="s">
        <v>88</v>
      </c>
      <c r="CL56" s="136" t="s">
        <v>39</v>
      </c>
    </row>
    <row r="57" s="4" customFormat="1" ht="16.5" customHeight="1">
      <c r="A57" s="127" t="s">
        <v>90</v>
      </c>
      <c r="B57" s="66"/>
      <c r="C57" s="128"/>
      <c r="D57" s="128"/>
      <c r="E57" s="129" t="s">
        <v>95</v>
      </c>
      <c r="F57" s="129"/>
      <c r="G57" s="129"/>
      <c r="H57" s="129"/>
      <c r="I57" s="129"/>
      <c r="J57" s="128"/>
      <c r="K57" s="129" t="s">
        <v>96</v>
      </c>
      <c r="L57" s="129"/>
      <c r="M57" s="129"/>
      <c r="N57" s="129"/>
      <c r="O57" s="129"/>
      <c r="P57" s="129"/>
      <c r="Q57" s="129"/>
      <c r="R57" s="129"/>
      <c r="S57" s="129"/>
      <c r="T57" s="129"/>
      <c r="U57" s="129"/>
      <c r="V57" s="129"/>
      <c r="W57" s="129"/>
      <c r="X57" s="129"/>
      <c r="Y57" s="129"/>
      <c r="Z57" s="129"/>
      <c r="AA57" s="129"/>
      <c r="AB57" s="129"/>
      <c r="AC57" s="129"/>
      <c r="AD57" s="129"/>
      <c r="AE57" s="129"/>
      <c r="AF57" s="129"/>
      <c r="AG57" s="130">
        <f>'Č12 - 5.SK ŽST Most nové ...'!J32</f>
        <v>0</v>
      </c>
      <c r="AH57" s="128"/>
      <c r="AI57" s="128"/>
      <c r="AJ57" s="128"/>
      <c r="AK57" s="128"/>
      <c r="AL57" s="128"/>
      <c r="AM57" s="128"/>
      <c r="AN57" s="130">
        <f>SUM(AG57,AT57)</f>
        <v>0</v>
      </c>
      <c r="AO57" s="128"/>
      <c r="AP57" s="128"/>
      <c r="AQ57" s="131" t="s">
        <v>93</v>
      </c>
      <c r="AR57" s="68"/>
      <c r="AS57" s="132">
        <v>0</v>
      </c>
      <c r="AT57" s="133">
        <f>ROUND(SUM(AV57:AW57),2)</f>
        <v>0</v>
      </c>
      <c r="AU57" s="134">
        <f>'Č12 - 5.SK ŽST Most nové ...'!P87</f>
        <v>0</v>
      </c>
      <c r="AV57" s="133">
        <f>'Č12 - 5.SK ŽST Most nové ...'!J35</f>
        <v>0</v>
      </c>
      <c r="AW57" s="133">
        <f>'Č12 - 5.SK ŽST Most nové ...'!J36</f>
        <v>0</v>
      </c>
      <c r="AX57" s="133">
        <f>'Č12 - 5.SK ŽST Most nové ...'!J37</f>
        <v>0</v>
      </c>
      <c r="AY57" s="133">
        <f>'Č12 - 5.SK ŽST Most nové ...'!J38</f>
        <v>0</v>
      </c>
      <c r="AZ57" s="133">
        <f>'Č12 - 5.SK ŽST Most nové ...'!F35</f>
        <v>0</v>
      </c>
      <c r="BA57" s="133">
        <f>'Č12 - 5.SK ŽST Most nové ...'!F36</f>
        <v>0</v>
      </c>
      <c r="BB57" s="133">
        <f>'Č12 - 5.SK ŽST Most nové ...'!F37</f>
        <v>0</v>
      </c>
      <c r="BC57" s="133">
        <f>'Č12 - 5.SK ŽST Most nové ...'!F38</f>
        <v>0</v>
      </c>
      <c r="BD57" s="135">
        <f>'Č12 - 5.SK ŽST Most nové ...'!F39</f>
        <v>0</v>
      </c>
      <c r="BE57" s="4"/>
      <c r="BT57" s="136" t="s">
        <v>89</v>
      </c>
      <c r="BV57" s="136" t="s">
        <v>82</v>
      </c>
      <c r="BW57" s="136" t="s">
        <v>97</v>
      </c>
      <c r="BX57" s="136" t="s">
        <v>88</v>
      </c>
      <c r="CL57" s="136" t="s">
        <v>39</v>
      </c>
    </row>
    <row r="58" s="4" customFormat="1" ht="23.25" customHeight="1">
      <c r="A58" s="127" t="s">
        <v>90</v>
      </c>
      <c r="B58" s="66"/>
      <c r="C58" s="128"/>
      <c r="D58" s="128"/>
      <c r="E58" s="129" t="s">
        <v>98</v>
      </c>
      <c r="F58" s="129"/>
      <c r="G58" s="129"/>
      <c r="H58" s="129"/>
      <c r="I58" s="129"/>
      <c r="J58" s="128"/>
      <c r="K58" s="129" t="s">
        <v>99</v>
      </c>
      <c r="L58" s="129"/>
      <c r="M58" s="129"/>
      <c r="N58" s="129"/>
      <c r="O58" s="129"/>
      <c r="P58" s="129"/>
      <c r="Q58" s="129"/>
      <c r="R58" s="129"/>
      <c r="S58" s="129"/>
      <c r="T58" s="129"/>
      <c r="U58" s="129"/>
      <c r="V58" s="129"/>
      <c r="W58" s="129"/>
      <c r="X58" s="129"/>
      <c r="Y58" s="129"/>
      <c r="Z58" s="129"/>
      <c r="AA58" s="129"/>
      <c r="AB58" s="129"/>
      <c r="AC58" s="129"/>
      <c r="AD58" s="129"/>
      <c r="AE58" s="129"/>
      <c r="AF58" s="129"/>
      <c r="AG58" s="130">
        <f>'Č13 - Výhybka č. 14  ŽST ...'!J32</f>
        <v>0</v>
      </c>
      <c r="AH58" s="128"/>
      <c r="AI58" s="128"/>
      <c r="AJ58" s="128"/>
      <c r="AK58" s="128"/>
      <c r="AL58" s="128"/>
      <c r="AM58" s="128"/>
      <c r="AN58" s="130">
        <f>SUM(AG58,AT58)</f>
        <v>0</v>
      </c>
      <c r="AO58" s="128"/>
      <c r="AP58" s="128"/>
      <c r="AQ58" s="131" t="s">
        <v>93</v>
      </c>
      <c r="AR58" s="68"/>
      <c r="AS58" s="132">
        <v>0</v>
      </c>
      <c r="AT58" s="133">
        <f>ROUND(SUM(AV58:AW58),2)</f>
        <v>0</v>
      </c>
      <c r="AU58" s="134">
        <f>'Č13 - Výhybka č. 14  ŽST ...'!P87</f>
        <v>0</v>
      </c>
      <c r="AV58" s="133">
        <f>'Č13 - Výhybka č. 14  ŽST ...'!J35</f>
        <v>0</v>
      </c>
      <c r="AW58" s="133">
        <f>'Č13 - Výhybka č. 14  ŽST ...'!J36</f>
        <v>0</v>
      </c>
      <c r="AX58" s="133">
        <f>'Č13 - Výhybka č. 14  ŽST ...'!J37</f>
        <v>0</v>
      </c>
      <c r="AY58" s="133">
        <f>'Č13 - Výhybka č. 14  ŽST ...'!J38</f>
        <v>0</v>
      </c>
      <c r="AZ58" s="133">
        <f>'Č13 - Výhybka č. 14  ŽST ...'!F35</f>
        <v>0</v>
      </c>
      <c r="BA58" s="133">
        <f>'Č13 - Výhybka č. 14  ŽST ...'!F36</f>
        <v>0</v>
      </c>
      <c r="BB58" s="133">
        <f>'Č13 - Výhybka č. 14  ŽST ...'!F37</f>
        <v>0</v>
      </c>
      <c r="BC58" s="133">
        <f>'Č13 - Výhybka č. 14  ŽST ...'!F38</f>
        <v>0</v>
      </c>
      <c r="BD58" s="135">
        <f>'Č13 - Výhybka č. 14  ŽST ...'!F39</f>
        <v>0</v>
      </c>
      <c r="BE58" s="4"/>
      <c r="BT58" s="136" t="s">
        <v>89</v>
      </c>
      <c r="BV58" s="136" t="s">
        <v>82</v>
      </c>
      <c r="BW58" s="136" t="s">
        <v>100</v>
      </c>
      <c r="BX58" s="136" t="s">
        <v>88</v>
      </c>
      <c r="CL58" s="136" t="s">
        <v>39</v>
      </c>
    </row>
    <row r="59" s="4" customFormat="1" ht="16.5" customHeight="1">
      <c r="A59" s="127" t="s">
        <v>90</v>
      </c>
      <c r="B59" s="66"/>
      <c r="C59" s="128"/>
      <c r="D59" s="128"/>
      <c r="E59" s="129" t="s">
        <v>101</v>
      </c>
      <c r="F59" s="129"/>
      <c r="G59" s="129"/>
      <c r="H59" s="129"/>
      <c r="I59" s="129"/>
      <c r="J59" s="128"/>
      <c r="K59" s="129" t="s">
        <v>102</v>
      </c>
      <c r="L59" s="129"/>
      <c r="M59" s="129"/>
      <c r="N59" s="129"/>
      <c r="O59" s="129"/>
      <c r="P59" s="129"/>
      <c r="Q59" s="129"/>
      <c r="R59" s="129"/>
      <c r="S59" s="129"/>
      <c r="T59" s="129"/>
      <c r="U59" s="129"/>
      <c r="V59" s="129"/>
      <c r="W59" s="129"/>
      <c r="X59" s="129"/>
      <c r="Y59" s="129"/>
      <c r="Z59" s="129"/>
      <c r="AA59" s="129"/>
      <c r="AB59" s="129"/>
      <c r="AC59" s="129"/>
      <c r="AD59" s="129"/>
      <c r="AE59" s="129"/>
      <c r="AF59" s="129"/>
      <c r="AG59" s="130">
        <f>'Č14 - Výhybka č. 78  ŽST ...'!J32</f>
        <v>0</v>
      </c>
      <c r="AH59" s="128"/>
      <c r="AI59" s="128"/>
      <c r="AJ59" s="128"/>
      <c r="AK59" s="128"/>
      <c r="AL59" s="128"/>
      <c r="AM59" s="128"/>
      <c r="AN59" s="130">
        <f>SUM(AG59,AT59)</f>
        <v>0</v>
      </c>
      <c r="AO59" s="128"/>
      <c r="AP59" s="128"/>
      <c r="AQ59" s="131" t="s">
        <v>93</v>
      </c>
      <c r="AR59" s="68"/>
      <c r="AS59" s="132">
        <v>0</v>
      </c>
      <c r="AT59" s="133">
        <f>ROUND(SUM(AV59:AW59),2)</f>
        <v>0</v>
      </c>
      <c r="AU59" s="134">
        <f>'Č14 - Výhybka č. 78  ŽST ...'!P87</f>
        <v>0</v>
      </c>
      <c r="AV59" s="133">
        <f>'Č14 - Výhybka č. 78  ŽST ...'!J35</f>
        <v>0</v>
      </c>
      <c r="AW59" s="133">
        <f>'Č14 - Výhybka č. 78  ŽST ...'!J36</f>
        <v>0</v>
      </c>
      <c r="AX59" s="133">
        <f>'Č14 - Výhybka č. 78  ŽST ...'!J37</f>
        <v>0</v>
      </c>
      <c r="AY59" s="133">
        <f>'Č14 - Výhybka č. 78  ŽST ...'!J38</f>
        <v>0</v>
      </c>
      <c r="AZ59" s="133">
        <f>'Č14 - Výhybka č. 78  ŽST ...'!F35</f>
        <v>0</v>
      </c>
      <c r="BA59" s="133">
        <f>'Č14 - Výhybka č. 78  ŽST ...'!F36</f>
        <v>0</v>
      </c>
      <c r="BB59" s="133">
        <f>'Č14 - Výhybka č. 78  ŽST ...'!F37</f>
        <v>0</v>
      </c>
      <c r="BC59" s="133">
        <f>'Č14 - Výhybka č. 78  ŽST ...'!F38</f>
        <v>0</v>
      </c>
      <c r="BD59" s="135">
        <f>'Č14 - Výhybka č. 78  ŽST ...'!F39</f>
        <v>0</v>
      </c>
      <c r="BE59" s="4"/>
      <c r="BT59" s="136" t="s">
        <v>89</v>
      </c>
      <c r="BV59" s="136" t="s">
        <v>82</v>
      </c>
      <c r="BW59" s="136" t="s">
        <v>103</v>
      </c>
      <c r="BX59" s="136" t="s">
        <v>88</v>
      </c>
      <c r="CL59" s="136" t="s">
        <v>39</v>
      </c>
    </row>
    <row r="60" s="4" customFormat="1" ht="16.5" customHeight="1">
      <c r="A60" s="127" t="s">
        <v>90</v>
      </c>
      <c r="B60" s="66"/>
      <c r="C60" s="128"/>
      <c r="D60" s="128"/>
      <c r="E60" s="129" t="s">
        <v>104</v>
      </c>
      <c r="F60" s="129"/>
      <c r="G60" s="129"/>
      <c r="H60" s="129"/>
      <c r="I60" s="129"/>
      <c r="J60" s="128"/>
      <c r="K60" s="129" t="s">
        <v>105</v>
      </c>
      <c r="L60" s="129"/>
      <c r="M60" s="129"/>
      <c r="N60" s="129"/>
      <c r="O60" s="129"/>
      <c r="P60" s="129"/>
      <c r="Q60" s="129"/>
      <c r="R60" s="129"/>
      <c r="S60" s="129"/>
      <c r="T60" s="129"/>
      <c r="U60" s="129"/>
      <c r="V60" s="129"/>
      <c r="W60" s="129"/>
      <c r="X60" s="129"/>
      <c r="Y60" s="129"/>
      <c r="Z60" s="129"/>
      <c r="AA60" s="129"/>
      <c r="AB60" s="129"/>
      <c r="AC60" s="129"/>
      <c r="AD60" s="129"/>
      <c r="AE60" s="129"/>
      <c r="AF60" s="129"/>
      <c r="AG60" s="130">
        <f>'Č15 - Výhybka č. 79  ŽST ...'!J32</f>
        <v>0</v>
      </c>
      <c r="AH60" s="128"/>
      <c r="AI60" s="128"/>
      <c r="AJ60" s="128"/>
      <c r="AK60" s="128"/>
      <c r="AL60" s="128"/>
      <c r="AM60" s="128"/>
      <c r="AN60" s="130">
        <f>SUM(AG60,AT60)</f>
        <v>0</v>
      </c>
      <c r="AO60" s="128"/>
      <c r="AP60" s="128"/>
      <c r="AQ60" s="131" t="s">
        <v>93</v>
      </c>
      <c r="AR60" s="68"/>
      <c r="AS60" s="132">
        <v>0</v>
      </c>
      <c r="AT60" s="133">
        <f>ROUND(SUM(AV60:AW60),2)</f>
        <v>0</v>
      </c>
      <c r="AU60" s="134">
        <f>'Č15 - Výhybka č. 79  ŽST ...'!P87</f>
        <v>0</v>
      </c>
      <c r="AV60" s="133">
        <f>'Č15 - Výhybka č. 79  ŽST ...'!J35</f>
        <v>0</v>
      </c>
      <c r="AW60" s="133">
        <f>'Č15 - Výhybka č. 79  ŽST ...'!J36</f>
        <v>0</v>
      </c>
      <c r="AX60" s="133">
        <f>'Č15 - Výhybka č. 79  ŽST ...'!J37</f>
        <v>0</v>
      </c>
      <c r="AY60" s="133">
        <f>'Č15 - Výhybka č. 79  ŽST ...'!J38</f>
        <v>0</v>
      </c>
      <c r="AZ60" s="133">
        <f>'Č15 - Výhybka č. 79  ŽST ...'!F35</f>
        <v>0</v>
      </c>
      <c r="BA60" s="133">
        <f>'Č15 - Výhybka č. 79  ŽST ...'!F36</f>
        <v>0</v>
      </c>
      <c r="BB60" s="133">
        <f>'Č15 - Výhybka č. 79  ŽST ...'!F37</f>
        <v>0</v>
      </c>
      <c r="BC60" s="133">
        <f>'Č15 - Výhybka č. 79  ŽST ...'!F38</f>
        <v>0</v>
      </c>
      <c r="BD60" s="135">
        <f>'Č15 - Výhybka č. 79  ŽST ...'!F39</f>
        <v>0</v>
      </c>
      <c r="BE60" s="4"/>
      <c r="BT60" s="136" t="s">
        <v>89</v>
      </c>
      <c r="BV60" s="136" t="s">
        <v>82</v>
      </c>
      <c r="BW60" s="136" t="s">
        <v>106</v>
      </c>
      <c r="BX60" s="136" t="s">
        <v>88</v>
      </c>
      <c r="CL60" s="136" t="s">
        <v>39</v>
      </c>
    </row>
    <row r="61" s="4" customFormat="1" ht="16.5" customHeight="1">
      <c r="A61" s="127" t="s">
        <v>90</v>
      </c>
      <c r="B61" s="66"/>
      <c r="C61" s="128"/>
      <c r="D61" s="128"/>
      <c r="E61" s="129" t="s">
        <v>107</v>
      </c>
      <c r="F61" s="129"/>
      <c r="G61" s="129"/>
      <c r="H61" s="129"/>
      <c r="I61" s="129"/>
      <c r="J61" s="128"/>
      <c r="K61" s="129" t="s">
        <v>108</v>
      </c>
      <c r="L61" s="129"/>
      <c r="M61" s="129"/>
      <c r="N61" s="129"/>
      <c r="O61" s="129"/>
      <c r="P61" s="129"/>
      <c r="Q61" s="129"/>
      <c r="R61" s="129"/>
      <c r="S61" s="129"/>
      <c r="T61" s="129"/>
      <c r="U61" s="129"/>
      <c r="V61" s="129"/>
      <c r="W61" s="129"/>
      <c r="X61" s="129"/>
      <c r="Y61" s="129"/>
      <c r="Z61" s="129"/>
      <c r="AA61" s="129"/>
      <c r="AB61" s="129"/>
      <c r="AC61" s="129"/>
      <c r="AD61" s="129"/>
      <c r="AE61" s="129"/>
      <c r="AF61" s="129"/>
      <c r="AG61" s="130">
        <f>'Č17 - Práce na zařízení SSZT'!J32</f>
        <v>0</v>
      </c>
      <c r="AH61" s="128"/>
      <c r="AI61" s="128"/>
      <c r="AJ61" s="128"/>
      <c r="AK61" s="128"/>
      <c r="AL61" s="128"/>
      <c r="AM61" s="128"/>
      <c r="AN61" s="130">
        <f>SUM(AG61,AT61)</f>
        <v>0</v>
      </c>
      <c r="AO61" s="128"/>
      <c r="AP61" s="128"/>
      <c r="AQ61" s="131" t="s">
        <v>93</v>
      </c>
      <c r="AR61" s="68"/>
      <c r="AS61" s="132">
        <v>0</v>
      </c>
      <c r="AT61" s="133">
        <f>ROUND(SUM(AV61:AW61),2)</f>
        <v>0</v>
      </c>
      <c r="AU61" s="134">
        <f>'Č17 - Práce na zařízení SSZT'!P86</f>
        <v>0</v>
      </c>
      <c r="AV61" s="133">
        <f>'Č17 - Práce na zařízení SSZT'!J35</f>
        <v>0</v>
      </c>
      <c r="AW61" s="133">
        <f>'Č17 - Práce na zařízení SSZT'!J36</f>
        <v>0</v>
      </c>
      <c r="AX61" s="133">
        <f>'Č17 - Práce na zařízení SSZT'!J37</f>
        <v>0</v>
      </c>
      <c r="AY61" s="133">
        <f>'Č17 - Práce na zařízení SSZT'!J38</f>
        <v>0</v>
      </c>
      <c r="AZ61" s="133">
        <f>'Č17 - Práce na zařízení SSZT'!F35</f>
        <v>0</v>
      </c>
      <c r="BA61" s="133">
        <f>'Č17 - Práce na zařízení SSZT'!F36</f>
        <v>0</v>
      </c>
      <c r="BB61" s="133">
        <f>'Č17 - Práce na zařízení SSZT'!F37</f>
        <v>0</v>
      </c>
      <c r="BC61" s="133">
        <f>'Č17 - Práce na zařízení SSZT'!F38</f>
        <v>0</v>
      </c>
      <c r="BD61" s="135">
        <f>'Č17 - Práce na zařízení SSZT'!F39</f>
        <v>0</v>
      </c>
      <c r="BE61" s="4"/>
      <c r="BT61" s="136" t="s">
        <v>89</v>
      </c>
      <c r="BV61" s="136" t="s">
        <v>82</v>
      </c>
      <c r="BW61" s="136" t="s">
        <v>109</v>
      </c>
      <c r="BX61" s="136" t="s">
        <v>88</v>
      </c>
      <c r="CL61" s="136" t="s">
        <v>39</v>
      </c>
    </row>
    <row r="62" s="4" customFormat="1" ht="16.5" customHeight="1">
      <c r="A62" s="127" t="s">
        <v>90</v>
      </c>
      <c r="B62" s="66"/>
      <c r="C62" s="128"/>
      <c r="D62" s="128"/>
      <c r="E62" s="129" t="s">
        <v>110</v>
      </c>
      <c r="F62" s="129"/>
      <c r="G62" s="129"/>
      <c r="H62" s="129"/>
      <c r="I62" s="129"/>
      <c r="J62" s="128"/>
      <c r="K62" s="129" t="s">
        <v>111</v>
      </c>
      <c r="L62" s="129"/>
      <c r="M62" s="129"/>
      <c r="N62" s="129"/>
      <c r="O62" s="129"/>
      <c r="P62" s="129"/>
      <c r="Q62" s="129"/>
      <c r="R62" s="129"/>
      <c r="S62" s="129"/>
      <c r="T62" s="129"/>
      <c r="U62" s="129"/>
      <c r="V62" s="129"/>
      <c r="W62" s="129"/>
      <c r="X62" s="129"/>
      <c r="Y62" s="129"/>
      <c r="Z62" s="129"/>
      <c r="AA62" s="129"/>
      <c r="AB62" s="129"/>
      <c r="AC62" s="129"/>
      <c r="AD62" s="129"/>
      <c r="AE62" s="129"/>
      <c r="AF62" s="129"/>
      <c r="AG62" s="130">
        <f>'Č16 -  Oprava trakčního v...'!J32</f>
        <v>0</v>
      </c>
      <c r="AH62" s="128"/>
      <c r="AI62" s="128"/>
      <c r="AJ62" s="128"/>
      <c r="AK62" s="128"/>
      <c r="AL62" s="128"/>
      <c r="AM62" s="128"/>
      <c r="AN62" s="130">
        <f>SUM(AG62,AT62)</f>
        <v>0</v>
      </c>
      <c r="AO62" s="128"/>
      <c r="AP62" s="128"/>
      <c r="AQ62" s="131" t="s">
        <v>93</v>
      </c>
      <c r="AR62" s="68"/>
      <c r="AS62" s="132">
        <v>0</v>
      </c>
      <c r="AT62" s="133">
        <f>ROUND(SUM(AV62:AW62),2)</f>
        <v>0</v>
      </c>
      <c r="AU62" s="134">
        <f>'Č16 -  Oprava trakčního v...'!P86</f>
        <v>0</v>
      </c>
      <c r="AV62" s="133">
        <f>'Č16 -  Oprava trakčního v...'!J35</f>
        <v>0</v>
      </c>
      <c r="AW62" s="133">
        <f>'Č16 -  Oprava trakčního v...'!J36</f>
        <v>0</v>
      </c>
      <c r="AX62" s="133">
        <f>'Č16 -  Oprava trakčního v...'!J37</f>
        <v>0</v>
      </c>
      <c r="AY62" s="133">
        <f>'Č16 -  Oprava trakčního v...'!J38</f>
        <v>0</v>
      </c>
      <c r="AZ62" s="133">
        <f>'Č16 -  Oprava trakčního v...'!F35</f>
        <v>0</v>
      </c>
      <c r="BA62" s="133">
        <f>'Č16 -  Oprava trakčního v...'!F36</f>
        <v>0</v>
      </c>
      <c r="BB62" s="133">
        <f>'Č16 -  Oprava trakčního v...'!F37</f>
        <v>0</v>
      </c>
      <c r="BC62" s="133">
        <f>'Č16 -  Oprava trakčního v...'!F38</f>
        <v>0</v>
      </c>
      <c r="BD62" s="135">
        <f>'Č16 -  Oprava trakčního v...'!F39</f>
        <v>0</v>
      </c>
      <c r="BE62" s="4"/>
      <c r="BT62" s="136" t="s">
        <v>89</v>
      </c>
      <c r="BV62" s="136" t="s">
        <v>82</v>
      </c>
      <c r="BW62" s="136" t="s">
        <v>112</v>
      </c>
      <c r="BX62" s="136" t="s">
        <v>88</v>
      </c>
      <c r="CL62" s="136" t="s">
        <v>39</v>
      </c>
    </row>
    <row r="63" s="7" customFormat="1" ht="16.5" customHeight="1">
      <c r="A63" s="7"/>
      <c r="B63" s="114"/>
      <c r="C63" s="115"/>
      <c r="D63" s="116" t="s">
        <v>113</v>
      </c>
      <c r="E63" s="116"/>
      <c r="F63" s="116"/>
      <c r="G63" s="116"/>
      <c r="H63" s="116"/>
      <c r="I63" s="117"/>
      <c r="J63" s="116" t="s">
        <v>114</v>
      </c>
      <c r="K63" s="116"/>
      <c r="L63" s="116"/>
      <c r="M63" s="116"/>
      <c r="N63" s="116"/>
      <c r="O63" s="116"/>
      <c r="P63" s="116"/>
      <c r="Q63" s="116"/>
      <c r="R63" s="116"/>
      <c r="S63" s="116"/>
      <c r="T63" s="116"/>
      <c r="U63" s="116"/>
      <c r="V63" s="116"/>
      <c r="W63" s="116"/>
      <c r="X63" s="116"/>
      <c r="Y63" s="116"/>
      <c r="Z63" s="116"/>
      <c r="AA63" s="116"/>
      <c r="AB63" s="116"/>
      <c r="AC63" s="116"/>
      <c r="AD63" s="116"/>
      <c r="AE63" s="116"/>
      <c r="AF63" s="116"/>
      <c r="AG63" s="118">
        <f>ROUND(AG64,2)</f>
        <v>0</v>
      </c>
      <c r="AH63" s="117"/>
      <c r="AI63" s="117"/>
      <c r="AJ63" s="117"/>
      <c r="AK63" s="117"/>
      <c r="AL63" s="117"/>
      <c r="AM63" s="117"/>
      <c r="AN63" s="119">
        <f>SUM(AG63,AT63)</f>
        <v>0</v>
      </c>
      <c r="AO63" s="117"/>
      <c r="AP63" s="117"/>
      <c r="AQ63" s="120" t="s">
        <v>86</v>
      </c>
      <c r="AR63" s="121"/>
      <c r="AS63" s="122">
        <f>ROUND(AS64,2)</f>
        <v>0</v>
      </c>
      <c r="AT63" s="123">
        <f>ROUND(SUM(AV63:AW63),2)</f>
        <v>0</v>
      </c>
      <c r="AU63" s="124">
        <f>ROUND(AU64,5)</f>
        <v>0</v>
      </c>
      <c r="AV63" s="123">
        <f>ROUND(AZ63*L29,2)</f>
        <v>0</v>
      </c>
      <c r="AW63" s="123">
        <f>ROUND(BA63*L30,2)</f>
        <v>0</v>
      </c>
      <c r="AX63" s="123">
        <f>ROUND(BB63*L29,2)</f>
        <v>0</v>
      </c>
      <c r="AY63" s="123">
        <f>ROUND(BC63*L30,2)</f>
        <v>0</v>
      </c>
      <c r="AZ63" s="123">
        <f>ROUND(AZ64,2)</f>
        <v>0</v>
      </c>
      <c r="BA63" s="123">
        <f>ROUND(BA64,2)</f>
        <v>0</v>
      </c>
      <c r="BB63" s="123">
        <f>ROUND(BB64,2)</f>
        <v>0</v>
      </c>
      <c r="BC63" s="123">
        <f>ROUND(BC64,2)</f>
        <v>0</v>
      </c>
      <c r="BD63" s="125">
        <f>ROUND(BD64,2)</f>
        <v>0</v>
      </c>
      <c r="BE63" s="7"/>
      <c r="BS63" s="126" t="s">
        <v>79</v>
      </c>
      <c r="BT63" s="126" t="s">
        <v>87</v>
      </c>
      <c r="BU63" s="126" t="s">
        <v>81</v>
      </c>
      <c r="BV63" s="126" t="s">
        <v>82</v>
      </c>
      <c r="BW63" s="126" t="s">
        <v>115</v>
      </c>
      <c r="BX63" s="126" t="s">
        <v>5</v>
      </c>
      <c r="CL63" s="126" t="s">
        <v>116</v>
      </c>
      <c r="CM63" s="126" t="s">
        <v>89</v>
      </c>
    </row>
    <row r="64" s="4" customFormat="1" ht="16.5" customHeight="1">
      <c r="A64" s="127" t="s">
        <v>90</v>
      </c>
      <c r="B64" s="66"/>
      <c r="C64" s="128"/>
      <c r="D64" s="128"/>
      <c r="E64" s="129" t="s">
        <v>117</v>
      </c>
      <c r="F64" s="129"/>
      <c r="G64" s="129"/>
      <c r="H64" s="129"/>
      <c r="I64" s="129"/>
      <c r="J64" s="128"/>
      <c r="K64" s="129" t="s">
        <v>118</v>
      </c>
      <c r="L64" s="129"/>
      <c r="M64" s="129"/>
      <c r="N64" s="129"/>
      <c r="O64" s="129"/>
      <c r="P64" s="129"/>
      <c r="Q64" s="129"/>
      <c r="R64" s="129"/>
      <c r="S64" s="129"/>
      <c r="T64" s="129"/>
      <c r="U64" s="129"/>
      <c r="V64" s="129"/>
      <c r="W64" s="129"/>
      <c r="X64" s="129"/>
      <c r="Y64" s="129"/>
      <c r="Z64" s="129"/>
      <c r="AA64" s="129"/>
      <c r="AB64" s="129"/>
      <c r="AC64" s="129"/>
      <c r="AD64" s="129"/>
      <c r="AE64" s="129"/>
      <c r="AF64" s="129"/>
      <c r="AG64" s="130">
        <f>'Č21 - Vedlejší rozpočtové...'!J32</f>
        <v>0</v>
      </c>
      <c r="AH64" s="128"/>
      <c r="AI64" s="128"/>
      <c r="AJ64" s="128"/>
      <c r="AK64" s="128"/>
      <c r="AL64" s="128"/>
      <c r="AM64" s="128"/>
      <c r="AN64" s="130">
        <f>SUM(AG64,AT64)</f>
        <v>0</v>
      </c>
      <c r="AO64" s="128"/>
      <c r="AP64" s="128"/>
      <c r="AQ64" s="131" t="s">
        <v>93</v>
      </c>
      <c r="AR64" s="68"/>
      <c r="AS64" s="132">
        <v>0</v>
      </c>
      <c r="AT64" s="133">
        <f>ROUND(SUM(AV64:AW64),2)</f>
        <v>0</v>
      </c>
      <c r="AU64" s="134">
        <f>'Č21 - Vedlejší rozpočtové...'!P86</f>
        <v>0</v>
      </c>
      <c r="AV64" s="133">
        <f>'Č21 - Vedlejší rozpočtové...'!J35</f>
        <v>0</v>
      </c>
      <c r="AW64" s="133">
        <f>'Č21 - Vedlejší rozpočtové...'!J36</f>
        <v>0</v>
      </c>
      <c r="AX64" s="133">
        <f>'Č21 - Vedlejší rozpočtové...'!J37</f>
        <v>0</v>
      </c>
      <c r="AY64" s="133">
        <f>'Č21 - Vedlejší rozpočtové...'!J38</f>
        <v>0</v>
      </c>
      <c r="AZ64" s="133">
        <f>'Č21 - Vedlejší rozpočtové...'!F35</f>
        <v>0</v>
      </c>
      <c r="BA64" s="133">
        <f>'Č21 - Vedlejší rozpočtové...'!F36</f>
        <v>0</v>
      </c>
      <c r="BB64" s="133">
        <f>'Č21 - Vedlejší rozpočtové...'!F37</f>
        <v>0</v>
      </c>
      <c r="BC64" s="133">
        <f>'Č21 - Vedlejší rozpočtové...'!F38</f>
        <v>0</v>
      </c>
      <c r="BD64" s="135">
        <f>'Č21 - Vedlejší rozpočtové...'!F39</f>
        <v>0</v>
      </c>
      <c r="BE64" s="4"/>
      <c r="BT64" s="136" t="s">
        <v>89</v>
      </c>
      <c r="BV64" s="136" t="s">
        <v>82</v>
      </c>
      <c r="BW64" s="136" t="s">
        <v>119</v>
      </c>
      <c r="BX64" s="136" t="s">
        <v>115</v>
      </c>
      <c r="CL64" s="136" t="s">
        <v>39</v>
      </c>
    </row>
    <row r="65" s="7" customFormat="1" ht="24.75" customHeight="1">
      <c r="A65" s="7"/>
      <c r="B65" s="114"/>
      <c r="C65" s="115"/>
      <c r="D65" s="116" t="s">
        <v>120</v>
      </c>
      <c r="E65" s="116"/>
      <c r="F65" s="116"/>
      <c r="G65" s="116"/>
      <c r="H65" s="116"/>
      <c r="I65" s="117"/>
      <c r="J65" s="116" t="s">
        <v>121</v>
      </c>
      <c r="K65" s="116"/>
      <c r="L65" s="116"/>
      <c r="M65" s="116"/>
      <c r="N65" s="116"/>
      <c r="O65" s="116"/>
      <c r="P65" s="116"/>
      <c r="Q65" s="116"/>
      <c r="R65" s="116"/>
      <c r="S65" s="116"/>
      <c r="T65" s="116"/>
      <c r="U65" s="116"/>
      <c r="V65" s="116"/>
      <c r="W65" s="116"/>
      <c r="X65" s="116"/>
      <c r="Y65" s="116"/>
      <c r="Z65" s="116"/>
      <c r="AA65" s="116"/>
      <c r="AB65" s="116"/>
      <c r="AC65" s="116"/>
      <c r="AD65" s="116"/>
      <c r="AE65" s="116"/>
      <c r="AF65" s="116"/>
      <c r="AG65" s="118">
        <f>ROUND(SUM(AG66:AG70),2)</f>
        <v>0</v>
      </c>
      <c r="AH65" s="117"/>
      <c r="AI65" s="117"/>
      <c r="AJ65" s="117"/>
      <c r="AK65" s="117"/>
      <c r="AL65" s="117"/>
      <c r="AM65" s="117"/>
      <c r="AN65" s="119">
        <f>SUM(AG65,AT65)</f>
        <v>0</v>
      </c>
      <c r="AO65" s="117"/>
      <c r="AP65" s="117"/>
      <c r="AQ65" s="120" t="s">
        <v>86</v>
      </c>
      <c r="AR65" s="121"/>
      <c r="AS65" s="122">
        <f>ROUND(SUM(AS66:AS70),2)</f>
        <v>0</v>
      </c>
      <c r="AT65" s="123">
        <f>ROUND(SUM(AV65:AW65),2)</f>
        <v>0</v>
      </c>
      <c r="AU65" s="124">
        <f>ROUND(SUM(AU66:AU70),5)</f>
        <v>0</v>
      </c>
      <c r="AV65" s="123">
        <f>ROUND(AZ65*L29,2)</f>
        <v>0</v>
      </c>
      <c r="AW65" s="123">
        <f>ROUND(BA65*L30,2)</f>
        <v>0</v>
      </c>
      <c r="AX65" s="123">
        <f>ROUND(BB65*L29,2)</f>
        <v>0</v>
      </c>
      <c r="AY65" s="123">
        <f>ROUND(BC65*L30,2)</f>
        <v>0</v>
      </c>
      <c r="AZ65" s="123">
        <f>ROUND(SUM(AZ66:AZ70),2)</f>
        <v>0</v>
      </c>
      <c r="BA65" s="123">
        <f>ROUND(SUM(BA66:BA70),2)</f>
        <v>0</v>
      </c>
      <c r="BB65" s="123">
        <f>ROUND(SUM(BB66:BB70),2)</f>
        <v>0</v>
      </c>
      <c r="BC65" s="123">
        <f>ROUND(SUM(BC66:BC70),2)</f>
        <v>0</v>
      </c>
      <c r="BD65" s="125">
        <f>ROUND(SUM(BD66:BD70),2)</f>
        <v>0</v>
      </c>
      <c r="BE65" s="7"/>
      <c r="BS65" s="126" t="s">
        <v>79</v>
      </c>
      <c r="BT65" s="126" t="s">
        <v>87</v>
      </c>
      <c r="BU65" s="126" t="s">
        <v>81</v>
      </c>
      <c r="BV65" s="126" t="s">
        <v>82</v>
      </c>
      <c r="BW65" s="126" t="s">
        <v>122</v>
      </c>
      <c r="BX65" s="126" t="s">
        <v>5</v>
      </c>
      <c r="CL65" s="126" t="s">
        <v>39</v>
      </c>
      <c r="CM65" s="126" t="s">
        <v>89</v>
      </c>
    </row>
    <row r="66" s="4" customFormat="1" ht="16.5" customHeight="1">
      <c r="A66" s="127" t="s">
        <v>90</v>
      </c>
      <c r="B66" s="66"/>
      <c r="C66" s="128"/>
      <c r="D66" s="128"/>
      <c r="E66" s="129" t="s">
        <v>123</v>
      </c>
      <c r="F66" s="129"/>
      <c r="G66" s="129"/>
      <c r="H66" s="129"/>
      <c r="I66" s="129"/>
      <c r="J66" s="128"/>
      <c r="K66" s="129" t="s">
        <v>124</v>
      </c>
      <c r="L66" s="129"/>
      <c r="M66" s="129"/>
      <c r="N66" s="129"/>
      <c r="O66" s="129"/>
      <c r="P66" s="129"/>
      <c r="Q66" s="129"/>
      <c r="R66" s="129"/>
      <c r="S66" s="129"/>
      <c r="T66" s="129"/>
      <c r="U66" s="129"/>
      <c r="V66" s="129"/>
      <c r="W66" s="129"/>
      <c r="X66" s="129"/>
      <c r="Y66" s="129"/>
      <c r="Z66" s="129"/>
      <c r="AA66" s="129"/>
      <c r="AB66" s="129"/>
      <c r="AC66" s="129"/>
      <c r="AD66" s="129"/>
      <c r="AE66" s="129"/>
      <c r="AF66" s="129"/>
      <c r="AG66" s="130">
        <f>'Č91 - Materiál 4.SK'!J32</f>
        <v>0</v>
      </c>
      <c r="AH66" s="128"/>
      <c r="AI66" s="128"/>
      <c r="AJ66" s="128"/>
      <c r="AK66" s="128"/>
      <c r="AL66" s="128"/>
      <c r="AM66" s="128"/>
      <c r="AN66" s="130">
        <f>SUM(AG66,AT66)</f>
        <v>0</v>
      </c>
      <c r="AO66" s="128"/>
      <c r="AP66" s="128"/>
      <c r="AQ66" s="131" t="s">
        <v>93</v>
      </c>
      <c r="AR66" s="68"/>
      <c r="AS66" s="132">
        <v>0</v>
      </c>
      <c r="AT66" s="133">
        <f>ROUND(SUM(AV66:AW66),2)</f>
        <v>0</v>
      </c>
      <c r="AU66" s="134">
        <f>'Č91 - Materiál 4.SK'!P86</f>
        <v>0</v>
      </c>
      <c r="AV66" s="133">
        <f>'Č91 - Materiál 4.SK'!J35</f>
        <v>0</v>
      </c>
      <c r="AW66" s="133">
        <f>'Č91 - Materiál 4.SK'!J36</f>
        <v>0</v>
      </c>
      <c r="AX66" s="133">
        <f>'Č91 - Materiál 4.SK'!J37</f>
        <v>0</v>
      </c>
      <c r="AY66" s="133">
        <f>'Č91 - Materiál 4.SK'!J38</f>
        <v>0</v>
      </c>
      <c r="AZ66" s="133">
        <f>'Č91 - Materiál 4.SK'!F35</f>
        <v>0</v>
      </c>
      <c r="BA66" s="133">
        <f>'Č91 - Materiál 4.SK'!F36</f>
        <v>0</v>
      </c>
      <c r="BB66" s="133">
        <f>'Č91 - Materiál 4.SK'!F37</f>
        <v>0</v>
      </c>
      <c r="BC66" s="133">
        <f>'Č91 - Materiál 4.SK'!F38</f>
        <v>0</v>
      </c>
      <c r="BD66" s="135">
        <f>'Č91 - Materiál 4.SK'!F39</f>
        <v>0</v>
      </c>
      <c r="BE66" s="4"/>
      <c r="BT66" s="136" t="s">
        <v>89</v>
      </c>
      <c r="BV66" s="136" t="s">
        <v>82</v>
      </c>
      <c r="BW66" s="136" t="s">
        <v>125</v>
      </c>
      <c r="BX66" s="136" t="s">
        <v>122</v>
      </c>
      <c r="CL66" s="136" t="s">
        <v>39</v>
      </c>
    </row>
    <row r="67" s="4" customFormat="1" ht="16.5" customHeight="1">
      <c r="A67" s="127" t="s">
        <v>90</v>
      </c>
      <c r="B67" s="66"/>
      <c r="C67" s="128"/>
      <c r="D67" s="128"/>
      <c r="E67" s="129" t="s">
        <v>126</v>
      </c>
      <c r="F67" s="129"/>
      <c r="G67" s="129"/>
      <c r="H67" s="129"/>
      <c r="I67" s="129"/>
      <c r="J67" s="128"/>
      <c r="K67" s="129" t="s">
        <v>127</v>
      </c>
      <c r="L67" s="129"/>
      <c r="M67" s="129"/>
      <c r="N67" s="129"/>
      <c r="O67" s="129"/>
      <c r="P67" s="129"/>
      <c r="Q67" s="129"/>
      <c r="R67" s="129"/>
      <c r="S67" s="129"/>
      <c r="T67" s="129"/>
      <c r="U67" s="129"/>
      <c r="V67" s="129"/>
      <c r="W67" s="129"/>
      <c r="X67" s="129"/>
      <c r="Y67" s="129"/>
      <c r="Z67" s="129"/>
      <c r="AA67" s="129"/>
      <c r="AB67" s="129"/>
      <c r="AC67" s="129"/>
      <c r="AD67" s="129"/>
      <c r="AE67" s="129"/>
      <c r="AF67" s="129"/>
      <c r="AG67" s="130">
        <f>'Č92 - Materiál 5.SK'!J32</f>
        <v>0</v>
      </c>
      <c r="AH67" s="128"/>
      <c r="AI67" s="128"/>
      <c r="AJ67" s="128"/>
      <c r="AK67" s="128"/>
      <c r="AL67" s="128"/>
      <c r="AM67" s="128"/>
      <c r="AN67" s="130">
        <f>SUM(AG67,AT67)</f>
        <v>0</v>
      </c>
      <c r="AO67" s="128"/>
      <c r="AP67" s="128"/>
      <c r="AQ67" s="131" t="s">
        <v>93</v>
      </c>
      <c r="AR67" s="68"/>
      <c r="AS67" s="132">
        <v>0</v>
      </c>
      <c r="AT67" s="133">
        <f>ROUND(SUM(AV67:AW67),2)</f>
        <v>0</v>
      </c>
      <c r="AU67" s="134">
        <f>'Č92 - Materiál 5.SK'!P86</f>
        <v>0</v>
      </c>
      <c r="AV67" s="133">
        <f>'Č92 - Materiál 5.SK'!J35</f>
        <v>0</v>
      </c>
      <c r="AW67" s="133">
        <f>'Č92 - Materiál 5.SK'!J36</f>
        <v>0</v>
      </c>
      <c r="AX67" s="133">
        <f>'Č92 - Materiál 5.SK'!J37</f>
        <v>0</v>
      </c>
      <c r="AY67" s="133">
        <f>'Č92 - Materiál 5.SK'!J38</f>
        <v>0</v>
      </c>
      <c r="AZ67" s="133">
        <f>'Č92 - Materiál 5.SK'!F35</f>
        <v>0</v>
      </c>
      <c r="BA67" s="133">
        <f>'Č92 - Materiál 5.SK'!F36</f>
        <v>0</v>
      </c>
      <c r="BB67" s="133">
        <f>'Č92 - Materiál 5.SK'!F37</f>
        <v>0</v>
      </c>
      <c r="BC67" s="133">
        <f>'Č92 - Materiál 5.SK'!F38</f>
        <v>0</v>
      </c>
      <c r="BD67" s="135">
        <f>'Č92 - Materiál 5.SK'!F39</f>
        <v>0</v>
      </c>
      <c r="BE67" s="4"/>
      <c r="BT67" s="136" t="s">
        <v>89</v>
      </c>
      <c r="BV67" s="136" t="s">
        <v>82</v>
      </c>
      <c r="BW67" s="136" t="s">
        <v>128</v>
      </c>
      <c r="BX67" s="136" t="s">
        <v>122</v>
      </c>
      <c r="CL67" s="136" t="s">
        <v>39</v>
      </c>
    </row>
    <row r="68" s="4" customFormat="1" ht="16.5" customHeight="1">
      <c r="A68" s="127" t="s">
        <v>90</v>
      </c>
      <c r="B68" s="66"/>
      <c r="C68" s="128"/>
      <c r="D68" s="128"/>
      <c r="E68" s="129" t="s">
        <v>129</v>
      </c>
      <c r="F68" s="129"/>
      <c r="G68" s="129"/>
      <c r="H68" s="129"/>
      <c r="I68" s="129"/>
      <c r="J68" s="128"/>
      <c r="K68" s="129" t="s">
        <v>130</v>
      </c>
      <c r="L68" s="129"/>
      <c r="M68" s="129"/>
      <c r="N68" s="129"/>
      <c r="O68" s="129"/>
      <c r="P68" s="129"/>
      <c r="Q68" s="129"/>
      <c r="R68" s="129"/>
      <c r="S68" s="129"/>
      <c r="T68" s="129"/>
      <c r="U68" s="129"/>
      <c r="V68" s="129"/>
      <c r="W68" s="129"/>
      <c r="X68" s="129"/>
      <c r="Y68" s="129"/>
      <c r="Z68" s="129"/>
      <c r="AA68" s="129"/>
      <c r="AB68" s="129"/>
      <c r="AC68" s="129"/>
      <c r="AD68" s="129"/>
      <c r="AE68" s="129"/>
      <c r="AF68" s="129"/>
      <c r="AG68" s="130">
        <f>'Č93 - Materiál výhybka č. 14'!J32</f>
        <v>0</v>
      </c>
      <c r="AH68" s="128"/>
      <c r="AI68" s="128"/>
      <c r="AJ68" s="128"/>
      <c r="AK68" s="128"/>
      <c r="AL68" s="128"/>
      <c r="AM68" s="128"/>
      <c r="AN68" s="130">
        <f>SUM(AG68,AT68)</f>
        <v>0</v>
      </c>
      <c r="AO68" s="128"/>
      <c r="AP68" s="128"/>
      <c r="AQ68" s="131" t="s">
        <v>93</v>
      </c>
      <c r="AR68" s="68"/>
      <c r="AS68" s="132">
        <v>0</v>
      </c>
      <c r="AT68" s="133">
        <f>ROUND(SUM(AV68:AW68),2)</f>
        <v>0</v>
      </c>
      <c r="AU68" s="134">
        <f>'Č93 - Materiál výhybka č. 14'!P86</f>
        <v>0</v>
      </c>
      <c r="AV68" s="133">
        <f>'Č93 - Materiál výhybka č. 14'!J35</f>
        <v>0</v>
      </c>
      <c r="AW68" s="133">
        <f>'Č93 - Materiál výhybka č. 14'!J36</f>
        <v>0</v>
      </c>
      <c r="AX68" s="133">
        <f>'Č93 - Materiál výhybka č. 14'!J37</f>
        <v>0</v>
      </c>
      <c r="AY68" s="133">
        <f>'Č93 - Materiál výhybka č. 14'!J38</f>
        <v>0</v>
      </c>
      <c r="AZ68" s="133">
        <f>'Č93 - Materiál výhybka č. 14'!F35</f>
        <v>0</v>
      </c>
      <c r="BA68" s="133">
        <f>'Č93 - Materiál výhybka č. 14'!F36</f>
        <v>0</v>
      </c>
      <c r="BB68" s="133">
        <f>'Č93 - Materiál výhybka č. 14'!F37</f>
        <v>0</v>
      </c>
      <c r="BC68" s="133">
        <f>'Č93 - Materiál výhybka č. 14'!F38</f>
        <v>0</v>
      </c>
      <c r="BD68" s="135">
        <f>'Č93 - Materiál výhybka č. 14'!F39</f>
        <v>0</v>
      </c>
      <c r="BE68" s="4"/>
      <c r="BT68" s="136" t="s">
        <v>89</v>
      </c>
      <c r="BV68" s="136" t="s">
        <v>82</v>
      </c>
      <c r="BW68" s="136" t="s">
        <v>131</v>
      </c>
      <c r="BX68" s="136" t="s">
        <v>122</v>
      </c>
      <c r="CL68" s="136" t="s">
        <v>39</v>
      </c>
    </row>
    <row r="69" s="4" customFormat="1" ht="16.5" customHeight="1">
      <c r="A69" s="127" t="s">
        <v>90</v>
      </c>
      <c r="B69" s="66"/>
      <c r="C69" s="128"/>
      <c r="D69" s="128"/>
      <c r="E69" s="129" t="s">
        <v>132</v>
      </c>
      <c r="F69" s="129"/>
      <c r="G69" s="129"/>
      <c r="H69" s="129"/>
      <c r="I69" s="129"/>
      <c r="J69" s="128"/>
      <c r="K69" s="129" t="s">
        <v>133</v>
      </c>
      <c r="L69" s="129"/>
      <c r="M69" s="129"/>
      <c r="N69" s="129"/>
      <c r="O69" s="129"/>
      <c r="P69" s="129"/>
      <c r="Q69" s="129"/>
      <c r="R69" s="129"/>
      <c r="S69" s="129"/>
      <c r="T69" s="129"/>
      <c r="U69" s="129"/>
      <c r="V69" s="129"/>
      <c r="W69" s="129"/>
      <c r="X69" s="129"/>
      <c r="Y69" s="129"/>
      <c r="Z69" s="129"/>
      <c r="AA69" s="129"/>
      <c r="AB69" s="129"/>
      <c r="AC69" s="129"/>
      <c r="AD69" s="129"/>
      <c r="AE69" s="129"/>
      <c r="AF69" s="129"/>
      <c r="AG69" s="130">
        <f>'Č94 - Materiál výhybka č. 78'!J32</f>
        <v>0</v>
      </c>
      <c r="AH69" s="128"/>
      <c r="AI69" s="128"/>
      <c r="AJ69" s="128"/>
      <c r="AK69" s="128"/>
      <c r="AL69" s="128"/>
      <c r="AM69" s="128"/>
      <c r="AN69" s="130">
        <f>SUM(AG69,AT69)</f>
        <v>0</v>
      </c>
      <c r="AO69" s="128"/>
      <c r="AP69" s="128"/>
      <c r="AQ69" s="131" t="s">
        <v>93</v>
      </c>
      <c r="AR69" s="68"/>
      <c r="AS69" s="132">
        <v>0</v>
      </c>
      <c r="AT69" s="133">
        <f>ROUND(SUM(AV69:AW69),2)</f>
        <v>0</v>
      </c>
      <c r="AU69" s="134">
        <f>'Č94 - Materiál výhybka č. 78'!P86</f>
        <v>0</v>
      </c>
      <c r="AV69" s="133">
        <f>'Č94 - Materiál výhybka č. 78'!J35</f>
        <v>0</v>
      </c>
      <c r="AW69" s="133">
        <f>'Č94 - Materiál výhybka č. 78'!J36</f>
        <v>0</v>
      </c>
      <c r="AX69" s="133">
        <f>'Č94 - Materiál výhybka č. 78'!J37</f>
        <v>0</v>
      </c>
      <c r="AY69" s="133">
        <f>'Č94 - Materiál výhybka č. 78'!J38</f>
        <v>0</v>
      </c>
      <c r="AZ69" s="133">
        <f>'Č94 - Materiál výhybka č. 78'!F35</f>
        <v>0</v>
      </c>
      <c r="BA69" s="133">
        <f>'Č94 - Materiál výhybka č. 78'!F36</f>
        <v>0</v>
      </c>
      <c r="BB69" s="133">
        <f>'Č94 - Materiál výhybka č. 78'!F37</f>
        <v>0</v>
      </c>
      <c r="BC69" s="133">
        <f>'Č94 - Materiál výhybka č. 78'!F38</f>
        <v>0</v>
      </c>
      <c r="BD69" s="135">
        <f>'Č94 - Materiál výhybka č. 78'!F39</f>
        <v>0</v>
      </c>
      <c r="BE69" s="4"/>
      <c r="BT69" s="136" t="s">
        <v>89</v>
      </c>
      <c r="BV69" s="136" t="s">
        <v>82</v>
      </c>
      <c r="BW69" s="136" t="s">
        <v>134</v>
      </c>
      <c r="BX69" s="136" t="s">
        <v>122</v>
      </c>
      <c r="CL69" s="136" t="s">
        <v>39</v>
      </c>
    </row>
    <row r="70" s="4" customFormat="1" ht="16.5" customHeight="1">
      <c r="A70" s="127" t="s">
        <v>90</v>
      </c>
      <c r="B70" s="66"/>
      <c r="C70" s="128"/>
      <c r="D70" s="128"/>
      <c r="E70" s="129" t="s">
        <v>135</v>
      </c>
      <c r="F70" s="129"/>
      <c r="G70" s="129"/>
      <c r="H70" s="129"/>
      <c r="I70" s="129"/>
      <c r="J70" s="128"/>
      <c r="K70" s="129" t="s">
        <v>136</v>
      </c>
      <c r="L70" s="129"/>
      <c r="M70" s="129"/>
      <c r="N70" s="129"/>
      <c r="O70" s="129"/>
      <c r="P70" s="129"/>
      <c r="Q70" s="129"/>
      <c r="R70" s="129"/>
      <c r="S70" s="129"/>
      <c r="T70" s="129"/>
      <c r="U70" s="129"/>
      <c r="V70" s="129"/>
      <c r="W70" s="129"/>
      <c r="X70" s="129"/>
      <c r="Y70" s="129"/>
      <c r="Z70" s="129"/>
      <c r="AA70" s="129"/>
      <c r="AB70" s="129"/>
      <c r="AC70" s="129"/>
      <c r="AD70" s="129"/>
      <c r="AE70" s="129"/>
      <c r="AF70" s="129"/>
      <c r="AG70" s="130">
        <f>'Č95 - Materiál výhybka č. 79'!J32</f>
        <v>0</v>
      </c>
      <c r="AH70" s="128"/>
      <c r="AI70" s="128"/>
      <c r="AJ70" s="128"/>
      <c r="AK70" s="128"/>
      <c r="AL70" s="128"/>
      <c r="AM70" s="128"/>
      <c r="AN70" s="130">
        <f>SUM(AG70,AT70)</f>
        <v>0</v>
      </c>
      <c r="AO70" s="128"/>
      <c r="AP70" s="128"/>
      <c r="AQ70" s="131" t="s">
        <v>93</v>
      </c>
      <c r="AR70" s="68"/>
      <c r="AS70" s="137">
        <v>0</v>
      </c>
      <c r="AT70" s="138">
        <f>ROUND(SUM(AV70:AW70),2)</f>
        <v>0</v>
      </c>
      <c r="AU70" s="139">
        <f>'Č95 - Materiál výhybka č. 79'!P86</f>
        <v>0</v>
      </c>
      <c r="AV70" s="138">
        <f>'Č95 - Materiál výhybka č. 79'!J35</f>
        <v>0</v>
      </c>
      <c r="AW70" s="138">
        <f>'Č95 - Materiál výhybka č. 79'!J36</f>
        <v>0</v>
      </c>
      <c r="AX70" s="138">
        <f>'Č95 - Materiál výhybka č. 79'!J37</f>
        <v>0</v>
      </c>
      <c r="AY70" s="138">
        <f>'Č95 - Materiál výhybka č. 79'!J38</f>
        <v>0</v>
      </c>
      <c r="AZ70" s="138">
        <f>'Č95 - Materiál výhybka č. 79'!F35</f>
        <v>0</v>
      </c>
      <c r="BA70" s="138">
        <f>'Č95 - Materiál výhybka č. 79'!F36</f>
        <v>0</v>
      </c>
      <c r="BB70" s="138">
        <f>'Č95 - Materiál výhybka č. 79'!F37</f>
        <v>0</v>
      </c>
      <c r="BC70" s="138">
        <f>'Č95 - Materiál výhybka č. 79'!F38</f>
        <v>0</v>
      </c>
      <c r="BD70" s="140">
        <f>'Č95 - Materiál výhybka č. 79'!F39</f>
        <v>0</v>
      </c>
      <c r="BE70" s="4"/>
      <c r="BT70" s="136" t="s">
        <v>89</v>
      </c>
      <c r="BV70" s="136" t="s">
        <v>82</v>
      </c>
      <c r="BW70" s="136" t="s">
        <v>137</v>
      </c>
      <c r="BX70" s="136" t="s">
        <v>122</v>
      </c>
      <c r="CL70" s="136" t="s">
        <v>39</v>
      </c>
    </row>
    <row r="71" s="2" customFormat="1" ht="30" customHeight="1">
      <c r="A71" s="40"/>
      <c r="B71" s="41"/>
      <c r="C71" s="42"/>
      <c r="D71" s="42"/>
      <c r="E71" s="42"/>
      <c r="F71" s="42"/>
      <c r="G71" s="42"/>
      <c r="H71" s="42"/>
      <c r="I71" s="42"/>
      <c r="J71" s="42"/>
      <c r="K71" s="42"/>
      <c r="L71" s="42"/>
      <c r="M71" s="42"/>
      <c r="N71" s="42"/>
      <c r="O71" s="42"/>
      <c r="P71" s="42"/>
      <c r="Q71" s="42"/>
      <c r="R71" s="42"/>
      <c r="S71" s="42"/>
      <c r="T71" s="42"/>
      <c r="U71" s="42"/>
      <c r="V71" s="42"/>
      <c r="W71" s="42"/>
      <c r="X71" s="42"/>
      <c r="Y71" s="42"/>
      <c r="Z71" s="42"/>
      <c r="AA71" s="42"/>
      <c r="AB71" s="42"/>
      <c r="AC71" s="42"/>
      <c r="AD71" s="42"/>
      <c r="AE71" s="42"/>
      <c r="AF71" s="42"/>
      <c r="AG71" s="42"/>
      <c r="AH71" s="42"/>
      <c r="AI71" s="42"/>
      <c r="AJ71" s="42"/>
      <c r="AK71" s="42"/>
      <c r="AL71" s="42"/>
      <c r="AM71" s="42"/>
      <c r="AN71" s="42"/>
      <c r="AO71" s="42"/>
      <c r="AP71" s="42"/>
      <c r="AQ71" s="42"/>
      <c r="AR71" s="46"/>
      <c r="AS71" s="40"/>
      <c r="AT71" s="40"/>
      <c r="AU71" s="40"/>
      <c r="AV71" s="40"/>
      <c r="AW71" s="40"/>
      <c r="AX71" s="40"/>
      <c r="AY71" s="40"/>
      <c r="AZ71" s="40"/>
      <c r="BA71" s="40"/>
      <c r="BB71" s="40"/>
      <c r="BC71" s="40"/>
      <c r="BD71" s="40"/>
      <c r="BE71" s="40"/>
    </row>
    <row r="72" s="2" customFormat="1" ht="6.96" customHeight="1">
      <c r="A72" s="40"/>
      <c r="B72" s="62"/>
      <c r="C72" s="63"/>
      <c r="D72" s="63"/>
      <c r="E72" s="63"/>
      <c r="F72" s="63"/>
      <c r="G72" s="63"/>
      <c r="H72" s="63"/>
      <c r="I72" s="63"/>
      <c r="J72" s="63"/>
      <c r="K72" s="63"/>
      <c r="L72" s="63"/>
      <c r="M72" s="63"/>
      <c r="N72" s="63"/>
      <c r="O72" s="63"/>
      <c r="P72" s="63"/>
      <c r="Q72" s="63"/>
      <c r="R72" s="63"/>
      <c r="S72" s="63"/>
      <c r="T72" s="63"/>
      <c r="U72" s="63"/>
      <c r="V72" s="63"/>
      <c r="W72" s="63"/>
      <c r="X72" s="63"/>
      <c r="Y72" s="63"/>
      <c r="Z72" s="63"/>
      <c r="AA72" s="63"/>
      <c r="AB72" s="63"/>
      <c r="AC72" s="63"/>
      <c r="AD72" s="63"/>
      <c r="AE72" s="63"/>
      <c r="AF72" s="63"/>
      <c r="AG72" s="63"/>
      <c r="AH72" s="63"/>
      <c r="AI72" s="63"/>
      <c r="AJ72" s="63"/>
      <c r="AK72" s="63"/>
      <c r="AL72" s="63"/>
      <c r="AM72" s="63"/>
      <c r="AN72" s="63"/>
      <c r="AO72" s="63"/>
      <c r="AP72" s="63"/>
      <c r="AQ72" s="63"/>
      <c r="AR72" s="46"/>
      <c r="AS72" s="40"/>
      <c r="AT72" s="40"/>
      <c r="AU72" s="40"/>
      <c r="AV72" s="40"/>
      <c r="AW72" s="40"/>
      <c r="AX72" s="40"/>
      <c r="AY72" s="40"/>
      <c r="AZ72" s="40"/>
      <c r="BA72" s="40"/>
      <c r="BB72" s="40"/>
      <c r="BC72" s="40"/>
      <c r="BD72" s="40"/>
      <c r="BE72" s="40"/>
    </row>
  </sheetData>
  <sheetProtection sheet="1" formatColumns="0" formatRows="0" objects="1" scenarios="1" spinCount="100000" saltValue="QDUjcdgcCbI6YHRNYadOfnW4Vxh6BDabFlBxqZWXnNGmL9B4R5rgO113HejTwyIgbq0c5ARhmiMJoFbId2zNGA==" hashValue="OQbOiMNQ5Y7IGwsMBXSIGIIUGNnT0R5pTeEwM7V7Xnu7r/gC1YC6FNoWRWMf1s1lAsXSCmXqzrvWtXcszYI7SA==" algorithmName="SHA-512" password="CDD6"/>
  <mergeCells count="102">
    <mergeCell ref="C52:G52"/>
    <mergeCell ref="D63:H63"/>
    <mergeCell ref="D55:H55"/>
    <mergeCell ref="E58:I58"/>
    <mergeCell ref="E57:I57"/>
    <mergeCell ref="E62:I62"/>
    <mergeCell ref="E64:I64"/>
    <mergeCell ref="E56:I56"/>
    <mergeCell ref="E61:I61"/>
    <mergeCell ref="E60:I60"/>
    <mergeCell ref="E59:I59"/>
    <mergeCell ref="I52:AF52"/>
    <mergeCell ref="J63:AF63"/>
    <mergeCell ref="J55:AF55"/>
    <mergeCell ref="K59:AF59"/>
    <mergeCell ref="K60:AF60"/>
    <mergeCell ref="K57:AF57"/>
    <mergeCell ref="K61:AF61"/>
    <mergeCell ref="K62:AF62"/>
    <mergeCell ref="K64:AF64"/>
    <mergeCell ref="K56:AF56"/>
    <mergeCell ref="K58:AF58"/>
    <mergeCell ref="L45:AO45"/>
    <mergeCell ref="D65:H65"/>
    <mergeCell ref="J65:AF65"/>
    <mergeCell ref="E66:I66"/>
    <mergeCell ref="K66:AF66"/>
    <mergeCell ref="E67:I67"/>
    <mergeCell ref="K67:AF67"/>
    <mergeCell ref="E68:I68"/>
    <mergeCell ref="K68:AF68"/>
    <mergeCell ref="E69:I69"/>
    <mergeCell ref="K69:AF69"/>
    <mergeCell ref="E70:I70"/>
    <mergeCell ref="K70:AF70"/>
    <mergeCell ref="AG54:AM54"/>
    <mergeCell ref="BE5:BE32"/>
    <mergeCell ref="K5:AO5"/>
    <mergeCell ref="K6:AO6"/>
    <mergeCell ref="E14:AJ14"/>
    <mergeCell ref="E23:AN23"/>
    <mergeCell ref="AK26:AO26"/>
    <mergeCell ref="L28:P28"/>
    <mergeCell ref="W28:AE28"/>
    <mergeCell ref="AK28:AO28"/>
    <mergeCell ref="AK29:AO29"/>
    <mergeCell ref="L29:P29"/>
    <mergeCell ref="W29:AE29"/>
    <mergeCell ref="W30:AE30"/>
    <mergeCell ref="AK30:AO30"/>
    <mergeCell ref="L30:P30"/>
    <mergeCell ref="AK31:AO31"/>
    <mergeCell ref="W31:AE31"/>
    <mergeCell ref="L31:P31"/>
    <mergeCell ref="L32:P32"/>
    <mergeCell ref="W32:AE32"/>
    <mergeCell ref="AK32:AO32"/>
    <mergeCell ref="L33:P33"/>
    <mergeCell ref="AK33:AO33"/>
    <mergeCell ref="W33:AE33"/>
    <mergeCell ref="AK35:AO35"/>
    <mergeCell ref="X35:AB35"/>
    <mergeCell ref="AR2:BE2"/>
    <mergeCell ref="AG57:AM57"/>
    <mergeCell ref="AG63:AM63"/>
    <mergeCell ref="AG62:AM62"/>
    <mergeCell ref="AG52:AM52"/>
    <mergeCell ref="AG61:AM61"/>
    <mergeCell ref="AG60:AM60"/>
    <mergeCell ref="AG55:AM55"/>
    <mergeCell ref="AG64:AM64"/>
    <mergeCell ref="AG56:AM56"/>
    <mergeCell ref="AG59:AM59"/>
    <mergeCell ref="AG58:AM58"/>
    <mergeCell ref="AM47:AN47"/>
    <mergeCell ref="AM49:AP49"/>
    <mergeCell ref="AM50:AP50"/>
    <mergeCell ref="AN59:AP59"/>
    <mergeCell ref="AN64:AP64"/>
    <mergeCell ref="AN63:AP63"/>
    <mergeCell ref="AN58:AP58"/>
    <mergeCell ref="AN62:AP62"/>
    <mergeCell ref="AN55:AP55"/>
    <mergeCell ref="AN52:AP52"/>
    <mergeCell ref="AN57:AP57"/>
    <mergeCell ref="AN61:AP61"/>
    <mergeCell ref="AN60:AP60"/>
    <mergeCell ref="AN56:AP56"/>
    <mergeCell ref="AS49:AT51"/>
    <mergeCell ref="AN65:AP65"/>
    <mergeCell ref="AG65:AM65"/>
    <mergeCell ref="AN66:AP66"/>
    <mergeCell ref="AG66:AM66"/>
    <mergeCell ref="AN67:AP67"/>
    <mergeCell ref="AG67:AM67"/>
    <mergeCell ref="AN68:AP68"/>
    <mergeCell ref="AG68:AM68"/>
    <mergeCell ref="AN69:AP69"/>
    <mergeCell ref="AG69:AM69"/>
    <mergeCell ref="AN70:AP70"/>
    <mergeCell ref="AG70:AM70"/>
    <mergeCell ref="AN54:AP54"/>
  </mergeCells>
  <hyperlinks>
    <hyperlink ref="A56" location="'Č11 - 4.SK ŽST Most nové ...'!C2" display="/"/>
    <hyperlink ref="A57" location="'Č12 - 5.SK ŽST Most nové ...'!C2" display="/"/>
    <hyperlink ref="A58" location="'Č13 - Výhybka č. 14  ŽST ...'!C2" display="/"/>
    <hyperlink ref="A59" location="'Č14 - Výhybka č. 78  ŽST ...'!C2" display="/"/>
    <hyperlink ref="A60" location="'Č15 - Výhybka č. 79  ŽST ...'!C2" display="/"/>
    <hyperlink ref="A61" location="'Č17 - Práce na zařízení SSZT'!C2" display="/"/>
    <hyperlink ref="A62" location="'Č16 -  Oprava trakčního v...'!C2" display="/"/>
    <hyperlink ref="A64" location="'Č21 - Vedlejší rozpočtové...'!C2" display="/"/>
    <hyperlink ref="A66" location="'Č91 - Materiál 4.SK'!C2" display="/"/>
    <hyperlink ref="A67" location="'Č92 - Materiál 5.SK'!C2" display="/"/>
    <hyperlink ref="A68" location="'Č93 - Materiál výhybka č. 14'!C2" display="/"/>
    <hyperlink ref="A69" location="'Č94 - Materiál výhybka č. 78'!C2" display="/"/>
    <hyperlink ref="A70" location="'Č95 - Materiál výhybka č. 79'!C2" display="/"/>
  </hyperlinks>
  <pageMargins left="0.39375" right="0.39375" top="0.39375" bottom="0.39375" header="0" footer="0"/>
  <pageSetup paperSize="9" orientation="portrait" blackAndWhite="1" fitToHeight="100"/>
  <headerFooter>
    <oddFooter>&amp;CStrana &amp;P z &amp;N</oddFooter>
  </headerFooter>
  <drawing r:id="rId1"/>
</worksheet>
</file>

<file path=xl/worksheets/sheet2.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50.83203" style="1" customWidth="1"/>
    <col min="7" max="7" width="7.5" style="1" customWidth="1"/>
    <col min="8" max="8" width="14" style="1" customWidth="1"/>
    <col min="9" max="9" width="15.83203" style="1" customWidth="1"/>
    <col min="10" max="10" width="22.33203" style="1" customWidth="1"/>
    <col min="11" max="11" width="22.33203"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8" t="s">
        <v>94</v>
      </c>
      <c r="AZ2" s="141" t="s">
        <v>138</v>
      </c>
      <c r="BA2" s="141" t="s">
        <v>139</v>
      </c>
      <c r="BB2" s="141" t="s">
        <v>140</v>
      </c>
      <c r="BC2" s="141" t="s">
        <v>141</v>
      </c>
      <c r="BD2" s="141" t="s">
        <v>89</v>
      </c>
    </row>
    <row r="3" hidden="1" s="1" customFormat="1" ht="6.96" customHeight="1">
      <c r="B3" s="142"/>
      <c r="C3" s="143"/>
      <c r="D3" s="143"/>
      <c r="E3" s="143"/>
      <c r="F3" s="143"/>
      <c r="G3" s="143"/>
      <c r="H3" s="143"/>
      <c r="I3" s="143"/>
      <c r="J3" s="143"/>
      <c r="K3" s="143"/>
      <c r="L3" s="21"/>
      <c r="AT3" s="18" t="s">
        <v>89</v>
      </c>
      <c r="AZ3" s="141" t="s">
        <v>142</v>
      </c>
      <c r="BA3" s="141" t="s">
        <v>143</v>
      </c>
      <c r="BB3" s="141" t="s">
        <v>140</v>
      </c>
      <c r="BC3" s="141" t="s">
        <v>144</v>
      </c>
      <c r="BD3" s="141" t="s">
        <v>89</v>
      </c>
    </row>
    <row r="4" hidden="1" s="1" customFormat="1" ht="24.96" customHeight="1">
      <c r="B4" s="21"/>
      <c r="D4" s="144" t="s">
        <v>145</v>
      </c>
      <c r="L4" s="21"/>
      <c r="M4" s="145" t="s">
        <v>10</v>
      </c>
      <c r="AT4" s="18" t="s">
        <v>41</v>
      </c>
      <c r="AZ4" s="141" t="s">
        <v>146</v>
      </c>
      <c r="BA4" s="141" t="s">
        <v>147</v>
      </c>
      <c r="BB4" s="141" t="s">
        <v>148</v>
      </c>
      <c r="BC4" s="141" t="s">
        <v>149</v>
      </c>
      <c r="BD4" s="141" t="s">
        <v>89</v>
      </c>
    </row>
    <row r="5" hidden="1" s="1" customFormat="1" ht="6.96" customHeight="1">
      <c r="B5" s="21"/>
      <c r="L5" s="21"/>
      <c r="AZ5" s="141" t="s">
        <v>150</v>
      </c>
      <c r="BA5" s="141" t="s">
        <v>151</v>
      </c>
      <c r="BB5" s="141" t="s">
        <v>152</v>
      </c>
      <c r="BC5" s="141" t="s">
        <v>153</v>
      </c>
      <c r="BD5" s="141" t="s">
        <v>89</v>
      </c>
    </row>
    <row r="6" hidden="1" s="1" customFormat="1" ht="12" customHeight="1">
      <c r="B6" s="21"/>
      <c r="D6" s="146" t="s">
        <v>16</v>
      </c>
      <c r="L6" s="21"/>
      <c r="AZ6" s="141" t="s">
        <v>154</v>
      </c>
      <c r="BA6" s="141" t="s">
        <v>155</v>
      </c>
      <c r="BB6" s="141" t="s">
        <v>148</v>
      </c>
      <c r="BC6" s="141" t="s">
        <v>156</v>
      </c>
      <c r="BD6" s="141" t="s">
        <v>89</v>
      </c>
    </row>
    <row r="7" hidden="1" s="1" customFormat="1" ht="16.5" customHeight="1">
      <c r="B7" s="21"/>
      <c r="E7" s="147" t="str">
        <f>'Rekapitulace zakázky'!K6</f>
        <v>Oprava staničních kolejí č. 4 a 5 v žst Most n.n.-Změna č.1</v>
      </c>
      <c r="F7" s="146"/>
      <c r="G7" s="146"/>
      <c r="H7" s="146"/>
      <c r="L7" s="21"/>
      <c r="AZ7" s="141" t="s">
        <v>157</v>
      </c>
      <c r="BA7" s="141" t="s">
        <v>158</v>
      </c>
      <c r="BB7" s="141" t="s">
        <v>159</v>
      </c>
      <c r="BC7" s="141" t="s">
        <v>160</v>
      </c>
      <c r="BD7" s="141" t="s">
        <v>89</v>
      </c>
    </row>
    <row r="8" hidden="1" s="1" customFormat="1" ht="12" customHeight="1">
      <c r="B8" s="21"/>
      <c r="D8" s="146" t="s">
        <v>161</v>
      </c>
      <c r="L8" s="21"/>
      <c r="AZ8" s="141" t="s">
        <v>162</v>
      </c>
      <c r="BA8" s="141" t="s">
        <v>163</v>
      </c>
      <c r="BB8" s="141" t="s">
        <v>159</v>
      </c>
      <c r="BC8" s="141" t="s">
        <v>164</v>
      </c>
      <c r="BD8" s="141" t="s">
        <v>89</v>
      </c>
    </row>
    <row r="9" hidden="1" s="2" customFormat="1" ht="16.5" customHeight="1">
      <c r="A9" s="40"/>
      <c r="B9" s="46"/>
      <c r="C9" s="40"/>
      <c r="D9" s="40"/>
      <c r="E9" s="147" t="s">
        <v>165</v>
      </c>
      <c r="F9" s="40"/>
      <c r="G9" s="40"/>
      <c r="H9" s="40"/>
      <c r="I9" s="40"/>
      <c r="J9" s="40"/>
      <c r="K9" s="40"/>
      <c r="L9" s="148"/>
      <c r="S9" s="40"/>
      <c r="T9" s="40"/>
      <c r="U9" s="40"/>
      <c r="V9" s="40"/>
      <c r="W9" s="40"/>
      <c r="X9" s="40"/>
      <c r="Y9" s="40"/>
      <c r="Z9" s="40"/>
      <c r="AA9" s="40"/>
      <c r="AB9" s="40"/>
      <c r="AC9" s="40"/>
      <c r="AD9" s="40"/>
      <c r="AE9" s="40"/>
      <c r="AZ9" s="141" t="s">
        <v>166</v>
      </c>
      <c r="BA9" s="141" t="s">
        <v>167</v>
      </c>
      <c r="BB9" s="141" t="s">
        <v>168</v>
      </c>
      <c r="BC9" s="141" t="s">
        <v>169</v>
      </c>
      <c r="BD9" s="141" t="s">
        <v>89</v>
      </c>
    </row>
    <row r="10" hidden="1" s="2" customFormat="1" ht="12" customHeight="1">
      <c r="A10" s="40"/>
      <c r="B10" s="46"/>
      <c r="C10" s="40"/>
      <c r="D10" s="146" t="s">
        <v>170</v>
      </c>
      <c r="E10" s="40"/>
      <c r="F10" s="40"/>
      <c r="G10" s="40"/>
      <c r="H10" s="40"/>
      <c r="I10" s="40"/>
      <c r="J10" s="40"/>
      <c r="K10" s="40"/>
      <c r="L10" s="148"/>
      <c r="S10" s="40"/>
      <c r="T10" s="40"/>
      <c r="U10" s="40"/>
      <c r="V10" s="40"/>
      <c r="W10" s="40"/>
      <c r="X10" s="40"/>
      <c r="Y10" s="40"/>
      <c r="Z10" s="40"/>
      <c r="AA10" s="40"/>
      <c r="AB10" s="40"/>
      <c r="AC10" s="40"/>
      <c r="AD10" s="40"/>
      <c r="AE10" s="40"/>
      <c r="AZ10" s="141" t="s">
        <v>171</v>
      </c>
      <c r="BA10" s="141" t="s">
        <v>172</v>
      </c>
      <c r="BB10" s="141" t="s">
        <v>159</v>
      </c>
      <c r="BC10" s="141" t="s">
        <v>173</v>
      </c>
      <c r="BD10" s="141" t="s">
        <v>89</v>
      </c>
    </row>
    <row r="11" hidden="1" s="2" customFormat="1" ht="16.5" customHeight="1">
      <c r="A11" s="40"/>
      <c r="B11" s="46"/>
      <c r="C11" s="40"/>
      <c r="D11" s="40"/>
      <c r="E11" s="149" t="s">
        <v>174</v>
      </c>
      <c r="F11" s="40"/>
      <c r="G11" s="40"/>
      <c r="H11" s="40"/>
      <c r="I11" s="40"/>
      <c r="J11" s="40"/>
      <c r="K11" s="40"/>
      <c r="L11" s="148"/>
      <c r="S11" s="40"/>
      <c r="T11" s="40"/>
      <c r="U11" s="40"/>
      <c r="V11" s="40"/>
      <c r="W11" s="40"/>
      <c r="X11" s="40"/>
      <c r="Y11" s="40"/>
      <c r="Z11" s="40"/>
      <c r="AA11" s="40"/>
      <c r="AB11" s="40"/>
      <c r="AC11" s="40"/>
      <c r="AD11" s="40"/>
      <c r="AE11" s="40"/>
      <c r="AZ11" s="141" t="s">
        <v>175</v>
      </c>
      <c r="BA11" s="141" t="s">
        <v>176</v>
      </c>
      <c r="BB11" s="141" t="s">
        <v>159</v>
      </c>
      <c r="BC11" s="141" t="s">
        <v>177</v>
      </c>
      <c r="BD11" s="141" t="s">
        <v>89</v>
      </c>
    </row>
    <row r="12" hidden="1" s="2" customFormat="1">
      <c r="A12" s="40"/>
      <c r="B12" s="46"/>
      <c r="C12" s="40"/>
      <c r="D12" s="40"/>
      <c r="E12" s="40"/>
      <c r="F12" s="40"/>
      <c r="G12" s="40"/>
      <c r="H12" s="40"/>
      <c r="I12" s="40"/>
      <c r="J12" s="40"/>
      <c r="K12" s="40"/>
      <c r="L12" s="148"/>
      <c r="S12" s="40"/>
      <c r="T12" s="40"/>
      <c r="U12" s="40"/>
      <c r="V12" s="40"/>
      <c r="W12" s="40"/>
      <c r="X12" s="40"/>
      <c r="Y12" s="40"/>
      <c r="Z12" s="40"/>
      <c r="AA12" s="40"/>
      <c r="AB12" s="40"/>
      <c r="AC12" s="40"/>
      <c r="AD12" s="40"/>
      <c r="AE12" s="40"/>
    </row>
    <row r="13" hidden="1" s="2" customFormat="1" ht="12" customHeight="1">
      <c r="A13" s="40"/>
      <c r="B13" s="46"/>
      <c r="C13" s="40"/>
      <c r="D13" s="146" t="s">
        <v>18</v>
      </c>
      <c r="E13" s="40"/>
      <c r="F13" s="136" t="s">
        <v>39</v>
      </c>
      <c r="G13" s="40"/>
      <c r="H13" s="40"/>
      <c r="I13" s="146" t="s">
        <v>20</v>
      </c>
      <c r="J13" s="136" t="s">
        <v>39</v>
      </c>
      <c r="K13" s="40"/>
      <c r="L13" s="148"/>
      <c r="S13" s="40"/>
      <c r="T13" s="40"/>
      <c r="U13" s="40"/>
      <c r="V13" s="40"/>
      <c r="W13" s="40"/>
      <c r="X13" s="40"/>
      <c r="Y13" s="40"/>
      <c r="Z13" s="40"/>
      <c r="AA13" s="40"/>
      <c r="AB13" s="40"/>
      <c r="AC13" s="40"/>
      <c r="AD13" s="40"/>
      <c r="AE13" s="40"/>
    </row>
    <row r="14" hidden="1" s="2" customFormat="1" ht="12" customHeight="1">
      <c r="A14" s="40"/>
      <c r="B14" s="46"/>
      <c r="C14" s="40"/>
      <c r="D14" s="146" t="s">
        <v>22</v>
      </c>
      <c r="E14" s="40"/>
      <c r="F14" s="136" t="s">
        <v>23</v>
      </c>
      <c r="G14" s="40"/>
      <c r="H14" s="40"/>
      <c r="I14" s="146" t="s">
        <v>24</v>
      </c>
      <c r="J14" s="150" t="str">
        <f>'Rekapitulace zakázky'!AN8</f>
        <v>5. 10. 2021</v>
      </c>
      <c r="K14" s="40"/>
      <c r="L14" s="148"/>
      <c r="S14" s="40"/>
      <c r="T14" s="40"/>
      <c r="U14" s="40"/>
      <c r="V14" s="40"/>
      <c r="W14" s="40"/>
      <c r="X14" s="40"/>
      <c r="Y14" s="40"/>
      <c r="Z14" s="40"/>
      <c r="AA14" s="40"/>
      <c r="AB14" s="40"/>
      <c r="AC14" s="40"/>
      <c r="AD14" s="40"/>
      <c r="AE14" s="40"/>
    </row>
    <row r="15" hidden="1" s="2" customFormat="1" ht="10.8" customHeight="1">
      <c r="A15" s="40"/>
      <c r="B15" s="46"/>
      <c r="C15" s="40"/>
      <c r="D15" s="40"/>
      <c r="E15" s="40"/>
      <c r="F15" s="40"/>
      <c r="G15" s="40"/>
      <c r="H15" s="40"/>
      <c r="I15" s="40"/>
      <c r="J15" s="40"/>
      <c r="K15" s="40"/>
      <c r="L15" s="148"/>
      <c r="S15" s="40"/>
      <c r="T15" s="40"/>
      <c r="U15" s="40"/>
      <c r="V15" s="40"/>
      <c r="W15" s="40"/>
      <c r="X15" s="40"/>
      <c r="Y15" s="40"/>
      <c r="Z15" s="40"/>
      <c r="AA15" s="40"/>
      <c r="AB15" s="40"/>
      <c r="AC15" s="40"/>
      <c r="AD15" s="40"/>
      <c r="AE15" s="40"/>
    </row>
    <row r="16" hidden="1" s="2" customFormat="1" ht="12" customHeight="1">
      <c r="A16" s="40"/>
      <c r="B16" s="46"/>
      <c r="C16" s="40"/>
      <c r="D16" s="146" t="s">
        <v>30</v>
      </c>
      <c r="E16" s="40"/>
      <c r="F16" s="40"/>
      <c r="G16" s="40"/>
      <c r="H16" s="40"/>
      <c r="I16" s="146" t="s">
        <v>31</v>
      </c>
      <c r="J16" s="136" t="s">
        <v>32</v>
      </c>
      <c r="K16" s="40"/>
      <c r="L16" s="148"/>
      <c r="S16" s="40"/>
      <c r="T16" s="40"/>
      <c r="U16" s="40"/>
      <c r="V16" s="40"/>
      <c r="W16" s="40"/>
      <c r="X16" s="40"/>
      <c r="Y16" s="40"/>
      <c r="Z16" s="40"/>
      <c r="AA16" s="40"/>
      <c r="AB16" s="40"/>
      <c r="AC16" s="40"/>
      <c r="AD16" s="40"/>
      <c r="AE16" s="40"/>
    </row>
    <row r="17" hidden="1" s="2" customFormat="1" ht="18" customHeight="1">
      <c r="A17" s="40"/>
      <c r="B17" s="46"/>
      <c r="C17" s="40"/>
      <c r="D17" s="40"/>
      <c r="E17" s="136" t="s">
        <v>33</v>
      </c>
      <c r="F17" s="40"/>
      <c r="G17" s="40"/>
      <c r="H17" s="40"/>
      <c r="I17" s="146" t="s">
        <v>34</v>
      </c>
      <c r="J17" s="136" t="s">
        <v>35</v>
      </c>
      <c r="K17" s="40"/>
      <c r="L17" s="148"/>
      <c r="S17" s="40"/>
      <c r="T17" s="40"/>
      <c r="U17" s="40"/>
      <c r="V17" s="40"/>
      <c r="W17" s="40"/>
      <c r="X17" s="40"/>
      <c r="Y17" s="40"/>
      <c r="Z17" s="40"/>
      <c r="AA17" s="40"/>
      <c r="AB17" s="40"/>
      <c r="AC17" s="40"/>
      <c r="AD17" s="40"/>
      <c r="AE17" s="40"/>
    </row>
    <row r="18" hidden="1" s="2" customFormat="1" ht="6.96" customHeight="1">
      <c r="A18" s="40"/>
      <c r="B18" s="46"/>
      <c r="C18" s="40"/>
      <c r="D18" s="40"/>
      <c r="E18" s="40"/>
      <c r="F18" s="40"/>
      <c r="G18" s="40"/>
      <c r="H18" s="40"/>
      <c r="I18" s="40"/>
      <c r="J18" s="40"/>
      <c r="K18" s="40"/>
      <c r="L18" s="148"/>
      <c r="S18" s="40"/>
      <c r="T18" s="40"/>
      <c r="U18" s="40"/>
      <c r="V18" s="40"/>
      <c r="W18" s="40"/>
      <c r="X18" s="40"/>
      <c r="Y18" s="40"/>
      <c r="Z18" s="40"/>
      <c r="AA18" s="40"/>
      <c r="AB18" s="40"/>
      <c r="AC18" s="40"/>
      <c r="AD18" s="40"/>
      <c r="AE18" s="40"/>
    </row>
    <row r="19" hidden="1" s="2" customFormat="1" ht="12" customHeight="1">
      <c r="A19" s="40"/>
      <c r="B19" s="46"/>
      <c r="C19" s="40"/>
      <c r="D19" s="146" t="s">
        <v>36</v>
      </c>
      <c r="E19" s="40"/>
      <c r="F19" s="40"/>
      <c r="G19" s="40"/>
      <c r="H19" s="40"/>
      <c r="I19" s="146" t="s">
        <v>31</v>
      </c>
      <c r="J19" s="34" t="str">
        <f>'Rekapitulace zakázky'!AN13</f>
        <v>Vyplň údaj</v>
      </c>
      <c r="K19" s="40"/>
      <c r="L19" s="148"/>
      <c r="S19" s="40"/>
      <c r="T19" s="40"/>
      <c r="U19" s="40"/>
      <c r="V19" s="40"/>
      <c r="W19" s="40"/>
      <c r="X19" s="40"/>
      <c r="Y19" s="40"/>
      <c r="Z19" s="40"/>
      <c r="AA19" s="40"/>
      <c r="AB19" s="40"/>
      <c r="AC19" s="40"/>
      <c r="AD19" s="40"/>
      <c r="AE19" s="40"/>
    </row>
    <row r="20" hidden="1" s="2" customFormat="1" ht="18" customHeight="1">
      <c r="A20" s="40"/>
      <c r="B20" s="46"/>
      <c r="C20" s="40"/>
      <c r="D20" s="40"/>
      <c r="E20" s="34" t="str">
        <f>'Rekapitulace zakázky'!E14</f>
        <v>Vyplň údaj</v>
      </c>
      <c r="F20" s="136"/>
      <c r="G20" s="136"/>
      <c r="H20" s="136"/>
      <c r="I20" s="146" t="s">
        <v>34</v>
      </c>
      <c r="J20" s="34" t="str">
        <f>'Rekapitulace zakázky'!AN14</f>
        <v>Vyplň údaj</v>
      </c>
      <c r="K20" s="40"/>
      <c r="L20" s="148"/>
      <c r="S20" s="40"/>
      <c r="T20" s="40"/>
      <c r="U20" s="40"/>
      <c r="V20" s="40"/>
      <c r="W20" s="40"/>
      <c r="X20" s="40"/>
      <c r="Y20" s="40"/>
      <c r="Z20" s="40"/>
      <c r="AA20" s="40"/>
      <c r="AB20" s="40"/>
      <c r="AC20" s="40"/>
      <c r="AD20" s="40"/>
      <c r="AE20" s="40"/>
    </row>
    <row r="21" hidden="1" s="2" customFormat="1" ht="6.96" customHeight="1">
      <c r="A21" s="40"/>
      <c r="B21" s="46"/>
      <c r="C21" s="40"/>
      <c r="D21" s="40"/>
      <c r="E21" s="40"/>
      <c r="F21" s="40"/>
      <c r="G21" s="40"/>
      <c r="H21" s="40"/>
      <c r="I21" s="40"/>
      <c r="J21" s="40"/>
      <c r="K21" s="40"/>
      <c r="L21" s="148"/>
      <c r="S21" s="40"/>
      <c r="T21" s="40"/>
      <c r="U21" s="40"/>
      <c r="V21" s="40"/>
      <c r="W21" s="40"/>
      <c r="X21" s="40"/>
      <c r="Y21" s="40"/>
      <c r="Z21" s="40"/>
      <c r="AA21" s="40"/>
      <c r="AB21" s="40"/>
      <c r="AC21" s="40"/>
      <c r="AD21" s="40"/>
      <c r="AE21" s="40"/>
    </row>
    <row r="22" hidden="1" s="2" customFormat="1" ht="12" customHeight="1">
      <c r="A22" s="40"/>
      <c r="B22" s="46"/>
      <c r="C22" s="40"/>
      <c r="D22" s="146" t="s">
        <v>38</v>
      </c>
      <c r="E22" s="40"/>
      <c r="F22" s="40"/>
      <c r="G22" s="40"/>
      <c r="H22" s="40"/>
      <c r="I22" s="146" t="s">
        <v>31</v>
      </c>
      <c r="J22" s="136" t="s">
        <v>39</v>
      </c>
      <c r="K22" s="40"/>
      <c r="L22" s="148"/>
      <c r="S22" s="40"/>
      <c r="T22" s="40"/>
      <c r="U22" s="40"/>
      <c r="V22" s="40"/>
      <c r="W22" s="40"/>
      <c r="X22" s="40"/>
      <c r="Y22" s="40"/>
      <c r="Z22" s="40"/>
      <c r="AA22" s="40"/>
      <c r="AB22" s="40"/>
      <c r="AC22" s="40"/>
      <c r="AD22" s="40"/>
      <c r="AE22" s="40"/>
    </row>
    <row r="23" hidden="1" s="2" customFormat="1" ht="18" customHeight="1">
      <c r="A23" s="40"/>
      <c r="B23" s="46"/>
      <c r="C23" s="40"/>
      <c r="D23" s="40"/>
      <c r="E23" s="136" t="s">
        <v>40</v>
      </c>
      <c r="F23" s="40"/>
      <c r="G23" s="40"/>
      <c r="H23" s="40"/>
      <c r="I23" s="146" t="s">
        <v>34</v>
      </c>
      <c r="J23" s="136" t="s">
        <v>39</v>
      </c>
      <c r="K23" s="40"/>
      <c r="L23" s="148"/>
      <c r="S23" s="40"/>
      <c r="T23" s="40"/>
      <c r="U23" s="40"/>
      <c r="V23" s="40"/>
      <c r="W23" s="40"/>
      <c r="X23" s="40"/>
      <c r="Y23" s="40"/>
      <c r="Z23" s="40"/>
      <c r="AA23" s="40"/>
      <c r="AB23" s="40"/>
      <c r="AC23" s="40"/>
      <c r="AD23" s="40"/>
      <c r="AE23" s="40"/>
    </row>
    <row r="24" hidden="1" s="2" customFormat="1" ht="6.96" customHeight="1">
      <c r="A24" s="40"/>
      <c r="B24" s="46"/>
      <c r="C24" s="40"/>
      <c r="D24" s="40"/>
      <c r="E24" s="40"/>
      <c r="F24" s="40"/>
      <c r="G24" s="40"/>
      <c r="H24" s="40"/>
      <c r="I24" s="40"/>
      <c r="J24" s="40"/>
      <c r="K24" s="40"/>
      <c r="L24" s="148"/>
      <c r="S24" s="40"/>
      <c r="T24" s="40"/>
      <c r="U24" s="40"/>
      <c r="V24" s="40"/>
      <c r="W24" s="40"/>
      <c r="X24" s="40"/>
      <c r="Y24" s="40"/>
      <c r="Z24" s="40"/>
      <c r="AA24" s="40"/>
      <c r="AB24" s="40"/>
      <c r="AC24" s="40"/>
      <c r="AD24" s="40"/>
      <c r="AE24" s="40"/>
    </row>
    <row r="25" hidden="1" s="2" customFormat="1" ht="12" customHeight="1">
      <c r="A25" s="40"/>
      <c r="B25" s="46"/>
      <c r="C25" s="40"/>
      <c r="D25" s="146" t="s">
        <v>42</v>
      </c>
      <c r="E25" s="40"/>
      <c r="F25" s="40"/>
      <c r="G25" s="40"/>
      <c r="H25" s="40"/>
      <c r="I25" s="146" t="s">
        <v>31</v>
      </c>
      <c r="J25" s="136" t="s">
        <v>39</v>
      </c>
      <c r="K25" s="40"/>
      <c r="L25" s="148"/>
      <c r="S25" s="40"/>
      <c r="T25" s="40"/>
      <c r="U25" s="40"/>
      <c r="V25" s="40"/>
      <c r="W25" s="40"/>
      <c r="X25" s="40"/>
      <c r="Y25" s="40"/>
      <c r="Z25" s="40"/>
      <c r="AA25" s="40"/>
      <c r="AB25" s="40"/>
      <c r="AC25" s="40"/>
      <c r="AD25" s="40"/>
      <c r="AE25" s="40"/>
    </row>
    <row r="26" hidden="1" s="2" customFormat="1" ht="18" customHeight="1">
      <c r="A26" s="40"/>
      <c r="B26" s="46"/>
      <c r="C26" s="40"/>
      <c r="D26" s="40"/>
      <c r="E26" s="136" t="s">
        <v>43</v>
      </c>
      <c r="F26" s="40"/>
      <c r="G26" s="40"/>
      <c r="H26" s="40"/>
      <c r="I26" s="146" t="s">
        <v>34</v>
      </c>
      <c r="J26" s="136" t="s">
        <v>39</v>
      </c>
      <c r="K26" s="40"/>
      <c r="L26" s="148"/>
      <c r="S26" s="40"/>
      <c r="T26" s="40"/>
      <c r="U26" s="40"/>
      <c r="V26" s="40"/>
      <c r="W26" s="40"/>
      <c r="X26" s="40"/>
      <c r="Y26" s="40"/>
      <c r="Z26" s="40"/>
      <c r="AA26" s="40"/>
      <c r="AB26" s="40"/>
      <c r="AC26" s="40"/>
      <c r="AD26" s="40"/>
      <c r="AE26" s="40"/>
    </row>
    <row r="27" hidden="1" s="2" customFormat="1" ht="6.96" customHeight="1">
      <c r="A27" s="40"/>
      <c r="B27" s="46"/>
      <c r="C27" s="40"/>
      <c r="D27" s="40"/>
      <c r="E27" s="40"/>
      <c r="F27" s="40"/>
      <c r="G27" s="40"/>
      <c r="H27" s="40"/>
      <c r="I27" s="40"/>
      <c r="J27" s="40"/>
      <c r="K27" s="40"/>
      <c r="L27" s="148"/>
      <c r="S27" s="40"/>
      <c r="T27" s="40"/>
      <c r="U27" s="40"/>
      <c r="V27" s="40"/>
      <c r="W27" s="40"/>
      <c r="X27" s="40"/>
      <c r="Y27" s="40"/>
      <c r="Z27" s="40"/>
      <c r="AA27" s="40"/>
      <c r="AB27" s="40"/>
      <c r="AC27" s="40"/>
      <c r="AD27" s="40"/>
      <c r="AE27" s="40"/>
    </row>
    <row r="28" hidden="1" s="2" customFormat="1" ht="12" customHeight="1">
      <c r="A28" s="40"/>
      <c r="B28" s="46"/>
      <c r="C28" s="40"/>
      <c r="D28" s="146" t="s">
        <v>44</v>
      </c>
      <c r="E28" s="40"/>
      <c r="F28" s="40"/>
      <c r="G28" s="40"/>
      <c r="H28" s="40"/>
      <c r="I28" s="40"/>
      <c r="J28" s="40"/>
      <c r="K28" s="40"/>
      <c r="L28" s="148"/>
      <c r="S28" s="40"/>
      <c r="T28" s="40"/>
      <c r="U28" s="40"/>
      <c r="V28" s="40"/>
      <c r="W28" s="40"/>
      <c r="X28" s="40"/>
      <c r="Y28" s="40"/>
      <c r="Z28" s="40"/>
      <c r="AA28" s="40"/>
      <c r="AB28" s="40"/>
      <c r="AC28" s="40"/>
      <c r="AD28" s="40"/>
      <c r="AE28" s="40"/>
    </row>
    <row r="29" hidden="1" s="8" customFormat="1" ht="71.25" customHeight="1">
      <c r="A29" s="151"/>
      <c r="B29" s="152"/>
      <c r="C29" s="151"/>
      <c r="D29" s="151"/>
      <c r="E29" s="153" t="s">
        <v>178</v>
      </c>
      <c r="F29" s="153"/>
      <c r="G29" s="153"/>
      <c r="H29" s="153"/>
      <c r="I29" s="151"/>
      <c r="J29" s="151"/>
      <c r="K29" s="151"/>
      <c r="L29" s="154"/>
      <c r="S29" s="151"/>
      <c r="T29" s="151"/>
      <c r="U29" s="151"/>
      <c r="V29" s="151"/>
      <c r="W29" s="151"/>
      <c r="X29" s="151"/>
      <c r="Y29" s="151"/>
      <c r="Z29" s="151"/>
      <c r="AA29" s="151"/>
      <c r="AB29" s="151"/>
      <c r="AC29" s="151"/>
      <c r="AD29" s="151"/>
      <c r="AE29" s="151"/>
    </row>
    <row r="30" hidden="1" s="2" customFormat="1" ht="6.96" customHeight="1">
      <c r="A30" s="40"/>
      <c r="B30" s="46"/>
      <c r="C30" s="40"/>
      <c r="D30" s="40"/>
      <c r="E30" s="40"/>
      <c r="F30" s="40"/>
      <c r="G30" s="40"/>
      <c r="H30" s="40"/>
      <c r="I30" s="40"/>
      <c r="J30" s="40"/>
      <c r="K30" s="40"/>
      <c r="L30" s="148"/>
      <c r="S30" s="40"/>
      <c r="T30" s="40"/>
      <c r="U30" s="40"/>
      <c r="V30" s="40"/>
      <c r="W30" s="40"/>
      <c r="X30" s="40"/>
      <c r="Y30" s="40"/>
      <c r="Z30" s="40"/>
      <c r="AA30" s="40"/>
      <c r="AB30" s="40"/>
      <c r="AC30" s="40"/>
      <c r="AD30" s="40"/>
      <c r="AE30" s="40"/>
    </row>
    <row r="31" hidden="1" s="2" customFormat="1" ht="6.96" customHeight="1">
      <c r="A31" s="40"/>
      <c r="B31" s="46"/>
      <c r="C31" s="40"/>
      <c r="D31" s="155"/>
      <c r="E31" s="155"/>
      <c r="F31" s="155"/>
      <c r="G31" s="155"/>
      <c r="H31" s="155"/>
      <c r="I31" s="155"/>
      <c r="J31" s="155"/>
      <c r="K31" s="155"/>
      <c r="L31" s="148"/>
      <c r="S31" s="40"/>
      <c r="T31" s="40"/>
      <c r="U31" s="40"/>
      <c r="V31" s="40"/>
      <c r="W31" s="40"/>
      <c r="X31" s="40"/>
      <c r="Y31" s="40"/>
      <c r="Z31" s="40"/>
      <c r="AA31" s="40"/>
      <c r="AB31" s="40"/>
      <c r="AC31" s="40"/>
      <c r="AD31" s="40"/>
      <c r="AE31" s="40"/>
    </row>
    <row r="32" hidden="1" s="2" customFormat="1" ht="25.44" customHeight="1">
      <c r="A32" s="40"/>
      <c r="B32" s="46"/>
      <c r="C32" s="40"/>
      <c r="D32" s="156" t="s">
        <v>46</v>
      </c>
      <c r="E32" s="40"/>
      <c r="F32" s="40"/>
      <c r="G32" s="40"/>
      <c r="H32" s="40"/>
      <c r="I32" s="40"/>
      <c r="J32" s="157">
        <f>ROUND(J88, 2)</f>
        <v>0</v>
      </c>
      <c r="K32" s="40"/>
      <c r="L32" s="148"/>
      <c r="S32" s="40"/>
      <c r="T32" s="40"/>
      <c r="U32" s="40"/>
      <c r="V32" s="40"/>
      <c r="W32" s="40"/>
      <c r="X32" s="40"/>
      <c r="Y32" s="40"/>
      <c r="Z32" s="40"/>
      <c r="AA32" s="40"/>
      <c r="AB32" s="40"/>
      <c r="AC32" s="40"/>
      <c r="AD32" s="40"/>
      <c r="AE32" s="40"/>
    </row>
    <row r="33" hidden="1" s="2" customFormat="1" ht="6.96" customHeight="1">
      <c r="A33" s="40"/>
      <c r="B33" s="46"/>
      <c r="C33" s="40"/>
      <c r="D33" s="155"/>
      <c r="E33" s="155"/>
      <c r="F33" s="155"/>
      <c r="G33" s="155"/>
      <c r="H33" s="155"/>
      <c r="I33" s="155"/>
      <c r="J33" s="155"/>
      <c r="K33" s="155"/>
      <c r="L33" s="148"/>
      <c r="S33" s="40"/>
      <c r="T33" s="40"/>
      <c r="U33" s="40"/>
      <c r="V33" s="40"/>
      <c r="W33" s="40"/>
      <c r="X33" s="40"/>
      <c r="Y33" s="40"/>
      <c r="Z33" s="40"/>
      <c r="AA33" s="40"/>
      <c r="AB33" s="40"/>
      <c r="AC33" s="40"/>
      <c r="AD33" s="40"/>
      <c r="AE33" s="40"/>
    </row>
    <row r="34" hidden="1" s="2" customFormat="1" ht="14.4" customHeight="1">
      <c r="A34" s="40"/>
      <c r="B34" s="46"/>
      <c r="C34" s="40"/>
      <c r="D34" s="40"/>
      <c r="E34" s="40"/>
      <c r="F34" s="158" t="s">
        <v>48</v>
      </c>
      <c r="G34" s="40"/>
      <c r="H34" s="40"/>
      <c r="I34" s="158" t="s">
        <v>47</v>
      </c>
      <c r="J34" s="158" t="s">
        <v>49</v>
      </c>
      <c r="K34" s="40"/>
      <c r="L34" s="148"/>
      <c r="S34" s="40"/>
      <c r="T34" s="40"/>
      <c r="U34" s="40"/>
      <c r="V34" s="40"/>
      <c r="W34" s="40"/>
      <c r="X34" s="40"/>
      <c r="Y34" s="40"/>
      <c r="Z34" s="40"/>
      <c r="AA34" s="40"/>
      <c r="AB34" s="40"/>
      <c r="AC34" s="40"/>
      <c r="AD34" s="40"/>
      <c r="AE34" s="40"/>
    </row>
    <row r="35" hidden="1" s="2" customFormat="1" ht="14.4" customHeight="1">
      <c r="A35" s="40"/>
      <c r="B35" s="46"/>
      <c r="C35" s="40"/>
      <c r="D35" s="159" t="s">
        <v>50</v>
      </c>
      <c r="E35" s="146" t="s">
        <v>51</v>
      </c>
      <c r="F35" s="160">
        <f>ROUND((SUM(BE88:BE305)),  2)</f>
        <v>0</v>
      </c>
      <c r="G35" s="40"/>
      <c r="H35" s="40"/>
      <c r="I35" s="161">
        <v>0.20999999999999999</v>
      </c>
      <c r="J35" s="160">
        <f>ROUND(((SUM(BE88:BE305))*I35),  2)</f>
        <v>0</v>
      </c>
      <c r="K35" s="40"/>
      <c r="L35" s="148"/>
      <c r="S35" s="40"/>
      <c r="T35" s="40"/>
      <c r="U35" s="40"/>
      <c r="V35" s="40"/>
      <c r="W35" s="40"/>
      <c r="X35" s="40"/>
      <c r="Y35" s="40"/>
      <c r="Z35" s="40"/>
      <c r="AA35" s="40"/>
      <c r="AB35" s="40"/>
      <c r="AC35" s="40"/>
      <c r="AD35" s="40"/>
      <c r="AE35" s="40"/>
    </row>
    <row r="36" hidden="1" s="2" customFormat="1" ht="14.4" customHeight="1">
      <c r="A36" s="40"/>
      <c r="B36" s="46"/>
      <c r="C36" s="40"/>
      <c r="D36" s="40"/>
      <c r="E36" s="146" t="s">
        <v>52</v>
      </c>
      <c r="F36" s="160">
        <f>ROUND((SUM(BF88:BF305)),  2)</f>
        <v>0</v>
      </c>
      <c r="G36" s="40"/>
      <c r="H36" s="40"/>
      <c r="I36" s="161">
        <v>0.14999999999999999</v>
      </c>
      <c r="J36" s="160">
        <f>ROUND(((SUM(BF88:BF305))*I36),  2)</f>
        <v>0</v>
      </c>
      <c r="K36" s="40"/>
      <c r="L36" s="148"/>
      <c r="S36" s="40"/>
      <c r="T36" s="40"/>
      <c r="U36" s="40"/>
      <c r="V36" s="40"/>
      <c r="W36" s="40"/>
      <c r="X36" s="40"/>
      <c r="Y36" s="40"/>
      <c r="Z36" s="40"/>
      <c r="AA36" s="40"/>
      <c r="AB36" s="40"/>
      <c r="AC36" s="40"/>
      <c r="AD36" s="40"/>
      <c r="AE36" s="40"/>
    </row>
    <row r="37" hidden="1" s="2" customFormat="1" ht="14.4" customHeight="1">
      <c r="A37" s="40"/>
      <c r="B37" s="46"/>
      <c r="C37" s="40"/>
      <c r="D37" s="146" t="s">
        <v>50</v>
      </c>
      <c r="E37" s="146" t="s">
        <v>53</v>
      </c>
      <c r="F37" s="160">
        <f>ROUND((SUM(BG88:BG305)),  2)</f>
        <v>0</v>
      </c>
      <c r="G37" s="40"/>
      <c r="H37" s="40"/>
      <c r="I37" s="161">
        <v>0.20999999999999999</v>
      </c>
      <c r="J37" s="160">
        <f>0</f>
        <v>0</v>
      </c>
      <c r="K37" s="40"/>
      <c r="L37" s="148"/>
      <c r="S37" s="40"/>
      <c r="T37" s="40"/>
      <c r="U37" s="40"/>
      <c r="V37" s="40"/>
      <c r="W37" s="40"/>
      <c r="X37" s="40"/>
      <c r="Y37" s="40"/>
      <c r="Z37" s="40"/>
      <c r="AA37" s="40"/>
      <c r="AB37" s="40"/>
      <c r="AC37" s="40"/>
      <c r="AD37" s="40"/>
      <c r="AE37" s="40"/>
    </row>
    <row r="38" hidden="1" s="2" customFormat="1" ht="14.4" customHeight="1">
      <c r="A38" s="40"/>
      <c r="B38" s="46"/>
      <c r="C38" s="40"/>
      <c r="D38" s="40"/>
      <c r="E38" s="146" t="s">
        <v>54</v>
      </c>
      <c r="F38" s="160">
        <f>ROUND((SUM(BH88:BH305)),  2)</f>
        <v>0</v>
      </c>
      <c r="G38" s="40"/>
      <c r="H38" s="40"/>
      <c r="I38" s="161">
        <v>0.14999999999999999</v>
      </c>
      <c r="J38" s="160">
        <f>0</f>
        <v>0</v>
      </c>
      <c r="K38" s="40"/>
      <c r="L38" s="148"/>
      <c r="S38" s="40"/>
      <c r="T38" s="40"/>
      <c r="U38" s="40"/>
      <c r="V38" s="40"/>
      <c r="W38" s="40"/>
      <c r="X38" s="40"/>
      <c r="Y38" s="40"/>
      <c r="Z38" s="40"/>
      <c r="AA38" s="40"/>
      <c r="AB38" s="40"/>
      <c r="AC38" s="40"/>
      <c r="AD38" s="40"/>
      <c r="AE38" s="40"/>
    </row>
    <row r="39" hidden="1" s="2" customFormat="1" ht="14.4" customHeight="1">
      <c r="A39" s="40"/>
      <c r="B39" s="46"/>
      <c r="C39" s="40"/>
      <c r="D39" s="40"/>
      <c r="E39" s="146" t="s">
        <v>55</v>
      </c>
      <c r="F39" s="160">
        <f>ROUND((SUM(BI88:BI305)),  2)</f>
        <v>0</v>
      </c>
      <c r="G39" s="40"/>
      <c r="H39" s="40"/>
      <c r="I39" s="161">
        <v>0</v>
      </c>
      <c r="J39" s="160">
        <f>0</f>
        <v>0</v>
      </c>
      <c r="K39" s="40"/>
      <c r="L39" s="148"/>
      <c r="S39" s="40"/>
      <c r="T39" s="40"/>
      <c r="U39" s="40"/>
      <c r="V39" s="40"/>
      <c r="W39" s="40"/>
      <c r="X39" s="40"/>
      <c r="Y39" s="40"/>
      <c r="Z39" s="40"/>
      <c r="AA39" s="40"/>
      <c r="AB39" s="40"/>
      <c r="AC39" s="40"/>
      <c r="AD39" s="40"/>
      <c r="AE39" s="40"/>
    </row>
    <row r="40" hidden="1" s="2" customFormat="1" ht="6.96" customHeight="1">
      <c r="A40" s="40"/>
      <c r="B40" s="46"/>
      <c r="C40" s="40"/>
      <c r="D40" s="40"/>
      <c r="E40" s="40"/>
      <c r="F40" s="40"/>
      <c r="G40" s="40"/>
      <c r="H40" s="40"/>
      <c r="I40" s="40"/>
      <c r="J40" s="40"/>
      <c r="K40" s="40"/>
      <c r="L40" s="148"/>
      <c r="S40" s="40"/>
      <c r="T40" s="40"/>
      <c r="U40" s="40"/>
      <c r="V40" s="40"/>
      <c r="W40" s="40"/>
      <c r="X40" s="40"/>
      <c r="Y40" s="40"/>
      <c r="Z40" s="40"/>
      <c r="AA40" s="40"/>
      <c r="AB40" s="40"/>
      <c r="AC40" s="40"/>
      <c r="AD40" s="40"/>
      <c r="AE40" s="40"/>
    </row>
    <row r="41" hidden="1" s="2" customFormat="1" ht="25.44" customHeight="1">
      <c r="A41" s="40"/>
      <c r="B41" s="46"/>
      <c r="C41" s="162"/>
      <c r="D41" s="163" t="s">
        <v>56</v>
      </c>
      <c r="E41" s="164"/>
      <c r="F41" s="164"/>
      <c r="G41" s="165" t="s">
        <v>57</v>
      </c>
      <c r="H41" s="166" t="s">
        <v>58</v>
      </c>
      <c r="I41" s="164"/>
      <c r="J41" s="167">
        <f>SUM(J32:J39)</f>
        <v>0</v>
      </c>
      <c r="K41" s="168"/>
      <c r="L41" s="148"/>
      <c r="S41" s="40"/>
      <c r="T41" s="40"/>
      <c r="U41" s="40"/>
      <c r="V41" s="40"/>
      <c r="W41" s="40"/>
      <c r="X41" s="40"/>
      <c r="Y41" s="40"/>
      <c r="Z41" s="40"/>
      <c r="AA41" s="40"/>
      <c r="AB41" s="40"/>
      <c r="AC41" s="40"/>
      <c r="AD41" s="40"/>
      <c r="AE41" s="40"/>
    </row>
    <row r="42" hidden="1" s="2" customFormat="1" ht="14.4" customHeight="1">
      <c r="A42" s="40"/>
      <c r="B42" s="169"/>
      <c r="C42" s="170"/>
      <c r="D42" s="170"/>
      <c r="E42" s="170"/>
      <c r="F42" s="170"/>
      <c r="G42" s="170"/>
      <c r="H42" s="170"/>
      <c r="I42" s="170"/>
      <c r="J42" s="170"/>
      <c r="K42" s="170"/>
      <c r="L42" s="148"/>
      <c r="S42" s="40"/>
      <c r="T42" s="40"/>
      <c r="U42" s="40"/>
      <c r="V42" s="40"/>
      <c r="W42" s="40"/>
      <c r="X42" s="40"/>
      <c r="Y42" s="40"/>
      <c r="Z42" s="40"/>
      <c r="AA42" s="40"/>
      <c r="AB42" s="40"/>
      <c r="AC42" s="40"/>
      <c r="AD42" s="40"/>
      <c r="AE42" s="40"/>
    </row>
    <row r="43" hidden="1"/>
    <row r="44" hidden="1"/>
    <row r="45" hidden="1"/>
    <row r="46" hidden="1" s="2" customFormat="1" ht="6.96" customHeight="1">
      <c r="A46" s="40"/>
      <c r="B46" s="171"/>
      <c r="C46" s="172"/>
      <c r="D46" s="172"/>
      <c r="E46" s="172"/>
      <c r="F46" s="172"/>
      <c r="G46" s="172"/>
      <c r="H46" s="172"/>
      <c r="I46" s="172"/>
      <c r="J46" s="172"/>
      <c r="K46" s="172"/>
      <c r="L46" s="148"/>
      <c r="S46" s="40"/>
      <c r="T46" s="40"/>
      <c r="U46" s="40"/>
      <c r="V46" s="40"/>
      <c r="W46" s="40"/>
      <c r="X46" s="40"/>
      <c r="Y46" s="40"/>
      <c r="Z46" s="40"/>
      <c r="AA46" s="40"/>
      <c r="AB46" s="40"/>
      <c r="AC46" s="40"/>
      <c r="AD46" s="40"/>
      <c r="AE46" s="40"/>
    </row>
    <row r="47" hidden="1" s="2" customFormat="1" ht="24.96" customHeight="1">
      <c r="A47" s="40"/>
      <c r="B47" s="41"/>
      <c r="C47" s="24" t="s">
        <v>179</v>
      </c>
      <c r="D47" s="42"/>
      <c r="E47" s="42"/>
      <c r="F47" s="42"/>
      <c r="G47" s="42"/>
      <c r="H47" s="42"/>
      <c r="I47" s="42"/>
      <c r="J47" s="42"/>
      <c r="K47" s="42"/>
      <c r="L47" s="148"/>
      <c r="S47" s="40"/>
      <c r="T47" s="40"/>
      <c r="U47" s="40"/>
      <c r="V47" s="40"/>
      <c r="W47" s="40"/>
      <c r="X47" s="40"/>
      <c r="Y47" s="40"/>
      <c r="Z47" s="40"/>
      <c r="AA47" s="40"/>
      <c r="AB47" s="40"/>
      <c r="AC47" s="40"/>
      <c r="AD47" s="40"/>
      <c r="AE47" s="40"/>
    </row>
    <row r="48" hidden="1" s="2" customFormat="1" ht="6.96" customHeight="1">
      <c r="A48" s="40"/>
      <c r="B48" s="41"/>
      <c r="C48" s="42"/>
      <c r="D48" s="42"/>
      <c r="E48" s="42"/>
      <c r="F48" s="42"/>
      <c r="G48" s="42"/>
      <c r="H48" s="42"/>
      <c r="I48" s="42"/>
      <c r="J48" s="42"/>
      <c r="K48" s="42"/>
      <c r="L48" s="148"/>
      <c r="S48" s="40"/>
      <c r="T48" s="40"/>
      <c r="U48" s="40"/>
      <c r="V48" s="40"/>
      <c r="W48" s="40"/>
      <c r="X48" s="40"/>
      <c r="Y48" s="40"/>
      <c r="Z48" s="40"/>
      <c r="AA48" s="40"/>
      <c r="AB48" s="40"/>
      <c r="AC48" s="40"/>
      <c r="AD48" s="40"/>
      <c r="AE48" s="40"/>
    </row>
    <row r="49" hidden="1" s="2" customFormat="1" ht="12" customHeight="1">
      <c r="A49" s="40"/>
      <c r="B49" s="41"/>
      <c r="C49" s="33" t="s">
        <v>16</v>
      </c>
      <c r="D49" s="42"/>
      <c r="E49" s="42"/>
      <c r="F49" s="42"/>
      <c r="G49" s="42"/>
      <c r="H49" s="42"/>
      <c r="I49" s="42"/>
      <c r="J49" s="42"/>
      <c r="K49" s="42"/>
      <c r="L49" s="148"/>
      <c r="S49" s="40"/>
      <c r="T49" s="40"/>
      <c r="U49" s="40"/>
      <c r="V49" s="40"/>
      <c r="W49" s="40"/>
      <c r="X49" s="40"/>
      <c r="Y49" s="40"/>
      <c r="Z49" s="40"/>
      <c r="AA49" s="40"/>
      <c r="AB49" s="40"/>
      <c r="AC49" s="40"/>
      <c r="AD49" s="40"/>
      <c r="AE49" s="40"/>
    </row>
    <row r="50" hidden="1" s="2" customFormat="1" ht="16.5" customHeight="1">
      <c r="A50" s="40"/>
      <c r="B50" s="41"/>
      <c r="C50" s="42"/>
      <c r="D50" s="42"/>
      <c r="E50" s="173" t="str">
        <f>E7</f>
        <v>Oprava staničních kolejí č. 4 a 5 v žst Most n.n.-Změna č.1</v>
      </c>
      <c r="F50" s="33"/>
      <c r="G50" s="33"/>
      <c r="H50" s="33"/>
      <c r="I50" s="42"/>
      <c r="J50" s="42"/>
      <c r="K50" s="42"/>
      <c r="L50" s="148"/>
      <c r="S50" s="40"/>
      <c r="T50" s="40"/>
      <c r="U50" s="40"/>
      <c r="V50" s="40"/>
      <c r="W50" s="40"/>
      <c r="X50" s="40"/>
      <c r="Y50" s="40"/>
      <c r="Z50" s="40"/>
      <c r="AA50" s="40"/>
      <c r="AB50" s="40"/>
      <c r="AC50" s="40"/>
      <c r="AD50" s="40"/>
      <c r="AE50" s="40"/>
    </row>
    <row r="51" hidden="1" s="1" customFormat="1" ht="12" customHeight="1">
      <c r="B51" s="22"/>
      <c r="C51" s="33" t="s">
        <v>161</v>
      </c>
      <c r="D51" s="23"/>
      <c r="E51" s="23"/>
      <c r="F51" s="23"/>
      <c r="G51" s="23"/>
      <c r="H51" s="23"/>
      <c r="I51" s="23"/>
      <c r="J51" s="23"/>
      <c r="K51" s="23"/>
      <c r="L51" s="21"/>
    </row>
    <row r="52" hidden="1" s="2" customFormat="1" ht="16.5" customHeight="1">
      <c r="A52" s="40"/>
      <c r="B52" s="41"/>
      <c r="C52" s="42"/>
      <c r="D52" s="42"/>
      <c r="E52" s="173" t="s">
        <v>165</v>
      </c>
      <c r="F52" s="42"/>
      <c r="G52" s="42"/>
      <c r="H52" s="42"/>
      <c r="I52" s="42"/>
      <c r="J52" s="42"/>
      <c r="K52" s="42"/>
      <c r="L52" s="148"/>
      <c r="S52" s="40"/>
      <c r="T52" s="40"/>
      <c r="U52" s="40"/>
      <c r="V52" s="40"/>
      <c r="W52" s="40"/>
      <c r="X52" s="40"/>
      <c r="Y52" s="40"/>
      <c r="Z52" s="40"/>
      <c r="AA52" s="40"/>
      <c r="AB52" s="40"/>
      <c r="AC52" s="40"/>
      <c r="AD52" s="40"/>
      <c r="AE52" s="40"/>
    </row>
    <row r="53" hidden="1" s="2" customFormat="1" ht="12" customHeight="1">
      <c r="A53" s="40"/>
      <c r="B53" s="41"/>
      <c r="C53" s="33" t="s">
        <v>170</v>
      </c>
      <c r="D53" s="42"/>
      <c r="E53" s="42"/>
      <c r="F53" s="42"/>
      <c r="G53" s="42"/>
      <c r="H53" s="42"/>
      <c r="I53" s="42"/>
      <c r="J53" s="42"/>
      <c r="K53" s="42"/>
      <c r="L53" s="148"/>
      <c r="S53" s="40"/>
      <c r="T53" s="40"/>
      <c r="U53" s="40"/>
      <c r="V53" s="40"/>
      <c r="W53" s="40"/>
      <c r="X53" s="40"/>
      <c r="Y53" s="40"/>
      <c r="Z53" s="40"/>
      <c r="AA53" s="40"/>
      <c r="AB53" s="40"/>
      <c r="AC53" s="40"/>
      <c r="AD53" s="40"/>
      <c r="AE53" s="40"/>
    </row>
    <row r="54" hidden="1" s="2" customFormat="1" ht="16.5" customHeight="1">
      <c r="A54" s="40"/>
      <c r="B54" s="41"/>
      <c r="C54" s="42"/>
      <c r="D54" s="42"/>
      <c r="E54" s="72" t="str">
        <f>E11</f>
        <v>Č11 - 4.SK ŽST Most nové nádraží</v>
      </c>
      <c r="F54" s="42"/>
      <c r="G54" s="42"/>
      <c r="H54" s="42"/>
      <c r="I54" s="42"/>
      <c r="J54" s="42"/>
      <c r="K54" s="42"/>
      <c r="L54" s="148"/>
      <c r="S54" s="40"/>
      <c r="T54" s="40"/>
      <c r="U54" s="40"/>
      <c r="V54" s="40"/>
      <c r="W54" s="40"/>
      <c r="X54" s="40"/>
      <c r="Y54" s="40"/>
      <c r="Z54" s="40"/>
      <c r="AA54" s="40"/>
      <c r="AB54" s="40"/>
      <c r="AC54" s="40"/>
      <c r="AD54" s="40"/>
      <c r="AE54" s="40"/>
    </row>
    <row r="55" hidden="1" s="2" customFormat="1" ht="6.96" customHeight="1">
      <c r="A55" s="40"/>
      <c r="B55" s="41"/>
      <c r="C55" s="42"/>
      <c r="D55" s="42"/>
      <c r="E55" s="42"/>
      <c r="F55" s="42"/>
      <c r="G55" s="42"/>
      <c r="H55" s="42"/>
      <c r="I55" s="42"/>
      <c r="J55" s="42"/>
      <c r="K55" s="42"/>
      <c r="L55" s="148"/>
      <c r="S55" s="40"/>
      <c r="T55" s="40"/>
      <c r="U55" s="40"/>
      <c r="V55" s="40"/>
      <c r="W55" s="40"/>
      <c r="X55" s="40"/>
      <c r="Y55" s="40"/>
      <c r="Z55" s="40"/>
      <c r="AA55" s="40"/>
      <c r="AB55" s="40"/>
      <c r="AC55" s="40"/>
      <c r="AD55" s="40"/>
      <c r="AE55" s="40"/>
    </row>
    <row r="56" hidden="1" s="2" customFormat="1" ht="12" customHeight="1">
      <c r="A56" s="40"/>
      <c r="B56" s="41"/>
      <c r="C56" s="33" t="s">
        <v>22</v>
      </c>
      <c r="D56" s="42"/>
      <c r="E56" s="42"/>
      <c r="F56" s="28" t="str">
        <f>F14</f>
        <v>ŽST Most n.n.</v>
      </c>
      <c r="G56" s="42"/>
      <c r="H56" s="42"/>
      <c r="I56" s="33" t="s">
        <v>24</v>
      </c>
      <c r="J56" s="75" t="str">
        <f>IF(J14="","",J14)</f>
        <v>5. 10. 2021</v>
      </c>
      <c r="K56" s="42"/>
      <c r="L56" s="148"/>
      <c r="S56" s="40"/>
      <c r="T56" s="40"/>
      <c r="U56" s="40"/>
      <c r="V56" s="40"/>
      <c r="W56" s="40"/>
      <c r="X56" s="40"/>
      <c r="Y56" s="40"/>
      <c r="Z56" s="40"/>
      <c r="AA56" s="40"/>
      <c r="AB56" s="40"/>
      <c r="AC56" s="40"/>
      <c r="AD56" s="40"/>
      <c r="AE56" s="40"/>
    </row>
    <row r="57" hidden="1" s="2" customFormat="1" ht="6.96" customHeight="1">
      <c r="A57" s="40"/>
      <c r="B57" s="41"/>
      <c r="C57" s="42"/>
      <c r="D57" s="42"/>
      <c r="E57" s="42"/>
      <c r="F57" s="42"/>
      <c r="G57" s="42"/>
      <c r="H57" s="42"/>
      <c r="I57" s="42"/>
      <c r="J57" s="42"/>
      <c r="K57" s="42"/>
      <c r="L57" s="148"/>
      <c r="S57" s="40"/>
      <c r="T57" s="40"/>
      <c r="U57" s="40"/>
      <c r="V57" s="40"/>
      <c r="W57" s="40"/>
      <c r="X57" s="40"/>
      <c r="Y57" s="40"/>
      <c r="Z57" s="40"/>
      <c r="AA57" s="40"/>
      <c r="AB57" s="40"/>
      <c r="AC57" s="40"/>
      <c r="AD57" s="40"/>
      <c r="AE57" s="40"/>
    </row>
    <row r="58" hidden="1" s="2" customFormat="1" ht="15.15" customHeight="1">
      <c r="A58" s="40"/>
      <c r="B58" s="41"/>
      <c r="C58" s="33" t="s">
        <v>30</v>
      </c>
      <c r="D58" s="42"/>
      <c r="E58" s="42"/>
      <c r="F58" s="28" t="str">
        <f>E17</f>
        <v>Správa železnic, státní organizace</v>
      </c>
      <c r="G58" s="42"/>
      <c r="H58" s="42"/>
      <c r="I58" s="33" t="s">
        <v>38</v>
      </c>
      <c r="J58" s="38" t="str">
        <f>E23</f>
        <v xml:space="preserve"> </v>
      </c>
      <c r="K58" s="42"/>
      <c r="L58" s="148"/>
      <c r="S58" s="40"/>
      <c r="T58" s="40"/>
      <c r="U58" s="40"/>
      <c r="V58" s="40"/>
      <c r="W58" s="40"/>
      <c r="X58" s="40"/>
      <c r="Y58" s="40"/>
      <c r="Z58" s="40"/>
      <c r="AA58" s="40"/>
      <c r="AB58" s="40"/>
      <c r="AC58" s="40"/>
      <c r="AD58" s="40"/>
      <c r="AE58" s="40"/>
    </row>
    <row r="59" hidden="1" s="2" customFormat="1" ht="40.05" customHeight="1">
      <c r="A59" s="40"/>
      <c r="B59" s="41"/>
      <c r="C59" s="33" t="s">
        <v>36</v>
      </c>
      <c r="D59" s="42"/>
      <c r="E59" s="42"/>
      <c r="F59" s="28" t="str">
        <f>IF(E20="","",E20)</f>
        <v>Vyplň údaj</v>
      </c>
      <c r="G59" s="42"/>
      <c r="H59" s="42"/>
      <c r="I59" s="33" t="s">
        <v>42</v>
      </c>
      <c r="J59" s="38" t="str">
        <f>E26</f>
        <v>Ing.Horák, horak@spravazeleznic.cz, 602 155 923</v>
      </c>
      <c r="K59" s="42"/>
      <c r="L59" s="148"/>
      <c r="S59" s="40"/>
      <c r="T59" s="40"/>
      <c r="U59" s="40"/>
      <c r="V59" s="40"/>
      <c r="W59" s="40"/>
      <c r="X59" s="40"/>
      <c r="Y59" s="40"/>
      <c r="Z59" s="40"/>
      <c r="AA59" s="40"/>
      <c r="AB59" s="40"/>
      <c r="AC59" s="40"/>
      <c r="AD59" s="40"/>
      <c r="AE59" s="40"/>
    </row>
    <row r="60" hidden="1" s="2" customFormat="1" ht="10.32" customHeight="1">
      <c r="A60" s="40"/>
      <c r="B60" s="41"/>
      <c r="C60" s="42"/>
      <c r="D60" s="42"/>
      <c r="E60" s="42"/>
      <c r="F60" s="42"/>
      <c r="G60" s="42"/>
      <c r="H60" s="42"/>
      <c r="I60" s="42"/>
      <c r="J60" s="42"/>
      <c r="K60" s="42"/>
      <c r="L60" s="148"/>
      <c r="S60" s="40"/>
      <c r="T60" s="40"/>
      <c r="U60" s="40"/>
      <c r="V60" s="40"/>
      <c r="W60" s="40"/>
      <c r="X60" s="40"/>
      <c r="Y60" s="40"/>
      <c r="Z60" s="40"/>
      <c r="AA60" s="40"/>
      <c r="AB60" s="40"/>
      <c r="AC60" s="40"/>
      <c r="AD60" s="40"/>
      <c r="AE60" s="40"/>
    </row>
    <row r="61" hidden="1" s="2" customFormat="1" ht="29.28" customHeight="1">
      <c r="A61" s="40"/>
      <c r="B61" s="41"/>
      <c r="C61" s="174" t="s">
        <v>180</v>
      </c>
      <c r="D61" s="175"/>
      <c r="E61" s="175"/>
      <c r="F61" s="175"/>
      <c r="G61" s="175"/>
      <c r="H61" s="175"/>
      <c r="I61" s="175"/>
      <c r="J61" s="176" t="s">
        <v>181</v>
      </c>
      <c r="K61" s="175"/>
      <c r="L61" s="148"/>
      <c r="S61" s="40"/>
      <c r="T61" s="40"/>
      <c r="U61" s="40"/>
      <c r="V61" s="40"/>
      <c r="W61" s="40"/>
      <c r="X61" s="40"/>
      <c r="Y61" s="40"/>
      <c r="Z61" s="40"/>
      <c r="AA61" s="40"/>
      <c r="AB61" s="40"/>
      <c r="AC61" s="40"/>
      <c r="AD61" s="40"/>
      <c r="AE61" s="40"/>
    </row>
    <row r="62" hidden="1" s="2" customFormat="1" ht="10.32" customHeight="1">
      <c r="A62" s="40"/>
      <c r="B62" s="41"/>
      <c r="C62" s="42"/>
      <c r="D62" s="42"/>
      <c r="E62" s="42"/>
      <c r="F62" s="42"/>
      <c r="G62" s="42"/>
      <c r="H62" s="42"/>
      <c r="I62" s="42"/>
      <c r="J62" s="42"/>
      <c r="K62" s="42"/>
      <c r="L62" s="148"/>
      <c r="S62" s="40"/>
      <c r="T62" s="40"/>
      <c r="U62" s="40"/>
      <c r="V62" s="40"/>
      <c r="W62" s="40"/>
      <c r="X62" s="40"/>
      <c r="Y62" s="40"/>
      <c r="Z62" s="40"/>
      <c r="AA62" s="40"/>
      <c r="AB62" s="40"/>
      <c r="AC62" s="40"/>
      <c r="AD62" s="40"/>
      <c r="AE62" s="40"/>
    </row>
    <row r="63" hidden="1" s="2" customFormat="1" ht="22.8" customHeight="1">
      <c r="A63" s="40"/>
      <c r="B63" s="41"/>
      <c r="C63" s="177" t="s">
        <v>78</v>
      </c>
      <c r="D63" s="42"/>
      <c r="E63" s="42"/>
      <c r="F63" s="42"/>
      <c r="G63" s="42"/>
      <c r="H63" s="42"/>
      <c r="I63" s="42"/>
      <c r="J63" s="105">
        <f>J88</f>
        <v>0</v>
      </c>
      <c r="K63" s="42"/>
      <c r="L63" s="148"/>
      <c r="S63" s="40"/>
      <c r="T63" s="40"/>
      <c r="U63" s="40"/>
      <c r="V63" s="40"/>
      <c r="W63" s="40"/>
      <c r="X63" s="40"/>
      <c r="Y63" s="40"/>
      <c r="Z63" s="40"/>
      <c r="AA63" s="40"/>
      <c r="AB63" s="40"/>
      <c r="AC63" s="40"/>
      <c r="AD63" s="40"/>
      <c r="AE63" s="40"/>
      <c r="AU63" s="18" t="s">
        <v>182</v>
      </c>
    </row>
    <row r="64" hidden="1" s="9" customFormat="1" ht="24.96" customHeight="1">
      <c r="A64" s="9"/>
      <c r="B64" s="178"/>
      <c r="C64" s="179"/>
      <c r="D64" s="180" t="s">
        <v>183</v>
      </c>
      <c r="E64" s="181"/>
      <c r="F64" s="181"/>
      <c r="G64" s="181"/>
      <c r="H64" s="181"/>
      <c r="I64" s="181"/>
      <c r="J64" s="182">
        <f>J89</f>
        <v>0</v>
      </c>
      <c r="K64" s="179"/>
      <c r="L64" s="183"/>
      <c r="S64" s="9"/>
      <c r="T64" s="9"/>
      <c r="U64" s="9"/>
      <c r="V64" s="9"/>
      <c r="W64" s="9"/>
      <c r="X64" s="9"/>
      <c r="Y64" s="9"/>
      <c r="Z64" s="9"/>
      <c r="AA64" s="9"/>
      <c r="AB64" s="9"/>
      <c r="AC64" s="9"/>
      <c r="AD64" s="9"/>
      <c r="AE64" s="9"/>
    </row>
    <row r="65" hidden="1" s="10" customFormat="1" ht="19.92" customHeight="1">
      <c r="A65" s="10"/>
      <c r="B65" s="184"/>
      <c r="C65" s="128"/>
      <c r="D65" s="185" t="s">
        <v>184</v>
      </c>
      <c r="E65" s="186"/>
      <c r="F65" s="186"/>
      <c r="G65" s="186"/>
      <c r="H65" s="186"/>
      <c r="I65" s="186"/>
      <c r="J65" s="187">
        <f>J90</f>
        <v>0</v>
      </c>
      <c r="K65" s="128"/>
      <c r="L65" s="188"/>
      <c r="S65" s="10"/>
      <c r="T65" s="10"/>
      <c r="U65" s="10"/>
      <c r="V65" s="10"/>
      <c r="W65" s="10"/>
      <c r="X65" s="10"/>
      <c r="Y65" s="10"/>
      <c r="Z65" s="10"/>
      <c r="AA65" s="10"/>
      <c r="AB65" s="10"/>
      <c r="AC65" s="10"/>
      <c r="AD65" s="10"/>
      <c r="AE65" s="10"/>
    </row>
    <row r="66" hidden="1" s="9" customFormat="1" ht="24.96" customHeight="1">
      <c r="A66" s="9"/>
      <c r="B66" s="178"/>
      <c r="C66" s="179"/>
      <c r="D66" s="180" t="s">
        <v>185</v>
      </c>
      <c r="E66" s="181"/>
      <c r="F66" s="181"/>
      <c r="G66" s="181"/>
      <c r="H66" s="181"/>
      <c r="I66" s="181"/>
      <c r="J66" s="182">
        <f>J201</f>
        <v>0</v>
      </c>
      <c r="K66" s="179"/>
      <c r="L66" s="183"/>
      <c r="S66" s="9"/>
      <c r="T66" s="9"/>
      <c r="U66" s="9"/>
      <c r="V66" s="9"/>
      <c r="W66" s="9"/>
      <c r="X66" s="9"/>
      <c r="Y66" s="9"/>
      <c r="Z66" s="9"/>
      <c r="AA66" s="9"/>
      <c r="AB66" s="9"/>
      <c r="AC66" s="9"/>
      <c r="AD66" s="9"/>
      <c r="AE66" s="9"/>
    </row>
    <row r="67" hidden="1" s="2" customFormat="1" ht="21.84" customHeight="1">
      <c r="A67" s="40"/>
      <c r="B67" s="41"/>
      <c r="C67" s="42"/>
      <c r="D67" s="42"/>
      <c r="E67" s="42"/>
      <c r="F67" s="42"/>
      <c r="G67" s="42"/>
      <c r="H67" s="42"/>
      <c r="I67" s="42"/>
      <c r="J67" s="42"/>
      <c r="K67" s="42"/>
      <c r="L67" s="148"/>
      <c r="S67" s="40"/>
      <c r="T67" s="40"/>
      <c r="U67" s="40"/>
      <c r="V67" s="40"/>
      <c r="W67" s="40"/>
      <c r="X67" s="40"/>
      <c r="Y67" s="40"/>
      <c r="Z67" s="40"/>
      <c r="AA67" s="40"/>
      <c r="AB67" s="40"/>
      <c r="AC67" s="40"/>
      <c r="AD67" s="40"/>
      <c r="AE67" s="40"/>
    </row>
    <row r="68" hidden="1" s="2" customFormat="1" ht="6.96" customHeight="1">
      <c r="A68" s="40"/>
      <c r="B68" s="62"/>
      <c r="C68" s="63"/>
      <c r="D68" s="63"/>
      <c r="E68" s="63"/>
      <c r="F68" s="63"/>
      <c r="G68" s="63"/>
      <c r="H68" s="63"/>
      <c r="I68" s="63"/>
      <c r="J68" s="63"/>
      <c r="K68" s="63"/>
      <c r="L68" s="148"/>
      <c r="S68" s="40"/>
      <c r="T68" s="40"/>
      <c r="U68" s="40"/>
      <c r="V68" s="40"/>
      <c r="W68" s="40"/>
      <c r="X68" s="40"/>
      <c r="Y68" s="40"/>
      <c r="Z68" s="40"/>
      <c r="AA68" s="40"/>
      <c r="AB68" s="40"/>
      <c r="AC68" s="40"/>
      <c r="AD68" s="40"/>
      <c r="AE68" s="40"/>
    </row>
    <row r="69" hidden="1"/>
    <row r="70" hidden="1"/>
    <row r="71" hidden="1"/>
    <row r="72" s="2" customFormat="1" ht="6.96" customHeight="1">
      <c r="A72" s="40"/>
      <c r="B72" s="64"/>
      <c r="C72" s="65"/>
      <c r="D72" s="65"/>
      <c r="E72" s="65"/>
      <c r="F72" s="65"/>
      <c r="G72" s="65"/>
      <c r="H72" s="65"/>
      <c r="I72" s="65"/>
      <c r="J72" s="65"/>
      <c r="K72" s="65"/>
      <c r="L72" s="148"/>
      <c r="S72" s="40"/>
      <c r="T72" s="40"/>
      <c r="U72" s="40"/>
      <c r="V72" s="40"/>
      <c r="W72" s="40"/>
      <c r="X72" s="40"/>
      <c r="Y72" s="40"/>
      <c r="Z72" s="40"/>
      <c r="AA72" s="40"/>
      <c r="AB72" s="40"/>
      <c r="AC72" s="40"/>
      <c r="AD72" s="40"/>
      <c r="AE72" s="40"/>
    </row>
    <row r="73" s="2" customFormat="1" ht="24.96" customHeight="1">
      <c r="A73" s="40"/>
      <c r="B73" s="41"/>
      <c r="C73" s="24" t="s">
        <v>186</v>
      </c>
      <c r="D73" s="42"/>
      <c r="E73" s="42"/>
      <c r="F73" s="42"/>
      <c r="G73" s="42"/>
      <c r="H73" s="42"/>
      <c r="I73" s="42"/>
      <c r="J73" s="42"/>
      <c r="K73" s="42"/>
      <c r="L73" s="148"/>
      <c r="S73" s="40"/>
      <c r="T73" s="40"/>
      <c r="U73" s="40"/>
      <c r="V73" s="40"/>
      <c r="W73" s="40"/>
      <c r="X73" s="40"/>
      <c r="Y73" s="40"/>
      <c r="Z73" s="40"/>
      <c r="AA73" s="40"/>
      <c r="AB73" s="40"/>
      <c r="AC73" s="40"/>
      <c r="AD73" s="40"/>
      <c r="AE73" s="40"/>
    </row>
    <row r="74" s="2" customFormat="1" ht="6.96" customHeight="1">
      <c r="A74" s="40"/>
      <c r="B74" s="41"/>
      <c r="C74" s="42"/>
      <c r="D74" s="42"/>
      <c r="E74" s="42"/>
      <c r="F74" s="42"/>
      <c r="G74" s="42"/>
      <c r="H74" s="42"/>
      <c r="I74" s="42"/>
      <c r="J74" s="42"/>
      <c r="K74" s="42"/>
      <c r="L74" s="148"/>
      <c r="S74" s="40"/>
      <c r="T74" s="40"/>
      <c r="U74" s="40"/>
      <c r="V74" s="40"/>
      <c r="W74" s="40"/>
      <c r="X74" s="40"/>
      <c r="Y74" s="40"/>
      <c r="Z74" s="40"/>
      <c r="AA74" s="40"/>
      <c r="AB74" s="40"/>
      <c r="AC74" s="40"/>
      <c r="AD74" s="40"/>
      <c r="AE74" s="40"/>
    </row>
    <row r="75" s="2" customFormat="1" ht="12" customHeight="1">
      <c r="A75" s="40"/>
      <c r="B75" s="41"/>
      <c r="C75" s="33" t="s">
        <v>16</v>
      </c>
      <c r="D75" s="42"/>
      <c r="E75" s="42"/>
      <c r="F75" s="42"/>
      <c r="G75" s="42"/>
      <c r="H75" s="42"/>
      <c r="I75" s="42"/>
      <c r="J75" s="42"/>
      <c r="K75" s="42"/>
      <c r="L75" s="148"/>
      <c r="S75" s="40"/>
      <c r="T75" s="40"/>
      <c r="U75" s="40"/>
      <c r="V75" s="40"/>
      <c r="W75" s="40"/>
      <c r="X75" s="40"/>
      <c r="Y75" s="40"/>
      <c r="Z75" s="40"/>
      <c r="AA75" s="40"/>
      <c r="AB75" s="40"/>
      <c r="AC75" s="40"/>
      <c r="AD75" s="40"/>
      <c r="AE75" s="40"/>
    </row>
    <row r="76" s="2" customFormat="1" ht="16.5" customHeight="1">
      <c r="A76" s="40"/>
      <c r="B76" s="41"/>
      <c r="C76" s="42"/>
      <c r="D76" s="42"/>
      <c r="E76" s="173" t="str">
        <f>E7</f>
        <v>Oprava staničních kolejí č. 4 a 5 v žst Most n.n.-Změna č.1</v>
      </c>
      <c r="F76" s="33"/>
      <c r="G76" s="33"/>
      <c r="H76" s="33"/>
      <c r="I76" s="42"/>
      <c r="J76" s="42"/>
      <c r="K76" s="42"/>
      <c r="L76" s="148"/>
      <c r="S76" s="40"/>
      <c r="T76" s="40"/>
      <c r="U76" s="40"/>
      <c r="V76" s="40"/>
      <c r="W76" s="40"/>
      <c r="X76" s="40"/>
      <c r="Y76" s="40"/>
      <c r="Z76" s="40"/>
      <c r="AA76" s="40"/>
      <c r="AB76" s="40"/>
      <c r="AC76" s="40"/>
      <c r="AD76" s="40"/>
      <c r="AE76" s="40"/>
    </row>
    <row r="77" s="1" customFormat="1" ht="12" customHeight="1">
      <c r="B77" s="22"/>
      <c r="C77" s="33" t="s">
        <v>161</v>
      </c>
      <c r="D77" s="23"/>
      <c r="E77" s="23"/>
      <c r="F77" s="23"/>
      <c r="G77" s="23"/>
      <c r="H77" s="23"/>
      <c r="I77" s="23"/>
      <c r="J77" s="23"/>
      <c r="K77" s="23"/>
      <c r="L77" s="21"/>
    </row>
    <row r="78" s="2" customFormat="1" ht="16.5" customHeight="1">
      <c r="A78" s="40"/>
      <c r="B78" s="41"/>
      <c r="C78" s="42"/>
      <c r="D78" s="42"/>
      <c r="E78" s="173" t="s">
        <v>165</v>
      </c>
      <c r="F78" s="42"/>
      <c r="G78" s="42"/>
      <c r="H78" s="42"/>
      <c r="I78" s="42"/>
      <c r="J78" s="42"/>
      <c r="K78" s="42"/>
      <c r="L78" s="148"/>
      <c r="S78" s="40"/>
      <c r="T78" s="40"/>
      <c r="U78" s="40"/>
      <c r="V78" s="40"/>
      <c r="W78" s="40"/>
      <c r="X78" s="40"/>
      <c r="Y78" s="40"/>
      <c r="Z78" s="40"/>
      <c r="AA78" s="40"/>
      <c r="AB78" s="40"/>
      <c r="AC78" s="40"/>
      <c r="AD78" s="40"/>
      <c r="AE78" s="40"/>
    </row>
    <row r="79" s="2" customFormat="1" ht="12" customHeight="1">
      <c r="A79" s="40"/>
      <c r="B79" s="41"/>
      <c r="C79" s="33" t="s">
        <v>170</v>
      </c>
      <c r="D79" s="42"/>
      <c r="E79" s="42"/>
      <c r="F79" s="42"/>
      <c r="G79" s="42"/>
      <c r="H79" s="42"/>
      <c r="I79" s="42"/>
      <c r="J79" s="42"/>
      <c r="K79" s="42"/>
      <c r="L79" s="148"/>
      <c r="S79" s="40"/>
      <c r="T79" s="40"/>
      <c r="U79" s="40"/>
      <c r="V79" s="40"/>
      <c r="W79" s="40"/>
      <c r="X79" s="40"/>
      <c r="Y79" s="40"/>
      <c r="Z79" s="40"/>
      <c r="AA79" s="40"/>
      <c r="AB79" s="40"/>
      <c r="AC79" s="40"/>
      <c r="AD79" s="40"/>
      <c r="AE79" s="40"/>
    </row>
    <row r="80" s="2" customFormat="1" ht="16.5" customHeight="1">
      <c r="A80" s="40"/>
      <c r="B80" s="41"/>
      <c r="C80" s="42"/>
      <c r="D80" s="42"/>
      <c r="E80" s="72" t="str">
        <f>E11</f>
        <v>Č11 - 4.SK ŽST Most nové nádraží</v>
      </c>
      <c r="F80" s="42"/>
      <c r="G80" s="42"/>
      <c r="H80" s="42"/>
      <c r="I80" s="42"/>
      <c r="J80" s="42"/>
      <c r="K80" s="42"/>
      <c r="L80" s="148"/>
      <c r="S80" s="40"/>
      <c r="T80" s="40"/>
      <c r="U80" s="40"/>
      <c r="V80" s="40"/>
      <c r="W80" s="40"/>
      <c r="X80" s="40"/>
      <c r="Y80" s="40"/>
      <c r="Z80" s="40"/>
      <c r="AA80" s="40"/>
      <c r="AB80" s="40"/>
      <c r="AC80" s="40"/>
      <c r="AD80" s="40"/>
      <c r="AE80" s="40"/>
    </row>
    <row r="81" s="2" customFormat="1" ht="6.96" customHeight="1">
      <c r="A81" s="40"/>
      <c r="B81" s="41"/>
      <c r="C81" s="42"/>
      <c r="D81" s="42"/>
      <c r="E81" s="42"/>
      <c r="F81" s="42"/>
      <c r="G81" s="42"/>
      <c r="H81" s="42"/>
      <c r="I81" s="42"/>
      <c r="J81" s="42"/>
      <c r="K81" s="42"/>
      <c r="L81" s="148"/>
      <c r="S81" s="40"/>
      <c r="T81" s="40"/>
      <c r="U81" s="40"/>
      <c r="V81" s="40"/>
      <c r="W81" s="40"/>
      <c r="X81" s="40"/>
      <c r="Y81" s="40"/>
      <c r="Z81" s="40"/>
      <c r="AA81" s="40"/>
      <c r="AB81" s="40"/>
      <c r="AC81" s="40"/>
      <c r="AD81" s="40"/>
      <c r="AE81" s="40"/>
    </row>
    <row r="82" s="2" customFormat="1" ht="12" customHeight="1">
      <c r="A82" s="40"/>
      <c r="B82" s="41"/>
      <c r="C82" s="33" t="s">
        <v>22</v>
      </c>
      <c r="D82" s="42"/>
      <c r="E82" s="42"/>
      <c r="F82" s="28" t="str">
        <f>F14</f>
        <v>ŽST Most n.n.</v>
      </c>
      <c r="G82" s="42"/>
      <c r="H82" s="42"/>
      <c r="I82" s="33" t="s">
        <v>24</v>
      </c>
      <c r="J82" s="75" t="str">
        <f>IF(J14="","",J14)</f>
        <v>5. 10. 2021</v>
      </c>
      <c r="K82" s="42"/>
      <c r="L82" s="148"/>
      <c r="S82" s="40"/>
      <c r="T82" s="40"/>
      <c r="U82" s="40"/>
      <c r="V82" s="40"/>
      <c r="W82" s="40"/>
      <c r="X82" s="40"/>
      <c r="Y82" s="40"/>
      <c r="Z82" s="40"/>
      <c r="AA82" s="40"/>
      <c r="AB82" s="40"/>
      <c r="AC82" s="40"/>
      <c r="AD82" s="40"/>
      <c r="AE82" s="40"/>
    </row>
    <row r="83" s="2" customFormat="1" ht="6.96" customHeight="1">
      <c r="A83" s="40"/>
      <c r="B83" s="41"/>
      <c r="C83" s="42"/>
      <c r="D83" s="42"/>
      <c r="E83" s="42"/>
      <c r="F83" s="42"/>
      <c r="G83" s="42"/>
      <c r="H83" s="42"/>
      <c r="I83" s="42"/>
      <c r="J83" s="42"/>
      <c r="K83" s="42"/>
      <c r="L83" s="148"/>
      <c r="S83" s="40"/>
      <c r="T83" s="40"/>
      <c r="U83" s="40"/>
      <c r="V83" s="40"/>
      <c r="W83" s="40"/>
      <c r="X83" s="40"/>
      <c r="Y83" s="40"/>
      <c r="Z83" s="40"/>
      <c r="AA83" s="40"/>
      <c r="AB83" s="40"/>
      <c r="AC83" s="40"/>
      <c r="AD83" s="40"/>
      <c r="AE83" s="40"/>
    </row>
    <row r="84" s="2" customFormat="1" ht="15.15" customHeight="1">
      <c r="A84" s="40"/>
      <c r="B84" s="41"/>
      <c r="C84" s="33" t="s">
        <v>30</v>
      </c>
      <c r="D84" s="42"/>
      <c r="E84" s="42"/>
      <c r="F84" s="28" t="str">
        <f>E17</f>
        <v>Správa železnic, státní organizace</v>
      </c>
      <c r="G84" s="42"/>
      <c r="H84" s="42"/>
      <c r="I84" s="33" t="s">
        <v>38</v>
      </c>
      <c r="J84" s="38" t="str">
        <f>E23</f>
        <v xml:space="preserve"> </v>
      </c>
      <c r="K84" s="42"/>
      <c r="L84" s="148"/>
      <c r="S84" s="40"/>
      <c r="T84" s="40"/>
      <c r="U84" s="40"/>
      <c r="V84" s="40"/>
      <c r="W84" s="40"/>
      <c r="X84" s="40"/>
      <c r="Y84" s="40"/>
      <c r="Z84" s="40"/>
      <c r="AA84" s="40"/>
      <c r="AB84" s="40"/>
      <c r="AC84" s="40"/>
      <c r="AD84" s="40"/>
      <c r="AE84" s="40"/>
    </row>
    <row r="85" s="2" customFormat="1" ht="40.05" customHeight="1">
      <c r="A85" s="40"/>
      <c r="B85" s="41"/>
      <c r="C85" s="33" t="s">
        <v>36</v>
      </c>
      <c r="D85" s="42"/>
      <c r="E85" s="42"/>
      <c r="F85" s="28" t="str">
        <f>IF(E20="","",E20)</f>
        <v>Vyplň údaj</v>
      </c>
      <c r="G85" s="42"/>
      <c r="H85" s="42"/>
      <c r="I85" s="33" t="s">
        <v>42</v>
      </c>
      <c r="J85" s="38" t="str">
        <f>E26</f>
        <v>Ing.Horák, horak@spravazeleznic.cz, 602 155 923</v>
      </c>
      <c r="K85" s="42"/>
      <c r="L85" s="148"/>
      <c r="S85" s="40"/>
      <c r="T85" s="40"/>
      <c r="U85" s="40"/>
      <c r="V85" s="40"/>
      <c r="W85" s="40"/>
      <c r="X85" s="40"/>
      <c r="Y85" s="40"/>
      <c r="Z85" s="40"/>
      <c r="AA85" s="40"/>
      <c r="AB85" s="40"/>
      <c r="AC85" s="40"/>
      <c r="AD85" s="40"/>
      <c r="AE85" s="40"/>
    </row>
    <row r="86" s="2" customFormat="1" ht="10.32" customHeight="1">
      <c r="A86" s="40"/>
      <c r="B86" s="41"/>
      <c r="C86" s="42"/>
      <c r="D86" s="42"/>
      <c r="E86" s="42"/>
      <c r="F86" s="42"/>
      <c r="G86" s="42"/>
      <c r="H86" s="42"/>
      <c r="I86" s="42"/>
      <c r="J86" s="42"/>
      <c r="K86" s="42"/>
      <c r="L86" s="148"/>
      <c r="S86" s="40"/>
      <c r="T86" s="40"/>
      <c r="U86" s="40"/>
      <c r="V86" s="40"/>
      <c r="W86" s="40"/>
      <c r="X86" s="40"/>
      <c r="Y86" s="40"/>
      <c r="Z86" s="40"/>
      <c r="AA86" s="40"/>
      <c r="AB86" s="40"/>
      <c r="AC86" s="40"/>
      <c r="AD86" s="40"/>
      <c r="AE86" s="40"/>
    </row>
    <row r="87" s="11" customFormat="1" ht="29.28" customHeight="1">
      <c r="A87" s="189"/>
      <c r="B87" s="190"/>
      <c r="C87" s="191" t="s">
        <v>187</v>
      </c>
      <c r="D87" s="192" t="s">
        <v>65</v>
      </c>
      <c r="E87" s="192" t="s">
        <v>61</v>
      </c>
      <c r="F87" s="192" t="s">
        <v>62</v>
      </c>
      <c r="G87" s="192" t="s">
        <v>188</v>
      </c>
      <c r="H87" s="192" t="s">
        <v>189</v>
      </c>
      <c r="I87" s="192" t="s">
        <v>190</v>
      </c>
      <c r="J87" s="192" t="s">
        <v>181</v>
      </c>
      <c r="K87" s="193" t="s">
        <v>191</v>
      </c>
      <c r="L87" s="194"/>
      <c r="M87" s="95" t="s">
        <v>39</v>
      </c>
      <c r="N87" s="96" t="s">
        <v>50</v>
      </c>
      <c r="O87" s="96" t="s">
        <v>192</v>
      </c>
      <c r="P87" s="96" t="s">
        <v>193</v>
      </c>
      <c r="Q87" s="96" t="s">
        <v>194</v>
      </c>
      <c r="R87" s="96" t="s">
        <v>195</v>
      </c>
      <c r="S87" s="96" t="s">
        <v>196</v>
      </c>
      <c r="T87" s="97" t="s">
        <v>197</v>
      </c>
      <c r="U87" s="189"/>
      <c r="V87" s="189"/>
      <c r="W87" s="189"/>
      <c r="X87" s="189"/>
      <c r="Y87" s="189"/>
      <c r="Z87" s="189"/>
      <c r="AA87" s="189"/>
      <c r="AB87" s="189"/>
      <c r="AC87" s="189"/>
      <c r="AD87" s="189"/>
      <c r="AE87" s="189"/>
    </row>
    <row r="88" s="2" customFormat="1" ht="22.8" customHeight="1">
      <c r="A88" s="40"/>
      <c r="B88" s="41"/>
      <c r="C88" s="102" t="s">
        <v>198</v>
      </c>
      <c r="D88" s="42"/>
      <c r="E88" s="42"/>
      <c r="F88" s="42"/>
      <c r="G88" s="42"/>
      <c r="H88" s="42"/>
      <c r="I88" s="42"/>
      <c r="J88" s="195">
        <f>BK88</f>
        <v>0</v>
      </c>
      <c r="K88" s="42"/>
      <c r="L88" s="46"/>
      <c r="M88" s="98"/>
      <c r="N88" s="196"/>
      <c r="O88" s="99"/>
      <c r="P88" s="197">
        <f>P89+P201</f>
        <v>0</v>
      </c>
      <c r="Q88" s="99"/>
      <c r="R88" s="197">
        <f>R89+R201</f>
        <v>2226.3889999999997</v>
      </c>
      <c r="S88" s="99"/>
      <c r="T88" s="198">
        <f>T89+T201</f>
        <v>0</v>
      </c>
      <c r="U88" s="40"/>
      <c r="V88" s="40"/>
      <c r="W88" s="40"/>
      <c r="X88" s="40"/>
      <c r="Y88" s="40"/>
      <c r="Z88" s="40"/>
      <c r="AA88" s="40"/>
      <c r="AB88" s="40"/>
      <c r="AC88" s="40"/>
      <c r="AD88" s="40"/>
      <c r="AE88" s="40"/>
      <c r="AT88" s="18" t="s">
        <v>79</v>
      </c>
      <c r="AU88" s="18" t="s">
        <v>182</v>
      </c>
      <c r="BK88" s="199">
        <f>BK89+BK201</f>
        <v>0</v>
      </c>
    </row>
    <row r="89" s="12" customFormat="1" ht="25.92" customHeight="1">
      <c r="A89" s="12"/>
      <c r="B89" s="200"/>
      <c r="C89" s="201"/>
      <c r="D89" s="202" t="s">
        <v>79</v>
      </c>
      <c r="E89" s="203" t="s">
        <v>199</v>
      </c>
      <c r="F89" s="203" t="s">
        <v>200</v>
      </c>
      <c r="G89" s="201"/>
      <c r="H89" s="201"/>
      <c r="I89" s="204"/>
      <c r="J89" s="205">
        <f>BK89</f>
        <v>0</v>
      </c>
      <c r="K89" s="201"/>
      <c r="L89" s="206"/>
      <c r="M89" s="207"/>
      <c r="N89" s="208"/>
      <c r="O89" s="208"/>
      <c r="P89" s="209">
        <f>P90</f>
        <v>0</v>
      </c>
      <c r="Q89" s="208"/>
      <c r="R89" s="209">
        <f>R90</f>
        <v>0</v>
      </c>
      <c r="S89" s="208"/>
      <c r="T89" s="210">
        <f>T90</f>
        <v>0</v>
      </c>
      <c r="U89" s="12"/>
      <c r="V89" s="12"/>
      <c r="W89" s="12"/>
      <c r="X89" s="12"/>
      <c r="Y89" s="12"/>
      <c r="Z89" s="12"/>
      <c r="AA89" s="12"/>
      <c r="AB89" s="12"/>
      <c r="AC89" s="12"/>
      <c r="AD89" s="12"/>
      <c r="AE89" s="12"/>
      <c r="AR89" s="211" t="s">
        <v>87</v>
      </c>
      <c r="AT89" s="212" t="s">
        <v>79</v>
      </c>
      <c r="AU89" s="212" t="s">
        <v>80</v>
      </c>
      <c r="AY89" s="211" t="s">
        <v>201</v>
      </c>
      <c r="BK89" s="213">
        <f>BK90</f>
        <v>0</v>
      </c>
    </row>
    <row r="90" s="12" customFormat="1" ht="22.8" customHeight="1">
      <c r="A90" s="12"/>
      <c r="B90" s="200"/>
      <c r="C90" s="201"/>
      <c r="D90" s="202" t="s">
        <v>79</v>
      </c>
      <c r="E90" s="214" t="s">
        <v>202</v>
      </c>
      <c r="F90" s="214" t="s">
        <v>203</v>
      </c>
      <c r="G90" s="201"/>
      <c r="H90" s="201"/>
      <c r="I90" s="204"/>
      <c r="J90" s="215">
        <f>BK90</f>
        <v>0</v>
      </c>
      <c r="K90" s="201"/>
      <c r="L90" s="206"/>
      <c r="M90" s="207"/>
      <c r="N90" s="208"/>
      <c r="O90" s="208"/>
      <c r="P90" s="209">
        <f>SUM(P91:P200)</f>
        <v>0</v>
      </c>
      <c r="Q90" s="208"/>
      <c r="R90" s="209">
        <f>SUM(R91:R200)</f>
        <v>0</v>
      </c>
      <c r="S90" s="208"/>
      <c r="T90" s="210">
        <f>SUM(T91:T200)</f>
        <v>0</v>
      </c>
      <c r="U90" s="12"/>
      <c r="V90" s="12"/>
      <c r="W90" s="12"/>
      <c r="X90" s="12"/>
      <c r="Y90" s="12"/>
      <c r="Z90" s="12"/>
      <c r="AA90" s="12"/>
      <c r="AB90" s="12"/>
      <c r="AC90" s="12"/>
      <c r="AD90" s="12"/>
      <c r="AE90" s="12"/>
      <c r="AR90" s="211" t="s">
        <v>87</v>
      </c>
      <c r="AT90" s="212" t="s">
        <v>79</v>
      </c>
      <c r="AU90" s="212" t="s">
        <v>87</v>
      </c>
      <c r="AY90" s="211" t="s">
        <v>201</v>
      </c>
      <c r="BK90" s="213">
        <f>SUM(BK91:BK200)</f>
        <v>0</v>
      </c>
    </row>
    <row r="91" s="2" customFormat="1" ht="21.75" customHeight="1">
      <c r="A91" s="40"/>
      <c r="B91" s="41"/>
      <c r="C91" s="216" t="s">
        <v>87</v>
      </c>
      <c r="D91" s="216" t="s">
        <v>204</v>
      </c>
      <c r="E91" s="217" t="s">
        <v>205</v>
      </c>
      <c r="F91" s="218" t="s">
        <v>206</v>
      </c>
      <c r="G91" s="219" t="s">
        <v>140</v>
      </c>
      <c r="H91" s="220">
        <v>1.4810000000000001</v>
      </c>
      <c r="I91" s="221"/>
      <c r="J91" s="222">
        <f>ROUND(I91*H91,2)</f>
        <v>0</v>
      </c>
      <c r="K91" s="218" t="s">
        <v>207</v>
      </c>
      <c r="L91" s="46"/>
      <c r="M91" s="223" t="s">
        <v>39</v>
      </c>
      <c r="N91" s="224" t="s">
        <v>53</v>
      </c>
      <c r="O91" s="87"/>
      <c r="P91" s="225">
        <f>O91*H91</f>
        <v>0</v>
      </c>
      <c r="Q91" s="225">
        <v>0</v>
      </c>
      <c r="R91" s="225">
        <f>Q91*H91</f>
        <v>0</v>
      </c>
      <c r="S91" s="225">
        <v>0</v>
      </c>
      <c r="T91" s="226">
        <f>S91*H91</f>
        <v>0</v>
      </c>
      <c r="U91" s="40"/>
      <c r="V91" s="40"/>
      <c r="W91" s="40"/>
      <c r="X91" s="40"/>
      <c r="Y91" s="40"/>
      <c r="Z91" s="40"/>
      <c r="AA91" s="40"/>
      <c r="AB91" s="40"/>
      <c r="AC91" s="40"/>
      <c r="AD91" s="40"/>
      <c r="AE91" s="40"/>
      <c r="AR91" s="227" t="s">
        <v>208</v>
      </c>
      <c r="AT91" s="227" t="s">
        <v>204</v>
      </c>
      <c r="AU91" s="227" t="s">
        <v>89</v>
      </c>
      <c r="AY91" s="18" t="s">
        <v>201</v>
      </c>
      <c r="BE91" s="228">
        <f>IF(N91="základní",J91,0)</f>
        <v>0</v>
      </c>
      <c r="BF91" s="228">
        <f>IF(N91="snížená",J91,0)</f>
        <v>0</v>
      </c>
      <c r="BG91" s="228">
        <f>IF(N91="zákl. přenesená",J91,0)</f>
        <v>0</v>
      </c>
      <c r="BH91" s="228">
        <f>IF(N91="sníž. přenesená",J91,0)</f>
        <v>0</v>
      </c>
      <c r="BI91" s="228">
        <f>IF(N91="nulová",J91,0)</f>
        <v>0</v>
      </c>
      <c r="BJ91" s="18" t="s">
        <v>208</v>
      </c>
      <c r="BK91" s="228">
        <f>ROUND(I91*H91,2)</f>
        <v>0</v>
      </c>
      <c r="BL91" s="18" t="s">
        <v>208</v>
      </c>
      <c r="BM91" s="227" t="s">
        <v>209</v>
      </c>
    </row>
    <row r="92" s="2" customFormat="1">
      <c r="A92" s="40"/>
      <c r="B92" s="41"/>
      <c r="C92" s="42"/>
      <c r="D92" s="229" t="s">
        <v>210</v>
      </c>
      <c r="E92" s="42"/>
      <c r="F92" s="230" t="s">
        <v>211</v>
      </c>
      <c r="G92" s="42"/>
      <c r="H92" s="42"/>
      <c r="I92" s="231"/>
      <c r="J92" s="42"/>
      <c r="K92" s="42"/>
      <c r="L92" s="46"/>
      <c r="M92" s="232"/>
      <c r="N92" s="233"/>
      <c r="O92" s="87"/>
      <c r="P92" s="87"/>
      <c r="Q92" s="87"/>
      <c r="R92" s="87"/>
      <c r="S92" s="87"/>
      <c r="T92" s="88"/>
      <c r="U92" s="40"/>
      <c r="V92" s="40"/>
      <c r="W92" s="40"/>
      <c r="X92" s="40"/>
      <c r="Y92" s="40"/>
      <c r="Z92" s="40"/>
      <c r="AA92" s="40"/>
      <c r="AB92" s="40"/>
      <c r="AC92" s="40"/>
      <c r="AD92" s="40"/>
      <c r="AE92" s="40"/>
      <c r="AT92" s="18" t="s">
        <v>210</v>
      </c>
      <c r="AU92" s="18" t="s">
        <v>89</v>
      </c>
    </row>
    <row r="93" s="2" customFormat="1">
      <c r="A93" s="40"/>
      <c r="B93" s="41"/>
      <c r="C93" s="42"/>
      <c r="D93" s="229" t="s">
        <v>212</v>
      </c>
      <c r="E93" s="42"/>
      <c r="F93" s="234" t="s">
        <v>213</v>
      </c>
      <c r="G93" s="42"/>
      <c r="H93" s="42"/>
      <c r="I93" s="231"/>
      <c r="J93" s="42"/>
      <c r="K93" s="42"/>
      <c r="L93" s="46"/>
      <c r="M93" s="232"/>
      <c r="N93" s="233"/>
      <c r="O93" s="87"/>
      <c r="P93" s="87"/>
      <c r="Q93" s="87"/>
      <c r="R93" s="87"/>
      <c r="S93" s="87"/>
      <c r="T93" s="88"/>
      <c r="U93" s="40"/>
      <c r="V93" s="40"/>
      <c r="W93" s="40"/>
      <c r="X93" s="40"/>
      <c r="Y93" s="40"/>
      <c r="Z93" s="40"/>
      <c r="AA93" s="40"/>
      <c r="AB93" s="40"/>
      <c r="AC93" s="40"/>
      <c r="AD93" s="40"/>
      <c r="AE93" s="40"/>
      <c r="AT93" s="18" t="s">
        <v>212</v>
      </c>
      <c r="AU93" s="18" t="s">
        <v>89</v>
      </c>
    </row>
    <row r="94" s="13" customFormat="1">
      <c r="A94" s="13"/>
      <c r="B94" s="235"/>
      <c r="C94" s="236"/>
      <c r="D94" s="229" t="s">
        <v>214</v>
      </c>
      <c r="E94" s="237" t="s">
        <v>39</v>
      </c>
      <c r="F94" s="238" t="s">
        <v>215</v>
      </c>
      <c r="G94" s="236"/>
      <c r="H94" s="239">
        <v>1.4810000000000001</v>
      </c>
      <c r="I94" s="240"/>
      <c r="J94" s="236"/>
      <c r="K94" s="236"/>
      <c r="L94" s="241"/>
      <c r="M94" s="242"/>
      <c r="N94" s="243"/>
      <c r="O94" s="243"/>
      <c r="P94" s="243"/>
      <c r="Q94" s="243"/>
      <c r="R94" s="243"/>
      <c r="S94" s="243"/>
      <c r="T94" s="244"/>
      <c r="U94" s="13"/>
      <c r="V94" s="13"/>
      <c r="W94" s="13"/>
      <c r="X94" s="13"/>
      <c r="Y94" s="13"/>
      <c r="Z94" s="13"/>
      <c r="AA94" s="13"/>
      <c r="AB94" s="13"/>
      <c r="AC94" s="13"/>
      <c r="AD94" s="13"/>
      <c r="AE94" s="13"/>
      <c r="AT94" s="245" t="s">
        <v>214</v>
      </c>
      <c r="AU94" s="245" t="s">
        <v>89</v>
      </c>
      <c r="AV94" s="13" t="s">
        <v>89</v>
      </c>
      <c r="AW94" s="13" t="s">
        <v>41</v>
      </c>
      <c r="AX94" s="13" t="s">
        <v>80</v>
      </c>
      <c r="AY94" s="245" t="s">
        <v>201</v>
      </c>
    </row>
    <row r="95" s="14" customFormat="1">
      <c r="A95" s="14"/>
      <c r="B95" s="246"/>
      <c r="C95" s="247"/>
      <c r="D95" s="229" t="s">
        <v>214</v>
      </c>
      <c r="E95" s="248" t="s">
        <v>39</v>
      </c>
      <c r="F95" s="249" t="s">
        <v>216</v>
      </c>
      <c r="G95" s="247"/>
      <c r="H95" s="250">
        <v>1.4810000000000001</v>
      </c>
      <c r="I95" s="251"/>
      <c r="J95" s="247"/>
      <c r="K95" s="247"/>
      <c r="L95" s="252"/>
      <c r="M95" s="253"/>
      <c r="N95" s="254"/>
      <c r="O95" s="254"/>
      <c r="P95" s="254"/>
      <c r="Q95" s="254"/>
      <c r="R95" s="254"/>
      <c r="S95" s="254"/>
      <c r="T95" s="255"/>
      <c r="U95" s="14"/>
      <c r="V95" s="14"/>
      <c r="W95" s="14"/>
      <c r="X95" s="14"/>
      <c r="Y95" s="14"/>
      <c r="Z95" s="14"/>
      <c r="AA95" s="14"/>
      <c r="AB95" s="14"/>
      <c r="AC95" s="14"/>
      <c r="AD95" s="14"/>
      <c r="AE95" s="14"/>
      <c r="AT95" s="256" t="s">
        <v>214</v>
      </c>
      <c r="AU95" s="256" t="s">
        <v>89</v>
      </c>
      <c r="AV95" s="14" t="s">
        <v>208</v>
      </c>
      <c r="AW95" s="14" t="s">
        <v>41</v>
      </c>
      <c r="AX95" s="14" t="s">
        <v>87</v>
      </c>
      <c r="AY95" s="256" t="s">
        <v>201</v>
      </c>
    </row>
    <row r="96" s="2" customFormat="1" ht="16.5" customHeight="1">
      <c r="A96" s="40"/>
      <c r="B96" s="41"/>
      <c r="C96" s="216" t="s">
        <v>89</v>
      </c>
      <c r="D96" s="216" t="s">
        <v>204</v>
      </c>
      <c r="E96" s="217" t="s">
        <v>217</v>
      </c>
      <c r="F96" s="218" t="s">
        <v>155</v>
      </c>
      <c r="G96" s="219" t="s">
        <v>148</v>
      </c>
      <c r="H96" s="220">
        <v>300</v>
      </c>
      <c r="I96" s="221"/>
      <c r="J96" s="222">
        <f>ROUND(I96*H96,2)</f>
        <v>0</v>
      </c>
      <c r="K96" s="218" t="s">
        <v>207</v>
      </c>
      <c r="L96" s="46"/>
      <c r="M96" s="223" t="s">
        <v>39</v>
      </c>
      <c r="N96" s="224" t="s">
        <v>53</v>
      </c>
      <c r="O96" s="87"/>
      <c r="P96" s="225">
        <f>O96*H96</f>
        <v>0</v>
      </c>
      <c r="Q96" s="225">
        <v>0</v>
      </c>
      <c r="R96" s="225">
        <f>Q96*H96</f>
        <v>0</v>
      </c>
      <c r="S96" s="225">
        <v>0</v>
      </c>
      <c r="T96" s="226">
        <f>S96*H96</f>
        <v>0</v>
      </c>
      <c r="U96" s="40"/>
      <c r="V96" s="40"/>
      <c r="W96" s="40"/>
      <c r="X96" s="40"/>
      <c r="Y96" s="40"/>
      <c r="Z96" s="40"/>
      <c r="AA96" s="40"/>
      <c r="AB96" s="40"/>
      <c r="AC96" s="40"/>
      <c r="AD96" s="40"/>
      <c r="AE96" s="40"/>
      <c r="AR96" s="227" t="s">
        <v>208</v>
      </c>
      <c r="AT96" s="227" t="s">
        <v>204</v>
      </c>
      <c r="AU96" s="227" t="s">
        <v>89</v>
      </c>
      <c r="AY96" s="18" t="s">
        <v>201</v>
      </c>
      <c r="BE96" s="228">
        <f>IF(N96="základní",J96,0)</f>
        <v>0</v>
      </c>
      <c r="BF96" s="228">
        <f>IF(N96="snížená",J96,0)</f>
        <v>0</v>
      </c>
      <c r="BG96" s="228">
        <f>IF(N96="zákl. přenesená",J96,0)</f>
        <v>0</v>
      </c>
      <c r="BH96" s="228">
        <f>IF(N96="sníž. přenesená",J96,0)</f>
        <v>0</v>
      </c>
      <c r="BI96" s="228">
        <f>IF(N96="nulová",J96,0)</f>
        <v>0</v>
      </c>
      <c r="BJ96" s="18" t="s">
        <v>208</v>
      </c>
      <c r="BK96" s="228">
        <f>ROUND(I96*H96,2)</f>
        <v>0</v>
      </c>
      <c r="BL96" s="18" t="s">
        <v>208</v>
      </c>
      <c r="BM96" s="227" t="s">
        <v>218</v>
      </c>
    </row>
    <row r="97" s="2" customFormat="1">
      <c r="A97" s="40"/>
      <c r="B97" s="41"/>
      <c r="C97" s="42"/>
      <c r="D97" s="229" t="s">
        <v>210</v>
      </c>
      <c r="E97" s="42"/>
      <c r="F97" s="230" t="s">
        <v>219</v>
      </c>
      <c r="G97" s="42"/>
      <c r="H97" s="42"/>
      <c r="I97" s="231"/>
      <c r="J97" s="42"/>
      <c r="K97" s="42"/>
      <c r="L97" s="46"/>
      <c r="M97" s="232"/>
      <c r="N97" s="233"/>
      <c r="O97" s="87"/>
      <c r="P97" s="87"/>
      <c r="Q97" s="87"/>
      <c r="R97" s="87"/>
      <c r="S97" s="87"/>
      <c r="T97" s="88"/>
      <c r="U97" s="40"/>
      <c r="V97" s="40"/>
      <c r="W97" s="40"/>
      <c r="X97" s="40"/>
      <c r="Y97" s="40"/>
      <c r="Z97" s="40"/>
      <c r="AA97" s="40"/>
      <c r="AB97" s="40"/>
      <c r="AC97" s="40"/>
      <c r="AD97" s="40"/>
      <c r="AE97" s="40"/>
      <c r="AT97" s="18" t="s">
        <v>210</v>
      </c>
      <c r="AU97" s="18" t="s">
        <v>89</v>
      </c>
    </row>
    <row r="98" s="2" customFormat="1">
      <c r="A98" s="40"/>
      <c r="B98" s="41"/>
      <c r="C98" s="42"/>
      <c r="D98" s="229" t="s">
        <v>212</v>
      </c>
      <c r="E98" s="42"/>
      <c r="F98" s="234" t="s">
        <v>220</v>
      </c>
      <c r="G98" s="42"/>
      <c r="H98" s="42"/>
      <c r="I98" s="231"/>
      <c r="J98" s="42"/>
      <c r="K98" s="42"/>
      <c r="L98" s="46"/>
      <c r="M98" s="232"/>
      <c r="N98" s="233"/>
      <c r="O98" s="87"/>
      <c r="P98" s="87"/>
      <c r="Q98" s="87"/>
      <c r="R98" s="87"/>
      <c r="S98" s="87"/>
      <c r="T98" s="88"/>
      <c r="U98" s="40"/>
      <c r="V98" s="40"/>
      <c r="W98" s="40"/>
      <c r="X98" s="40"/>
      <c r="Y98" s="40"/>
      <c r="Z98" s="40"/>
      <c r="AA98" s="40"/>
      <c r="AB98" s="40"/>
      <c r="AC98" s="40"/>
      <c r="AD98" s="40"/>
      <c r="AE98" s="40"/>
      <c r="AT98" s="18" t="s">
        <v>212</v>
      </c>
      <c r="AU98" s="18" t="s">
        <v>89</v>
      </c>
    </row>
    <row r="99" s="13" customFormat="1">
      <c r="A99" s="13"/>
      <c r="B99" s="235"/>
      <c r="C99" s="236"/>
      <c r="D99" s="229" t="s">
        <v>214</v>
      </c>
      <c r="E99" s="237" t="s">
        <v>39</v>
      </c>
      <c r="F99" s="238" t="s">
        <v>221</v>
      </c>
      <c r="G99" s="236"/>
      <c r="H99" s="239">
        <v>300</v>
      </c>
      <c r="I99" s="240"/>
      <c r="J99" s="236"/>
      <c r="K99" s="236"/>
      <c r="L99" s="241"/>
      <c r="M99" s="242"/>
      <c r="N99" s="243"/>
      <c r="O99" s="243"/>
      <c r="P99" s="243"/>
      <c r="Q99" s="243"/>
      <c r="R99" s="243"/>
      <c r="S99" s="243"/>
      <c r="T99" s="244"/>
      <c r="U99" s="13"/>
      <c r="V99" s="13"/>
      <c r="W99" s="13"/>
      <c r="X99" s="13"/>
      <c r="Y99" s="13"/>
      <c r="Z99" s="13"/>
      <c r="AA99" s="13"/>
      <c r="AB99" s="13"/>
      <c r="AC99" s="13"/>
      <c r="AD99" s="13"/>
      <c r="AE99" s="13"/>
      <c r="AT99" s="245" t="s">
        <v>214</v>
      </c>
      <c r="AU99" s="245" t="s">
        <v>89</v>
      </c>
      <c r="AV99" s="13" t="s">
        <v>89</v>
      </c>
      <c r="AW99" s="13" t="s">
        <v>41</v>
      </c>
      <c r="AX99" s="13" t="s">
        <v>80</v>
      </c>
      <c r="AY99" s="245" t="s">
        <v>201</v>
      </c>
    </row>
    <row r="100" s="14" customFormat="1">
      <c r="A100" s="14"/>
      <c r="B100" s="246"/>
      <c r="C100" s="247"/>
      <c r="D100" s="229" t="s">
        <v>214</v>
      </c>
      <c r="E100" s="248" t="s">
        <v>154</v>
      </c>
      <c r="F100" s="249" t="s">
        <v>216</v>
      </c>
      <c r="G100" s="247"/>
      <c r="H100" s="250">
        <v>300</v>
      </c>
      <c r="I100" s="251"/>
      <c r="J100" s="247"/>
      <c r="K100" s="247"/>
      <c r="L100" s="252"/>
      <c r="M100" s="253"/>
      <c r="N100" s="254"/>
      <c r="O100" s="254"/>
      <c r="P100" s="254"/>
      <c r="Q100" s="254"/>
      <c r="R100" s="254"/>
      <c r="S100" s="254"/>
      <c r="T100" s="255"/>
      <c r="U100" s="14"/>
      <c r="V100" s="14"/>
      <c r="W100" s="14"/>
      <c r="X100" s="14"/>
      <c r="Y100" s="14"/>
      <c r="Z100" s="14"/>
      <c r="AA100" s="14"/>
      <c r="AB100" s="14"/>
      <c r="AC100" s="14"/>
      <c r="AD100" s="14"/>
      <c r="AE100" s="14"/>
      <c r="AT100" s="256" t="s">
        <v>214</v>
      </c>
      <c r="AU100" s="256" t="s">
        <v>89</v>
      </c>
      <c r="AV100" s="14" t="s">
        <v>208</v>
      </c>
      <c r="AW100" s="14" t="s">
        <v>41</v>
      </c>
      <c r="AX100" s="14" t="s">
        <v>87</v>
      </c>
      <c r="AY100" s="256" t="s">
        <v>201</v>
      </c>
    </row>
    <row r="101" s="2" customFormat="1" ht="24.15" customHeight="1">
      <c r="A101" s="40"/>
      <c r="B101" s="41"/>
      <c r="C101" s="216" t="s">
        <v>222</v>
      </c>
      <c r="D101" s="216" t="s">
        <v>204</v>
      </c>
      <c r="E101" s="217" t="s">
        <v>223</v>
      </c>
      <c r="F101" s="218" t="s">
        <v>147</v>
      </c>
      <c r="G101" s="219" t="s">
        <v>148</v>
      </c>
      <c r="H101" s="220">
        <v>1249.425</v>
      </c>
      <c r="I101" s="221"/>
      <c r="J101" s="222">
        <f>ROUND(I101*H101,2)</f>
        <v>0</v>
      </c>
      <c r="K101" s="218" t="s">
        <v>207</v>
      </c>
      <c r="L101" s="46"/>
      <c r="M101" s="223" t="s">
        <v>39</v>
      </c>
      <c r="N101" s="224" t="s">
        <v>53</v>
      </c>
      <c r="O101" s="87"/>
      <c r="P101" s="225">
        <f>O101*H101</f>
        <v>0</v>
      </c>
      <c r="Q101" s="225">
        <v>0</v>
      </c>
      <c r="R101" s="225">
        <f>Q101*H101</f>
        <v>0</v>
      </c>
      <c r="S101" s="225">
        <v>0</v>
      </c>
      <c r="T101" s="226">
        <f>S101*H101</f>
        <v>0</v>
      </c>
      <c r="U101" s="40"/>
      <c r="V101" s="40"/>
      <c r="W101" s="40"/>
      <c r="X101" s="40"/>
      <c r="Y101" s="40"/>
      <c r="Z101" s="40"/>
      <c r="AA101" s="40"/>
      <c r="AB101" s="40"/>
      <c r="AC101" s="40"/>
      <c r="AD101" s="40"/>
      <c r="AE101" s="40"/>
      <c r="AR101" s="227" t="s">
        <v>208</v>
      </c>
      <c r="AT101" s="227" t="s">
        <v>204</v>
      </c>
      <c r="AU101" s="227" t="s">
        <v>89</v>
      </c>
      <c r="AY101" s="18" t="s">
        <v>201</v>
      </c>
      <c r="BE101" s="228">
        <f>IF(N101="základní",J101,0)</f>
        <v>0</v>
      </c>
      <c r="BF101" s="228">
        <f>IF(N101="snížená",J101,0)</f>
        <v>0</v>
      </c>
      <c r="BG101" s="228">
        <f>IF(N101="zákl. přenesená",J101,0)</f>
        <v>0</v>
      </c>
      <c r="BH101" s="228">
        <f>IF(N101="sníž. přenesená",J101,0)</f>
        <v>0</v>
      </c>
      <c r="BI101" s="228">
        <f>IF(N101="nulová",J101,0)</f>
        <v>0</v>
      </c>
      <c r="BJ101" s="18" t="s">
        <v>208</v>
      </c>
      <c r="BK101" s="228">
        <f>ROUND(I101*H101,2)</f>
        <v>0</v>
      </c>
      <c r="BL101" s="18" t="s">
        <v>208</v>
      </c>
      <c r="BM101" s="227" t="s">
        <v>224</v>
      </c>
    </row>
    <row r="102" s="2" customFormat="1">
      <c r="A102" s="40"/>
      <c r="B102" s="41"/>
      <c r="C102" s="42"/>
      <c r="D102" s="229" t="s">
        <v>210</v>
      </c>
      <c r="E102" s="42"/>
      <c r="F102" s="230" t="s">
        <v>225</v>
      </c>
      <c r="G102" s="42"/>
      <c r="H102" s="42"/>
      <c r="I102" s="231"/>
      <c r="J102" s="42"/>
      <c r="K102" s="42"/>
      <c r="L102" s="46"/>
      <c r="M102" s="232"/>
      <c r="N102" s="233"/>
      <c r="O102" s="87"/>
      <c r="P102" s="87"/>
      <c r="Q102" s="87"/>
      <c r="R102" s="87"/>
      <c r="S102" s="87"/>
      <c r="T102" s="88"/>
      <c r="U102" s="40"/>
      <c r="V102" s="40"/>
      <c r="W102" s="40"/>
      <c r="X102" s="40"/>
      <c r="Y102" s="40"/>
      <c r="Z102" s="40"/>
      <c r="AA102" s="40"/>
      <c r="AB102" s="40"/>
      <c r="AC102" s="40"/>
      <c r="AD102" s="40"/>
      <c r="AE102" s="40"/>
      <c r="AT102" s="18" t="s">
        <v>210</v>
      </c>
      <c r="AU102" s="18" t="s">
        <v>89</v>
      </c>
    </row>
    <row r="103" s="2" customFormat="1">
      <c r="A103" s="40"/>
      <c r="B103" s="41"/>
      <c r="C103" s="42"/>
      <c r="D103" s="229" t="s">
        <v>212</v>
      </c>
      <c r="E103" s="42"/>
      <c r="F103" s="234" t="s">
        <v>226</v>
      </c>
      <c r="G103" s="42"/>
      <c r="H103" s="42"/>
      <c r="I103" s="231"/>
      <c r="J103" s="42"/>
      <c r="K103" s="42"/>
      <c r="L103" s="46"/>
      <c r="M103" s="232"/>
      <c r="N103" s="233"/>
      <c r="O103" s="87"/>
      <c r="P103" s="87"/>
      <c r="Q103" s="87"/>
      <c r="R103" s="87"/>
      <c r="S103" s="87"/>
      <c r="T103" s="88"/>
      <c r="U103" s="40"/>
      <c r="V103" s="40"/>
      <c r="W103" s="40"/>
      <c r="X103" s="40"/>
      <c r="Y103" s="40"/>
      <c r="Z103" s="40"/>
      <c r="AA103" s="40"/>
      <c r="AB103" s="40"/>
      <c r="AC103" s="40"/>
      <c r="AD103" s="40"/>
      <c r="AE103" s="40"/>
      <c r="AT103" s="18" t="s">
        <v>212</v>
      </c>
      <c r="AU103" s="18" t="s">
        <v>89</v>
      </c>
    </row>
    <row r="104" s="15" customFormat="1">
      <c r="A104" s="15"/>
      <c r="B104" s="257"/>
      <c r="C104" s="258"/>
      <c r="D104" s="229" t="s">
        <v>214</v>
      </c>
      <c r="E104" s="259" t="s">
        <v>39</v>
      </c>
      <c r="F104" s="260" t="s">
        <v>227</v>
      </c>
      <c r="G104" s="258"/>
      <c r="H104" s="259" t="s">
        <v>39</v>
      </c>
      <c r="I104" s="261"/>
      <c r="J104" s="258"/>
      <c r="K104" s="258"/>
      <c r="L104" s="262"/>
      <c r="M104" s="263"/>
      <c r="N104" s="264"/>
      <c r="O104" s="264"/>
      <c r="P104" s="264"/>
      <c r="Q104" s="264"/>
      <c r="R104" s="264"/>
      <c r="S104" s="264"/>
      <c r="T104" s="265"/>
      <c r="U104" s="15"/>
      <c r="V104" s="15"/>
      <c r="W104" s="15"/>
      <c r="X104" s="15"/>
      <c r="Y104" s="15"/>
      <c r="Z104" s="15"/>
      <c r="AA104" s="15"/>
      <c r="AB104" s="15"/>
      <c r="AC104" s="15"/>
      <c r="AD104" s="15"/>
      <c r="AE104" s="15"/>
      <c r="AT104" s="266" t="s">
        <v>214</v>
      </c>
      <c r="AU104" s="266" t="s">
        <v>89</v>
      </c>
      <c r="AV104" s="15" t="s">
        <v>87</v>
      </c>
      <c r="AW104" s="15" t="s">
        <v>41</v>
      </c>
      <c r="AX104" s="15" t="s">
        <v>80</v>
      </c>
      <c r="AY104" s="266" t="s">
        <v>201</v>
      </c>
    </row>
    <row r="105" s="13" customFormat="1">
      <c r="A105" s="13"/>
      <c r="B105" s="235"/>
      <c r="C105" s="236"/>
      <c r="D105" s="229" t="s">
        <v>214</v>
      </c>
      <c r="E105" s="237" t="s">
        <v>39</v>
      </c>
      <c r="F105" s="238" t="s">
        <v>228</v>
      </c>
      <c r="G105" s="236"/>
      <c r="H105" s="239">
        <v>1249.425</v>
      </c>
      <c r="I105" s="240"/>
      <c r="J105" s="236"/>
      <c r="K105" s="236"/>
      <c r="L105" s="241"/>
      <c r="M105" s="242"/>
      <c r="N105" s="243"/>
      <c r="O105" s="243"/>
      <c r="P105" s="243"/>
      <c r="Q105" s="243"/>
      <c r="R105" s="243"/>
      <c r="S105" s="243"/>
      <c r="T105" s="244"/>
      <c r="U105" s="13"/>
      <c r="V105" s="13"/>
      <c r="W105" s="13"/>
      <c r="X105" s="13"/>
      <c r="Y105" s="13"/>
      <c r="Z105" s="13"/>
      <c r="AA105" s="13"/>
      <c r="AB105" s="13"/>
      <c r="AC105" s="13"/>
      <c r="AD105" s="13"/>
      <c r="AE105" s="13"/>
      <c r="AT105" s="245" t="s">
        <v>214</v>
      </c>
      <c r="AU105" s="245" t="s">
        <v>89</v>
      </c>
      <c r="AV105" s="13" t="s">
        <v>89</v>
      </c>
      <c r="AW105" s="13" t="s">
        <v>41</v>
      </c>
      <c r="AX105" s="13" t="s">
        <v>80</v>
      </c>
      <c r="AY105" s="245" t="s">
        <v>201</v>
      </c>
    </row>
    <row r="106" s="14" customFormat="1">
      <c r="A106" s="14"/>
      <c r="B106" s="246"/>
      <c r="C106" s="247"/>
      <c r="D106" s="229" t="s">
        <v>214</v>
      </c>
      <c r="E106" s="248" t="s">
        <v>146</v>
      </c>
      <c r="F106" s="249" t="s">
        <v>216</v>
      </c>
      <c r="G106" s="247"/>
      <c r="H106" s="250">
        <v>1249.425</v>
      </c>
      <c r="I106" s="251"/>
      <c r="J106" s="247"/>
      <c r="K106" s="247"/>
      <c r="L106" s="252"/>
      <c r="M106" s="253"/>
      <c r="N106" s="254"/>
      <c r="O106" s="254"/>
      <c r="P106" s="254"/>
      <c r="Q106" s="254"/>
      <c r="R106" s="254"/>
      <c r="S106" s="254"/>
      <c r="T106" s="255"/>
      <c r="U106" s="14"/>
      <c r="V106" s="14"/>
      <c r="W106" s="14"/>
      <c r="X106" s="14"/>
      <c r="Y106" s="14"/>
      <c r="Z106" s="14"/>
      <c r="AA106" s="14"/>
      <c r="AB106" s="14"/>
      <c r="AC106" s="14"/>
      <c r="AD106" s="14"/>
      <c r="AE106" s="14"/>
      <c r="AT106" s="256" t="s">
        <v>214</v>
      </c>
      <c r="AU106" s="256" t="s">
        <v>89</v>
      </c>
      <c r="AV106" s="14" t="s">
        <v>208</v>
      </c>
      <c r="AW106" s="14" t="s">
        <v>41</v>
      </c>
      <c r="AX106" s="14" t="s">
        <v>87</v>
      </c>
      <c r="AY106" s="256" t="s">
        <v>201</v>
      </c>
    </row>
    <row r="107" s="2" customFormat="1" ht="24.15" customHeight="1">
      <c r="A107" s="40"/>
      <c r="B107" s="41"/>
      <c r="C107" s="216" t="s">
        <v>208</v>
      </c>
      <c r="D107" s="216" t="s">
        <v>204</v>
      </c>
      <c r="E107" s="217" t="s">
        <v>229</v>
      </c>
      <c r="F107" s="218" t="s">
        <v>230</v>
      </c>
      <c r="G107" s="219" t="s">
        <v>148</v>
      </c>
      <c r="H107" s="220">
        <v>1249.425</v>
      </c>
      <c r="I107" s="221"/>
      <c r="J107" s="222">
        <f>ROUND(I107*H107,2)</f>
        <v>0</v>
      </c>
      <c r="K107" s="218" t="s">
        <v>207</v>
      </c>
      <c r="L107" s="46"/>
      <c r="M107" s="223" t="s">
        <v>39</v>
      </c>
      <c r="N107" s="224" t="s">
        <v>53</v>
      </c>
      <c r="O107" s="87"/>
      <c r="P107" s="225">
        <f>O107*H107</f>
        <v>0</v>
      </c>
      <c r="Q107" s="225">
        <v>0</v>
      </c>
      <c r="R107" s="225">
        <f>Q107*H107</f>
        <v>0</v>
      </c>
      <c r="S107" s="225">
        <v>0</v>
      </c>
      <c r="T107" s="226">
        <f>S107*H107</f>
        <v>0</v>
      </c>
      <c r="U107" s="40"/>
      <c r="V107" s="40"/>
      <c r="W107" s="40"/>
      <c r="X107" s="40"/>
      <c r="Y107" s="40"/>
      <c r="Z107" s="40"/>
      <c r="AA107" s="40"/>
      <c r="AB107" s="40"/>
      <c r="AC107" s="40"/>
      <c r="AD107" s="40"/>
      <c r="AE107" s="40"/>
      <c r="AR107" s="227" t="s">
        <v>208</v>
      </c>
      <c r="AT107" s="227" t="s">
        <v>204</v>
      </c>
      <c r="AU107" s="227" t="s">
        <v>89</v>
      </c>
      <c r="AY107" s="18" t="s">
        <v>201</v>
      </c>
      <c r="BE107" s="228">
        <f>IF(N107="základní",J107,0)</f>
        <v>0</v>
      </c>
      <c r="BF107" s="228">
        <f>IF(N107="snížená",J107,0)</f>
        <v>0</v>
      </c>
      <c r="BG107" s="228">
        <f>IF(N107="zákl. přenesená",J107,0)</f>
        <v>0</v>
      </c>
      <c r="BH107" s="228">
        <f>IF(N107="sníž. přenesená",J107,0)</f>
        <v>0</v>
      </c>
      <c r="BI107" s="228">
        <f>IF(N107="nulová",J107,0)</f>
        <v>0</v>
      </c>
      <c r="BJ107" s="18" t="s">
        <v>208</v>
      </c>
      <c r="BK107" s="228">
        <f>ROUND(I107*H107,2)</f>
        <v>0</v>
      </c>
      <c r="BL107" s="18" t="s">
        <v>208</v>
      </c>
      <c r="BM107" s="227" t="s">
        <v>231</v>
      </c>
    </row>
    <row r="108" s="2" customFormat="1">
      <c r="A108" s="40"/>
      <c r="B108" s="41"/>
      <c r="C108" s="42"/>
      <c r="D108" s="229" t="s">
        <v>210</v>
      </c>
      <c r="E108" s="42"/>
      <c r="F108" s="230" t="s">
        <v>232</v>
      </c>
      <c r="G108" s="42"/>
      <c r="H108" s="42"/>
      <c r="I108" s="231"/>
      <c r="J108" s="42"/>
      <c r="K108" s="42"/>
      <c r="L108" s="46"/>
      <c r="M108" s="232"/>
      <c r="N108" s="233"/>
      <c r="O108" s="87"/>
      <c r="P108" s="87"/>
      <c r="Q108" s="87"/>
      <c r="R108" s="87"/>
      <c r="S108" s="87"/>
      <c r="T108" s="88"/>
      <c r="U108" s="40"/>
      <c r="V108" s="40"/>
      <c r="W108" s="40"/>
      <c r="X108" s="40"/>
      <c r="Y108" s="40"/>
      <c r="Z108" s="40"/>
      <c r="AA108" s="40"/>
      <c r="AB108" s="40"/>
      <c r="AC108" s="40"/>
      <c r="AD108" s="40"/>
      <c r="AE108" s="40"/>
      <c r="AT108" s="18" t="s">
        <v>210</v>
      </c>
      <c r="AU108" s="18" t="s">
        <v>89</v>
      </c>
    </row>
    <row r="109" s="2" customFormat="1">
      <c r="A109" s="40"/>
      <c r="B109" s="41"/>
      <c r="C109" s="42"/>
      <c r="D109" s="229" t="s">
        <v>212</v>
      </c>
      <c r="E109" s="42"/>
      <c r="F109" s="234" t="s">
        <v>233</v>
      </c>
      <c r="G109" s="42"/>
      <c r="H109" s="42"/>
      <c r="I109" s="231"/>
      <c r="J109" s="42"/>
      <c r="K109" s="42"/>
      <c r="L109" s="46"/>
      <c r="M109" s="232"/>
      <c r="N109" s="233"/>
      <c r="O109" s="87"/>
      <c r="P109" s="87"/>
      <c r="Q109" s="87"/>
      <c r="R109" s="87"/>
      <c r="S109" s="87"/>
      <c r="T109" s="88"/>
      <c r="U109" s="40"/>
      <c r="V109" s="40"/>
      <c r="W109" s="40"/>
      <c r="X109" s="40"/>
      <c r="Y109" s="40"/>
      <c r="Z109" s="40"/>
      <c r="AA109" s="40"/>
      <c r="AB109" s="40"/>
      <c r="AC109" s="40"/>
      <c r="AD109" s="40"/>
      <c r="AE109" s="40"/>
      <c r="AT109" s="18" t="s">
        <v>212</v>
      </c>
      <c r="AU109" s="18" t="s">
        <v>89</v>
      </c>
    </row>
    <row r="110" s="13" customFormat="1">
      <c r="A110" s="13"/>
      <c r="B110" s="235"/>
      <c r="C110" s="236"/>
      <c r="D110" s="229" t="s">
        <v>214</v>
      </c>
      <c r="E110" s="237" t="s">
        <v>39</v>
      </c>
      <c r="F110" s="238" t="s">
        <v>146</v>
      </c>
      <c r="G110" s="236"/>
      <c r="H110" s="239">
        <v>1249.425</v>
      </c>
      <c r="I110" s="240"/>
      <c r="J110" s="236"/>
      <c r="K110" s="236"/>
      <c r="L110" s="241"/>
      <c r="M110" s="242"/>
      <c r="N110" s="243"/>
      <c r="O110" s="243"/>
      <c r="P110" s="243"/>
      <c r="Q110" s="243"/>
      <c r="R110" s="243"/>
      <c r="S110" s="243"/>
      <c r="T110" s="244"/>
      <c r="U110" s="13"/>
      <c r="V110" s="13"/>
      <c r="W110" s="13"/>
      <c r="X110" s="13"/>
      <c r="Y110" s="13"/>
      <c r="Z110" s="13"/>
      <c r="AA110" s="13"/>
      <c r="AB110" s="13"/>
      <c r="AC110" s="13"/>
      <c r="AD110" s="13"/>
      <c r="AE110" s="13"/>
      <c r="AT110" s="245" t="s">
        <v>214</v>
      </c>
      <c r="AU110" s="245" t="s">
        <v>89</v>
      </c>
      <c r="AV110" s="13" t="s">
        <v>89</v>
      </c>
      <c r="AW110" s="13" t="s">
        <v>41</v>
      </c>
      <c r="AX110" s="13" t="s">
        <v>80</v>
      </c>
      <c r="AY110" s="245" t="s">
        <v>201</v>
      </c>
    </row>
    <row r="111" s="14" customFormat="1">
      <c r="A111" s="14"/>
      <c r="B111" s="246"/>
      <c r="C111" s="247"/>
      <c r="D111" s="229" t="s">
        <v>214</v>
      </c>
      <c r="E111" s="248" t="s">
        <v>39</v>
      </c>
      <c r="F111" s="249" t="s">
        <v>216</v>
      </c>
      <c r="G111" s="247"/>
      <c r="H111" s="250">
        <v>1249.425</v>
      </c>
      <c r="I111" s="251"/>
      <c r="J111" s="247"/>
      <c r="K111" s="247"/>
      <c r="L111" s="252"/>
      <c r="M111" s="253"/>
      <c r="N111" s="254"/>
      <c r="O111" s="254"/>
      <c r="P111" s="254"/>
      <c r="Q111" s="254"/>
      <c r="R111" s="254"/>
      <c r="S111" s="254"/>
      <c r="T111" s="255"/>
      <c r="U111" s="14"/>
      <c r="V111" s="14"/>
      <c r="W111" s="14"/>
      <c r="X111" s="14"/>
      <c r="Y111" s="14"/>
      <c r="Z111" s="14"/>
      <c r="AA111" s="14"/>
      <c r="AB111" s="14"/>
      <c r="AC111" s="14"/>
      <c r="AD111" s="14"/>
      <c r="AE111" s="14"/>
      <c r="AT111" s="256" t="s">
        <v>214</v>
      </c>
      <c r="AU111" s="256" t="s">
        <v>89</v>
      </c>
      <c r="AV111" s="14" t="s">
        <v>208</v>
      </c>
      <c r="AW111" s="14" t="s">
        <v>41</v>
      </c>
      <c r="AX111" s="14" t="s">
        <v>87</v>
      </c>
      <c r="AY111" s="256" t="s">
        <v>201</v>
      </c>
    </row>
    <row r="112" s="2" customFormat="1" ht="24.15" customHeight="1">
      <c r="A112" s="40"/>
      <c r="B112" s="41"/>
      <c r="C112" s="216" t="s">
        <v>202</v>
      </c>
      <c r="D112" s="216" t="s">
        <v>204</v>
      </c>
      <c r="E112" s="217" t="s">
        <v>234</v>
      </c>
      <c r="F112" s="218" t="s">
        <v>235</v>
      </c>
      <c r="G112" s="219" t="s">
        <v>140</v>
      </c>
      <c r="H112" s="220">
        <v>0.59199999999999997</v>
      </c>
      <c r="I112" s="221"/>
      <c r="J112" s="222">
        <f>ROUND(I112*H112,2)</f>
        <v>0</v>
      </c>
      <c r="K112" s="218" t="s">
        <v>207</v>
      </c>
      <c r="L112" s="46"/>
      <c r="M112" s="223" t="s">
        <v>39</v>
      </c>
      <c r="N112" s="224" t="s">
        <v>53</v>
      </c>
      <c r="O112" s="87"/>
      <c r="P112" s="225">
        <f>O112*H112</f>
        <v>0</v>
      </c>
      <c r="Q112" s="225">
        <v>0</v>
      </c>
      <c r="R112" s="225">
        <f>Q112*H112</f>
        <v>0</v>
      </c>
      <c r="S112" s="225">
        <v>0</v>
      </c>
      <c r="T112" s="226">
        <f>S112*H112</f>
        <v>0</v>
      </c>
      <c r="U112" s="40"/>
      <c r="V112" s="40"/>
      <c r="W112" s="40"/>
      <c r="X112" s="40"/>
      <c r="Y112" s="40"/>
      <c r="Z112" s="40"/>
      <c r="AA112" s="40"/>
      <c r="AB112" s="40"/>
      <c r="AC112" s="40"/>
      <c r="AD112" s="40"/>
      <c r="AE112" s="40"/>
      <c r="AR112" s="227" t="s">
        <v>208</v>
      </c>
      <c r="AT112" s="227" t="s">
        <v>204</v>
      </c>
      <c r="AU112" s="227" t="s">
        <v>89</v>
      </c>
      <c r="AY112" s="18" t="s">
        <v>201</v>
      </c>
      <c r="BE112" s="228">
        <f>IF(N112="základní",J112,0)</f>
        <v>0</v>
      </c>
      <c r="BF112" s="228">
        <f>IF(N112="snížená",J112,0)</f>
        <v>0</v>
      </c>
      <c r="BG112" s="228">
        <f>IF(N112="zákl. přenesená",J112,0)</f>
        <v>0</v>
      </c>
      <c r="BH112" s="228">
        <f>IF(N112="sníž. přenesená",J112,0)</f>
        <v>0</v>
      </c>
      <c r="BI112" s="228">
        <f>IF(N112="nulová",J112,0)</f>
        <v>0</v>
      </c>
      <c r="BJ112" s="18" t="s">
        <v>208</v>
      </c>
      <c r="BK112" s="228">
        <f>ROUND(I112*H112,2)</f>
        <v>0</v>
      </c>
      <c r="BL112" s="18" t="s">
        <v>208</v>
      </c>
      <c r="BM112" s="227" t="s">
        <v>236</v>
      </c>
    </row>
    <row r="113" s="2" customFormat="1">
      <c r="A113" s="40"/>
      <c r="B113" s="41"/>
      <c r="C113" s="42"/>
      <c r="D113" s="229" t="s">
        <v>210</v>
      </c>
      <c r="E113" s="42"/>
      <c r="F113" s="230" t="s">
        <v>237</v>
      </c>
      <c r="G113" s="42"/>
      <c r="H113" s="42"/>
      <c r="I113" s="231"/>
      <c r="J113" s="42"/>
      <c r="K113" s="42"/>
      <c r="L113" s="46"/>
      <c r="M113" s="232"/>
      <c r="N113" s="233"/>
      <c r="O113" s="87"/>
      <c r="P113" s="87"/>
      <c r="Q113" s="87"/>
      <c r="R113" s="87"/>
      <c r="S113" s="87"/>
      <c r="T113" s="88"/>
      <c r="U113" s="40"/>
      <c r="V113" s="40"/>
      <c r="W113" s="40"/>
      <c r="X113" s="40"/>
      <c r="Y113" s="40"/>
      <c r="Z113" s="40"/>
      <c r="AA113" s="40"/>
      <c r="AB113" s="40"/>
      <c r="AC113" s="40"/>
      <c r="AD113" s="40"/>
      <c r="AE113" s="40"/>
      <c r="AT113" s="18" t="s">
        <v>210</v>
      </c>
      <c r="AU113" s="18" t="s">
        <v>89</v>
      </c>
    </row>
    <row r="114" s="2" customFormat="1">
      <c r="A114" s="40"/>
      <c r="B114" s="41"/>
      <c r="C114" s="42"/>
      <c r="D114" s="229" t="s">
        <v>212</v>
      </c>
      <c r="E114" s="42"/>
      <c r="F114" s="234" t="s">
        <v>238</v>
      </c>
      <c r="G114" s="42"/>
      <c r="H114" s="42"/>
      <c r="I114" s="231"/>
      <c r="J114" s="42"/>
      <c r="K114" s="42"/>
      <c r="L114" s="46"/>
      <c r="M114" s="232"/>
      <c r="N114" s="233"/>
      <c r="O114" s="87"/>
      <c r="P114" s="87"/>
      <c r="Q114" s="87"/>
      <c r="R114" s="87"/>
      <c r="S114" s="87"/>
      <c r="T114" s="88"/>
      <c r="U114" s="40"/>
      <c r="V114" s="40"/>
      <c r="W114" s="40"/>
      <c r="X114" s="40"/>
      <c r="Y114" s="40"/>
      <c r="Z114" s="40"/>
      <c r="AA114" s="40"/>
      <c r="AB114" s="40"/>
      <c r="AC114" s="40"/>
      <c r="AD114" s="40"/>
      <c r="AE114" s="40"/>
      <c r="AT114" s="18" t="s">
        <v>212</v>
      </c>
      <c r="AU114" s="18" t="s">
        <v>89</v>
      </c>
    </row>
    <row r="115" s="13" customFormat="1">
      <c r="A115" s="13"/>
      <c r="B115" s="235"/>
      <c r="C115" s="236"/>
      <c r="D115" s="229" t="s">
        <v>214</v>
      </c>
      <c r="E115" s="237" t="s">
        <v>138</v>
      </c>
      <c r="F115" s="238" t="s">
        <v>239</v>
      </c>
      <c r="G115" s="236"/>
      <c r="H115" s="239">
        <v>0.61699999999999999</v>
      </c>
      <c r="I115" s="240"/>
      <c r="J115" s="236"/>
      <c r="K115" s="236"/>
      <c r="L115" s="241"/>
      <c r="M115" s="242"/>
      <c r="N115" s="243"/>
      <c r="O115" s="243"/>
      <c r="P115" s="243"/>
      <c r="Q115" s="243"/>
      <c r="R115" s="243"/>
      <c r="S115" s="243"/>
      <c r="T115" s="244"/>
      <c r="U115" s="13"/>
      <c r="V115" s="13"/>
      <c r="W115" s="13"/>
      <c r="X115" s="13"/>
      <c r="Y115" s="13"/>
      <c r="Z115" s="13"/>
      <c r="AA115" s="13"/>
      <c r="AB115" s="13"/>
      <c r="AC115" s="13"/>
      <c r="AD115" s="13"/>
      <c r="AE115" s="13"/>
      <c r="AT115" s="245" t="s">
        <v>214</v>
      </c>
      <c r="AU115" s="245" t="s">
        <v>89</v>
      </c>
      <c r="AV115" s="13" t="s">
        <v>89</v>
      </c>
      <c r="AW115" s="13" t="s">
        <v>41</v>
      </c>
      <c r="AX115" s="13" t="s">
        <v>80</v>
      </c>
      <c r="AY115" s="245" t="s">
        <v>201</v>
      </c>
    </row>
    <row r="116" s="13" customFormat="1">
      <c r="A116" s="13"/>
      <c r="B116" s="235"/>
      <c r="C116" s="236"/>
      <c r="D116" s="229" t="s">
        <v>214</v>
      </c>
      <c r="E116" s="237" t="s">
        <v>39</v>
      </c>
      <c r="F116" s="238" t="s">
        <v>240</v>
      </c>
      <c r="G116" s="236"/>
      <c r="H116" s="239">
        <v>-0.025000000000000001</v>
      </c>
      <c r="I116" s="240"/>
      <c r="J116" s="236"/>
      <c r="K116" s="236"/>
      <c r="L116" s="241"/>
      <c r="M116" s="242"/>
      <c r="N116" s="243"/>
      <c r="O116" s="243"/>
      <c r="P116" s="243"/>
      <c r="Q116" s="243"/>
      <c r="R116" s="243"/>
      <c r="S116" s="243"/>
      <c r="T116" s="244"/>
      <c r="U116" s="13"/>
      <c r="V116" s="13"/>
      <c r="W116" s="13"/>
      <c r="X116" s="13"/>
      <c r="Y116" s="13"/>
      <c r="Z116" s="13"/>
      <c r="AA116" s="13"/>
      <c r="AB116" s="13"/>
      <c r="AC116" s="13"/>
      <c r="AD116" s="13"/>
      <c r="AE116" s="13"/>
      <c r="AT116" s="245" t="s">
        <v>214</v>
      </c>
      <c r="AU116" s="245" t="s">
        <v>89</v>
      </c>
      <c r="AV116" s="13" t="s">
        <v>89</v>
      </c>
      <c r="AW116" s="13" t="s">
        <v>41</v>
      </c>
      <c r="AX116" s="13" t="s">
        <v>80</v>
      </c>
      <c r="AY116" s="245" t="s">
        <v>201</v>
      </c>
    </row>
    <row r="117" s="14" customFormat="1">
      <c r="A117" s="14"/>
      <c r="B117" s="246"/>
      <c r="C117" s="247"/>
      <c r="D117" s="229" t="s">
        <v>214</v>
      </c>
      <c r="E117" s="248" t="s">
        <v>142</v>
      </c>
      <c r="F117" s="249" t="s">
        <v>216</v>
      </c>
      <c r="G117" s="247"/>
      <c r="H117" s="250">
        <v>0.59199999999999997</v>
      </c>
      <c r="I117" s="251"/>
      <c r="J117" s="247"/>
      <c r="K117" s="247"/>
      <c r="L117" s="252"/>
      <c r="M117" s="253"/>
      <c r="N117" s="254"/>
      <c r="O117" s="254"/>
      <c r="P117" s="254"/>
      <c r="Q117" s="254"/>
      <c r="R117" s="254"/>
      <c r="S117" s="254"/>
      <c r="T117" s="255"/>
      <c r="U117" s="14"/>
      <c r="V117" s="14"/>
      <c r="W117" s="14"/>
      <c r="X117" s="14"/>
      <c r="Y117" s="14"/>
      <c r="Z117" s="14"/>
      <c r="AA117" s="14"/>
      <c r="AB117" s="14"/>
      <c r="AC117" s="14"/>
      <c r="AD117" s="14"/>
      <c r="AE117" s="14"/>
      <c r="AT117" s="256" t="s">
        <v>214</v>
      </c>
      <c r="AU117" s="256" t="s">
        <v>89</v>
      </c>
      <c r="AV117" s="14" t="s">
        <v>208</v>
      </c>
      <c r="AW117" s="14" t="s">
        <v>41</v>
      </c>
      <c r="AX117" s="14" t="s">
        <v>87</v>
      </c>
      <c r="AY117" s="256" t="s">
        <v>201</v>
      </c>
    </row>
    <row r="118" s="2" customFormat="1" ht="16.5" customHeight="1">
      <c r="A118" s="40"/>
      <c r="B118" s="41"/>
      <c r="C118" s="216" t="s">
        <v>241</v>
      </c>
      <c r="D118" s="216" t="s">
        <v>204</v>
      </c>
      <c r="E118" s="217" t="s">
        <v>242</v>
      </c>
      <c r="F118" s="218" t="s">
        <v>151</v>
      </c>
      <c r="G118" s="219" t="s">
        <v>152</v>
      </c>
      <c r="H118" s="220">
        <v>1229.848</v>
      </c>
      <c r="I118" s="221"/>
      <c r="J118" s="222">
        <f>ROUND(I118*H118,2)</f>
        <v>0</v>
      </c>
      <c r="K118" s="218" t="s">
        <v>207</v>
      </c>
      <c r="L118" s="46"/>
      <c r="M118" s="223" t="s">
        <v>39</v>
      </c>
      <c r="N118" s="224" t="s">
        <v>53</v>
      </c>
      <c r="O118" s="87"/>
      <c r="P118" s="225">
        <f>O118*H118</f>
        <v>0</v>
      </c>
      <c r="Q118" s="225">
        <v>0</v>
      </c>
      <c r="R118" s="225">
        <f>Q118*H118</f>
        <v>0</v>
      </c>
      <c r="S118" s="225">
        <v>0</v>
      </c>
      <c r="T118" s="226">
        <f>S118*H118</f>
        <v>0</v>
      </c>
      <c r="U118" s="40"/>
      <c r="V118" s="40"/>
      <c r="W118" s="40"/>
      <c r="X118" s="40"/>
      <c r="Y118" s="40"/>
      <c r="Z118" s="40"/>
      <c r="AA118" s="40"/>
      <c r="AB118" s="40"/>
      <c r="AC118" s="40"/>
      <c r="AD118" s="40"/>
      <c r="AE118" s="40"/>
      <c r="AR118" s="227" t="s">
        <v>208</v>
      </c>
      <c r="AT118" s="227" t="s">
        <v>204</v>
      </c>
      <c r="AU118" s="227" t="s">
        <v>89</v>
      </c>
      <c r="AY118" s="18" t="s">
        <v>201</v>
      </c>
      <c r="BE118" s="228">
        <f>IF(N118="základní",J118,0)</f>
        <v>0</v>
      </c>
      <c r="BF118" s="228">
        <f>IF(N118="snížená",J118,0)</f>
        <v>0</v>
      </c>
      <c r="BG118" s="228">
        <f>IF(N118="zákl. přenesená",J118,0)</f>
        <v>0</v>
      </c>
      <c r="BH118" s="228">
        <f>IF(N118="sníž. přenesená",J118,0)</f>
        <v>0</v>
      </c>
      <c r="BI118" s="228">
        <f>IF(N118="nulová",J118,0)</f>
        <v>0</v>
      </c>
      <c r="BJ118" s="18" t="s">
        <v>208</v>
      </c>
      <c r="BK118" s="228">
        <f>ROUND(I118*H118,2)</f>
        <v>0</v>
      </c>
      <c r="BL118" s="18" t="s">
        <v>208</v>
      </c>
      <c r="BM118" s="227" t="s">
        <v>243</v>
      </c>
    </row>
    <row r="119" s="2" customFormat="1">
      <c r="A119" s="40"/>
      <c r="B119" s="41"/>
      <c r="C119" s="42"/>
      <c r="D119" s="229" t="s">
        <v>210</v>
      </c>
      <c r="E119" s="42"/>
      <c r="F119" s="230" t="s">
        <v>244</v>
      </c>
      <c r="G119" s="42"/>
      <c r="H119" s="42"/>
      <c r="I119" s="231"/>
      <c r="J119" s="42"/>
      <c r="K119" s="42"/>
      <c r="L119" s="46"/>
      <c r="M119" s="232"/>
      <c r="N119" s="233"/>
      <c r="O119" s="87"/>
      <c r="P119" s="87"/>
      <c r="Q119" s="87"/>
      <c r="R119" s="87"/>
      <c r="S119" s="87"/>
      <c r="T119" s="88"/>
      <c r="U119" s="40"/>
      <c r="V119" s="40"/>
      <c r="W119" s="40"/>
      <c r="X119" s="40"/>
      <c r="Y119" s="40"/>
      <c r="Z119" s="40"/>
      <c r="AA119" s="40"/>
      <c r="AB119" s="40"/>
      <c r="AC119" s="40"/>
      <c r="AD119" s="40"/>
      <c r="AE119" s="40"/>
      <c r="AT119" s="18" t="s">
        <v>210</v>
      </c>
      <c r="AU119" s="18" t="s">
        <v>89</v>
      </c>
    </row>
    <row r="120" s="2" customFormat="1">
      <c r="A120" s="40"/>
      <c r="B120" s="41"/>
      <c r="C120" s="42"/>
      <c r="D120" s="229" t="s">
        <v>212</v>
      </c>
      <c r="E120" s="42"/>
      <c r="F120" s="234" t="s">
        <v>245</v>
      </c>
      <c r="G120" s="42"/>
      <c r="H120" s="42"/>
      <c r="I120" s="231"/>
      <c r="J120" s="42"/>
      <c r="K120" s="42"/>
      <c r="L120" s="46"/>
      <c r="M120" s="232"/>
      <c r="N120" s="233"/>
      <c r="O120" s="87"/>
      <c r="P120" s="87"/>
      <c r="Q120" s="87"/>
      <c r="R120" s="87"/>
      <c r="S120" s="87"/>
      <c r="T120" s="88"/>
      <c r="U120" s="40"/>
      <c r="V120" s="40"/>
      <c r="W120" s="40"/>
      <c r="X120" s="40"/>
      <c r="Y120" s="40"/>
      <c r="Z120" s="40"/>
      <c r="AA120" s="40"/>
      <c r="AB120" s="40"/>
      <c r="AC120" s="40"/>
      <c r="AD120" s="40"/>
      <c r="AE120" s="40"/>
      <c r="AT120" s="18" t="s">
        <v>212</v>
      </c>
      <c r="AU120" s="18" t="s">
        <v>89</v>
      </c>
    </row>
    <row r="121" s="15" customFormat="1">
      <c r="A121" s="15"/>
      <c r="B121" s="257"/>
      <c r="C121" s="258"/>
      <c r="D121" s="229" t="s">
        <v>214</v>
      </c>
      <c r="E121" s="259" t="s">
        <v>39</v>
      </c>
      <c r="F121" s="260" t="s">
        <v>246</v>
      </c>
      <c r="G121" s="258"/>
      <c r="H121" s="259" t="s">
        <v>39</v>
      </c>
      <c r="I121" s="261"/>
      <c r="J121" s="258"/>
      <c r="K121" s="258"/>
      <c r="L121" s="262"/>
      <c r="M121" s="263"/>
      <c r="N121" s="264"/>
      <c r="O121" s="264"/>
      <c r="P121" s="264"/>
      <c r="Q121" s="264"/>
      <c r="R121" s="264"/>
      <c r="S121" s="264"/>
      <c r="T121" s="265"/>
      <c r="U121" s="15"/>
      <c r="V121" s="15"/>
      <c r="W121" s="15"/>
      <c r="X121" s="15"/>
      <c r="Y121" s="15"/>
      <c r="Z121" s="15"/>
      <c r="AA121" s="15"/>
      <c r="AB121" s="15"/>
      <c r="AC121" s="15"/>
      <c r="AD121" s="15"/>
      <c r="AE121" s="15"/>
      <c r="AT121" s="266" t="s">
        <v>214</v>
      </c>
      <c r="AU121" s="266" t="s">
        <v>89</v>
      </c>
      <c r="AV121" s="15" t="s">
        <v>87</v>
      </c>
      <c r="AW121" s="15" t="s">
        <v>41</v>
      </c>
      <c r="AX121" s="15" t="s">
        <v>80</v>
      </c>
      <c r="AY121" s="266" t="s">
        <v>201</v>
      </c>
    </row>
    <row r="122" s="13" customFormat="1">
      <c r="A122" s="13"/>
      <c r="B122" s="235"/>
      <c r="C122" s="236"/>
      <c r="D122" s="229" t="s">
        <v>214</v>
      </c>
      <c r="E122" s="237" t="s">
        <v>39</v>
      </c>
      <c r="F122" s="238" t="s">
        <v>247</v>
      </c>
      <c r="G122" s="236"/>
      <c r="H122" s="239">
        <v>1224.848</v>
      </c>
      <c r="I122" s="240"/>
      <c r="J122" s="236"/>
      <c r="K122" s="236"/>
      <c r="L122" s="241"/>
      <c r="M122" s="242"/>
      <c r="N122" s="243"/>
      <c r="O122" s="243"/>
      <c r="P122" s="243"/>
      <c r="Q122" s="243"/>
      <c r="R122" s="243"/>
      <c r="S122" s="243"/>
      <c r="T122" s="244"/>
      <c r="U122" s="13"/>
      <c r="V122" s="13"/>
      <c r="W122" s="13"/>
      <c r="X122" s="13"/>
      <c r="Y122" s="13"/>
      <c r="Z122" s="13"/>
      <c r="AA122" s="13"/>
      <c r="AB122" s="13"/>
      <c r="AC122" s="13"/>
      <c r="AD122" s="13"/>
      <c r="AE122" s="13"/>
      <c r="AT122" s="245" t="s">
        <v>214</v>
      </c>
      <c r="AU122" s="245" t="s">
        <v>89</v>
      </c>
      <c r="AV122" s="13" t="s">
        <v>89</v>
      </c>
      <c r="AW122" s="13" t="s">
        <v>41</v>
      </c>
      <c r="AX122" s="13" t="s">
        <v>80</v>
      </c>
      <c r="AY122" s="245" t="s">
        <v>201</v>
      </c>
    </row>
    <row r="123" s="13" customFormat="1">
      <c r="A123" s="13"/>
      <c r="B123" s="235"/>
      <c r="C123" s="236"/>
      <c r="D123" s="229" t="s">
        <v>214</v>
      </c>
      <c r="E123" s="237" t="s">
        <v>39</v>
      </c>
      <c r="F123" s="238" t="s">
        <v>248</v>
      </c>
      <c r="G123" s="236"/>
      <c r="H123" s="239">
        <v>5</v>
      </c>
      <c r="I123" s="240"/>
      <c r="J123" s="236"/>
      <c r="K123" s="236"/>
      <c r="L123" s="241"/>
      <c r="M123" s="242"/>
      <c r="N123" s="243"/>
      <c r="O123" s="243"/>
      <c r="P123" s="243"/>
      <c r="Q123" s="243"/>
      <c r="R123" s="243"/>
      <c r="S123" s="243"/>
      <c r="T123" s="244"/>
      <c r="U123" s="13"/>
      <c r="V123" s="13"/>
      <c r="W123" s="13"/>
      <c r="X123" s="13"/>
      <c r="Y123" s="13"/>
      <c r="Z123" s="13"/>
      <c r="AA123" s="13"/>
      <c r="AB123" s="13"/>
      <c r="AC123" s="13"/>
      <c r="AD123" s="13"/>
      <c r="AE123" s="13"/>
      <c r="AT123" s="245" t="s">
        <v>214</v>
      </c>
      <c r="AU123" s="245" t="s">
        <v>89</v>
      </c>
      <c r="AV123" s="13" t="s">
        <v>89</v>
      </c>
      <c r="AW123" s="13" t="s">
        <v>41</v>
      </c>
      <c r="AX123" s="13" t="s">
        <v>80</v>
      </c>
      <c r="AY123" s="245" t="s">
        <v>201</v>
      </c>
    </row>
    <row r="124" s="14" customFormat="1">
      <c r="A124" s="14"/>
      <c r="B124" s="246"/>
      <c r="C124" s="247"/>
      <c r="D124" s="229" t="s">
        <v>214</v>
      </c>
      <c r="E124" s="248" t="s">
        <v>150</v>
      </c>
      <c r="F124" s="249" t="s">
        <v>216</v>
      </c>
      <c r="G124" s="247"/>
      <c r="H124" s="250">
        <v>1229.848</v>
      </c>
      <c r="I124" s="251"/>
      <c r="J124" s="247"/>
      <c r="K124" s="247"/>
      <c r="L124" s="252"/>
      <c r="M124" s="253"/>
      <c r="N124" s="254"/>
      <c r="O124" s="254"/>
      <c r="P124" s="254"/>
      <c r="Q124" s="254"/>
      <c r="R124" s="254"/>
      <c r="S124" s="254"/>
      <c r="T124" s="255"/>
      <c r="U124" s="14"/>
      <c r="V124" s="14"/>
      <c r="W124" s="14"/>
      <c r="X124" s="14"/>
      <c r="Y124" s="14"/>
      <c r="Z124" s="14"/>
      <c r="AA124" s="14"/>
      <c r="AB124" s="14"/>
      <c r="AC124" s="14"/>
      <c r="AD124" s="14"/>
      <c r="AE124" s="14"/>
      <c r="AT124" s="256" t="s">
        <v>214</v>
      </c>
      <c r="AU124" s="256" t="s">
        <v>89</v>
      </c>
      <c r="AV124" s="14" t="s">
        <v>208</v>
      </c>
      <c r="AW124" s="14" t="s">
        <v>41</v>
      </c>
      <c r="AX124" s="14" t="s">
        <v>87</v>
      </c>
      <c r="AY124" s="256" t="s">
        <v>201</v>
      </c>
    </row>
    <row r="125" s="2" customFormat="1" ht="16.5" customHeight="1">
      <c r="A125" s="40"/>
      <c r="B125" s="41"/>
      <c r="C125" s="216" t="s">
        <v>249</v>
      </c>
      <c r="D125" s="216" t="s">
        <v>204</v>
      </c>
      <c r="E125" s="217" t="s">
        <v>250</v>
      </c>
      <c r="F125" s="218" t="s">
        <v>251</v>
      </c>
      <c r="G125" s="219" t="s">
        <v>140</v>
      </c>
      <c r="H125" s="220">
        <v>0.61699999999999999</v>
      </c>
      <c r="I125" s="221"/>
      <c r="J125" s="222">
        <f>ROUND(I125*H125,2)</f>
        <v>0</v>
      </c>
      <c r="K125" s="218" t="s">
        <v>207</v>
      </c>
      <c r="L125" s="46"/>
      <c r="M125" s="223" t="s">
        <v>39</v>
      </c>
      <c r="N125" s="224" t="s">
        <v>53</v>
      </c>
      <c r="O125" s="87"/>
      <c r="P125" s="225">
        <f>O125*H125</f>
        <v>0</v>
      </c>
      <c r="Q125" s="225">
        <v>0</v>
      </c>
      <c r="R125" s="225">
        <f>Q125*H125</f>
        <v>0</v>
      </c>
      <c r="S125" s="225">
        <v>0</v>
      </c>
      <c r="T125" s="226">
        <f>S125*H125</f>
        <v>0</v>
      </c>
      <c r="U125" s="40"/>
      <c r="V125" s="40"/>
      <c r="W125" s="40"/>
      <c r="X125" s="40"/>
      <c r="Y125" s="40"/>
      <c r="Z125" s="40"/>
      <c r="AA125" s="40"/>
      <c r="AB125" s="40"/>
      <c r="AC125" s="40"/>
      <c r="AD125" s="40"/>
      <c r="AE125" s="40"/>
      <c r="AR125" s="227" t="s">
        <v>208</v>
      </c>
      <c r="AT125" s="227" t="s">
        <v>204</v>
      </c>
      <c r="AU125" s="227" t="s">
        <v>89</v>
      </c>
      <c r="AY125" s="18" t="s">
        <v>201</v>
      </c>
      <c r="BE125" s="228">
        <f>IF(N125="základní",J125,0)</f>
        <v>0</v>
      </c>
      <c r="BF125" s="228">
        <f>IF(N125="snížená",J125,0)</f>
        <v>0</v>
      </c>
      <c r="BG125" s="228">
        <f>IF(N125="zákl. přenesená",J125,0)</f>
        <v>0</v>
      </c>
      <c r="BH125" s="228">
        <f>IF(N125="sníž. přenesená",J125,0)</f>
        <v>0</v>
      </c>
      <c r="BI125" s="228">
        <f>IF(N125="nulová",J125,0)</f>
        <v>0</v>
      </c>
      <c r="BJ125" s="18" t="s">
        <v>208</v>
      </c>
      <c r="BK125" s="228">
        <f>ROUND(I125*H125,2)</f>
        <v>0</v>
      </c>
      <c r="BL125" s="18" t="s">
        <v>208</v>
      </c>
      <c r="BM125" s="227" t="s">
        <v>252</v>
      </c>
    </row>
    <row r="126" s="2" customFormat="1">
      <c r="A126" s="40"/>
      <c r="B126" s="41"/>
      <c r="C126" s="42"/>
      <c r="D126" s="229" t="s">
        <v>210</v>
      </c>
      <c r="E126" s="42"/>
      <c r="F126" s="230" t="s">
        <v>253</v>
      </c>
      <c r="G126" s="42"/>
      <c r="H126" s="42"/>
      <c r="I126" s="231"/>
      <c r="J126" s="42"/>
      <c r="K126" s="42"/>
      <c r="L126" s="46"/>
      <c r="M126" s="232"/>
      <c r="N126" s="233"/>
      <c r="O126" s="87"/>
      <c r="P126" s="87"/>
      <c r="Q126" s="87"/>
      <c r="R126" s="87"/>
      <c r="S126" s="87"/>
      <c r="T126" s="88"/>
      <c r="U126" s="40"/>
      <c r="V126" s="40"/>
      <c r="W126" s="40"/>
      <c r="X126" s="40"/>
      <c r="Y126" s="40"/>
      <c r="Z126" s="40"/>
      <c r="AA126" s="40"/>
      <c r="AB126" s="40"/>
      <c r="AC126" s="40"/>
      <c r="AD126" s="40"/>
      <c r="AE126" s="40"/>
      <c r="AT126" s="18" t="s">
        <v>210</v>
      </c>
      <c r="AU126" s="18" t="s">
        <v>89</v>
      </c>
    </row>
    <row r="127" s="2" customFormat="1">
      <c r="A127" s="40"/>
      <c r="B127" s="41"/>
      <c r="C127" s="42"/>
      <c r="D127" s="229" t="s">
        <v>212</v>
      </c>
      <c r="E127" s="42"/>
      <c r="F127" s="234" t="s">
        <v>254</v>
      </c>
      <c r="G127" s="42"/>
      <c r="H127" s="42"/>
      <c r="I127" s="231"/>
      <c r="J127" s="42"/>
      <c r="K127" s="42"/>
      <c r="L127" s="46"/>
      <c r="M127" s="232"/>
      <c r="N127" s="233"/>
      <c r="O127" s="87"/>
      <c r="P127" s="87"/>
      <c r="Q127" s="87"/>
      <c r="R127" s="87"/>
      <c r="S127" s="87"/>
      <c r="T127" s="88"/>
      <c r="U127" s="40"/>
      <c r="V127" s="40"/>
      <c r="W127" s="40"/>
      <c r="X127" s="40"/>
      <c r="Y127" s="40"/>
      <c r="Z127" s="40"/>
      <c r="AA127" s="40"/>
      <c r="AB127" s="40"/>
      <c r="AC127" s="40"/>
      <c r="AD127" s="40"/>
      <c r="AE127" s="40"/>
      <c r="AT127" s="18" t="s">
        <v>212</v>
      </c>
      <c r="AU127" s="18" t="s">
        <v>89</v>
      </c>
    </row>
    <row r="128" s="13" customFormat="1">
      <c r="A128" s="13"/>
      <c r="B128" s="235"/>
      <c r="C128" s="236"/>
      <c r="D128" s="229" t="s">
        <v>214</v>
      </c>
      <c r="E128" s="237" t="s">
        <v>39</v>
      </c>
      <c r="F128" s="238" t="s">
        <v>138</v>
      </c>
      <c r="G128" s="236"/>
      <c r="H128" s="239">
        <v>0.61699999999999999</v>
      </c>
      <c r="I128" s="240"/>
      <c r="J128" s="236"/>
      <c r="K128" s="236"/>
      <c r="L128" s="241"/>
      <c r="M128" s="242"/>
      <c r="N128" s="243"/>
      <c r="O128" s="243"/>
      <c r="P128" s="243"/>
      <c r="Q128" s="243"/>
      <c r="R128" s="243"/>
      <c r="S128" s="243"/>
      <c r="T128" s="244"/>
      <c r="U128" s="13"/>
      <c r="V128" s="13"/>
      <c r="W128" s="13"/>
      <c r="X128" s="13"/>
      <c r="Y128" s="13"/>
      <c r="Z128" s="13"/>
      <c r="AA128" s="13"/>
      <c r="AB128" s="13"/>
      <c r="AC128" s="13"/>
      <c r="AD128" s="13"/>
      <c r="AE128" s="13"/>
      <c r="AT128" s="245" t="s">
        <v>214</v>
      </c>
      <c r="AU128" s="245" t="s">
        <v>89</v>
      </c>
      <c r="AV128" s="13" t="s">
        <v>89</v>
      </c>
      <c r="AW128" s="13" t="s">
        <v>41</v>
      </c>
      <c r="AX128" s="13" t="s">
        <v>80</v>
      </c>
      <c r="AY128" s="245" t="s">
        <v>201</v>
      </c>
    </row>
    <row r="129" s="2" customFormat="1" ht="24.15" customHeight="1">
      <c r="A129" s="40"/>
      <c r="B129" s="41"/>
      <c r="C129" s="216" t="s">
        <v>255</v>
      </c>
      <c r="D129" s="216" t="s">
        <v>204</v>
      </c>
      <c r="E129" s="217" t="s">
        <v>256</v>
      </c>
      <c r="F129" s="218" t="s">
        <v>257</v>
      </c>
      <c r="G129" s="219" t="s">
        <v>140</v>
      </c>
      <c r="H129" s="220">
        <v>0.59199999999999997</v>
      </c>
      <c r="I129" s="221"/>
      <c r="J129" s="222">
        <f>ROUND(I129*H129,2)</f>
        <v>0</v>
      </c>
      <c r="K129" s="218" t="s">
        <v>207</v>
      </c>
      <c r="L129" s="46"/>
      <c r="M129" s="223" t="s">
        <v>39</v>
      </c>
      <c r="N129" s="224" t="s">
        <v>53</v>
      </c>
      <c r="O129" s="87"/>
      <c r="P129" s="225">
        <f>O129*H129</f>
        <v>0</v>
      </c>
      <c r="Q129" s="225">
        <v>0</v>
      </c>
      <c r="R129" s="225">
        <f>Q129*H129</f>
        <v>0</v>
      </c>
      <c r="S129" s="225">
        <v>0</v>
      </c>
      <c r="T129" s="226">
        <f>S129*H129</f>
        <v>0</v>
      </c>
      <c r="U129" s="40"/>
      <c r="V129" s="40"/>
      <c r="W129" s="40"/>
      <c r="X129" s="40"/>
      <c r="Y129" s="40"/>
      <c r="Z129" s="40"/>
      <c r="AA129" s="40"/>
      <c r="AB129" s="40"/>
      <c r="AC129" s="40"/>
      <c r="AD129" s="40"/>
      <c r="AE129" s="40"/>
      <c r="AR129" s="227" t="s">
        <v>208</v>
      </c>
      <c r="AT129" s="227" t="s">
        <v>204</v>
      </c>
      <c r="AU129" s="227" t="s">
        <v>89</v>
      </c>
      <c r="AY129" s="18" t="s">
        <v>201</v>
      </c>
      <c r="BE129" s="228">
        <f>IF(N129="základní",J129,0)</f>
        <v>0</v>
      </c>
      <c r="BF129" s="228">
        <f>IF(N129="snížená",J129,0)</f>
        <v>0</v>
      </c>
      <c r="BG129" s="228">
        <f>IF(N129="zákl. přenesená",J129,0)</f>
        <v>0</v>
      </c>
      <c r="BH129" s="228">
        <f>IF(N129="sníž. přenesená",J129,0)</f>
        <v>0</v>
      </c>
      <c r="BI129" s="228">
        <f>IF(N129="nulová",J129,0)</f>
        <v>0</v>
      </c>
      <c r="BJ129" s="18" t="s">
        <v>208</v>
      </c>
      <c r="BK129" s="228">
        <f>ROUND(I129*H129,2)</f>
        <v>0</v>
      </c>
      <c r="BL129" s="18" t="s">
        <v>208</v>
      </c>
      <c r="BM129" s="227" t="s">
        <v>258</v>
      </c>
    </row>
    <row r="130" s="2" customFormat="1">
      <c r="A130" s="40"/>
      <c r="B130" s="41"/>
      <c r="C130" s="42"/>
      <c r="D130" s="229" t="s">
        <v>210</v>
      </c>
      <c r="E130" s="42"/>
      <c r="F130" s="230" t="s">
        <v>259</v>
      </c>
      <c r="G130" s="42"/>
      <c r="H130" s="42"/>
      <c r="I130" s="231"/>
      <c r="J130" s="42"/>
      <c r="K130" s="42"/>
      <c r="L130" s="46"/>
      <c r="M130" s="232"/>
      <c r="N130" s="233"/>
      <c r="O130" s="87"/>
      <c r="P130" s="87"/>
      <c r="Q130" s="87"/>
      <c r="R130" s="87"/>
      <c r="S130" s="87"/>
      <c r="T130" s="88"/>
      <c r="U130" s="40"/>
      <c r="V130" s="40"/>
      <c r="W130" s="40"/>
      <c r="X130" s="40"/>
      <c r="Y130" s="40"/>
      <c r="Z130" s="40"/>
      <c r="AA130" s="40"/>
      <c r="AB130" s="40"/>
      <c r="AC130" s="40"/>
      <c r="AD130" s="40"/>
      <c r="AE130" s="40"/>
      <c r="AT130" s="18" t="s">
        <v>210</v>
      </c>
      <c r="AU130" s="18" t="s">
        <v>89</v>
      </c>
    </row>
    <row r="131" s="2" customFormat="1">
      <c r="A131" s="40"/>
      <c r="B131" s="41"/>
      <c r="C131" s="42"/>
      <c r="D131" s="229" t="s">
        <v>212</v>
      </c>
      <c r="E131" s="42"/>
      <c r="F131" s="234" t="s">
        <v>260</v>
      </c>
      <c r="G131" s="42"/>
      <c r="H131" s="42"/>
      <c r="I131" s="231"/>
      <c r="J131" s="42"/>
      <c r="K131" s="42"/>
      <c r="L131" s="46"/>
      <c r="M131" s="232"/>
      <c r="N131" s="233"/>
      <c r="O131" s="87"/>
      <c r="P131" s="87"/>
      <c r="Q131" s="87"/>
      <c r="R131" s="87"/>
      <c r="S131" s="87"/>
      <c r="T131" s="88"/>
      <c r="U131" s="40"/>
      <c r="V131" s="40"/>
      <c r="W131" s="40"/>
      <c r="X131" s="40"/>
      <c r="Y131" s="40"/>
      <c r="Z131" s="40"/>
      <c r="AA131" s="40"/>
      <c r="AB131" s="40"/>
      <c r="AC131" s="40"/>
      <c r="AD131" s="40"/>
      <c r="AE131" s="40"/>
      <c r="AT131" s="18" t="s">
        <v>212</v>
      </c>
      <c r="AU131" s="18" t="s">
        <v>89</v>
      </c>
    </row>
    <row r="132" s="13" customFormat="1">
      <c r="A132" s="13"/>
      <c r="B132" s="235"/>
      <c r="C132" s="236"/>
      <c r="D132" s="229" t="s">
        <v>214</v>
      </c>
      <c r="E132" s="237" t="s">
        <v>39</v>
      </c>
      <c r="F132" s="238" t="s">
        <v>142</v>
      </c>
      <c r="G132" s="236"/>
      <c r="H132" s="239">
        <v>0.59199999999999997</v>
      </c>
      <c r="I132" s="240"/>
      <c r="J132" s="236"/>
      <c r="K132" s="236"/>
      <c r="L132" s="241"/>
      <c r="M132" s="242"/>
      <c r="N132" s="243"/>
      <c r="O132" s="243"/>
      <c r="P132" s="243"/>
      <c r="Q132" s="243"/>
      <c r="R132" s="243"/>
      <c r="S132" s="243"/>
      <c r="T132" s="244"/>
      <c r="U132" s="13"/>
      <c r="V132" s="13"/>
      <c r="W132" s="13"/>
      <c r="X132" s="13"/>
      <c r="Y132" s="13"/>
      <c r="Z132" s="13"/>
      <c r="AA132" s="13"/>
      <c r="AB132" s="13"/>
      <c r="AC132" s="13"/>
      <c r="AD132" s="13"/>
      <c r="AE132" s="13"/>
      <c r="AT132" s="245" t="s">
        <v>214</v>
      </c>
      <c r="AU132" s="245" t="s">
        <v>89</v>
      </c>
      <c r="AV132" s="13" t="s">
        <v>89</v>
      </c>
      <c r="AW132" s="13" t="s">
        <v>41</v>
      </c>
      <c r="AX132" s="13" t="s">
        <v>80</v>
      </c>
      <c r="AY132" s="245" t="s">
        <v>201</v>
      </c>
    </row>
    <row r="133" s="14" customFormat="1">
      <c r="A133" s="14"/>
      <c r="B133" s="246"/>
      <c r="C133" s="247"/>
      <c r="D133" s="229" t="s">
        <v>214</v>
      </c>
      <c r="E133" s="248" t="s">
        <v>39</v>
      </c>
      <c r="F133" s="249" t="s">
        <v>216</v>
      </c>
      <c r="G133" s="247"/>
      <c r="H133" s="250">
        <v>0.59199999999999997</v>
      </c>
      <c r="I133" s="251"/>
      <c r="J133" s="247"/>
      <c r="K133" s="247"/>
      <c r="L133" s="252"/>
      <c r="M133" s="253"/>
      <c r="N133" s="254"/>
      <c r="O133" s="254"/>
      <c r="P133" s="254"/>
      <c r="Q133" s="254"/>
      <c r="R133" s="254"/>
      <c r="S133" s="254"/>
      <c r="T133" s="255"/>
      <c r="U133" s="14"/>
      <c r="V133" s="14"/>
      <c r="W133" s="14"/>
      <c r="X133" s="14"/>
      <c r="Y133" s="14"/>
      <c r="Z133" s="14"/>
      <c r="AA133" s="14"/>
      <c r="AB133" s="14"/>
      <c r="AC133" s="14"/>
      <c r="AD133" s="14"/>
      <c r="AE133" s="14"/>
      <c r="AT133" s="256" t="s">
        <v>214</v>
      </c>
      <c r="AU133" s="256" t="s">
        <v>89</v>
      </c>
      <c r="AV133" s="14" t="s">
        <v>208</v>
      </c>
      <c r="AW133" s="14" t="s">
        <v>41</v>
      </c>
      <c r="AX133" s="14" t="s">
        <v>87</v>
      </c>
      <c r="AY133" s="256" t="s">
        <v>201</v>
      </c>
    </row>
    <row r="134" s="2" customFormat="1" ht="24.15" customHeight="1">
      <c r="A134" s="40"/>
      <c r="B134" s="41"/>
      <c r="C134" s="216" t="s">
        <v>261</v>
      </c>
      <c r="D134" s="216" t="s">
        <v>204</v>
      </c>
      <c r="E134" s="217" t="s">
        <v>262</v>
      </c>
      <c r="F134" s="218" t="s">
        <v>263</v>
      </c>
      <c r="G134" s="219" t="s">
        <v>140</v>
      </c>
      <c r="H134" s="220">
        <v>0.59199999999999997</v>
      </c>
      <c r="I134" s="221"/>
      <c r="J134" s="222">
        <f>ROUND(I134*H134,2)</f>
        <v>0</v>
      </c>
      <c r="K134" s="218" t="s">
        <v>207</v>
      </c>
      <c r="L134" s="46"/>
      <c r="M134" s="223" t="s">
        <v>39</v>
      </c>
      <c r="N134" s="224" t="s">
        <v>53</v>
      </c>
      <c r="O134" s="87"/>
      <c r="P134" s="225">
        <f>O134*H134</f>
        <v>0</v>
      </c>
      <c r="Q134" s="225">
        <v>0</v>
      </c>
      <c r="R134" s="225">
        <f>Q134*H134</f>
        <v>0</v>
      </c>
      <c r="S134" s="225">
        <v>0</v>
      </c>
      <c r="T134" s="226">
        <f>S134*H134</f>
        <v>0</v>
      </c>
      <c r="U134" s="40"/>
      <c r="V134" s="40"/>
      <c r="W134" s="40"/>
      <c r="X134" s="40"/>
      <c r="Y134" s="40"/>
      <c r="Z134" s="40"/>
      <c r="AA134" s="40"/>
      <c r="AB134" s="40"/>
      <c r="AC134" s="40"/>
      <c r="AD134" s="40"/>
      <c r="AE134" s="40"/>
      <c r="AR134" s="227" t="s">
        <v>208</v>
      </c>
      <c r="AT134" s="227" t="s">
        <v>204</v>
      </c>
      <c r="AU134" s="227" t="s">
        <v>89</v>
      </c>
      <c r="AY134" s="18" t="s">
        <v>201</v>
      </c>
      <c r="BE134" s="228">
        <f>IF(N134="základní",J134,0)</f>
        <v>0</v>
      </c>
      <c r="BF134" s="228">
        <f>IF(N134="snížená",J134,0)</f>
        <v>0</v>
      </c>
      <c r="BG134" s="228">
        <f>IF(N134="zákl. přenesená",J134,0)</f>
        <v>0</v>
      </c>
      <c r="BH134" s="228">
        <f>IF(N134="sníž. přenesená",J134,0)</f>
        <v>0</v>
      </c>
      <c r="BI134" s="228">
        <f>IF(N134="nulová",J134,0)</f>
        <v>0</v>
      </c>
      <c r="BJ134" s="18" t="s">
        <v>208</v>
      </c>
      <c r="BK134" s="228">
        <f>ROUND(I134*H134,2)</f>
        <v>0</v>
      </c>
      <c r="BL134" s="18" t="s">
        <v>208</v>
      </c>
      <c r="BM134" s="227" t="s">
        <v>264</v>
      </c>
    </row>
    <row r="135" s="2" customFormat="1">
      <c r="A135" s="40"/>
      <c r="B135" s="41"/>
      <c r="C135" s="42"/>
      <c r="D135" s="229" t="s">
        <v>210</v>
      </c>
      <c r="E135" s="42"/>
      <c r="F135" s="230" t="s">
        <v>265</v>
      </c>
      <c r="G135" s="42"/>
      <c r="H135" s="42"/>
      <c r="I135" s="231"/>
      <c r="J135" s="42"/>
      <c r="K135" s="42"/>
      <c r="L135" s="46"/>
      <c r="M135" s="232"/>
      <c r="N135" s="233"/>
      <c r="O135" s="87"/>
      <c r="P135" s="87"/>
      <c r="Q135" s="87"/>
      <c r="R135" s="87"/>
      <c r="S135" s="87"/>
      <c r="T135" s="88"/>
      <c r="U135" s="40"/>
      <c r="V135" s="40"/>
      <c r="W135" s="40"/>
      <c r="X135" s="40"/>
      <c r="Y135" s="40"/>
      <c r="Z135" s="40"/>
      <c r="AA135" s="40"/>
      <c r="AB135" s="40"/>
      <c r="AC135" s="40"/>
      <c r="AD135" s="40"/>
      <c r="AE135" s="40"/>
      <c r="AT135" s="18" t="s">
        <v>210</v>
      </c>
      <c r="AU135" s="18" t="s">
        <v>89</v>
      </c>
    </row>
    <row r="136" s="2" customFormat="1">
      <c r="A136" s="40"/>
      <c r="B136" s="41"/>
      <c r="C136" s="42"/>
      <c r="D136" s="229" t="s">
        <v>212</v>
      </c>
      <c r="E136" s="42"/>
      <c r="F136" s="234" t="s">
        <v>266</v>
      </c>
      <c r="G136" s="42"/>
      <c r="H136" s="42"/>
      <c r="I136" s="231"/>
      <c r="J136" s="42"/>
      <c r="K136" s="42"/>
      <c r="L136" s="46"/>
      <c r="M136" s="232"/>
      <c r="N136" s="233"/>
      <c r="O136" s="87"/>
      <c r="P136" s="87"/>
      <c r="Q136" s="87"/>
      <c r="R136" s="87"/>
      <c r="S136" s="87"/>
      <c r="T136" s="88"/>
      <c r="U136" s="40"/>
      <c r="V136" s="40"/>
      <c r="W136" s="40"/>
      <c r="X136" s="40"/>
      <c r="Y136" s="40"/>
      <c r="Z136" s="40"/>
      <c r="AA136" s="40"/>
      <c r="AB136" s="40"/>
      <c r="AC136" s="40"/>
      <c r="AD136" s="40"/>
      <c r="AE136" s="40"/>
      <c r="AT136" s="18" t="s">
        <v>212</v>
      </c>
      <c r="AU136" s="18" t="s">
        <v>89</v>
      </c>
    </row>
    <row r="137" s="13" customFormat="1">
      <c r="A137" s="13"/>
      <c r="B137" s="235"/>
      <c r="C137" s="236"/>
      <c r="D137" s="229" t="s">
        <v>214</v>
      </c>
      <c r="E137" s="237" t="s">
        <v>39</v>
      </c>
      <c r="F137" s="238" t="s">
        <v>142</v>
      </c>
      <c r="G137" s="236"/>
      <c r="H137" s="239">
        <v>0.59199999999999997</v>
      </c>
      <c r="I137" s="240"/>
      <c r="J137" s="236"/>
      <c r="K137" s="236"/>
      <c r="L137" s="241"/>
      <c r="M137" s="242"/>
      <c r="N137" s="243"/>
      <c r="O137" s="243"/>
      <c r="P137" s="243"/>
      <c r="Q137" s="243"/>
      <c r="R137" s="243"/>
      <c r="S137" s="243"/>
      <c r="T137" s="244"/>
      <c r="U137" s="13"/>
      <c r="V137" s="13"/>
      <c r="W137" s="13"/>
      <c r="X137" s="13"/>
      <c r="Y137" s="13"/>
      <c r="Z137" s="13"/>
      <c r="AA137" s="13"/>
      <c r="AB137" s="13"/>
      <c r="AC137" s="13"/>
      <c r="AD137" s="13"/>
      <c r="AE137" s="13"/>
      <c r="AT137" s="245" t="s">
        <v>214</v>
      </c>
      <c r="AU137" s="245" t="s">
        <v>89</v>
      </c>
      <c r="AV137" s="13" t="s">
        <v>89</v>
      </c>
      <c r="AW137" s="13" t="s">
        <v>41</v>
      </c>
      <c r="AX137" s="13" t="s">
        <v>80</v>
      </c>
      <c r="AY137" s="245" t="s">
        <v>201</v>
      </c>
    </row>
    <row r="138" s="14" customFormat="1">
      <c r="A138" s="14"/>
      <c r="B138" s="246"/>
      <c r="C138" s="247"/>
      <c r="D138" s="229" t="s">
        <v>214</v>
      </c>
      <c r="E138" s="248" t="s">
        <v>39</v>
      </c>
      <c r="F138" s="249" t="s">
        <v>216</v>
      </c>
      <c r="G138" s="247"/>
      <c r="H138" s="250">
        <v>0.59199999999999997</v>
      </c>
      <c r="I138" s="251"/>
      <c r="J138" s="247"/>
      <c r="K138" s="247"/>
      <c r="L138" s="252"/>
      <c r="M138" s="253"/>
      <c r="N138" s="254"/>
      <c r="O138" s="254"/>
      <c r="P138" s="254"/>
      <c r="Q138" s="254"/>
      <c r="R138" s="254"/>
      <c r="S138" s="254"/>
      <c r="T138" s="255"/>
      <c r="U138" s="14"/>
      <c r="V138" s="14"/>
      <c r="W138" s="14"/>
      <c r="X138" s="14"/>
      <c r="Y138" s="14"/>
      <c r="Z138" s="14"/>
      <c r="AA138" s="14"/>
      <c r="AB138" s="14"/>
      <c r="AC138" s="14"/>
      <c r="AD138" s="14"/>
      <c r="AE138" s="14"/>
      <c r="AT138" s="256" t="s">
        <v>214</v>
      </c>
      <c r="AU138" s="256" t="s">
        <v>89</v>
      </c>
      <c r="AV138" s="14" t="s">
        <v>208</v>
      </c>
      <c r="AW138" s="14" t="s">
        <v>41</v>
      </c>
      <c r="AX138" s="14" t="s">
        <v>87</v>
      </c>
      <c r="AY138" s="256" t="s">
        <v>201</v>
      </c>
    </row>
    <row r="139" s="2" customFormat="1" ht="24.15" customHeight="1">
      <c r="A139" s="40"/>
      <c r="B139" s="41"/>
      <c r="C139" s="216" t="s">
        <v>267</v>
      </c>
      <c r="D139" s="216" t="s">
        <v>204</v>
      </c>
      <c r="E139" s="217" t="s">
        <v>268</v>
      </c>
      <c r="F139" s="218" t="s">
        <v>269</v>
      </c>
      <c r="G139" s="219" t="s">
        <v>270</v>
      </c>
      <c r="H139" s="220">
        <v>60</v>
      </c>
      <c r="I139" s="221"/>
      <c r="J139" s="222">
        <f>ROUND(I139*H139,2)</f>
        <v>0</v>
      </c>
      <c r="K139" s="218" t="s">
        <v>207</v>
      </c>
      <c r="L139" s="46"/>
      <c r="M139" s="223" t="s">
        <v>39</v>
      </c>
      <c r="N139" s="224" t="s">
        <v>53</v>
      </c>
      <c r="O139" s="87"/>
      <c r="P139" s="225">
        <f>O139*H139</f>
        <v>0</v>
      </c>
      <c r="Q139" s="225">
        <v>0</v>
      </c>
      <c r="R139" s="225">
        <f>Q139*H139</f>
        <v>0</v>
      </c>
      <c r="S139" s="225">
        <v>0</v>
      </c>
      <c r="T139" s="226">
        <f>S139*H139</f>
        <v>0</v>
      </c>
      <c r="U139" s="40"/>
      <c r="V139" s="40"/>
      <c r="W139" s="40"/>
      <c r="X139" s="40"/>
      <c r="Y139" s="40"/>
      <c r="Z139" s="40"/>
      <c r="AA139" s="40"/>
      <c r="AB139" s="40"/>
      <c r="AC139" s="40"/>
      <c r="AD139" s="40"/>
      <c r="AE139" s="40"/>
      <c r="AR139" s="227" t="s">
        <v>208</v>
      </c>
      <c r="AT139" s="227" t="s">
        <v>204</v>
      </c>
      <c r="AU139" s="227" t="s">
        <v>89</v>
      </c>
      <c r="AY139" s="18" t="s">
        <v>201</v>
      </c>
      <c r="BE139" s="228">
        <f>IF(N139="základní",J139,0)</f>
        <v>0</v>
      </c>
      <c r="BF139" s="228">
        <f>IF(N139="snížená",J139,0)</f>
        <v>0</v>
      </c>
      <c r="BG139" s="228">
        <f>IF(N139="zákl. přenesená",J139,0)</f>
        <v>0</v>
      </c>
      <c r="BH139" s="228">
        <f>IF(N139="sníž. přenesená",J139,0)</f>
        <v>0</v>
      </c>
      <c r="BI139" s="228">
        <f>IF(N139="nulová",J139,0)</f>
        <v>0</v>
      </c>
      <c r="BJ139" s="18" t="s">
        <v>208</v>
      </c>
      <c r="BK139" s="228">
        <f>ROUND(I139*H139,2)</f>
        <v>0</v>
      </c>
      <c r="BL139" s="18" t="s">
        <v>208</v>
      </c>
      <c r="BM139" s="227" t="s">
        <v>271</v>
      </c>
    </row>
    <row r="140" s="2" customFormat="1">
      <c r="A140" s="40"/>
      <c r="B140" s="41"/>
      <c r="C140" s="42"/>
      <c r="D140" s="229" t="s">
        <v>210</v>
      </c>
      <c r="E140" s="42"/>
      <c r="F140" s="230" t="s">
        <v>272</v>
      </c>
      <c r="G140" s="42"/>
      <c r="H140" s="42"/>
      <c r="I140" s="231"/>
      <c r="J140" s="42"/>
      <c r="K140" s="42"/>
      <c r="L140" s="46"/>
      <c r="M140" s="232"/>
      <c r="N140" s="233"/>
      <c r="O140" s="87"/>
      <c r="P140" s="87"/>
      <c r="Q140" s="87"/>
      <c r="R140" s="87"/>
      <c r="S140" s="87"/>
      <c r="T140" s="88"/>
      <c r="U140" s="40"/>
      <c r="V140" s="40"/>
      <c r="W140" s="40"/>
      <c r="X140" s="40"/>
      <c r="Y140" s="40"/>
      <c r="Z140" s="40"/>
      <c r="AA140" s="40"/>
      <c r="AB140" s="40"/>
      <c r="AC140" s="40"/>
      <c r="AD140" s="40"/>
      <c r="AE140" s="40"/>
      <c r="AT140" s="18" t="s">
        <v>210</v>
      </c>
      <c r="AU140" s="18" t="s">
        <v>89</v>
      </c>
    </row>
    <row r="141" s="2" customFormat="1">
      <c r="A141" s="40"/>
      <c r="B141" s="41"/>
      <c r="C141" s="42"/>
      <c r="D141" s="229" t="s">
        <v>212</v>
      </c>
      <c r="E141" s="42"/>
      <c r="F141" s="234" t="s">
        <v>273</v>
      </c>
      <c r="G141" s="42"/>
      <c r="H141" s="42"/>
      <c r="I141" s="231"/>
      <c r="J141" s="42"/>
      <c r="K141" s="42"/>
      <c r="L141" s="46"/>
      <c r="M141" s="232"/>
      <c r="N141" s="233"/>
      <c r="O141" s="87"/>
      <c r="P141" s="87"/>
      <c r="Q141" s="87"/>
      <c r="R141" s="87"/>
      <c r="S141" s="87"/>
      <c r="T141" s="88"/>
      <c r="U141" s="40"/>
      <c r="V141" s="40"/>
      <c r="W141" s="40"/>
      <c r="X141" s="40"/>
      <c r="Y141" s="40"/>
      <c r="Z141" s="40"/>
      <c r="AA141" s="40"/>
      <c r="AB141" s="40"/>
      <c r="AC141" s="40"/>
      <c r="AD141" s="40"/>
      <c r="AE141" s="40"/>
      <c r="AT141" s="18" t="s">
        <v>212</v>
      </c>
      <c r="AU141" s="18" t="s">
        <v>89</v>
      </c>
    </row>
    <row r="142" s="15" customFormat="1">
      <c r="A142" s="15"/>
      <c r="B142" s="257"/>
      <c r="C142" s="258"/>
      <c r="D142" s="229" t="s">
        <v>214</v>
      </c>
      <c r="E142" s="259" t="s">
        <v>39</v>
      </c>
      <c r="F142" s="260" t="s">
        <v>274</v>
      </c>
      <c r="G142" s="258"/>
      <c r="H142" s="259" t="s">
        <v>39</v>
      </c>
      <c r="I142" s="261"/>
      <c r="J142" s="258"/>
      <c r="K142" s="258"/>
      <c r="L142" s="262"/>
      <c r="M142" s="263"/>
      <c r="N142" s="264"/>
      <c r="O142" s="264"/>
      <c r="P142" s="264"/>
      <c r="Q142" s="264"/>
      <c r="R142" s="264"/>
      <c r="S142" s="264"/>
      <c r="T142" s="265"/>
      <c r="U142" s="15"/>
      <c r="V142" s="15"/>
      <c r="W142" s="15"/>
      <c r="X142" s="15"/>
      <c r="Y142" s="15"/>
      <c r="Z142" s="15"/>
      <c r="AA142" s="15"/>
      <c r="AB142" s="15"/>
      <c r="AC142" s="15"/>
      <c r="AD142" s="15"/>
      <c r="AE142" s="15"/>
      <c r="AT142" s="266" t="s">
        <v>214</v>
      </c>
      <c r="AU142" s="266" t="s">
        <v>89</v>
      </c>
      <c r="AV142" s="15" t="s">
        <v>87</v>
      </c>
      <c r="AW142" s="15" t="s">
        <v>41</v>
      </c>
      <c r="AX142" s="15" t="s">
        <v>80</v>
      </c>
      <c r="AY142" s="266" t="s">
        <v>201</v>
      </c>
    </row>
    <row r="143" s="13" customFormat="1">
      <c r="A143" s="13"/>
      <c r="B143" s="235"/>
      <c r="C143" s="236"/>
      <c r="D143" s="229" t="s">
        <v>214</v>
      </c>
      <c r="E143" s="237" t="s">
        <v>39</v>
      </c>
      <c r="F143" s="238" t="s">
        <v>275</v>
      </c>
      <c r="G143" s="236"/>
      <c r="H143" s="239">
        <v>60</v>
      </c>
      <c r="I143" s="240"/>
      <c r="J143" s="236"/>
      <c r="K143" s="236"/>
      <c r="L143" s="241"/>
      <c r="M143" s="242"/>
      <c r="N143" s="243"/>
      <c r="O143" s="243"/>
      <c r="P143" s="243"/>
      <c r="Q143" s="243"/>
      <c r="R143" s="243"/>
      <c r="S143" s="243"/>
      <c r="T143" s="244"/>
      <c r="U143" s="13"/>
      <c r="V143" s="13"/>
      <c r="W143" s="13"/>
      <c r="X143" s="13"/>
      <c r="Y143" s="13"/>
      <c r="Z143" s="13"/>
      <c r="AA143" s="13"/>
      <c r="AB143" s="13"/>
      <c r="AC143" s="13"/>
      <c r="AD143" s="13"/>
      <c r="AE143" s="13"/>
      <c r="AT143" s="245" t="s">
        <v>214</v>
      </c>
      <c r="AU143" s="245" t="s">
        <v>89</v>
      </c>
      <c r="AV143" s="13" t="s">
        <v>89</v>
      </c>
      <c r="AW143" s="13" t="s">
        <v>41</v>
      </c>
      <c r="AX143" s="13" t="s">
        <v>80</v>
      </c>
      <c r="AY143" s="245" t="s">
        <v>201</v>
      </c>
    </row>
    <row r="144" s="14" customFormat="1">
      <c r="A144" s="14"/>
      <c r="B144" s="246"/>
      <c r="C144" s="247"/>
      <c r="D144" s="229" t="s">
        <v>214</v>
      </c>
      <c r="E144" s="248" t="s">
        <v>39</v>
      </c>
      <c r="F144" s="249" t="s">
        <v>216</v>
      </c>
      <c r="G144" s="247"/>
      <c r="H144" s="250">
        <v>60</v>
      </c>
      <c r="I144" s="251"/>
      <c r="J144" s="247"/>
      <c r="K144" s="247"/>
      <c r="L144" s="252"/>
      <c r="M144" s="253"/>
      <c r="N144" s="254"/>
      <c r="O144" s="254"/>
      <c r="P144" s="254"/>
      <c r="Q144" s="254"/>
      <c r="R144" s="254"/>
      <c r="S144" s="254"/>
      <c r="T144" s="255"/>
      <c r="U144" s="14"/>
      <c r="V144" s="14"/>
      <c r="W144" s="14"/>
      <c r="X144" s="14"/>
      <c r="Y144" s="14"/>
      <c r="Z144" s="14"/>
      <c r="AA144" s="14"/>
      <c r="AB144" s="14"/>
      <c r="AC144" s="14"/>
      <c r="AD144" s="14"/>
      <c r="AE144" s="14"/>
      <c r="AT144" s="256" t="s">
        <v>214</v>
      </c>
      <c r="AU144" s="256" t="s">
        <v>89</v>
      </c>
      <c r="AV144" s="14" t="s">
        <v>208</v>
      </c>
      <c r="AW144" s="14" t="s">
        <v>41</v>
      </c>
      <c r="AX144" s="14" t="s">
        <v>87</v>
      </c>
      <c r="AY144" s="256" t="s">
        <v>201</v>
      </c>
    </row>
    <row r="145" s="2" customFormat="1" ht="16.5" customHeight="1">
      <c r="A145" s="40"/>
      <c r="B145" s="41"/>
      <c r="C145" s="216" t="s">
        <v>276</v>
      </c>
      <c r="D145" s="216" t="s">
        <v>204</v>
      </c>
      <c r="E145" s="217" t="s">
        <v>277</v>
      </c>
      <c r="F145" s="218" t="s">
        <v>278</v>
      </c>
      <c r="G145" s="219" t="s">
        <v>270</v>
      </c>
      <c r="H145" s="220">
        <v>1234</v>
      </c>
      <c r="I145" s="221"/>
      <c r="J145" s="222">
        <f>ROUND(I145*H145,2)</f>
        <v>0</v>
      </c>
      <c r="K145" s="218" t="s">
        <v>207</v>
      </c>
      <c r="L145" s="46"/>
      <c r="M145" s="223" t="s">
        <v>39</v>
      </c>
      <c r="N145" s="224" t="s">
        <v>53</v>
      </c>
      <c r="O145" s="87"/>
      <c r="P145" s="225">
        <f>O145*H145</f>
        <v>0</v>
      </c>
      <c r="Q145" s="225">
        <v>0</v>
      </c>
      <c r="R145" s="225">
        <f>Q145*H145</f>
        <v>0</v>
      </c>
      <c r="S145" s="225">
        <v>0</v>
      </c>
      <c r="T145" s="226">
        <f>S145*H145</f>
        <v>0</v>
      </c>
      <c r="U145" s="40"/>
      <c r="V145" s="40"/>
      <c r="W145" s="40"/>
      <c r="X145" s="40"/>
      <c r="Y145" s="40"/>
      <c r="Z145" s="40"/>
      <c r="AA145" s="40"/>
      <c r="AB145" s="40"/>
      <c r="AC145" s="40"/>
      <c r="AD145" s="40"/>
      <c r="AE145" s="40"/>
      <c r="AR145" s="227" t="s">
        <v>208</v>
      </c>
      <c r="AT145" s="227" t="s">
        <v>204</v>
      </c>
      <c r="AU145" s="227" t="s">
        <v>89</v>
      </c>
      <c r="AY145" s="18" t="s">
        <v>201</v>
      </c>
      <c r="BE145" s="228">
        <f>IF(N145="základní",J145,0)</f>
        <v>0</v>
      </c>
      <c r="BF145" s="228">
        <f>IF(N145="snížená",J145,0)</f>
        <v>0</v>
      </c>
      <c r="BG145" s="228">
        <f>IF(N145="zákl. přenesená",J145,0)</f>
        <v>0</v>
      </c>
      <c r="BH145" s="228">
        <f>IF(N145="sníž. přenesená",J145,0)</f>
        <v>0</v>
      </c>
      <c r="BI145" s="228">
        <f>IF(N145="nulová",J145,0)</f>
        <v>0</v>
      </c>
      <c r="BJ145" s="18" t="s">
        <v>208</v>
      </c>
      <c r="BK145" s="228">
        <f>ROUND(I145*H145,2)</f>
        <v>0</v>
      </c>
      <c r="BL145" s="18" t="s">
        <v>208</v>
      </c>
      <c r="BM145" s="227" t="s">
        <v>279</v>
      </c>
    </row>
    <row r="146" s="2" customFormat="1">
      <c r="A146" s="40"/>
      <c r="B146" s="41"/>
      <c r="C146" s="42"/>
      <c r="D146" s="229" t="s">
        <v>210</v>
      </c>
      <c r="E146" s="42"/>
      <c r="F146" s="230" t="s">
        <v>280</v>
      </c>
      <c r="G146" s="42"/>
      <c r="H146" s="42"/>
      <c r="I146" s="231"/>
      <c r="J146" s="42"/>
      <c r="K146" s="42"/>
      <c r="L146" s="46"/>
      <c r="M146" s="232"/>
      <c r="N146" s="233"/>
      <c r="O146" s="87"/>
      <c r="P146" s="87"/>
      <c r="Q146" s="87"/>
      <c r="R146" s="87"/>
      <c r="S146" s="87"/>
      <c r="T146" s="88"/>
      <c r="U146" s="40"/>
      <c r="V146" s="40"/>
      <c r="W146" s="40"/>
      <c r="X146" s="40"/>
      <c r="Y146" s="40"/>
      <c r="Z146" s="40"/>
      <c r="AA146" s="40"/>
      <c r="AB146" s="40"/>
      <c r="AC146" s="40"/>
      <c r="AD146" s="40"/>
      <c r="AE146" s="40"/>
      <c r="AT146" s="18" t="s">
        <v>210</v>
      </c>
      <c r="AU146" s="18" t="s">
        <v>89</v>
      </c>
    </row>
    <row r="147" s="2" customFormat="1">
      <c r="A147" s="40"/>
      <c r="B147" s="41"/>
      <c r="C147" s="42"/>
      <c r="D147" s="229" t="s">
        <v>212</v>
      </c>
      <c r="E147" s="42"/>
      <c r="F147" s="234" t="s">
        <v>281</v>
      </c>
      <c r="G147" s="42"/>
      <c r="H147" s="42"/>
      <c r="I147" s="231"/>
      <c r="J147" s="42"/>
      <c r="K147" s="42"/>
      <c r="L147" s="46"/>
      <c r="M147" s="232"/>
      <c r="N147" s="233"/>
      <c r="O147" s="87"/>
      <c r="P147" s="87"/>
      <c r="Q147" s="87"/>
      <c r="R147" s="87"/>
      <c r="S147" s="87"/>
      <c r="T147" s="88"/>
      <c r="U147" s="40"/>
      <c r="V147" s="40"/>
      <c r="W147" s="40"/>
      <c r="X147" s="40"/>
      <c r="Y147" s="40"/>
      <c r="Z147" s="40"/>
      <c r="AA147" s="40"/>
      <c r="AB147" s="40"/>
      <c r="AC147" s="40"/>
      <c r="AD147" s="40"/>
      <c r="AE147" s="40"/>
      <c r="AT147" s="18" t="s">
        <v>212</v>
      </c>
      <c r="AU147" s="18" t="s">
        <v>89</v>
      </c>
    </row>
    <row r="148" s="13" customFormat="1">
      <c r="A148" s="13"/>
      <c r="B148" s="235"/>
      <c r="C148" s="236"/>
      <c r="D148" s="229" t="s">
        <v>214</v>
      </c>
      <c r="E148" s="237" t="s">
        <v>39</v>
      </c>
      <c r="F148" s="238" t="s">
        <v>282</v>
      </c>
      <c r="G148" s="236"/>
      <c r="H148" s="239">
        <v>1234</v>
      </c>
      <c r="I148" s="240"/>
      <c r="J148" s="236"/>
      <c r="K148" s="236"/>
      <c r="L148" s="241"/>
      <c r="M148" s="242"/>
      <c r="N148" s="243"/>
      <c r="O148" s="243"/>
      <c r="P148" s="243"/>
      <c r="Q148" s="243"/>
      <c r="R148" s="243"/>
      <c r="S148" s="243"/>
      <c r="T148" s="244"/>
      <c r="U148" s="13"/>
      <c r="V148" s="13"/>
      <c r="W148" s="13"/>
      <c r="X148" s="13"/>
      <c r="Y148" s="13"/>
      <c r="Z148" s="13"/>
      <c r="AA148" s="13"/>
      <c r="AB148" s="13"/>
      <c r="AC148" s="13"/>
      <c r="AD148" s="13"/>
      <c r="AE148" s="13"/>
      <c r="AT148" s="245" t="s">
        <v>214</v>
      </c>
      <c r="AU148" s="245" t="s">
        <v>89</v>
      </c>
      <c r="AV148" s="13" t="s">
        <v>89</v>
      </c>
      <c r="AW148" s="13" t="s">
        <v>41</v>
      </c>
      <c r="AX148" s="13" t="s">
        <v>80</v>
      </c>
      <c r="AY148" s="245" t="s">
        <v>201</v>
      </c>
    </row>
    <row r="149" s="14" customFormat="1">
      <c r="A149" s="14"/>
      <c r="B149" s="246"/>
      <c r="C149" s="247"/>
      <c r="D149" s="229" t="s">
        <v>214</v>
      </c>
      <c r="E149" s="248" t="s">
        <v>39</v>
      </c>
      <c r="F149" s="249" t="s">
        <v>216</v>
      </c>
      <c r="G149" s="247"/>
      <c r="H149" s="250">
        <v>1234</v>
      </c>
      <c r="I149" s="251"/>
      <c r="J149" s="247"/>
      <c r="K149" s="247"/>
      <c r="L149" s="252"/>
      <c r="M149" s="253"/>
      <c r="N149" s="254"/>
      <c r="O149" s="254"/>
      <c r="P149" s="254"/>
      <c r="Q149" s="254"/>
      <c r="R149" s="254"/>
      <c r="S149" s="254"/>
      <c r="T149" s="255"/>
      <c r="U149" s="14"/>
      <c r="V149" s="14"/>
      <c r="W149" s="14"/>
      <c r="X149" s="14"/>
      <c r="Y149" s="14"/>
      <c r="Z149" s="14"/>
      <c r="AA149" s="14"/>
      <c r="AB149" s="14"/>
      <c r="AC149" s="14"/>
      <c r="AD149" s="14"/>
      <c r="AE149" s="14"/>
      <c r="AT149" s="256" t="s">
        <v>214</v>
      </c>
      <c r="AU149" s="256" t="s">
        <v>89</v>
      </c>
      <c r="AV149" s="14" t="s">
        <v>208</v>
      </c>
      <c r="AW149" s="14" t="s">
        <v>41</v>
      </c>
      <c r="AX149" s="14" t="s">
        <v>87</v>
      </c>
      <c r="AY149" s="256" t="s">
        <v>201</v>
      </c>
    </row>
    <row r="150" s="2" customFormat="1" ht="16.5" customHeight="1">
      <c r="A150" s="40"/>
      <c r="B150" s="41"/>
      <c r="C150" s="216" t="s">
        <v>283</v>
      </c>
      <c r="D150" s="216" t="s">
        <v>204</v>
      </c>
      <c r="E150" s="217" t="s">
        <v>284</v>
      </c>
      <c r="F150" s="218" t="s">
        <v>285</v>
      </c>
      <c r="G150" s="219" t="s">
        <v>168</v>
      </c>
      <c r="H150" s="220">
        <v>200</v>
      </c>
      <c r="I150" s="221"/>
      <c r="J150" s="222">
        <f>ROUND(I150*H150,2)</f>
        <v>0</v>
      </c>
      <c r="K150" s="218" t="s">
        <v>207</v>
      </c>
      <c r="L150" s="46"/>
      <c r="M150" s="223" t="s">
        <v>39</v>
      </c>
      <c r="N150" s="224" t="s">
        <v>53</v>
      </c>
      <c r="O150" s="87"/>
      <c r="P150" s="225">
        <f>O150*H150</f>
        <v>0</v>
      </c>
      <c r="Q150" s="225">
        <v>0</v>
      </c>
      <c r="R150" s="225">
        <f>Q150*H150</f>
        <v>0</v>
      </c>
      <c r="S150" s="225">
        <v>0</v>
      </c>
      <c r="T150" s="226">
        <f>S150*H150</f>
        <v>0</v>
      </c>
      <c r="U150" s="40"/>
      <c r="V150" s="40"/>
      <c r="W150" s="40"/>
      <c r="X150" s="40"/>
      <c r="Y150" s="40"/>
      <c r="Z150" s="40"/>
      <c r="AA150" s="40"/>
      <c r="AB150" s="40"/>
      <c r="AC150" s="40"/>
      <c r="AD150" s="40"/>
      <c r="AE150" s="40"/>
      <c r="AR150" s="227" t="s">
        <v>208</v>
      </c>
      <c r="AT150" s="227" t="s">
        <v>204</v>
      </c>
      <c r="AU150" s="227" t="s">
        <v>89</v>
      </c>
      <c r="AY150" s="18" t="s">
        <v>201</v>
      </c>
      <c r="BE150" s="228">
        <f>IF(N150="základní",J150,0)</f>
        <v>0</v>
      </c>
      <c r="BF150" s="228">
        <f>IF(N150="snížená",J150,0)</f>
        <v>0</v>
      </c>
      <c r="BG150" s="228">
        <f>IF(N150="zákl. přenesená",J150,0)</f>
        <v>0</v>
      </c>
      <c r="BH150" s="228">
        <f>IF(N150="sníž. přenesená",J150,0)</f>
        <v>0</v>
      </c>
      <c r="BI150" s="228">
        <f>IF(N150="nulová",J150,0)</f>
        <v>0</v>
      </c>
      <c r="BJ150" s="18" t="s">
        <v>208</v>
      </c>
      <c r="BK150" s="228">
        <f>ROUND(I150*H150,2)</f>
        <v>0</v>
      </c>
      <c r="BL150" s="18" t="s">
        <v>208</v>
      </c>
      <c r="BM150" s="227" t="s">
        <v>286</v>
      </c>
    </row>
    <row r="151" s="2" customFormat="1">
      <c r="A151" s="40"/>
      <c r="B151" s="41"/>
      <c r="C151" s="42"/>
      <c r="D151" s="229" t="s">
        <v>210</v>
      </c>
      <c r="E151" s="42"/>
      <c r="F151" s="230" t="s">
        <v>287</v>
      </c>
      <c r="G151" s="42"/>
      <c r="H151" s="42"/>
      <c r="I151" s="231"/>
      <c r="J151" s="42"/>
      <c r="K151" s="42"/>
      <c r="L151" s="46"/>
      <c r="M151" s="232"/>
      <c r="N151" s="233"/>
      <c r="O151" s="87"/>
      <c r="P151" s="87"/>
      <c r="Q151" s="87"/>
      <c r="R151" s="87"/>
      <c r="S151" s="87"/>
      <c r="T151" s="88"/>
      <c r="U151" s="40"/>
      <c r="V151" s="40"/>
      <c r="W151" s="40"/>
      <c r="X151" s="40"/>
      <c r="Y151" s="40"/>
      <c r="Z151" s="40"/>
      <c r="AA151" s="40"/>
      <c r="AB151" s="40"/>
      <c r="AC151" s="40"/>
      <c r="AD151" s="40"/>
      <c r="AE151" s="40"/>
      <c r="AT151" s="18" t="s">
        <v>210</v>
      </c>
      <c r="AU151" s="18" t="s">
        <v>89</v>
      </c>
    </row>
    <row r="152" s="2" customFormat="1">
      <c r="A152" s="40"/>
      <c r="B152" s="41"/>
      <c r="C152" s="42"/>
      <c r="D152" s="229" t="s">
        <v>212</v>
      </c>
      <c r="E152" s="42"/>
      <c r="F152" s="234" t="s">
        <v>288</v>
      </c>
      <c r="G152" s="42"/>
      <c r="H152" s="42"/>
      <c r="I152" s="231"/>
      <c r="J152" s="42"/>
      <c r="K152" s="42"/>
      <c r="L152" s="46"/>
      <c r="M152" s="232"/>
      <c r="N152" s="233"/>
      <c r="O152" s="87"/>
      <c r="P152" s="87"/>
      <c r="Q152" s="87"/>
      <c r="R152" s="87"/>
      <c r="S152" s="87"/>
      <c r="T152" s="88"/>
      <c r="U152" s="40"/>
      <c r="V152" s="40"/>
      <c r="W152" s="40"/>
      <c r="X152" s="40"/>
      <c r="Y152" s="40"/>
      <c r="Z152" s="40"/>
      <c r="AA152" s="40"/>
      <c r="AB152" s="40"/>
      <c r="AC152" s="40"/>
      <c r="AD152" s="40"/>
      <c r="AE152" s="40"/>
      <c r="AT152" s="18" t="s">
        <v>212</v>
      </c>
      <c r="AU152" s="18" t="s">
        <v>89</v>
      </c>
    </row>
    <row r="153" s="13" customFormat="1">
      <c r="A153" s="13"/>
      <c r="B153" s="235"/>
      <c r="C153" s="236"/>
      <c r="D153" s="229" t="s">
        <v>214</v>
      </c>
      <c r="E153" s="237" t="s">
        <v>39</v>
      </c>
      <c r="F153" s="238" t="s">
        <v>289</v>
      </c>
      <c r="G153" s="236"/>
      <c r="H153" s="239">
        <v>200</v>
      </c>
      <c r="I153" s="240"/>
      <c r="J153" s="236"/>
      <c r="K153" s="236"/>
      <c r="L153" s="241"/>
      <c r="M153" s="242"/>
      <c r="N153" s="243"/>
      <c r="O153" s="243"/>
      <c r="P153" s="243"/>
      <c r="Q153" s="243"/>
      <c r="R153" s="243"/>
      <c r="S153" s="243"/>
      <c r="T153" s="244"/>
      <c r="U153" s="13"/>
      <c r="V153" s="13"/>
      <c r="W153" s="13"/>
      <c r="X153" s="13"/>
      <c r="Y153" s="13"/>
      <c r="Z153" s="13"/>
      <c r="AA153" s="13"/>
      <c r="AB153" s="13"/>
      <c r="AC153" s="13"/>
      <c r="AD153" s="13"/>
      <c r="AE153" s="13"/>
      <c r="AT153" s="245" t="s">
        <v>214</v>
      </c>
      <c r="AU153" s="245" t="s">
        <v>89</v>
      </c>
      <c r="AV153" s="13" t="s">
        <v>89</v>
      </c>
      <c r="AW153" s="13" t="s">
        <v>41</v>
      </c>
      <c r="AX153" s="13" t="s">
        <v>80</v>
      </c>
      <c r="AY153" s="245" t="s">
        <v>201</v>
      </c>
    </row>
    <row r="154" s="14" customFormat="1">
      <c r="A154" s="14"/>
      <c r="B154" s="246"/>
      <c r="C154" s="247"/>
      <c r="D154" s="229" t="s">
        <v>214</v>
      </c>
      <c r="E154" s="248" t="s">
        <v>39</v>
      </c>
      <c r="F154" s="249" t="s">
        <v>216</v>
      </c>
      <c r="G154" s="247"/>
      <c r="H154" s="250">
        <v>200</v>
      </c>
      <c r="I154" s="251"/>
      <c r="J154" s="247"/>
      <c r="K154" s="247"/>
      <c r="L154" s="252"/>
      <c r="M154" s="253"/>
      <c r="N154" s="254"/>
      <c r="O154" s="254"/>
      <c r="P154" s="254"/>
      <c r="Q154" s="254"/>
      <c r="R154" s="254"/>
      <c r="S154" s="254"/>
      <c r="T154" s="255"/>
      <c r="U154" s="14"/>
      <c r="V154" s="14"/>
      <c r="W154" s="14"/>
      <c r="X154" s="14"/>
      <c r="Y154" s="14"/>
      <c r="Z154" s="14"/>
      <c r="AA154" s="14"/>
      <c r="AB154" s="14"/>
      <c r="AC154" s="14"/>
      <c r="AD154" s="14"/>
      <c r="AE154" s="14"/>
      <c r="AT154" s="256" t="s">
        <v>214</v>
      </c>
      <c r="AU154" s="256" t="s">
        <v>89</v>
      </c>
      <c r="AV154" s="14" t="s">
        <v>208</v>
      </c>
      <c r="AW154" s="14" t="s">
        <v>41</v>
      </c>
      <c r="AX154" s="14" t="s">
        <v>87</v>
      </c>
      <c r="AY154" s="256" t="s">
        <v>201</v>
      </c>
    </row>
    <row r="155" s="2" customFormat="1" ht="24.15" customHeight="1">
      <c r="A155" s="40"/>
      <c r="B155" s="41"/>
      <c r="C155" s="216" t="s">
        <v>290</v>
      </c>
      <c r="D155" s="216" t="s">
        <v>204</v>
      </c>
      <c r="E155" s="217" t="s">
        <v>291</v>
      </c>
      <c r="F155" s="218" t="s">
        <v>292</v>
      </c>
      <c r="G155" s="219" t="s">
        <v>140</v>
      </c>
      <c r="H155" s="220">
        <v>0.025000000000000001</v>
      </c>
      <c r="I155" s="221"/>
      <c r="J155" s="222">
        <f>ROUND(I155*H155,2)</f>
        <v>0</v>
      </c>
      <c r="K155" s="218" t="s">
        <v>207</v>
      </c>
      <c r="L155" s="46"/>
      <c r="M155" s="223" t="s">
        <v>39</v>
      </c>
      <c r="N155" s="224" t="s">
        <v>53</v>
      </c>
      <c r="O155" s="87"/>
      <c r="P155" s="225">
        <f>O155*H155</f>
        <v>0</v>
      </c>
      <c r="Q155" s="225">
        <v>0</v>
      </c>
      <c r="R155" s="225">
        <f>Q155*H155</f>
        <v>0</v>
      </c>
      <c r="S155" s="225">
        <v>0</v>
      </c>
      <c r="T155" s="226">
        <f>S155*H155</f>
        <v>0</v>
      </c>
      <c r="U155" s="40"/>
      <c r="V155" s="40"/>
      <c r="W155" s="40"/>
      <c r="X155" s="40"/>
      <c r="Y155" s="40"/>
      <c r="Z155" s="40"/>
      <c r="AA155" s="40"/>
      <c r="AB155" s="40"/>
      <c r="AC155" s="40"/>
      <c r="AD155" s="40"/>
      <c r="AE155" s="40"/>
      <c r="AR155" s="227" t="s">
        <v>208</v>
      </c>
      <c r="AT155" s="227" t="s">
        <v>204</v>
      </c>
      <c r="AU155" s="227" t="s">
        <v>89</v>
      </c>
      <c r="AY155" s="18" t="s">
        <v>201</v>
      </c>
      <c r="BE155" s="228">
        <f>IF(N155="základní",J155,0)</f>
        <v>0</v>
      </c>
      <c r="BF155" s="228">
        <f>IF(N155="snížená",J155,0)</f>
        <v>0</v>
      </c>
      <c r="BG155" s="228">
        <f>IF(N155="zákl. přenesená",J155,0)</f>
        <v>0</v>
      </c>
      <c r="BH155" s="228">
        <f>IF(N155="sníž. přenesená",J155,0)</f>
        <v>0</v>
      </c>
      <c r="BI155" s="228">
        <f>IF(N155="nulová",J155,0)</f>
        <v>0</v>
      </c>
      <c r="BJ155" s="18" t="s">
        <v>208</v>
      </c>
      <c r="BK155" s="228">
        <f>ROUND(I155*H155,2)</f>
        <v>0</v>
      </c>
      <c r="BL155" s="18" t="s">
        <v>208</v>
      </c>
      <c r="BM155" s="227" t="s">
        <v>293</v>
      </c>
    </row>
    <row r="156" s="2" customFormat="1">
      <c r="A156" s="40"/>
      <c r="B156" s="41"/>
      <c r="C156" s="42"/>
      <c r="D156" s="229" t="s">
        <v>210</v>
      </c>
      <c r="E156" s="42"/>
      <c r="F156" s="230" t="s">
        <v>294</v>
      </c>
      <c r="G156" s="42"/>
      <c r="H156" s="42"/>
      <c r="I156" s="231"/>
      <c r="J156" s="42"/>
      <c r="K156" s="42"/>
      <c r="L156" s="46"/>
      <c r="M156" s="232"/>
      <c r="N156" s="233"/>
      <c r="O156" s="87"/>
      <c r="P156" s="87"/>
      <c r="Q156" s="87"/>
      <c r="R156" s="87"/>
      <c r="S156" s="87"/>
      <c r="T156" s="88"/>
      <c r="U156" s="40"/>
      <c r="V156" s="40"/>
      <c r="W156" s="40"/>
      <c r="X156" s="40"/>
      <c r="Y156" s="40"/>
      <c r="Z156" s="40"/>
      <c r="AA156" s="40"/>
      <c r="AB156" s="40"/>
      <c r="AC156" s="40"/>
      <c r="AD156" s="40"/>
      <c r="AE156" s="40"/>
      <c r="AT156" s="18" t="s">
        <v>210</v>
      </c>
      <c r="AU156" s="18" t="s">
        <v>89</v>
      </c>
    </row>
    <row r="157" s="2" customFormat="1">
      <c r="A157" s="40"/>
      <c r="B157" s="41"/>
      <c r="C157" s="42"/>
      <c r="D157" s="229" t="s">
        <v>212</v>
      </c>
      <c r="E157" s="42"/>
      <c r="F157" s="234" t="s">
        <v>295</v>
      </c>
      <c r="G157" s="42"/>
      <c r="H157" s="42"/>
      <c r="I157" s="231"/>
      <c r="J157" s="42"/>
      <c r="K157" s="42"/>
      <c r="L157" s="46"/>
      <c r="M157" s="232"/>
      <c r="N157" s="233"/>
      <c r="O157" s="87"/>
      <c r="P157" s="87"/>
      <c r="Q157" s="87"/>
      <c r="R157" s="87"/>
      <c r="S157" s="87"/>
      <c r="T157" s="88"/>
      <c r="U157" s="40"/>
      <c r="V157" s="40"/>
      <c r="W157" s="40"/>
      <c r="X157" s="40"/>
      <c r="Y157" s="40"/>
      <c r="Z157" s="40"/>
      <c r="AA157" s="40"/>
      <c r="AB157" s="40"/>
      <c r="AC157" s="40"/>
      <c r="AD157" s="40"/>
      <c r="AE157" s="40"/>
      <c r="AT157" s="18" t="s">
        <v>212</v>
      </c>
      <c r="AU157" s="18" t="s">
        <v>89</v>
      </c>
    </row>
    <row r="158" s="15" customFormat="1">
      <c r="A158" s="15"/>
      <c r="B158" s="257"/>
      <c r="C158" s="258"/>
      <c r="D158" s="229" t="s">
        <v>214</v>
      </c>
      <c r="E158" s="259" t="s">
        <v>39</v>
      </c>
      <c r="F158" s="260" t="s">
        <v>296</v>
      </c>
      <c r="G158" s="258"/>
      <c r="H158" s="259" t="s">
        <v>39</v>
      </c>
      <c r="I158" s="261"/>
      <c r="J158" s="258"/>
      <c r="K158" s="258"/>
      <c r="L158" s="262"/>
      <c r="M158" s="263"/>
      <c r="N158" s="264"/>
      <c r="O158" s="264"/>
      <c r="P158" s="264"/>
      <c r="Q158" s="264"/>
      <c r="R158" s="264"/>
      <c r="S158" s="264"/>
      <c r="T158" s="265"/>
      <c r="U158" s="15"/>
      <c r="V158" s="15"/>
      <c r="W158" s="15"/>
      <c r="X158" s="15"/>
      <c r="Y158" s="15"/>
      <c r="Z158" s="15"/>
      <c r="AA158" s="15"/>
      <c r="AB158" s="15"/>
      <c r="AC158" s="15"/>
      <c r="AD158" s="15"/>
      <c r="AE158" s="15"/>
      <c r="AT158" s="266" t="s">
        <v>214</v>
      </c>
      <c r="AU158" s="266" t="s">
        <v>89</v>
      </c>
      <c r="AV158" s="15" t="s">
        <v>87</v>
      </c>
      <c r="AW158" s="15" t="s">
        <v>41</v>
      </c>
      <c r="AX158" s="15" t="s">
        <v>80</v>
      </c>
      <c r="AY158" s="266" t="s">
        <v>201</v>
      </c>
    </row>
    <row r="159" s="13" customFormat="1">
      <c r="A159" s="13"/>
      <c r="B159" s="235"/>
      <c r="C159" s="236"/>
      <c r="D159" s="229" t="s">
        <v>214</v>
      </c>
      <c r="E159" s="237" t="s">
        <v>39</v>
      </c>
      <c r="F159" s="238" t="s">
        <v>297</v>
      </c>
      <c r="G159" s="236"/>
      <c r="H159" s="239">
        <v>0.025000000000000001</v>
      </c>
      <c r="I159" s="240"/>
      <c r="J159" s="236"/>
      <c r="K159" s="236"/>
      <c r="L159" s="241"/>
      <c r="M159" s="242"/>
      <c r="N159" s="243"/>
      <c r="O159" s="243"/>
      <c r="P159" s="243"/>
      <c r="Q159" s="243"/>
      <c r="R159" s="243"/>
      <c r="S159" s="243"/>
      <c r="T159" s="244"/>
      <c r="U159" s="13"/>
      <c r="V159" s="13"/>
      <c r="W159" s="13"/>
      <c r="X159" s="13"/>
      <c r="Y159" s="13"/>
      <c r="Z159" s="13"/>
      <c r="AA159" s="13"/>
      <c r="AB159" s="13"/>
      <c r="AC159" s="13"/>
      <c r="AD159" s="13"/>
      <c r="AE159" s="13"/>
      <c r="AT159" s="245" t="s">
        <v>214</v>
      </c>
      <c r="AU159" s="245" t="s">
        <v>89</v>
      </c>
      <c r="AV159" s="13" t="s">
        <v>89</v>
      </c>
      <c r="AW159" s="13" t="s">
        <v>41</v>
      </c>
      <c r="AX159" s="13" t="s">
        <v>80</v>
      </c>
      <c r="AY159" s="245" t="s">
        <v>201</v>
      </c>
    </row>
    <row r="160" s="14" customFormat="1">
      <c r="A160" s="14"/>
      <c r="B160" s="246"/>
      <c r="C160" s="247"/>
      <c r="D160" s="229" t="s">
        <v>214</v>
      </c>
      <c r="E160" s="248" t="s">
        <v>39</v>
      </c>
      <c r="F160" s="249" t="s">
        <v>216</v>
      </c>
      <c r="G160" s="247"/>
      <c r="H160" s="250">
        <v>0.025000000000000001</v>
      </c>
      <c r="I160" s="251"/>
      <c r="J160" s="247"/>
      <c r="K160" s="247"/>
      <c r="L160" s="252"/>
      <c r="M160" s="253"/>
      <c r="N160" s="254"/>
      <c r="O160" s="254"/>
      <c r="P160" s="254"/>
      <c r="Q160" s="254"/>
      <c r="R160" s="254"/>
      <c r="S160" s="254"/>
      <c r="T160" s="255"/>
      <c r="U160" s="14"/>
      <c r="V160" s="14"/>
      <c r="W160" s="14"/>
      <c r="X160" s="14"/>
      <c r="Y160" s="14"/>
      <c r="Z160" s="14"/>
      <c r="AA160" s="14"/>
      <c r="AB160" s="14"/>
      <c r="AC160" s="14"/>
      <c r="AD160" s="14"/>
      <c r="AE160" s="14"/>
      <c r="AT160" s="256" t="s">
        <v>214</v>
      </c>
      <c r="AU160" s="256" t="s">
        <v>89</v>
      </c>
      <c r="AV160" s="14" t="s">
        <v>208</v>
      </c>
      <c r="AW160" s="14" t="s">
        <v>41</v>
      </c>
      <c r="AX160" s="14" t="s">
        <v>87</v>
      </c>
      <c r="AY160" s="256" t="s">
        <v>201</v>
      </c>
    </row>
    <row r="161" s="2" customFormat="1" ht="24.15" customHeight="1">
      <c r="A161" s="40"/>
      <c r="B161" s="41"/>
      <c r="C161" s="216" t="s">
        <v>298</v>
      </c>
      <c r="D161" s="216" t="s">
        <v>204</v>
      </c>
      <c r="E161" s="217" t="s">
        <v>299</v>
      </c>
      <c r="F161" s="218" t="s">
        <v>300</v>
      </c>
      <c r="G161" s="219" t="s">
        <v>140</v>
      </c>
      <c r="H161" s="220">
        <v>0.61699999999999999</v>
      </c>
      <c r="I161" s="221"/>
      <c r="J161" s="222">
        <f>ROUND(I161*H161,2)</f>
        <v>0</v>
      </c>
      <c r="K161" s="218" t="s">
        <v>207</v>
      </c>
      <c r="L161" s="46"/>
      <c r="M161" s="223" t="s">
        <v>39</v>
      </c>
      <c r="N161" s="224" t="s">
        <v>53</v>
      </c>
      <c r="O161" s="87"/>
      <c r="P161" s="225">
        <f>O161*H161</f>
        <v>0</v>
      </c>
      <c r="Q161" s="225">
        <v>0</v>
      </c>
      <c r="R161" s="225">
        <f>Q161*H161</f>
        <v>0</v>
      </c>
      <c r="S161" s="225">
        <v>0</v>
      </c>
      <c r="T161" s="226">
        <f>S161*H161</f>
        <v>0</v>
      </c>
      <c r="U161" s="40"/>
      <c r="V161" s="40"/>
      <c r="W161" s="40"/>
      <c r="X161" s="40"/>
      <c r="Y161" s="40"/>
      <c r="Z161" s="40"/>
      <c r="AA161" s="40"/>
      <c r="AB161" s="40"/>
      <c r="AC161" s="40"/>
      <c r="AD161" s="40"/>
      <c r="AE161" s="40"/>
      <c r="AR161" s="227" t="s">
        <v>208</v>
      </c>
      <c r="AT161" s="227" t="s">
        <v>204</v>
      </c>
      <c r="AU161" s="227" t="s">
        <v>89</v>
      </c>
      <c r="AY161" s="18" t="s">
        <v>201</v>
      </c>
      <c r="BE161" s="228">
        <f>IF(N161="základní",J161,0)</f>
        <v>0</v>
      </c>
      <c r="BF161" s="228">
        <f>IF(N161="snížená",J161,0)</f>
        <v>0</v>
      </c>
      <c r="BG161" s="228">
        <f>IF(N161="zákl. přenesená",J161,0)</f>
        <v>0</v>
      </c>
      <c r="BH161" s="228">
        <f>IF(N161="sníž. přenesená",J161,0)</f>
        <v>0</v>
      </c>
      <c r="BI161" s="228">
        <f>IF(N161="nulová",J161,0)</f>
        <v>0</v>
      </c>
      <c r="BJ161" s="18" t="s">
        <v>208</v>
      </c>
      <c r="BK161" s="228">
        <f>ROUND(I161*H161,2)</f>
        <v>0</v>
      </c>
      <c r="BL161" s="18" t="s">
        <v>208</v>
      </c>
      <c r="BM161" s="227" t="s">
        <v>301</v>
      </c>
    </row>
    <row r="162" s="2" customFormat="1">
      <c r="A162" s="40"/>
      <c r="B162" s="41"/>
      <c r="C162" s="42"/>
      <c r="D162" s="229" t="s">
        <v>210</v>
      </c>
      <c r="E162" s="42"/>
      <c r="F162" s="230" t="s">
        <v>302</v>
      </c>
      <c r="G162" s="42"/>
      <c r="H162" s="42"/>
      <c r="I162" s="231"/>
      <c r="J162" s="42"/>
      <c r="K162" s="42"/>
      <c r="L162" s="46"/>
      <c r="M162" s="232"/>
      <c r="N162" s="233"/>
      <c r="O162" s="87"/>
      <c r="P162" s="87"/>
      <c r="Q162" s="87"/>
      <c r="R162" s="87"/>
      <c r="S162" s="87"/>
      <c r="T162" s="88"/>
      <c r="U162" s="40"/>
      <c r="V162" s="40"/>
      <c r="W162" s="40"/>
      <c r="X162" s="40"/>
      <c r="Y162" s="40"/>
      <c r="Z162" s="40"/>
      <c r="AA162" s="40"/>
      <c r="AB162" s="40"/>
      <c r="AC162" s="40"/>
      <c r="AD162" s="40"/>
      <c r="AE162" s="40"/>
      <c r="AT162" s="18" t="s">
        <v>210</v>
      </c>
      <c r="AU162" s="18" t="s">
        <v>89</v>
      </c>
    </row>
    <row r="163" s="2" customFormat="1">
      <c r="A163" s="40"/>
      <c r="B163" s="41"/>
      <c r="C163" s="42"/>
      <c r="D163" s="229" t="s">
        <v>212</v>
      </c>
      <c r="E163" s="42"/>
      <c r="F163" s="234" t="s">
        <v>303</v>
      </c>
      <c r="G163" s="42"/>
      <c r="H163" s="42"/>
      <c r="I163" s="231"/>
      <c r="J163" s="42"/>
      <c r="K163" s="42"/>
      <c r="L163" s="46"/>
      <c r="M163" s="232"/>
      <c r="N163" s="233"/>
      <c r="O163" s="87"/>
      <c r="P163" s="87"/>
      <c r="Q163" s="87"/>
      <c r="R163" s="87"/>
      <c r="S163" s="87"/>
      <c r="T163" s="88"/>
      <c r="U163" s="40"/>
      <c r="V163" s="40"/>
      <c r="W163" s="40"/>
      <c r="X163" s="40"/>
      <c r="Y163" s="40"/>
      <c r="Z163" s="40"/>
      <c r="AA163" s="40"/>
      <c r="AB163" s="40"/>
      <c r="AC163" s="40"/>
      <c r="AD163" s="40"/>
      <c r="AE163" s="40"/>
      <c r="AT163" s="18" t="s">
        <v>212</v>
      </c>
      <c r="AU163" s="18" t="s">
        <v>89</v>
      </c>
    </row>
    <row r="164" s="13" customFormat="1">
      <c r="A164" s="13"/>
      <c r="B164" s="235"/>
      <c r="C164" s="236"/>
      <c r="D164" s="229" t="s">
        <v>214</v>
      </c>
      <c r="E164" s="237" t="s">
        <v>39</v>
      </c>
      <c r="F164" s="238" t="s">
        <v>138</v>
      </c>
      <c r="G164" s="236"/>
      <c r="H164" s="239">
        <v>0.61699999999999999</v>
      </c>
      <c r="I164" s="240"/>
      <c r="J164" s="236"/>
      <c r="K164" s="236"/>
      <c r="L164" s="241"/>
      <c r="M164" s="242"/>
      <c r="N164" s="243"/>
      <c r="O164" s="243"/>
      <c r="P164" s="243"/>
      <c r="Q164" s="243"/>
      <c r="R164" s="243"/>
      <c r="S164" s="243"/>
      <c r="T164" s="244"/>
      <c r="U164" s="13"/>
      <c r="V164" s="13"/>
      <c r="W164" s="13"/>
      <c r="X164" s="13"/>
      <c r="Y164" s="13"/>
      <c r="Z164" s="13"/>
      <c r="AA164" s="13"/>
      <c r="AB164" s="13"/>
      <c r="AC164" s="13"/>
      <c r="AD164" s="13"/>
      <c r="AE164" s="13"/>
      <c r="AT164" s="245" t="s">
        <v>214</v>
      </c>
      <c r="AU164" s="245" t="s">
        <v>89</v>
      </c>
      <c r="AV164" s="13" t="s">
        <v>89</v>
      </c>
      <c r="AW164" s="13" t="s">
        <v>41</v>
      </c>
      <c r="AX164" s="13" t="s">
        <v>80</v>
      </c>
      <c r="AY164" s="245" t="s">
        <v>201</v>
      </c>
    </row>
    <row r="165" s="14" customFormat="1">
      <c r="A165" s="14"/>
      <c r="B165" s="246"/>
      <c r="C165" s="247"/>
      <c r="D165" s="229" t="s">
        <v>214</v>
      </c>
      <c r="E165" s="248" t="s">
        <v>39</v>
      </c>
      <c r="F165" s="249" t="s">
        <v>216</v>
      </c>
      <c r="G165" s="247"/>
      <c r="H165" s="250">
        <v>0.61699999999999999</v>
      </c>
      <c r="I165" s="251"/>
      <c r="J165" s="247"/>
      <c r="K165" s="247"/>
      <c r="L165" s="252"/>
      <c r="M165" s="253"/>
      <c r="N165" s="254"/>
      <c r="O165" s="254"/>
      <c r="P165" s="254"/>
      <c r="Q165" s="254"/>
      <c r="R165" s="254"/>
      <c r="S165" s="254"/>
      <c r="T165" s="255"/>
      <c r="U165" s="14"/>
      <c r="V165" s="14"/>
      <c r="W165" s="14"/>
      <c r="X165" s="14"/>
      <c r="Y165" s="14"/>
      <c r="Z165" s="14"/>
      <c r="AA165" s="14"/>
      <c r="AB165" s="14"/>
      <c r="AC165" s="14"/>
      <c r="AD165" s="14"/>
      <c r="AE165" s="14"/>
      <c r="AT165" s="256" t="s">
        <v>214</v>
      </c>
      <c r="AU165" s="256" t="s">
        <v>89</v>
      </c>
      <c r="AV165" s="14" t="s">
        <v>208</v>
      </c>
      <c r="AW165" s="14" t="s">
        <v>41</v>
      </c>
      <c r="AX165" s="14" t="s">
        <v>87</v>
      </c>
      <c r="AY165" s="256" t="s">
        <v>201</v>
      </c>
    </row>
    <row r="166" s="2" customFormat="1" ht="24.15" customHeight="1">
      <c r="A166" s="40"/>
      <c r="B166" s="41"/>
      <c r="C166" s="216" t="s">
        <v>8</v>
      </c>
      <c r="D166" s="216" t="s">
        <v>204</v>
      </c>
      <c r="E166" s="217" t="s">
        <v>304</v>
      </c>
      <c r="F166" s="218" t="s">
        <v>305</v>
      </c>
      <c r="G166" s="219" t="s">
        <v>270</v>
      </c>
      <c r="H166" s="220">
        <v>1234</v>
      </c>
      <c r="I166" s="221"/>
      <c r="J166" s="222">
        <f>ROUND(I166*H166,2)</f>
        <v>0</v>
      </c>
      <c r="K166" s="218" t="s">
        <v>207</v>
      </c>
      <c r="L166" s="46"/>
      <c r="M166" s="223" t="s">
        <v>39</v>
      </c>
      <c r="N166" s="224" t="s">
        <v>53</v>
      </c>
      <c r="O166" s="87"/>
      <c r="P166" s="225">
        <f>O166*H166</f>
        <v>0</v>
      </c>
      <c r="Q166" s="225">
        <v>0</v>
      </c>
      <c r="R166" s="225">
        <f>Q166*H166</f>
        <v>0</v>
      </c>
      <c r="S166" s="225">
        <v>0</v>
      </c>
      <c r="T166" s="226">
        <f>S166*H166</f>
        <v>0</v>
      </c>
      <c r="U166" s="40"/>
      <c r="V166" s="40"/>
      <c r="W166" s="40"/>
      <c r="X166" s="40"/>
      <c r="Y166" s="40"/>
      <c r="Z166" s="40"/>
      <c r="AA166" s="40"/>
      <c r="AB166" s="40"/>
      <c r="AC166" s="40"/>
      <c r="AD166" s="40"/>
      <c r="AE166" s="40"/>
      <c r="AR166" s="227" t="s">
        <v>208</v>
      </c>
      <c r="AT166" s="227" t="s">
        <v>204</v>
      </c>
      <c r="AU166" s="227" t="s">
        <v>89</v>
      </c>
      <c r="AY166" s="18" t="s">
        <v>201</v>
      </c>
      <c r="BE166" s="228">
        <f>IF(N166="základní",J166,0)</f>
        <v>0</v>
      </c>
      <c r="BF166" s="228">
        <f>IF(N166="snížená",J166,0)</f>
        <v>0</v>
      </c>
      <c r="BG166" s="228">
        <f>IF(N166="zákl. přenesená",J166,0)</f>
        <v>0</v>
      </c>
      <c r="BH166" s="228">
        <f>IF(N166="sníž. přenesená",J166,0)</f>
        <v>0</v>
      </c>
      <c r="BI166" s="228">
        <f>IF(N166="nulová",J166,0)</f>
        <v>0</v>
      </c>
      <c r="BJ166" s="18" t="s">
        <v>208</v>
      </c>
      <c r="BK166" s="228">
        <f>ROUND(I166*H166,2)</f>
        <v>0</v>
      </c>
      <c r="BL166" s="18" t="s">
        <v>208</v>
      </c>
      <c r="BM166" s="227" t="s">
        <v>306</v>
      </c>
    </row>
    <row r="167" s="2" customFormat="1">
      <c r="A167" s="40"/>
      <c r="B167" s="41"/>
      <c r="C167" s="42"/>
      <c r="D167" s="229" t="s">
        <v>210</v>
      </c>
      <c r="E167" s="42"/>
      <c r="F167" s="230" t="s">
        <v>307</v>
      </c>
      <c r="G167" s="42"/>
      <c r="H167" s="42"/>
      <c r="I167" s="231"/>
      <c r="J167" s="42"/>
      <c r="K167" s="42"/>
      <c r="L167" s="46"/>
      <c r="M167" s="232"/>
      <c r="N167" s="233"/>
      <c r="O167" s="87"/>
      <c r="P167" s="87"/>
      <c r="Q167" s="87"/>
      <c r="R167" s="87"/>
      <c r="S167" s="87"/>
      <c r="T167" s="88"/>
      <c r="U167" s="40"/>
      <c r="V167" s="40"/>
      <c r="W167" s="40"/>
      <c r="X167" s="40"/>
      <c r="Y167" s="40"/>
      <c r="Z167" s="40"/>
      <c r="AA167" s="40"/>
      <c r="AB167" s="40"/>
      <c r="AC167" s="40"/>
      <c r="AD167" s="40"/>
      <c r="AE167" s="40"/>
      <c r="AT167" s="18" t="s">
        <v>210</v>
      </c>
      <c r="AU167" s="18" t="s">
        <v>89</v>
      </c>
    </row>
    <row r="168" s="2" customFormat="1">
      <c r="A168" s="40"/>
      <c r="B168" s="41"/>
      <c r="C168" s="42"/>
      <c r="D168" s="229" t="s">
        <v>212</v>
      </c>
      <c r="E168" s="42"/>
      <c r="F168" s="234" t="s">
        <v>308</v>
      </c>
      <c r="G168" s="42"/>
      <c r="H168" s="42"/>
      <c r="I168" s="231"/>
      <c r="J168" s="42"/>
      <c r="K168" s="42"/>
      <c r="L168" s="46"/>
      <c r="M168" s="232"/>
      <c r="N168" s="233"/>
      <c r="O168" s="87"/>
      <c r="P168" s="87"/>
      <c r="Q168" s="87"/>
      <c r="R168" s="87"/>
      <c r="S168" s="87"/>
      <c r="T168" s="88"/>
      <c r="U168" s="40"/>
      <c r="V168" s="40"/>
      <c r="W168" s="40"/>
      <c r="X168" s="40"/>
      <c r="Y168" s="40"/>
      <c r="Z168" s="40"/>
      <c r="AA168" s="40"/>
      <c r="AB168" s="40"/>
      <c r="AC168" s="40"/>
      <c r="AD168" s="40"/>
      <c r="AE168" s="40"/>
      <c r="AT168" s="18" t="s">
        <v>212</v>
      </c>
      <c r="AU168" s="18" t="s">
        <v>89</v>
      </c>
    </row>
    <row r="169" s="13" customFormat="1">
      <c r="A169" s="13"/>
      <c r="B169" s="235"/>
      <c r="C169" s="236"/>
      <c r="D169" s="229" t="s">
        <v>214</v>
      </c>
      <c r="E169" s="237" t="s">
        <v>39</v>
      </c>
      <c r="F169" s="238" t="s">
        <v>282</v>
      </c>
      <c r="G169" s="236"/>
      <c r="H169" s="239">
        <v>1234</v>
      </c>
      <c r="I169" s="240"/>
      <c r="J169" s="236"/>
      <c r="K169" s="236"/>
      <c r="L169" s="241"/>
      <c r="M169" s="242"/>
      <c r="N169" s="243"/>
      <c r="O169" s="243"/>
      <c r="P169" s="243"/>
      <c r="Q169" s="243"/>
      <c r="R169" s="243"/>
      <c r="S169" s="243"/>
      <c r="T169" s="244"/>
      <c r="U169" s="13"/>
      <c r="V169" s="13"/>
      <c r="W169" s="13"/>
      <c r="X169" s="13"/>
      <c r="Y169" s="13"/>
      <c r="Z169" s="13"/>
      <c r="AA169" s="13"/>
      <c r="AB169" s="13"/>
      <c r="AC169" s="13"/>
      <c r="AD169" s="13"/>
      <c r="AE169" s="13"/>
      <c r="AT169" s="245" t="s">
        <v>214</v>
      </c>
      <c r="AU169" s="245" t="s">
        <v>89</v>
      </c>
      <c r="AV169" s="13" t="s">
        <v>89</v>
      </c>
      <c r="AW169" s="13" t="s">
        <v>41</v>
      </c>
      <c r="AX169" s="13" t="s">
        <v>80</v>
      </c>
      <c r="AY169" s="245" t="s">
        <v>201</v>
      </c>
    </row>
    <row r="170" s="14" customFormat="1">
      <c r="A170" s="14"/>
      <c r="B170" s="246"/>
      <c r="C170" s="247"/>
      <c r="D170" s="229" t="s">
        <v>214</v>
      </c>
      <c r="E170" s="248" t="s">
        <v>39</v>
      </c>
      <c r="F170" s="249" t="s">
        <v>216</v>
      </c>
      <c r="G170" s="247"/>
      <c r="H170" s="250">
        <v>1234</v>
      </c>
      <c r="I170" s="251"/>
      <c r="J170" s="247"/>
      <c r="K170" s="247"/>
      <c r="L170" s="252"/>
      <c r="M170" s="253"/>
      <c r="N170" s="254"/>
      <c r="O170" s="254"/>
      <c r="P170" s="254"/>
      <c r="Q170" s="254"/>
      <c r="R170" s="254"/>
      <c r="S170" s="254"/>
      <c r="T170" s="255"/>
      <c r="U170" s="14"/>
      <c r="V170" s="14"/>
      <c r="W170" s="14"/>
      <c r="X170" s="14"/>
      <c r="Y170" s="14"/>
      <c r="Z170" s="14"/>
      <c r="AA170" s="14"/>
      <c r="AB170" s="14"/>
      <c r="AC170" s="14"/>
      <c r="AD170" s="14"/>
      <c r="AE170" s="14"/>
      <c r="AT170" s="256" t="s">
        <v>214</v>
      </c>
      <c r="AU170" s="256" t="s">
        <v>89</v>
      </c>
      <c r="AV170" s="14" t="s">
        <v>208</v>
      </c>
      <c r="AW170" s="14" t="s">
        <v>41</v>
      </c>
      <c r="AX170" s="14" t="s">
        <v>87</v>
      </c>
      <c r="AY170" s="256" t="s">
        <v>201</v>
      </c>
    </row>
    <row r="171" s="2" customFormat="1" ht="24.15" customHeight="1">
      <c r="A171" s="40"/>
      <c r="B171" s="41"/>
      <c r="C171" s="216" t="s">
        <v>309</v>
      </c>
      <c r="D171" s="216" t="s">
        <v>204</v>
      </c>
      <c r="E171" s="217" t="s">
        <v>310</v>
      </c>
      <c r="F171" s="218" t="s">
        <v>311</v>
      </c>
      <c r="G171" s="219" t="s">
        <v>312</v>
      </c>
      <c r="H171" s="220">
        <v>8</v>
      </c>
      <c r="I171" s="221"/>
      <c r="J171" s="222">
        <f>ROUND(I171*H171,2)</f>
        <v>0</v>
      </c>
      <c r="K171" s="218" t="s">
        <v>207</v>
      </c>
      <c r="L171" s="46"/>
      <c r="M171" s="223" t="s">
        <v>39</v>
      </c>
      <c r="N171" s="224" t="s">
        <v>53</v>
      </c>
      <c r="O171" s="87"/>
      <c r="P171" s="225">
        <f>O171*H171</f>
        <v>0</v>
      </c>
      <c r="Q171" s="225">
        <v>0</v>
      </c>
      <c r="R171" s="225">
        <f>Q171*H171</f>
        <v>0</v>
      </c>
      <c r="S171" s="225">
        <v>0</v>
      </c>
      <c r="T171" s="226">
        <f>S171*H171</f>
        <v>0</v>
      </c>
      <c r="U171" s="40"/>
      <c r="V171" s="40"/>
      <c r="W171" s="40"/>
      <c r="X171" s="40"/>
      <c r="Y171" s="40"/>
      <c r="Z171" s="40"/>
      <c r="AA171" s="40"/>
      <c r="AB171" s="40"/>
      <c r="AC171" s="40"/>
      <c r="AD171" s="40"/>
      <c r="AE171" s="40"/>
      <c r="AR171" s="227" t="s">
        <v>208</v>
      </c>
      <c r="AT171" s="227" t="s">
        <v>204</v>
      </c>
      <c r="AU171" s="227" t="s">
        <v>89</v>
      </c>
      <c r="AY171" s="18" t="s">
        <v>201</v>
      </c>
      <c r="BE171" s="228">
        <f>IF(N171="základní",J171,0)</f>
        <v>0</v>
      </c>
      <c r="BF171" s="228">
        <f>IF(N171="snížená",J171,0)</f>
        <v>0</v>
      </c>
      <c r="BG171" s="228">
        <f>IF(N171="zákl. přenesená",J171,0)</f>
        <v>0</v>
      </c>
      <c r="BH171" s="228">
        <f>IF(N171="sníž. přenesená",J171,0)</f>
        <v>0</v>
      </c>
      <c r="BI171" s="228">
        <f>IF(N171="nulová",J171,0)</f>
        <v>0</v>
      </c>
      <c r="BJ171" s="18" t="s">
        <v>208</v>
      </c>
      <c r="BK171" s="228">
        <f>ROUND(I171*H171,2)</f>
        <v>0</v>
      </c>
      <c r="BL171" s="18" t="s">
        <v>208</v>
      </c>
      <c r="BM171" s="227" t="s">
        <v>313</v>
      </c>
    </row>
    <row r="172" s="2" customFormat="1">
      <c r="A172" s="40"/>
      <c r="B172" s="41"/>
      <c r="C172" s="42"/>
      <c r="D172" s="229" t="s">
        <v>210</v>
      </c>
      <c r="E172" s="42"/>
      <c r="F172" s="230" t="s">
        <v>314</v>
      </c>
      <c r="G172" s="42"/>
      <c r="H172" s="42"/>
      <c r="I172" s="231"/>
      <c r="J172" s="42"/>
      <c r="K172" s="42"/>
      <c r="L172" s="46"/>
      <c r="M172" s="232"/>
      <c r="N172" s="233"/>
      <c r="O172" s="87"/>
      <c r="P172" s="87"/>
      <c r="Q172" s="87"/>
      <c r="R172" s="87"/>
      <c r="S172" s="87"/>
      <c r="T172" s="88"/>
      <c r="U172" s="40"/>
      <c r="V172" s="40"/>
      <c r="W172" s="40"/>
      <c r="X172" s="40"/>
      <c r="Y172" s="40"/>
      <c r="Z172" s="40"/>
      <c r="AA172" s="40"/>
      <c r="AB172" s="40"/>
      <c r="AC172" s="40"/>
      <c r="AD172" s="40"/>
      <c r="AE172" s="40"/>
      <c r="AT172" s="18" t="s">
        <v>210</v>
      </c>
      <c r="AU172" s="18" t="s">
        <v>89</v>
      </c>
    </row>
    <row r="173" s="2" customFormat="1">
      <c r="A173" s="40"/>
      <c r="B173" s="41"/>
      <c r="C173" s="42"/>
      <c r="D173" s="229" t="s">
        <v>212</v>
      </c>
      <c r="E173" s="42"/>
      <c r="F173" s="234" t="s">
        <v>315</v>
      </c>
      <c r="G173" s="42"/>
      <c r="H173" s="42"/>
      <c r="I173" s="231"/>
      <c r="J173" s="42"/>
      <c r="K173" s="42"/>
      <c r="L173" s="46"/>
      <c r="M173" s="232"/>
      <c r="N173" s="233"/>
      <c r="O173" s="87"/>
      <c r="P173" s="87"/>
      <c r="Q173" s="87"/>
      <c r="R173" s="87"/>
      <c r="S173" s="87"/>
      <c r="T173" s="88"/>
      <c r="U173" s="40"/>
      <c r="V173" s="40"/>
      <c r="W173" s="40"/>
      <c r="X173" s="40"/>
      <c r="Y173" s="40"/>
      <c r="Z173" s="40"/>
      <c r="AA173" s="40"/>
      <c r="AB173" s="40"/>
      <c r="AC173" s="40"/>
      <c r="AD173" s="40"/>
      <c r="AE173" s="40"/>
      <c r="AT173" s="18" t="s">
        <v>212</v>
      </c>
      <c r="AU173" s="18" t="s">
        <v>89</v>
      </c>
    </row>
    <row r="174" s="13" customFormat="1">
      <c r="A174" s="13"/>
      <c r="B174" s="235"/>
      <c r="C174" s="236"/>
      <c r="D174" s="229" t="s">
        <v>214</v>
      </c>
      <c r="E174" s="237" t="s">
        <v>39</v>
      </c>
      <c r="F174" s="238" t="s">
        <v>316</v>
      </c>
      <c r="G174" s="236"/>
      <c r="H174" s="239">
        <v>8</v>
      </c>
      <c r="I174" s="240"/>
      <c r="J174" s="236"/>
      <c r="K174" s="236"/>
      <c r="L174" s="241"/>
      <c r="M174" s="242"/>
      <c r="N174" s="243"/>
      <c r="O174" s="243"/>
      <c r="P174" s="243"/>
      <c r="Q174" s="243"/>
      <c r="R174" s="243"/>
      <c r="S174" s="243"/>
      <c r="T174" s="244"/>
      <c r="U174" s="13"/>
      <c r="V174" s="13"/>
      <c r="W174" s="13"/>
      <c r="X174" s="13"/>
      <c r="Y174" s="13"/>
      <c r="Z174" s="13"/>
      <c r="AA174" s="13"/>
      <c r="AB174" s="13"/>
      <c r="AC174" s="13"/>
      <c r="AD174" s="13"/>
      <c r="AE174" s="13"/>
      <c r="AT174" s="245" t="s">
        <v>214</v>
      </c>
      <c r="AU174" s="245" t="s">
        <v>89</v>
      </c>
      <c r="AV174" s="13" t="s">
        <v>89</v>
      </c>
      <c r="AW174" s="13" t="s">
        <v>41</v>
      </c>
      <c r="AX174" s="13" t="s">
        <v>80</v>
      </c>
      <c r="AY174" s="245" t="s">
        <v>201</v>
      </c>
    </row>
    <row r="175" s="14" customFormat="1">
      <c r="A175" s="14"/>
      <c r="B175" s="246"/>
      <c r="C175" s="247"/>
      <c r="D175" s="229" t="s">
        <v>214</v>
      </c>
      <c r="E175" s="248" t="s">
        <v>39</v>
      </c>
      <c r="F175" s="249" t="s">
        <v>216</v>
      </c>
      <c r="G175" s="247"/>
      <c r="H175" s="250">
        <v>8</v>
      </c>
      <c r="I175" s="251"/>
      <c r="J175" s="247"/>
      <c r="K175" s="247"/>
      <c r="L175" s="252"/>
      <c r="M175" s="253"/>
      <c r="N175" s="254"/>
      <c r="O175" s="254"/>
      <c r="P175" s="254"/>
      <c r="Q175" s="254"/>
      <c r="R175" s="254"/>
      <c r="S175" s="254"/>
      <c r="T175" s="255"/>
      <c r="U175" s="14"/>
      <c r="V175" s="14"/>
      <c r="W175" s="14"/>
      <c r="X175" s="14"/>
      <c r="Y175" s="14"/>
      <c r="Z175" s="14"/>
      <c r="AA175" s="14"/>
      <c r="AB175" s="14"/>
      <c r="AC175" s="14"/>
      <c r="AD175" s="14"/>
      <c r="AE175" s="14"/>
      <c r="AT175" s="256" t="s">
        <v>214</v>
      </c>
      <c r="AU175" s="256" t="s">
        <v>89</v>
      </c>
      <c r="AV175" s="14" t="s">
        <v>208</v>
      </c>
      <c r="AW175" s="14" t="s">
        <v>41</v>
      </c>
      <c r="AX175" s="14" t="s">
        <v>87</v>
      </c>
      <c r="AY175" s="256" t="s">
        <v>201</v>
      </c>
    </row>
    <row r="176" s="2" customFormat="1" ht="24.15" customHeight="1">
      <c r="A176" s="40"/>
      <c r="B176" s="41"/>
      <c r="C176" s="216" t="s">
        <v>317</v>
      </c>
      <c r="D176" s="216" t="s">
        <v>204</v>
      </c>
      <c r="E176" s="217" t="s">
        <v>318</v>
      </c>
      <c r="F176" s="218" t="s">
        <v>319</v>
      </c>
      <c r="G176" s="219" t="s">
        <v>312</v>
      </c>
      <c r="H176" s="220">
        <v>4</v>
      </c>
      <c r="I176" s="221"/>
      <c r="J176" s="222">
        <f>ROUND(I176*H176,2)</f>
        <v>0</v>
      </c>
      <c r="K176" s="218" t="s">
        <v>39</v>
      </c>
      <c r="L176" s="46"/>
      <c r="M176" s="223" t="s">
        <v>39</v>
      </c>
      <c r="N176" s="224" t="s">
        <v>53</v>
      </c>
      <c r="O176" s="87"/>
      <c r="P176" s="225">
        <f>O176*H176</f>
        <v>0</v>
      </c>
      <c r="Q176" s="225">
        <v>0</v>
      </c>
      <c r="R176" s="225">
        <f>Q176*H176</f>
        <v>0</v>
      </c>
      <c r="S176" s="225">
        <v>0</v>
      </c>
      <c r="T176" s="226">
        <f>S176*H176</f>
        <v>0</v>
      </c>
      <c r="U176" s="40"/>
      <c r="V176" s="40"/>
      <c r="W176" s="40"/>
      <c r="X176" s="40"/>
      <c r="Y176" s="40"/>
      <c r="Z176" s="40"/>
      <c r="AA176" s="40"/>
      <c r="AB176" s="40"/>
      <c r="AC176" s="40"/>
      <c r="AD176" s="40"/>
      <c r="AE176" s="40"/>
      <c r="AR176" s="227" t="s">
        <v>208</v>
      </c>
      <c r="AT176" s="227" t="s">
        <v>204</v>
      </c>
      <c r="AU176" s="227" t="s">
        <v>89</v>
      </c>
      <c r="AY176" s="18" t="s">
        <v>201</v>
      </c>
      <c r="BE176" s="228">
        <f>IF(N176="základní",J176,0)</f>
        <v>0</v>
      </c>
      <c r="BF176" s="228">
        <f>IF(N176="snížená",J176,0)</f>
        <v>0</v>
      </c>
      <c r="BG176" s="228">
        <f>IF(N176="zákl. přenesená",J176,0)</f>
        <v>0</v>
      </c>
      <c r="BH176" s="228">
        <f>IF(N176="sníž. přenesená",J176,0)</f>
        <v>0</v>
      </c>
      <c r="BI176" s="228">
        <f>IF(N176="nulová",J176,0)</f>
        <v>0</v>
      </c>
      <c r="BJ176" s="18" t="s">
        <v>208</v>
      </c>
      <c r="BK176" s="228">
        <f>ROUND(I176*H176,2)</f>
        <v>0</v>
      </c>
      <c r="BL176" s="18" t="s">
        <v>208</v>
      </c>
      <c r="BM176" s="227" t="s">
        <v>320</v>
      </c>
    </row>
    <row r="177" s="2" customFormat="1">
      <c r="A177" s="40"/>
      <c r="B177" s="41"/>
      <c r="C177" s="42"/>
      <c r="D177" s="229" t="s">
        <v>210</v>
      </c>
      <c r="E177" s="42"/>
      <c r="F177" s="230" t="s">
        <v>321</v>
      </c>
      <c r="G177" s="42"/>
      <c r="H177" s="42"/>
      <c r="I177" s="231"/>
      <c r="J177" s="42"/>
      <c r="K177" s="42"/>
      <c r="L177" s="46"/>
      <c r="M177" s="232"/>
      <c r="N177" s="233"/>
      <c r="O177" s="87"/>
      <c r="P177" s="87"/>
      <c r="Q177" s="87"/>
      <c r="R177" s="87"/>
      <c r="S177" s="87"/>
      <c r="T177" s="88"/>
      <c r="U177" s="40"/>
      <c r="V177" s="40"/>
      <c r="W177" s="40"/>
      <c r="X177" s="40"/>
      <c r="Y177" s="40"/>
      <c r="Z177" s="40"/>
      <c r="AA177" s="40"/>
      <c r="AB177" s="40"/>
      <c r="AC177" s="40"/>
      <c r="AD177" s="40"/>
      <c r="AE177" s="40"/>
      <c r="AT177" s="18" t="s">
        <v>210</v>
      </c>
      <c r="AU177" s="18" t="s">
        <v>89</v>
      </c>
    </row>
    <row r="178" s="2" customFormat="1">
      <c r="A178" s="40"/>
      <c r="B178" s="41"/>
      <c r="C178" s="42"/>
      <c r="D178" s="229" t="s">
        <v>212</v>
      </c>
      <c r="E178" s="42"/>
      <c r="F178" s="234" t="s">
        <v>322</v>
      </c>
      <c r="G178" s="42"/>
      <c r="H178" s="42"/>
      <c r="I178" s="231"/>
      <c r="J178" s="42"/>
      <c r="K178" s="42"/>
      <c r="L178" s="46"/>
      <c r="M178" s="232"/>
      <c r="N178" s="233"/>
      <c r="O178" s="87"/>
      <c r="P178" s="87"/>
      <c r="Q178" s="87"/>
      <c r="R178" s="87"/>
      <c r="S178" s="87"/>
      <c r="T178" s="88"/>
      <c r="U178" s="40"/>
      <c r="V178" s="40"/>
      <c r="W178" s="40"/>
      <c r="X178" s="40"/>
      <c r="Y178" s="40"/>
      <c r="Z178" s="40"/>
      <c r="AA178" s="40"/>
      <c r="AB178" s="40"/>
      <c r="AC178" s="40"/>
      <c r="AD178" s="40"/>
      <c r="AE178" s="40"/>
      <c r="AT178" s="18" t="s">
        <v>212</v>
      </c>
      <c r="AU178" s="18" t="s">
        <v>89</v>
      </c>
    </row>
    <row r="179" s="13" customFormat="1">
      <c r="A179" s="13"/>
      <c r="B179" s="235"/>
      <c r="C179" s="236"/>
      <c r="D179" s="229" t="s">
        <v>214</v>
      </c>
      <c r="E179" s="237" t="s">
        <v>39</v>
      </c>
      <c r="F179" s="238" t="s">
        <v>323</v>
      </c>
      <c r="G179" s="236"/>
      <c r="H179" s="239">
        <v>4</v>
      </c>
      <c r="I179" s="240"/>
      <c r="J179" s="236"/>
      <c r="K179" s="236"/>
      <c r="L179" s="241"/>
      <c r="M179" s="242"/>
      <c r="N179" s="243"/>
      <c r="O179" s="243"/>
      <c r="P179" s="243"/>
      <c r="Q179" s="243"/>
      <c r="R179" s="243"/>
      <c r="S179" s="243"/>
      <c r="T179" s="244"/>
      <c r="U179" s="13"/>
      <c r="V179" s="13"/>
      <c r="W179" s="13"/>
      <c r="X179" s="13"/>
      <c r="Y179" s="13"/>
      <c r="Z179" s="13"/>
      <c r="AA179" s="13"/>
      <c r="AB179" s="13"/>
      <c r="AC179" s="13"/>
      <c r="AD179" s="13"/>
      <c r="AE179" s="13"/>
      <c r="AT179" s="245" t="s">
        <v>214</v>
      </c>
      <c r="AU179" s="245" t="s">
        <v>89</v>
      </c>
      <c r="AV179" s="13" t="s">
        <v>89</v>
      </c>
      <c r="AW179" s="13" t="s">
        <v>41</v>
      </c>
      <c r="AX179" s="13" t="s">
        <v>80</v>
      </c>
      <c r="AY179" s="245" t="s">
        <v>201</v>
      </c>
    </row>
    <row r="180" s="14" customFormat="1">
      <c r="A180" s="14"/>
      <c r="B180" s="246"/>
      <c r="C180" s="247"/>
      <c r="D180" s="229" t="s">
        <v>214</v>
      </c>
      <c r="E180" s="248" t="s">
        <v>39</v>
      </c>
      <c r="F180" s="249" t="s">
        <v>216</v>
      </c>
      <c r="G180" s="247"/>
      <c r="H180" s="250">
        <v>4</v>
      </c>
      <c r="I180" s="251"/>
      <c r="J180" s="247"/>
      <c r="K180" s="247"/>
      <c r="L180" s="252"/>
      <c r="M180" s="253"/>
      <c r="N180" s="254"/>
      <c r="O180" s="254"/>
      <c r="P180" s="254"/>
      <c r="Q180" s="254"/>
      <c r="R180" s="254"/>
      <c r="S180" s="254"/>
      <c r="T180" s="255"/>
      <c r="U180" s="14"/>
      <c r="V180" s="14"/>
      <c r="W180" s="14"/>
      <c r="X180" s="14"/>
      <c r="Y180" s="14"/>
      <c r="Z180" s="14"/>
      <c r="AA180" s="14"/>
      <c r="AB180" s="14"/>
      <c r="AC180" s="14"/>
      <c r="AD180" s="14"/>
      <c r="AE180" s="14"/>
      <c r="AT180" s="256" t="s">
        <v>214</v>
      </c>
      <c r="AU180" s="256" t="s">
        <v>89</v>
      </c>
      <c r="AV180" s="14" t="s">
        <v>208</v>
      </c>
      <c r="AW180" s="14" t="s">
        <v>41</v>
      </c>
      <c r="AX180" s="14" t="s">
        <v>87</v>
      </c>
      <c r="AY180" s="256" t="s">
        <v>201</v>
      </c>
    </row>
    <row r="181" s="2" customFormat="1" ht="44.25" customHeight="1">
      <c r="A181" s="40"/>
      <c r="B181" s="41"/>
      <c r="C181" s="216" t="s">
        <v>324</v>
      </c>
      <c r="D181" s="216" t="s">
        <v>204</v>
      </c>
      <c r="E181" s="217" t="s">
        <v>325</v>
      </c>
      <c r="F181" s="218" t="s">
        <v>326</v>
      </c>
      <c r="G181" s="219" t="s">
        <v>270</v>
      </c>
      <c r="H181" s="220">
        <v>1234</v>
      </c>
      <c r="I181" s="221"/>
      <c r="J181" s="222">
        <f>ROUND(I181*H181,2)</f>
        <v>0</v>
      </c>
      <c r="K181" s="218" t="s">
        <v>207</v>
      </c>
      <c r="L181" s="46"/>
      <c r="M181" s="223" t="s">
        <v>39</v>
      </c>
      <c r="N181" s="224" t="s">
        <v>53</v>
      </c>
      <c r="O181" s="87"/>
      <c r="P181" s="225">
        <f>O181*H181</f>
        <v>0</v>
      </c>
      <c r="Q181" s="225">
        <v>0</v>
      </c>
      <c r="R181" s="225">
        <f>Q181*H181</f>
        <v>0</v>
      </c>
      <c r="S181" s="225">
        <v>0</v>
      </c>
      <c r="T181" s="226">
        <f>S181*H181</f>
        <v>0</v>
      </c>
      <c r="U181" s="40"/>
      <c r="V181" s="40"/>
      <c r="W181" s="40"/>
      <c r="X181" s="40"/>
      <c r="Y181" s="40"/>
      <c r="Z181" s="40"/>
      <c r="AA181" s="40"/>
      <c r="AB181" s="40"/>
      <c r="AC181" s="40"/>
      <c r="AD181" s="40"/>
      <c r="AE181" s="40"/>
      <c r="AR181" s="227" t="s">
        <v>208</v>
      </c>
      <c r="AT181" s="227" t="s">
        <v>204</v>
      </c>
      <c r="AU181" s="227" t="s">
        <v>89</v>
      </c>
      <c r="AY181" s="18" t="s">
        <v>201</v>
      </c>
      <c r="BE181" s="228">
        <f>IF(N181="základní",J181,0)</f>
        <v>0</v>
      </c>
      <c r="BF181" s="228">
        <f>IF(N181="snížená",J181,0)</f>
        <v>0</v>
      </c>
      <c r="BG181" s="228">
        <f>IF(N181="zákl. přenesená",J181,0)</f>
        <v>0</v>
      </c>
      <c r="BH181" s="228">
        <f>IF(N181="sníž. přenesená",J181,0)</f>
        <v>0</v>
      </c>
      <c r="BI181" s="228">
        <f>IF(N181="nulová",J181,0)</f>
        <v>0</v>
      </c>
      <c r="BJ181" s="18" t="s">
        <v>208</v>
      </c>
      <c r="BK181" s="228">
        <f>ROUND(I181*H181,2)</f>
        <v>0</v>
      </c>
      <c r="BL181" s="18" t="s">
        <v>208</v>
      </c>
      <c r="BM181" s="227" t="s">
        <v>327</v>
      </c>
    </row>
    <row r="182" s="2" customFormat="1">
      <c r="A182" s="40"/>
      <c r="B182" s="41"/>
      <c r="C182" s="42"/>
      <c r="D182" s="229" t="s">
        <v>210</v>
      </c>
      <c r="E182" s="42"/>
      <c r="F182" s="230" t="s">
        <v>328</v>
      </c>
      <c r="G182" s="42"/>
      <c r="H182" s="42"/>
      <c r="I182" s="231"/>
      <c r="J182" s="42"/>
      <c r="K182" s="42"/>
      <c r="L182" s="46"/>
      <c r="M182" s="232"/>
      <c r="N182" s="233"/>
      <c r="O182" s="87"/>
      <c r="P182" s="87"/>
      <c r="Q182" s="87"/>
      <c r="R182" s="87"/>
      <c r="S182" s="87"/>
      <c r="T182" s="88"/>
      <c r="U182" s="40"/>
      <c r="V182" s="40"/>
      <c r="W182" s="40"/>
      <c r="X182" s="40"/>
      <c r="Y182" s="40"/>
      <c r="Z182" s="40"/>
      <c r="AA182" s="40"/>
      <c r="AB182" s="40"/>
      <c r="AC182" s="40"/>
      <c r="AD182" s="40"/>
      <c r="AE182" s="40"/>
      <c r="AT182" s="18" t="s">
        <v>210</v>
      </c>
      <c r="AU182" s="18" t="s">
        <v>89</v>
      </c>
    </row>
    <row r="183" s="2" customFormat="1">
      <c r="A183" s="40"/>
      <c r="B183" s="41"/>
      <c r="C183" s="42"/>
      <c r="D183" s="229" t="s">
        <v>212</v>
      </c>
      <c r="E183" s="42"/>
      <c r="F183" s="234" t="s">
        <v>329</v>
      </c>
      <c r="G183" s="42"/>
      <c r="H183" s="42"/>
      <c r="I183" s="231"/>
      <c r="J183" s="42"/>
      <c r="K183" s="42"/>
      <c r="L183" s="46"/>
      <c r="M183" s="232"/>
      <c r="N183" s="233"/>
      <c r="O183" s="87"/>
      <c r="P183" s="87"/>
      <c r="Q183" s="87"/>
      <c r="R183" s="87"/>
      <c r="S183" s="87"/>
      <c r="T183" s="88"/>
      <c r="U183" s="40"/>
      <c r="V183" s="40"/>
      <c r="W183" s="40"/>
      <c r="X183" s="40"/>
      <c r="Y183" s="40"/>
      <c r="Z183" s="40"/>
      <c r="AA183" s="40"/>
      <c r="AB183" s="40"/>
      <c r="AC183" s="40"/>
      <c r="AD183" s="40"/>
      <c r="AE183" s="40"/>
      <c r="AT183" s="18" t="s">
        <v>212</v>
      </c>
      <c r="AU183" s="18" t="s">
        <v>89</v>
      </c>
    </row>
    <row r="184" s="15" customFormat="1">
      <c r="A184" s="15"/>
      <c r="B184" s="257"/>
      <c r="C184" s="258"/>
      <c r="D184" s="229" t="s">
        <v>214</v>
      </c>
      <c r="E184" s="259" t="s">
        <v>39</v>
      </c>
      <c r="F184" s="260" t="s">
        <v>330</v>
      </c>
      <c r="G184" s="258"/>
      <c r="H184" s="259" t="s">
        <v>39</v>
      </c>
      <c r="I184" s="261"/>
      <c r="J184" s="258"/>
      <c r="K184" s="258"/>
      <c r="L184" s="262"/>
      <c r="M184" s="263"/>
      <c r="N184" s="264"/>
      <c r="O184" s="264"/>
      <c r="P184" s="264"/>
      <c r="Q184" s="264"/>
      <c r="R184" s="264"/>
      <c r="S184" s="264"/>
      <c r="T184" s="265"/>
      <c r="U184" s="15"/>
      <c r="V184" s="15"/>
      <c r="W184" s="15"/>
      <c r="X184" s="15"/>
      <c r="Y184" s="15"/>
      <c r="Z184" s="15"/>
      <c r="AA184" s="15"/>
      <c r="AB184" s="15"/>
      <c r="AC184" s="15"/>
      <c r="AD184" s="15"/>
      <c r="AE184" s="15"/>
      <c r="AT184" s="266" t="s">
        <v>214</v>
      </c>
      <c r="AU184" s="266" t="s">
        <v>89</v>
      </c>
      <c r="AV184" s="15" t="s">
        <v>87</v>
      </c>
      <c r="AW184" s="15" t="s">
        <v>41</v>
      </c>
      <c r="AX184" s="15" t="s">
        <v>80</v>
      </c>
      <c r="AY184" s="266" t="s">
        <v>201</v>
      </c>
    </row>
    <row r="185" s="13" customFormat="1">
      <c r="A185" s="13"/>
      <c r="B185" s="235"/>
      <c r="C185" s="236"/>
      <c r="D185" s="229" t="s">
        <v>214</v>
      </c>
      <c r="E185" s="237" t="s">
        <v>39</v>
      </c>
      <c r="F185" s="238" t="s">
        <v>282</v>
      </c>
      <c r="G185" s="236"/>
      <c r="H185" s="239">
        <v>1234</v>
      </c>
      <c r="I185" s="240"/>
      <c r="J185" s="236"/>
      <c r="K185" s="236"/>
      <c r="L185" s="241"/>
      <c r="M185" s="242"/>
      <c r="N185" s="243"/>
      <c r="O185" s="243"/>
      <c r="P185" s="243"/>
      <c r="Q185" s="243"/>
      <c r="R185" s="243"/>
      <c r="S185" s="243"/>
      <c r="T185" s="244"/>
      <c r="U185" s="13"/>
      <c r="V185" s="13"/>
      <c r="W185" s="13"/>
      <c r="X185" s="13"/>
      <c r="Y185" s="13"/>
      <c r="Z185" s="13"/>
      <c r="AA185" s="13"/>
      <c r="AB185" s="13"/>
      <c r="AC185" s="13"/>
      <c r="AD185" s="13"/>
      <c r="AE185" s="13"/>
      <c r="AT185" s="245" t="s">
        <v>214</v>
      </c>
      <c r="AU185" s="245" t="s">
        <v>89</v>
      </c>
      <c r="AV185" s="13" t="s">
        <v>89</v>
      </c>
      <c r="AW185" s="13" t="s">
        <v>41</v>
      </c>
      <c r="AX185" s="13" t="s">
        <v>80</v>
      </c>
      <c r="AY185" s="245" t="s">
        <v>201</v>
      </c>
    </row>
    <row r="186" s="14" customFormat="1">
      <c r="A186" s="14"/>
      <c r="B186" s="246"/>
      <c r="C186" s="247"/>
      <c r="D186" s="229" t="s">
        <v>214</v>
      </c>
      <c r="E186" s="248" t="s">
        <v>39</v>
      </c>
      <c r="F186" s="249" t="s">
        <v>216</v>
      </c>
      <c r="G186" s="247"/>
      <c r="H186" s="250">
        <v>1234</v>
      </c>
      <c r="I186" s="251"/>
      <c r="J186" s="247"/>
      <c r="K186" s="247"/>
      <c r="L186" s="252"/>
      <c r="M186" s="253"/>
      <c r="N186" s="254"/>
      <c r="O186" s="254"/>
      <c r="P186" s="254"/>
      <c r="Q186" s="254"/>
      <c r="R186" s="254"/>
      <c r="S186" s="254"/>
      <c r="T186" s="255"/>
      <c r="U186" s="14"/>
      <c r="V186" s="14"/>
      <c r="W186" s="14"/>
      <c r="X186" s="14"/>
      <c r="Y186" s="14"/>
      <c r="Z186" s="14"/>
      <c r="AA186" s="14"/>
      <c r="AB186" s="14"/>
      <c r="AC186" s="14"/>
      <c r="AD186" s="14"/>
      <c r="AE186" s="14"/>
      <c r="AT186" s="256" t="s">
        <v>214</v>
      </c>
      <c r="AU186" s="256" t="s">
        <v>89</v>
      </c>
      <c r="AV186" s="14" t="s">
        <v>208</v>
      </c>
      <c r="AW186" s="14" t="s">
        <v>41</v>
      </c>
      <c r="AX186" s="14" t="s">
        <v>87</v>
      </c>
      <c r="AY186" s="256" t="s">
        <v>201</v>
      </c>
    </row>
    <row r="187" s="2" customFormat="1" ht="24.15" customHeight="1">
      <c r="A187" s="40"/>
      <c r="B187" s="41"/>
      <c r="C187" s="216" t="s">
        <v>331</v>
      </c>
      <c r="D187" s="216" t="s">
        <v>204</v>
      </c>
      <c r="E187" s="217" t="s">
        <v>332</v>
      </c>
      <c r="F187" s="218" t="s">
        <v>333</v>
      </c>
      <c r="G187" s="219" t="s">
        <v>152</v>
      </c>
      <c r="H187" s="220">
        <v>1</v>
      </c>
      <c r="I187" s="221"/>
      <c r="J187" s="222">
        <f>ROUND(I187*H187,2)</f>
        <v>0</v>
      </c>
      <c r="K187" s="218" t="s">
        <v>207</v>
      </c>
      <c r="L187" s="46"/>
      <c r="M187" s="223" t="s">
        <v>39</v>
      </c>
      <c r="N187" s="224" t="s">
        <v>53</v>
      </c>
      <c r="O187" s="87"/>
      <c r="P187" s="225">
        <f>O187*H187</f>
        <v>0</v>
      </c>
      <c r="Q187" s="225">
        <v>0</v>
      </c>
      <c r="R187" s="225">
        <f>Q187*H187</f>
        <v>0</v>
      </c>
      <c r="S187" s="225">
        <v>0</v>
      </c>
      <c r="T187" s="226">
        <f>S187*H187</f>
        <v>0</v>
      </c>
      <c r="U187" s="40"/>
      <c r="V187" s="40"/>
      <c r="W187" s="40"/>
      <c r="X187" s="40"/>
      <c r="Y187" s="40"/>
      <c r="Z187" s="40"/>
      <c r="AA187" s="40"/>
      <c r="AB187" s="40"/>
      <c r="AC187" s="40"/>
      <c r="AD187" s="40"/>
      <c r="AE187" s="40"/>
      <c r="AR187" s="227" t="s">
        <v>208</v>
      </c>
      <c r="AT187" s="227" t="s">
        <v>204</v>
      </c>
      <c r="AU187" s="227" t="s">
        <v>89</v>
      </c>
      <c r="AY187" s="18" t="s">
        <v>201</v>
      </c>
      <c r="BE187" s="228">
        <f>IF(N187="základní",J187,0)</f>
        <v>0</v>
      </c>
      <c r="BF187" s="228">
        <f>IF(N187="snížená",J187,0)</f>
        <v>0</v>
      </c>
      <c r="BG187" s="228">
        <f>IF(N187="zákl. přenesená",J187,0)</f>
        <v>0</v>
      </c>
      <c r="BH187" s="228">
        <f>IF(N187="sníž. přenesená",J187,0)</f>
        <v>0</v>
      </c>
      <c r="BI187" s="228">
        <f>IF(N187="nulová",J187,0)</f>
        <v>0</v>
      </c>
      <c r="BJ187" s="18" t="s">
        <v>208</v>
      </c>
      <c r="BK187" s="228">
        <f>ROUND(I187*H187,2)</f>
        <v>0</v>
      </c>
      <c r="BL187" s="18" t="s">
        <v>208</v>
      </c>
      <c r="BM187" s="227" t="s">
        <v>334</v>
      </c>
    </row>
    <row r="188" s="2" customFormat="1">
      <c r="A188" s="40"/>
      <c r="B188" s="41"/>
      <c r="C188" s="42"/>
      <c r="D188" s="229" t="s">
        <v>210</v>
      </c>
      <c r="E188" s="42"/>
      <c r="F188" s="230" t="s">
        <v>335</v>
      </c>
      <c r="G188" s="42"/>
      <c r="H188" s="42"/>
      <c r="I188" s="231"/>
      <c r="J188" s="42"/>
      <c r="K188" s="42"/>
      <c r="L188" s="46"/>
      <c r="M188" s="232"/>
      <c r="N188" s="233"/>
      <c r="O188" s="87"/>
      <c r="P188" s="87"/>
      <c r="Q188" s="87"/>
      <c r="R188" s="87"/>
      <c r="S188" s="87"/>
      <c r="T188" s="88"/>
      <c r="U188" s="40"/>
      <c r="V188" s="40"/>
      <c r="W188" s="40"/>
      <c r="X188" s="40"/>
      <c r="Y188" s="40"/>
      <c r="Z188" s="40"/>
      <c r="AA188" s="40"/>
      <c r="AB188" s="40"/>
      <c r="AC188" s="40"/>
      <c r="AD188" s="40"/>
      <c r="AE188" s="40"/>
      <c r="AT188" s="18" t="s">
        <v>210</v>
      </c>
      <c r="AU188" s="18" t="s">
        <v>89</v>
      </c>
    </row>
    <row r="189" s="2" customFormat="1">
      <c r="A189" s="40"/>
      <c r="B189" s="41"/>
      <c r="C189" s="42"/>
      <c r="D189" s="229" t="s">
        <v>212</v>
      </c>
      <c r="E189" s="42"/>
      <c r="F189" s="234" t="s">
        <v>336</v>
      </c>
      <c r="G189" s="42"/>
      <c r="H189" s="42"/>
      <c r="I189" s="231"/>
      <c r="J189" s="42"/>
      <c r="K189" s="42"/>
      <c r="L189" s="46"/>
      <c r="M189" s="232"/>
      <c r="N189" s="233"/>
      <c r="O189" s="87"/>
      <c r="P189" s="87"/>
      <c r="Q189" s="87"/>
      <c r="R189" s="87"/>
      <c r="S189" s="87"/>
      <c r="T189" s="88"/>
      <c r="U189" s="40"/>
      <c r="V189" s="40"/>
      <c r="W189" s="40"/>
      <c r="X189" s="40"/>
      <c r="Y189" s="40"/>
      <c r="Z189" s="40"/>
      <c r="AA189" s="40"/>
      <c r="AB189" s="40"/>
      <c r="AC189" s="40"/>
      <c r="AD189" s="40"/>
      <c r="AE189" s="40"/>
      <c r="AT189" s="18" t="s">
        <v>212</v>
      </c>
      <c r="AU189" s="18" t="s">
        <v>89</v>
      </c>
    </row>
    <row r="190" s="2" customFormat="1">
      <c r="A190" s="40"/>
      <c r="B190" s="41"/>
      <c r="C190" s="42"/>
      <c r="D190" s="229" t="s">
        <v>337</v>
      </c>
      <c r="E190" s="42"/>
      <c r="F190" s="234" t="s">
        <v>338</v>
      </c>
      <c r="G190" s="42"/>
      <c r="H190" s="42"/>
      <c r="I190" s="231"/>
      <c r="J190" s="42"/>
      <c r="K190" s="42"/>
      <c r="L190" s="46"/>
      <c r="M190" s="232"/>
      <c r="N190" s="233"/>
      <c r="O190" s="87"/>
      <c r="P190" s="87"/>
      <c r="Q190" s="87"/>
      <c r="R190" s="87"/>
      <c r="S190" s="87"/>
      <c r="T190" s="88"/>
      <c r="U190" s="40"/>
      <c r="V190" s="40"/>
      <c r="W190" s="40"/>
      <c r="X190" s="40"/>
      <c r="Y190" s="40"/>
      <c r="Z190" s="40"/>
      <c r="AA190" s="40"/>
      <c r="AB190" s="40"/>
      <c r="AC190" s="40"/>
      <c r="AD190" s="40"/>
      <c r="AE190" s="40"/>
      <c r="AT190" s="18" t="s">
        <v>337</v>
      </c>
      <c r="AU190" s="18" t="s">
        <v>89</v>
      </c>
    </row>
    <row r="191" s="2" customFormat="1" ht="16.5" customHeight="1">
      <c r="A191" s="40"/>
      <c r="B191" s="41"/>
      <c r="C191" s="216" t="s">
        <v>339</v>
      </c>
      <c r="D191" s="216" t="s">
        <v>204</v>
      </c>
      <c r="E191" s="217" t="s">
        <v>340</v>
      </c>
      <c r="F191" s="218" t="s">
        <v>341</v>
      </c>
      <c r="G191" s="219" t="s">
        <v>159</v>
      </c>
      <c r="H191" s="220">
        <v>1</v>
      </c>
      <c r="I191" s="221"/>
      <c r="J191" s="222">
        <f>ROUND(I191*H191,2)</f>
        <v>0</v>
      </c>
      <c r="K191" s="218" t="s">
        <v>207</v>
      </c>
      <c r="L191" s="46"/>
      <c r="M191" s="223" t="s">
        <v>39</v>
      </c>
      <c r="N191" s="224" t="s">
        <v>53</v>
      </c>
      <c r="O191" s="87"/>
      <c r="P191" s="225">
        <f>O191*H191</f>
        <v>0</v>
      </c>
      <c r="Q191" s="225">
        <v>0</v>
      </c>
      <c r="R191" s="225">
        <f>Q191*H191</f>
        <v>0</v>
      </c>
      <c r="S191" s="225">
        <v>0</v>
      </c>
      <c r="T191" s="226">
        <f>S191*H191</f>
        <v>0</v>
      </c>
      <c r="U191" s="40"/>
      <c r="V191" s="40"/>
      <c r="W191" s="40"/>
      <c r="X191" s="40"/>
      <c r="Y191" s="40"/>
      <c r="Z191" s="40"/>
      <c r="AA191" s="40"/>
      <c r="AB191" s="40"/>
      <c r="AC191" s="40"/>
      <c r="AD191" s="40"/>
      <c r="AE191" s="40"/>
      <c r="AR191" s="227" t="s">
        <v>208</v>
      </c>
      <c r="AT191" s="227" t="s">
        <v>204</v>
      </c>
      <c r="AU191" s="227" t="s">
        <v>89</v>
      </c>
      <c r="AY191" s="18" t="s">
        <v>201</v>
      </c>
      <c r="BE191" s="228">
        <f>IF(N191="základní",J191,0)</f>
        <v>0</v>
      </c>
      <c r="BF191" s="228">
        <f>IF(N191="snížená",J191,0)</f>
        <v>0</v>
      </c>
      <c r="BG191" s="228">
        <f>IF(N191="zákl. přenesená",J191,0)</f>
        <v>0</v>
      </c>
      <c r="BH191" s="228">
        <f>IF(N191="sníž. přenesená",J191,0)</f>
        <v>0</v>
      </c>
      <c r="BI191" s="228">
        <f>IF(N191="nulová",J191,0)</f>
        <v>0</v>
      </c>
      <c r="BJ191" s="18" t="s">
        <v>208</v>
      </c>
      <c r="BK191" s="228">
        <f>ROUND(I191*H191,2)</f>
        <v>0</v>
      </c>
      <c r="BL191" s="18" t="s">
        <v>208</v>
      </c>
      <c r="BM191" s="227" t="s">
        <v>342</v>
      </c>
    </row>
    <row r="192" s="2" customFormat="1">
      <c r="A192" s="40"/>
      <c r="B192" s="41"/>
      <c r="C192" s="42"/>
      <c r="D192" s="229" t="s">
        <v>210</v>
      </c>
      <c r="E192" s="42"/>
      <c r="F192" s="230" t="s">
        <v>343</v>
      </c>
      <c r="G192" s="42"/>
      <c r="H192" s="42"/>
      <c r="I192" s="231"/>
      <c r="J192" s="42"/>
      <c r="K192" s="42"/>
      <c r="L192" s="46"/>
      <c r="M192" s="232"/>
      <c r="N192" s="233"/>
      <c r="O192" s="87"/>
      <c r="P192" s="87"/>
      <c r="Q192" s="87"/>
      <c r="R192" s="87"/>
      <c r="S192" s="87"/>
      <c r="T192" s="88"/>
      <c r="U192" s="40"/>
      <c r="V192" s="40"/>
      <c r="W192" s="40"/>
      <c r="X192" s="40"/>
      <c r="Y192" s="40"/>
      <c r="Z192" s="40"/>
      <c r="AA192" s="40"/>
      <c r="AB192" s="40"/>
      <c r="AC192" s="40"/>
      <c r="AD192" s="40"/>
      <c r="AE192" s="40"/>
      <c r="AT192" s="18" t="s">
        <v>210</v>
      </c>
      <c r="AU192" s="18" t="s">
        <v>89</v>
      </c>
    </row>
    <row r="193" s="2" customFormat="1">
      <c r="A193" s="40"/>
      <c r="B193" s="41"/>
      <c r="C193" s="42"/>
      <c r="D193" s="229" t="s">
        <v>212</v>
      </c>
      <c r="E193" s="42"/>
      <c r="F193" s="234" t="s">
        <v>344</v>
      </c>
      <c r="G193" s="42"/>
      <c r="H193" s="42"/>
      <c r="I193" s="231"/>
      <c r="J193" s="42"/>
      <c r="K193" s="42"/>
      <c r="L193" s="46"/>
      <c r="M193" s="232"/>
      <c r="N193" s="233"/>
      <c r="O193" s="87"/>
      <c r="P193" s="87"/>
      <c r="Q193" s="87"/>
      <c r="R193" s="87"/>
      <c r="S193" s="87"/>
      <c r="T193" s="88"/>
      <c r="U193" s="40"/>
      <c r="V193" s="40"/>
      <c r="W193" s="40"/>
      <c r="X193" s="40"/>
      <c r="Y193" s="40"/>
      <c r="Z193" s="40"/>
      <c r="AA193" s="40"/>
      <c r="AB193" s="40"/>
      <c r="AC193" s="40"/>
      <c r="AD193" s="40"/>
      <c r="AE193" s="40"/>
      <c r="AT193" s="18" t="s">
        <v>212</v>
      </c>
      <c r="AU193" s="18" t="s">
        <v>89</v>
      </c>
    </row>
    <row r="194" s="13" customFormat="1">
      <c r="A194" s="13"/>
      <c r="B194" s="235"/>
      <c r="C194" s="236"/>
      <c r="D194" s="229" t="s">
        <v>214</v>
      </c>
      <c r="E194" s="237" t="s">
        <v>39</v>
      </c>
      <c r="F194" s="238" t="s">
        <v>345</v>
      </c>
      <c r="G194" s="236"/>
      <c r="H194" s="239">
        <v>1</v>
      </c>
      <c r="I194" s="240"/>
      <c r="J194" s="236"/>
      <c r="K194" s="236"/>
      <c r="L194" s="241"/>
      <c r="M194" s="242"/>
      <c r="N194" s="243"/>
      <c r="O194" s="243"/>
      <c r="P194" s="243"/>
      <c r="Q194" s="243"/>
      <c r="R194" s="243"/>
      <c r="S194" s="243"/>
      <c r="T194" s="244"/>
      <c r="U194" s="13"/>
      <c r="V194" s="13"/>
      <c r="W194" s="13"/>
      <c r="X194" s="13"/>
      <c r="Y194" s="13"/>
      <c r="Z194" s="13"/>
      <c r="AA194" s="13"/>
      <c r="AB194" s="13"/>
      <c r="AC194" s="13"/>
      <c r="AD194" s="13"/>
      <c r="AE194" s="13"/>
      <c r="AT194" s="245" t="s">
        <v>214</v>
      </c>
      <c r="AU194" s="245" t="s">
        <v>89</v>
      </c>
      <c r="AV194" s="13" t="s">
        <v>89</v>
      </c>
      <c r="AW194" s="13" t="s">
        <v>41</v>
      </c>
      <c r="AX194" s="13" t="s">
        <v>80</v>
      </c>
      <c r="AY194" s="245" t="s">
        <v>201</v>
      </c>
    </row>
    <row r="195" s="14" customFormat="1">
      <c r="A195" s="14"/>
      <c r="B195" s="246"/>
      <c r="C195" s="247"/>
      <c r="D195" s="229" t="s">
        <v>214</v>
      </c>
      <c r="E195" s="248" t="s">
        <v>39</v>
      </c>
      <c r="F195" s="249" t="s">
        <v>216</v>
      </c>
      <c r="G195" s="247"/>
      <c r="H195" s="250">
        <v>1</v>
      </c>
      <c r="I195" s="251"/>
      <c r="J195" s="247"/>
      <c r="K195" s="247"/>
      <c r="L195" s="252"/>
      <c r="M195" s="253"/>
      <c r="N195" s="254"/>
      <c r="O195" s="254"/>
      <c r="P195" s="254"/>
      <c r="Q195" s="254"/>
      <c r="R195" s="254"/>
      <c r="S195" s="254"/>
      <c r="T195" s="255"/>
      <c r="U195" s="14"/>
      <c r="V195" s="14"/>
      <c r="W195" s="14"/>
      <c r="X195" s="14"/>
      <c r="Y195" s="14"/>
      <c r="Z195" s="14"/>
      <c r="AA195" s="14"/>
      <c r="AB195" s="14"/>
      <c r="AC195" s="14"/>
      <c r="AD195" s="14"/>
      <c r="AE195" s="14"/>
      <c r="AT195" s="256" t="s">
        <v>214</v>
      </c>
      <c r="AU195" s="256" t="s">
        <v>89</v>
      </c>
      <c r="AV195" s="14" t="s">
        <v>208</v>
      </c>
      <c r="AW195" s="14" t="s">
        <v>41</v>
      </c>
      <c r="AX195" s="14" t="s">
        <v>87</v>
      </c>
      <c r="AY195" s="256" t="s">
        <v>201</v>
      </c>
    </row>
    <row r="196" s="2" customFormat="1" ht="16.5" customHeight="1">
      <c r="A196" s="40"/>
      <c r="B196" s="41"/>
      <c r="C196" s="216" t="s">
        <v>7</v>
      </c>
      <c r="D196" s="216" t="s">
        <v>204</v>
      </c>
      <c r="E196" s="217" t="s">
        <v>346</v>
      </c>
      <c r="F196" s="218" t="s">
        <v>347</v>
      </c>
      <c r="G196" s="219" t="s">
        <v>159</v>
      </c>
      <c r="H196" s="220">
        <v>1</v>
      </c>
      <c r="I196" s="221"/>
      <c r="J196" s="222">
        <f>ROUND(I196*H196,2)</f>
        <v>0</v>
      </c>
      <c r="K196" s="218" t="s">
        <v>207</v>
      </c>
      <c r="L196" s="46"/>
      <c r="M196" s="223" t="s">
        <v>39</v>
      </c>
      <c r="N196" s="224" t="s">
        <v>53</v>
      </c>
      <c r="O196" s="87"/>
      <c r="P196" s="225">
        <f>O196*H196</f>
        <v>0</v>
      </c>
      <c r="Q196" s="225">
        <v>0</v>
      </c>
      <c r="R196" s="225">
        <f>Q196*H196</f>
        <v>0</v>
      </c>
      <c r="S196" s="225">
        <v>0</v>
      </c>
      <c r="T196" s="226">
        <f>S196*H196</f>
        <v>0</v>
      </c>
      <c r="U196" s="40"/>
      <c r="V196" s="40"/>
      <c r="W196" s="40"/>
      <c r="X196" s="40"/>
      <c r="Y196" s="40"/>
      <c r="Z196" s="40"/>
      <c r="AA196" s="40"/>
      <c r="AB196" s="40"/>
      <c r="AC196" s="40"/>
      <c r="AD196" s="40"/>
      <c r="AE196" s="40"/>
      <c r="AR196" s="227" t="s">
        <v>208</v>
      </c>
      <c r="AT196" s="227" t="s">
        <v>204</v>
      </c>
      <c r="AU196" s="227" t="s">
        <v>89</v>
      </c>
      <c r="AY196" s="18" t="s">
        <v>201</v>
      </c>
      <c r="BE196" s="228">
        <f>IF(N196="základní",J196,0)</f>
        <v>0</v>
      </c>
      <c r="BF196" s="228">
        <f>IF(N196="snížená",J196,0)</f>
        <v>0</v>
      </c>
      <c r="BG196" s="228">
        <f>IF(N196="zákl. přenesená",J196,0)</f>
        <v>0</v>
      </c>
      <c r="BH196" s="228">
        <f>IF(N196="sníž. přenesená",J196,0)</f>
        <v>0</v>
      </c>
      <c r="BI196" s="228">
        <f>IF(N196="nulová",J196,0)</f>
        <v>0</v>
      </c>
      <c r="BJ196" s="18" t="s">
        <v>208</v>
      </c>
      <c r="BK196" s="228">
        <f>ROUND(I196*H196,2)</f>
        <v>0</v>
      </c>
      <c r="BL196" s="18" t="s">
        <v>208</v>
      </c>
      <c r="BM196" s="227" t="s">
        <v>348</v>
      </c>
    </row>
    <row r="197" s="2" customFormat="1">
      <c r="A197" s="40"/>
      <c r="B197" s="41"/>
      <c r="C197" s="42"/>
      <c r="D197" s="229" t="s">
        <v>210</v>
      </c>
      <c r="E197" s="42"/>
      <c r="F197" s="230" t="s">
        <v>349</v>
      </c>
      <c r="G197" s="42"/>
      <c r="H197" s="42"/>
      <c r="I197" s="231"/>
      <c r="J197" s="42"/>
      <c r="K197" s="42"/>
      <c r="L197" s="46"/>
      <c r="M197" s="232"/>
      <c r="N197" s="233"/>
      <c r="O197" s="87"/>
      <c r="P197" s="87"/>
      <c r="Q197" s="87"/>
      <c r="R197" s="87"/>
      <c r="S197" s="87"/>
      <c r="T197" s="88"/>
      <c r="U197" s="40"/>
      <c r="V197" s="40"/>
      <c r="W197" s="40"/>
      <c r="X197" s="40"/>
      <c r="Y197" s="40"/>
      <c r="Z197" s="40"/>
      <c r="AA197" s="40"/>
      <c r="AB197" s="40"/>
      <c r="AC197" s="40"/>
      <c r="AD197" s="40"/>
      <c r="AE197" s="40"/>
      <c r="AT197" s="18" t="s">
        <v>210</v>
      </c>
      <c r="AU197" s="18" t="s">
        <v>89</v>
      </c>
    </row>
    <row r="198" s="2" customFormat="1">
      <c r="A198" s="40"/>
      <c r="B198" s="41"/>
      <c r="C198" s="42"/>
      <c r="D198" s="229" t="s">
        <v>212</v>
      </c>
      <c r="E198" s="42"/>
      <c r="F198" s="234" t="s">
        <v>344</v>
      </c>
      <c r="G198" s="42"/>
      <c r="H198" s="42"/>
      <c r="I198" s="231"/>
      <c r="J198" s="42"/>
      <c r="K198" s="42"/>
      <c r="L198" s="46"/>
      <c r="M198" s="232"/>
      <c r="N198" s="233"/>
      <c r="O198" s="87"/>
      <c r="P198" s="87"/>
      <c r="Q198" s="87"/>
      <c r="R198" s="87"/>
      <c r="S198" s="87"/>
      <c r="T198" s="88"/>
      <c r="U198" s="40"/>
      <c r="V198" s="40"/>
      <c r="W198" s="40"/>
      <c r="X198" s="40"/>
      <c r="Y198" s="40"/>
      <c r="Z198" s="40"/>
      <c r="AA198" s="40"/>
      <c r="AB198" s="40"/>
      <c r="AC198" s="40"/>
      <c r="AD198" s="40"/>
      <c r="AE198" s="40"/>
      <c r="AT198" s="18" t="s">
        <v>212</v>
      </c>
      <c r="AU198" s="18" t="s">
        <v>89</v>
      </c>
    </row>
    <row r="199" s="13" customFormat="1">
      <c r="A199" s="13"/>
      <c r="B199" s="235"/>
      <c r="C199" s="236"/>
      <c r="D199" s="229" t="s">
        <v>214</v>
      </c>
      <c r="E199" s="237" t="s">
        <v>39</v>
      </c>
      <c r="F199" s="238" t="s">
        <v>350</v>
      </c>
      <c r="G199" s="236"/>
      <c r="H199" s="239">
        <v>1</v>
      </c>
      <c r="I199" s="240"/>
      <c r="J199" s="236"/>
      <c r="K199" s="236"/>
      <c r="L199" s="241"/>
      <c r="M199" s="242"/>
      <c r="N199" s="243"/>
      <c r="O199" s="243"/>
      <c r="P199" s="243"/>
      <c r="Q199" s="243"/>
      <c r="R199" s="243"/>
      <c r="S199" s="243"/>
      <c r="T199" s="244"/>
      <c r="U199" s="13"/>
      <c r="V199" s="13"/>
      <c r="W199" s="13"/>
      <c r="X199" s="13"/>
      <c r="Y199" s="13"/>
      <c r="Z199" s="13"/>
      <c r="AA199" s="13"/>
      <c r="AB199" s="13"/>
      <c r="AC199" s="13"/>
      <c r="AD199" s="13"/>
      <c r="AE199" s="13"/>
      <c r="AT199" s="245" t="s">
        <v>214</v>
      </c>
      <c r="AU199" s="245" t="s">
        <v>89</v>
      </c>
      <c r="AV199" s="13" t="s">
        <v>89</v>
      </c>
      <c r="AW199" s="13" t="s">
        <v>41</v>
      </c>
      <c r="AX199" s="13" t="s">
        <v>80</v>
      </c>
      <c r="AY199" s="245" t="s">
        <v>201</v>
      </c>
    </row>
    <row r="200" s="14" customFormat="1">
      <c r="A200" s="14"/>
      <c r="B200" s="246"/>
      <c r="C200" s="247"/>
      <c r="D200" s="229" t="s">
        <v>214</v>
      </c>
      <c r="E200" s="248" t="s">
        <v>39</v>
      </c>
      <c r="F200" s="249" t="s">
        <v>216</v>
      </c>
      <c r="G200" s="247"/>
      <c r="H200" s="250">
        <v>1</v>
      </c>
      <c r="I200" s="251"/>
      <c r="J200" s="247"/>
      <c r="K200" s="247"/>
      <c r="L200" s="252"/>
      <c r="M200" s="253"/>
      <c r="N200" s="254"/>
      <c r="O200" s="254"/>
      <c r="P200" s="254"/>
      <c r="Q200" s="254"/>
      <c r="R200" s="254"/>
      <c r="S200" s="254"/>
      <c r="T200" s="255"/>
      <c r="U200" s="14"/>
      <c r="V200" s="14"/>
      <c r="W200" s="14"/>
      <c r="X200" s="14"/>
      <c r="Y200" s="14"/>
      <c r="Z200" s="14"/>
      <c r="AA200" s="14"/>
      <c r="AB200" s="14"/>
      <c r="AC200" s="14"/>
      <c r="AD200" s="14"/>
      <c r="AE200" s="14"/>
      <c r="AT200" s="256" t="s">
        <v>214</v>
      </c>
      <c r="AU200" s="256" t="s">
        <v>89</v>
      </c>
      <c r="AV200" s="14" t="s">
        <v>208</v>
      </c>
      <c r="AW200" s="14" t="s">
        <v>41</v>
      </c>
      <c r="AX200" s="14" t="s">
        <v>87</v>
      </c>
      <c r="AY200" s="256" t="s">
        <v>201</v>
      </c>
    </row>
    <row r="201" s="12" customFormat="1" ht="25.92" customHeight="1">
      <c r="A201" s="12"/>
      <c r="B201" s="200"/>
      <c r="C201" s="201"/>
      <c r="D201" s="202" t="s">
        <v>79</v>
      </c>
      <c r="E201" s="203" t="s">
        <v>351</v>
      </c>
      <c r="F201" s="203" t="s">
        <v>352</v>
      </c>
      <c r="G201" s="201"/>
      <c r="H201" s="201"/>
      <c r="I201" s="204"/>
      <c r="J201" s="205">
        <f>BK201</f>
        <v>0</v>
      </c>
      <c r="K201" s="201"/>
      <c r="L201" s="206"/>
      <c r="M201" s="207"/>
      <c r="N201" s="208"/>
      <c r="O201" s="208"/>
      <c r="P201" s="209">
        <f>SUM(P202:P305)</f>
        <v>0</v>
      </c>
      <c r="Q201" s="208"/>
      <c r="R201" s="209">
        <f>SUM(R202:R305)</f>
        <v>2226.3889999999997</v>
      </c>
      <c r="S201" s="208"/>
      <c r="T201" s="210">
        <f>SUM(T202:T305)</f>
        <v>0</v>
      </c>
      <c r="U201" s="12"/>
      <c r="V201" s="12"/>
      <c r="W201" s="12"/>
      <c r="X201" s="12"/>
      <c r="Y201" s="12"/>
      <c r="Z201" s="12"/>
      <c r="AA201" s="12"/>
      <c r="AB201" s="12"/>
      <c r="AC201" s="12"/>
      <c r="AD201" s="12"/>
      <c r="AE201" s="12"/>
      <c r="AR201" s="211" t="s">
        <v>208</v>
      </c>
      <c r="AT201" s="212" t="s">
        <v>79</v>
      </c>
      <c r="AU201" s="212" t="s">
        <v>80</v>
      </c>
      <c r="AY201" s="211" t="s">
        <v>201</v>
      </c>
      <c r="BK201" s="213">
        <f>SUM(BK202:BK305)</f>
        <v>0</v>
      </c>
    </row>
    <row r="202" s="2" customFormat="1" ht="62.7" customHeight="1">
      <c r="A202" s="40"/>
      <c r="B202" s="41"/>
      <c r="C202" s="216" t="s">
        <v>353</v>
      </c>
      <c r="D202" s="216" t="s">
        <v>204</v>
      </c>
      <c r="E202" s="217" t="s">
        <v>354</v>
      </c>
      <c r="F202" s="218" t="s">
        <v>355</v>
      </c>
      <c r="G202" s="219" t="s">
        <v>168</v>
      </c>
      <c r="H202" s="220">
        <v>1</v>
      </c>
      <c r="I202" s="221"/>
      <c r="J202" s="222">
        <f>ROUND(I202*H202,2)</f>
        <v>0</v>
      </c>
      <c r="K202" s="218" t="s">
        <v>207</v>
      </c>
      <c r="L202" s="46"/>
      <c r="M202" s="223" t="s">
        <v>39</v>
      </c>
      <c r="N202" s="224" t="s">
        <v>53</v>
      </c>
      <c r="O202" s="87"/>
      <c r="P202" s="225">
        <f>O202*H202</f>
        <v>0</v>
      </c>
      <c r="Q202" s="225">
        <v>0</v>
      </c>
      <c r="R202" s="225">
        <f>Q202*H202</f>
        <v>0</v>
      </c>
      <c r="S202" s="225">
        <v>0</v>
      </c>
      <c r="T202" s="226">
        <f>S202*H202</f>
        <v>0</v>
      </c>
      <c r="U202" s="40"/>
      <c r="V202" s="40"/>
      <c r="W202" s="40"/>
      <c r="X202" s="40"/>
      <c r="Y202" s="40"/>
      <c r="Z202" s="40"/>
      <c r="AA202" s="40"/>
      <c r="AB202" s="40"/>
      <c r="AC202" s="40"/>
      <c r="AD202" s="40"/>
      <c r="AE202" s="40"/>
      <c r="AR202" s="227" t="s">
        <v>356</v>
      </c>
      <c r="AT202" s="227" t="s">
        <v>204</v>
      </c>
      <c r="AU202" s="227" t="s">
        <v>87</v>
      </c>
      <c r="AY202" s="18" t="s">
        <v>201</v>
      </c>
      <c r="BE202" s="228">
        <f>IF(N202="základní",J202,0)</f>
        <v>0</v>
      </c>
      <c r="BF202" s="228">
        <f>IF(N202="snížená",J202,0)</f>
        <v>0</v>
      </c>
      <c r="BG202" s="228">
        <f>IF(N202="zákl. přenesená",J202,0)</f>
        <v>0</v>
      </c>
      <c r="BH202" s="228">
        <f>IF(N202="sníž. přenesená",J202,0)</f>
        <v>0</v>
      </c>
      <c r="BI202" s="228">
        <f>IF(N202="nulová",J202,0)</f>
        <v>0</v>
      </c>
      <c r="BJ202" s="18" t="s">
        <v>208</v>
      </c>
      <c r="BK202" s="228">
        <f>ROUND(I202*H202,2)</f>
        <v>0</v>
      </c>
      <c r="BL202" s="18" t="s">
        <v>356</v>
      </c>
      <c r="BM202" s="227" t="s">
        <v>357</v>
      </c>
    </row>
    <row r="203" s="2" customFormat="1">
      <c r="A203" s="40"/>
      <c r="B203" s="41"/>
      <c r="C203" s="42"/>
      <c r="D203" s="229" t="s">
        <v>210</v>
      </c>
      <c r="E203" s="42"/>
      <c r="F203" s="230" t="s">
        <v>358</v>
      </c>
      <c r="G203" s="42"/>
      <c r="H203" s="42"/>
      <c r="I203" s="231"/>
      <c r="J203" s="42"/>
      <c r="K203" s="42"/>
      <c r="L203" s="46"/>
      <c r="M203" s="232"/>
      <c r="N203" s="233"/>
      <c r="O203" s="87"/>
      <c r="P203" s="87"/>
      <c r="Q203" s="87"/>
      <c r="R203" s="87"/>
      <c r="S203" s="87"/>
      <c r="T203" s="88"/>
      <c r="U203" s="40"/>
      <c r="V203" s="40"/>
      <c r="W203" s="40"/>
      <c r="X203" s="40"/>
      <c r="Y203" s="40"/>
      <c r="Z203" s="40"/>
      <c r="AA203" s="40"/>
      <c r="AB203" s="40"/>
      <c r="AC203" s="40"/>
      <c r="AD203" s="40"/>
      <c r="AE203" s="40"/>
      <c r="AT203" s="18" t="s">
        <v>210</v>
      </c>
      <c r="AU203" s="18" t="s">
        <v>87</v>
      </c>
    </row>
    <row r="204" s="2" customFormat="1">
      <c r="A204" s="40"/>
      <c r="B204" s="41"/>
      <c r="C204" s="42"/>
      <c r="D204" s="229" t="s">
        <v>212</v>
      </c>
      <c r="E204" s="42"/>
      <c r="F204" s="234" t="s">
        <v>359</v>
      </c>
      <c r="G204" s="42"/>
      <c r="H204" s="42"/>
      <c r="I204" s="231"/>
      <c r="J204" s="42"/>
      <c r="K204" s="42"/>
      <c r="L204" s="46"/>
      <c r="M204" s="232"/>
      <c r="N204" s="233"/>
      <c r="O204" s="87"/>
      <c r="P204" s="87"/>
      <c r="Q204" s="87"/>
      <c r="R204" s="87"/>
      <c r="S204" s="87"/>
      <c r="T204" s="88"/>
      <c r="U204" s="40"/>
      <c r="V204" s="40"/>
      <c r="W204" s="40"/>
      <c r="X204" s="40"/>
      <c r="Y204" s="40"/>
      <c r="Z204" s="40"/>
      <c r="AA204" s="40"/>
      <c r="AB204" s="40"/>
      <c r="AC204" s="40"/>
      <c r="AD204" s="40"/>
      <c r="AE204" s="40"/>
      <c r="AT204" s="18" t="s">
        <v>212</v>
      </c>
      <c r="AU204" s="18" t="s">
        <v>87</v>
      </c>
    </row>
    <row r="205" s="2" customFormat="1">
      <c r="A205" s="40"/>
      <c r="B205" s="41"/>
      <c r="C205" s="42"/>
      <c r="D205" s="229" t="s">
        <v>337</v>
      </c>
      <c r="E205" s="42"/>
      <c r="F205" s="234" t="s">
        <v>360</v>
      </c>
      <c r="G205" s="42"/>
      <c r="H205" s="42"/>
      <c r="I205" s="231"/>
      <c r="J205" s="42"/>
      <c r="K205" s="42"/>
      <c r="L205" s="46"/>
      <c r="M205" s="232"/>
      <c r="N205" s="233"/>
      <c r="O205" s="87"/>
      <c r="P205" s="87"/>
      <c r="Q205" s="87"/>
      <c r="R205" s="87"/>
      <c r="S205" s="87"/>
      <c r="T205" s="88"/>
      <c r="U205" s="40"/>
      <c r="V205" s="40"/>
      <c r="W205" s="40"/>
      <c r="X205" s="40"/>
      <c r="Y205" s="40"/>
      <c r="Z205" s="40"/>
      <c r="AA205" s="40"/>
      <c r="AB205" s="40"/>
      <c r="AC205" s="40"/>
      <c r="AD205" s="40"/>
      <c r="AE205" s="40"/>
      <c r="AT205" s="18" t="s">
        <v>337</v>
      </c>
      <c r="AU205" s="18" t="s">
        <v>87</v>
      </c>
    </row>
    <row r="206" s="2" customFormat="1" ht="55.5" customHeight="1">
      <c r="A206" s="40"/>
      <c r="B206" s="41"/>
      <c r="C206" s="216" t="s">
        <v>361</v>
      </c>
      <c r="D206" s="216" t="s">
        <v>204</v>
      </c>
      <c r="E206" s="217" t="s">
        <v>362</v>
      </c>
      <c r="F206" s="218" t="s">
        <v>363</v>
      </c>
      <c r="G206" s="219" t="s">
        <v>159</v>
      </c>
      <c r="H206" s="220">
        <v>4640.2879999999996</v>
      </c>
      <c r="I206" s="221"/>
      <c r="J206" s="222">
        <f>ROUND(I206*H206,2)</f>
        <v>0</v>
      </c>
      <c r="K206" s="218" t="s">
        <v>207</v>
      </c>
      <c r="L206" s="46"/>
      <c r="M206" s="223" t="s">
        <v>39</v>
      </c>
      <c r="N206" s="224" t="s">
        <v>53</v>
      </c>
      <c r="O206" s="87"/>
      <c r="P206" s="225">
        <f>O206*H206</f>
        <v>0</v>
      </c>
      <c r="Q206" s="225">
        <v>0</v>
      </c>
      <c r="R206" s="225">
        <f>Q206*H206</f>
        <v>0</v>
      </c>
      <c r="S206" s="225">
        <v>0</v>
      </c>
      <c r="T206" s="226">
        <f>S206*H206</f>
        <v>0</v>
      </c>
      <c r="U206" s="40"/>
      <c r="V206" s="40"/>
      <c r="W206" s="40"/>
      <c r="X206" s="40"/>
      <c r="Y206" s="40"/>
      <c r="Z206" s="40"/>
      <c r="AA206" s="40"/>
      <c r="AB206" s="40"/>
      <c r="AC206" s="40"/>
      <c r="AD206" s="40"/>
      <c r="AE206" s="40"/>
      <c r="AR206" s="227" t="s">
        <v>356</v>
      </c>
      <c r="AT206" s="227" t="s">
        <v>204</v>
      </c>
      <c r="AU206" s="227" t="s">
        <v>87</v>
      </c>
      <c r="AY206" s="18" t="s">
        <v>201</v>
      </c>
      <c r="BE206" s="228">
        <f>IF(N206="základní",J206,0)</f>
        <v>0</v>
      </c>
      <c r="BF206" s="228">
        <f>IF(N206="snížená",J206,0)</f>
        <v>0</v>
      </c>
      <c r="BG206" s="228">
        <f>IF(N206="zákl. přenesená",J206,0)</f>
        <v>0</v>
      </c>
      <c r="BH206" s="228">
        <f>IF(N206="sníž. přenesená",J206,0)</f>
        <v>0</v>
      </c>
      <c r="BI206" s="228">
        <f>IF(N206="nulová",J206,0)</f>
        <v>0</v>
      </c>
      <c r="BJ206" s="18" t="s">
        <v>208</v>
      </c>
      <c r="BK206" s="228">
        <f>ROUND(I206*H206,2)</f>
        <v>0</v>
      </c>
      <c r="BL206" s="18" t="s">
        <v>356</v>
      </c>
      <c r="BM206" s="227" t="s">
        <v>364</v>
      </c>
    </row>
    <row r="207" s="2" customFormat="1">
      <c r="A207" s="40"/>
      <c r="B207" s="41"/>
      <c r="C207" s="42"/>
      <c r="D207" s="229" t="s">
        <v>210</v>
      </c>
      <c r="E207" s="42"/>
      <c r="F207" s="230" t="s">
        <v>365</v>
      </c>
      <c r="G207" s="42"/>
      <c r="H207" s="42"/>
      <c r="I207" s="231"/>
      <c r="J207" s="42"/>
      <c r="K207" s="42"/>
      <c r="L207" s="46"/>
      <c r="M207" s="232"/>
      <c r="N207" s="233"/>
      <c r="O207" s="87"/>
      <c r="P207" s="87"/>
      <c r="Q207" s="87"/>
      <c r="R207" s="87"/>
      <c r="S207" s="87"/>
      <c r="T207" s="88"/>
      <c r="U207" s="40"/>
      <c r="V207" s="40"/>
      <c r="W207" s="40"/>
      <c r="X207" s="40"/>
      <c r="Y207" s="40"/>
      <c r="Z207" s="40"/>
      <c r="AA207" s="40"/>
      <c r="AB207" s="40"/>
      <c r="AC207" s="40"/>
      <c r="AD207" s="40"/>
      <c r="AE207" s="40"/>
      <c r="AT207" s="18" t="s">
        <v>210</v>
      </c>
      <c r="AU207" s="18" t="s">
        <v>87</v>
      </c>
    </row>
    <row r="208" s="2" customFormat="1">
      <c r="A208" s="40"/>
      <c r="B208" s="41"/>
      <c r="C208" s="42"/>
      <c r="D208" s="229" t="s">
        <v>212</v>
      </c>
      <c r="E208" s="42"/>
      <c r="F208" s="234" t="s">
        <v>359</v>
      </c>
      <c r="G208" s="42"/>
      <c r="H208" s="42"/>
      <c r="I208" s="231"/>
      <c r="J208" s="42"/>
      <c r="K208" s="42"/>
      <c r="L208" s="46"/>
      <c r="M208" s="232"/>
      <c r="N208" s="233"/>
      <c r="O208" s="87"/>
      <c r="P208" s="87"/>
      <c r="Q208" s="87"/>
      <c r="R208" s="87"/>
      <c r="S208" s="87"/>
      <c r="T208" s="88"/>
      <c r="U208" s="40"/>
      <c r="V208" s="40"/>
      <c r="W208" s="40"/>
      <c r="X208" s="40"/>
      <c r="Y208" s="40"/>
      <c r="Z208" s="40"/>
      <c r="AA208" s="40"/>
      <c r="AB208" s="40"/>
      <c r="AC208" s="40"/>
      <c r="AD208" s="40"/>
      <c r="AE208" s="40"/>
      <c r="AT208" s="18" t="s">
        <v>212</v>
      </c>
      <c r="AU208" s="18" t="s">
        <v>87</v>
      </c>
    </row>
    <row r="209" s="15" customFormat="1">
      <c r="A209" s="15"/>
      <c r="B209" s="257"/>
      <c r="C209" s="258"/>
      <c r="D209" s="229" t="s">
        <v>214</v>
      </c>
      <c r="E209" s="259" t="s">
        <v>39</v>
      </c>
      <c r="F209" s="260" t="s">
        <v>366</v>
      </c>
      <c r="G209" s="258"/>
      <c r="H209" s="259" t="s">
        <v>39</v>
      </c>
      <c r="I209" s="261"/>
      <c r="J209" s="258"/>
      <c r="K209" s="258"/>
      <c r="L209" s="262"/>
      <c r="M209" s="263"/>
      <c r="N209" s="264"/>
      <c r="O209" s="264"/>
      <c r="P209" s="264"/>
      <c r="Q209" s="264"/>
      <c r="R209" s="264"/>
      <c r="S209" s="264"/>
      <c r="T209" s="265"/>
      <c r="U209" s="15"/>
      <c r="V209" s="15"/>
      <c r="W209" s="15"/>
      <c r="X209" s="15"/>
      <c r="Y209" s="15"/>
      <c r="Z209" s="15"/>
      <c r="AA209" s="15"/>
      <c r="AB209" s="15"/>
      <c r="AC209" s="15"/>
      <c r="AD209" s="15"/>
      <c r="AE209" s="15"/>
      <c r="AT209" s="266" t="s">
        <v>214</v>
      </c>
      <c r="AU209" s="266" t="s">
        <v>87</v>
      </c>
      <c r="AV209" s="15" t="s">
        <v>87</v>
      </c>
      <c r="AW209" s="15" t="s">
        <v>41</v>
      </c>
      <c r="AX209" s="15" t="s">
        <v>80</v>
      </c>
      <c r="AY209" s="266" t="s">
        <v>201</v>
      </c>
    </row>
    <row r="210" s="15" customFormat="1">
      <c r="A210" s="15"/>
      <c r="B210" s="257"/>
      <c r="C210" s="258"/>
      <c r="D210" s="229" t="s">
        <v>214</v>
      </c>
      <c r="E210" s="259" t="s">
        <v>39</v>
      </c>
      <c r="F210" s="260" t="s">
        <v>367</v>
      </c>
      <c r="G210" s="258"/>
      <c r="H210" s="259" t="s">
        <v>39</v>
      </c>
      <c r="I210" s="261"/>
      <c r="J210" s="258"/>
      <c r="K210" s="258"/>
      <c r="L210" s="262"/>
      <c r="M210" s="263"/>
      <c r="N210" s="264"/>
      <c r="O210" s="264"/>
      <c r="P210" s="264"/>
      <c r="Q210" s="264"/>
      <c r="R210" s="264"/>
      <c r="S210" s="264"/>
      <c r="T210" s="265"/>
      <c r="U210" s="15"/>
      <c r="V210" s="15"/>
      <c r="W210" s="15"/>
      <c r="X210" s="15"/>
      <c r="Y210" s="15"/>
      <c r="Z210" s="15"/>
      <c r="AA210" s="15"/>
      <c r="AB210" s="15"/>
      <c r="AC210" s="15"/>
      <c r="AD210" s="15"/>
      <c r="AE210" s="15"/>
      <c r="AT210" s="266" t="s">
        <v>214</v>
      </c>
      <c r="AU210" s="266" t="s">
        <v>87</v>
      </c>
      <c r="AV210" s="15" t="s">
        <v>87</v>
      </c>
      <c r="AW210" s="15" t="s">
        <v>41</v>
      </c>
      <c r="AX210" s="15" t="s">
        <v>80</v>
      </c>
      <c r="AY210" s="266" t="s">
        <v>201</v>
      </c>
    </row>
    <row r="211" s="15" customFormat="1">
      <c r="A211" s="15"/>
      <c r="B211" s="257"/>
      <c r="C211" s="258"/>
      <c r="D211" s="229" t="s">
        <v>214</v>
      </c>
      <c r="E211" s="259" t="s">
        <v>39</v>
      </c>
      <c r="F211" s="260" t="s">
        <v>368</v>
      </c>
      <c r="G211" s="258"/>
      <c r="H211" s="259" t="s">
        <v>39</v>
      </c>
      <c r="I211" s="261"/>
      <c r="J211" s="258"/>
      <c r="K211" s="258"/>
      <c r="L211" s="262"/>
      <c r="M211" s="263"/>
      <c r="N211" s="264"/>
      <c r="O211" s="264"/>
      <c r="P211" s="264"/>
      <c r="Q211" s="264"/>
      <c r="R211" s="264"/>
      <c r="S211" s="264"/>
      <c r="T211" s="265"/>
      <c r="U211" s="15"/>
      <c r="V211" s="15"/>
      <c r="W211" s="15"/>
      <c r="X211" s="15"/>
      <c r="Y211" s="15"/>
      <c r="Z211" s="15"/>
      <c r="AA211" s="15"/>
      <c r="AB211" s="15"/>
      <c r="AC211" s="15"/>
      <c r="AD211" s="15"/>
      <c r="AE211" s="15"/>
      <c r="AT211" s="266" t="s">
        <v>214</v>
      </c>
      <c r="AU211" s="266" t="s">
        <v>87</v>
      </c>
      <c r="AV211" s="15" t="s">
        <v>87</v>
      </c>
      <c r="AW211" s="15" t="s">
        <v>41</v>
      </c>
      <c r="AX211" s="15" t="s">
        <v>80</v>
      </c>
      <c r="AY211" s="266" t="s">
        <v>201</v>
      </c>
    </row>
    <row r="212" s="15" customFormat="1">
      <c r="A212" s="15"/>
      <c r="B212" s="257"/>
      <c r="C212" s="258"/>
      <c r="D212" s="229" t="s">
        <v>214</v>
      </c>
      <c r="E212" s="259" t="s">
        <v>39</v>
      </c>
      <c r="F212" s="260" t="s">
        <v>369</v>
      </c>
      <c r="G212" s="258"/>
      <c r="H212" s="259" t="s">
        <v>39</v>
      </c>
      <c r="I212" s="261"/>
      <c r="J212" s="258"/>
      <c r="K212" s="258"/>
      <c r="L212" s="262"/>
      <c r="M212" s="263"/>
      <c r="N212" s="264"/>
      <c r="O212" s="264"/>
      <c r="P212" s="264"/>
      <c r="Q212" s="264"/>
      <c r="R212" s="264"/>
      <c r="S212" s="264"/>
      <c r="T212" s="265"/>
      <c r="U212" s="15"/>
      <c r="V212" s="15"/>
      <c r="W212" s="15"/>
      <c r="X212" s="15"/>
      <c r="Y212" s="15"/>
      <c r="Z212" s="15"/>
      <c r="AA212" s="15"/>
      <c r="AB212" s="15"/>
      <c r="AC212" s="15"/>
      <c r="AD212" s="15"/>
      <c r="AE212" s="15"/>
      <c r="AT212" s="266" t="s">
        <v>214</v>
      </c>
      <c r="AU212" s="266" t="s">
        <v>87</v>
      </c>
      <c r="AV212" s="15" t="s">
        <v>87</v>
      </c>
      <c r="AW212" s="15" t="s">
        <v>41</v>
      </c>
      <c r="AX212" s="15" t="s">
        <v>80</v>
      </c>
      <c r="AY212" s="266" t="s">
        <v>201</v>
      </c>
    </row>
    <row r="213" s="13" customFormat="1">
      <c r="A213" s="13"/>
      <c r="B213" s="235"/>
      <c r="C213" s="236"/>
      <c r="D213" s="229" t="s">
        <v>214</v>
      </c>
      <c r="E213" s="237" t="s">
        <v>39</v>
      </c>
      <c r="F213" s="238" t="s">
        <v>370</v>
      </c>
      <c r="G213" s="236"/>
      <c r="H213" s="239">
        <v>4164.4830000000002</v>
      </c>
      <c r="I213" s="240"/>
      <c r="J213" s="236"/>
      <c r="K213" s="236"/>
      <c r="L213" s="241"/>
      <c r="M213" s="242"/>
      <c r="N213" s="243"/>
      <c r="O213" s="243"/>
      <c r="P213" s="243"/>
      <c r="Q213" s="243"/>
      <c r="R213" s="243"/>
      <c r="S213" s="243"/>
      <c r="T213" s="244"/>
      <c r="U213" s="13"/>
      <c r="V213" s="13"/>
      <c r="W213" s="13"/>
      <c r="X213" s="13"/>
      <c r="Y213" s="13"/>
      <c r="Z213" s="13"/>
      <c r="AA213" s="13"/>
      <c r="AB213" s="13"/>
      <c r="AC213" s="13"/>
      <c r="AD213" s="13"/>
      <c r="AE213" s="13"/>
      <c r="AT213" s="245" t="s">
        <v>214</v>
      </c>
      <c r="AU213" s="245" t="s">
        <v>87</v>
      </c>
      <c r="AV213" s="13" t="s">
        <v>89</v>
      </c>
      <c r="AW213" s="13" t="s">
        <v>41</v>
      </c>
      <c r="AX213" s="13" t="s">
        <v>80</v>
      </c>
      <c r="AY213" s="245" t="s">
        <v>201</v>
      </c>
    </row>
    <row r="214" s="16" customFormat="1">
      <c r="A214" s="16"/>
      <c r="B214" s="267"/>
      <c r="C214" s="268"/>
      <c r="D214" s="229" t="s">
        <v>214</v>
      </c>
      <c r="E214" s="269" t="s">
        <v>39</v>
      </c>
      <c r="F214" s="270" t="s">
        <v>371</v>
      </c>
      <c r="G214" s="268"/>
      <c r="H214" s="271">
        <v>4164.4830000000002</v>
      </c>
      <c r="I214" s="272"/>
      <c r="J214" s="268"/>
      <c r="K214" s="268"/>
      <c r="L214" s="273"/>
      <c r="M214" s="274"/>
      <c r="N214" s="275"/>
      <c r="O214" s="275"/>
      <c r="P214" s="275"/>
      <c r="Q214" s="275"/>
      <c r="R214" s="275"/>
      <c r="S214" s="275"/>
      <c r="T214" s="276"/>
      <c r="U214" s="16"/>
      <c r="V214" s="16"/>
      <c r="W214" s="16"/>
      <c r="X214" s="16"/>
      <c r="Y214" s="16"/>
      <c r="Z214" s="16"/>
      <c r="AA214" s="16"/>
      <c r="AB214" s="16"/>
      <c r="AC214" s="16"/>
      <c r="AD214" s="16"/>
      <c r="AE214" s="16"/>
      <c r="AT214" s="277" t="s">
        <v>214</v>
      </c>
      <c r="AU214" s="277" t="s">
        <v>87</v>
      </c>
      <c r="AV214" s="16" t="s">
        <v>222</v>
      </c>
      <c r="AW214" s="16" t="s">
        <v>41</v>
      </c>
      <c r="AX214" s="16" t="s">
        <v>80</v>
      </c>
      <c r="AY214" s="277" t="s">
        <v>201</v>
      </c>
    </row>
    <row r="215" s="15" customFormat="1">
      <c r="A215" s="15"/>
      <c r="B215" s="257"/>
      <c r="C215" s="258"/>
      <c r="D215" s="229" t="s">
        <v>214</v>
      </c>
      <c r="E215" s="259" t="s">
        <v>39</v>
      </c>
      <c r="F215" s="260" t="s">
        <v>372</v>
      </c>
      <c r="G215" s="258"/>
      <c r="H215" s="259" t="s">
        <v>39</v>
      </c>
      <c r="I215" s="261"/>
      <c r="J215" s="258"/>
      <c r="K215" s="258"/>
      <c r="L215" s="262"/>
      <c r="M215" s="263"/>
      <c r="N215" s="264"/>
      <c r="O215" s="264"/>
      <c r="P215" s="264"/>
      <c r="Q215" s="264"/>
      <c r="R215" s="264"/>
      <c r="S215" s="264"/>
      <c r="T215" s="265"/>
      <c r="U215" s="15"/>
      <c r="V215" s="15"/>
      <c r="W215" s="15"/>
      <c r="X215" s="15"/>
      <c r="Y215" s="15"/>
      <c r="Z215" s="15"/>
      <c r="AA215" s="15"/>
      <c r="AB215" s="15"/>
      <c r="AC215" s="15"/>
      <c r="AD215" s="15"/>
      <c r="AE215" s="15"/>
      <c r="AT215" s="266" t="s">
        <v>214</v>
      </c>
      <c r="AU215" s="266" t="s">
        <v>87</v>
      </c>
      <c r="AV215" s="15" t="s">
        <v>87</v>
      </c>
      <c r="AW215" s="15" t="s">
        <v>41</v>
      </c>
      <c r="AX215" s="15" t="s">
        <v>80</v>
      </c>
      <c r="AY215" s="266" t="s">
        <v>201</v>
      </c>
    </row>
    <row r="216" s="13" customFormat="1">
      <c r="A216" s="13"/>
      <c r="B216" s="235"/>
      <c r="C216" s="236"/>
      <c r="D216" s="229" t="s">
        <v>214</v>
      </c>
      <c r="E216" s="237" t="s">
        <v>39</v>
      </c>
      <c r="F216" s="238" t="s">
        <v>373</v>
      </c>
      <c r="G216" s="236"/>
      <c r="H216" s="239">
        <v>51</v>
      </c>
      <c r="I216" s="240"/>
      <c r="J216" s="236"/>
      <c r="K216" s="236"/>
      <c r="L216" s="241"/>
      <c r="M216" s="242"/>
      <c r="N216" s="243"/>
      <c r="O216" s="243"/>
      <c r="P216" s="243"/>
      <c r="Q216" s="243"/>
      <c r="R216" s="243"/>
      <c r="S216" s="243"/>
      <c r="T216" s="244"/>
      <c r="U216" s="13"/>
      <c r="V216" s="13"/>
      <c r="W216" s="13"/>
      <c r="X216" s="13"/>
      <c r="Y216" s="13"/>
      <c r="Z216" s="13"/>
      <c r="AA216" s="13"/>
      <c r="AB216" s="13"/>
      <c r="AC216" s="13"/>
      <c r="AD216" s="13"/>
      <c r="AE216" s="13"/>
      <c r="AT216" s="245" t="s">
        <v>214</v>
      </c>
      <c r="AU216" s="245" t="s">
        <v>87</v>
      </c>
      <c r="AV216" s="13" t="s">
        <v>89</v>
      </c>
      <c r="AW216" s="13" t="s">
        <v>41</v>
      </c>
      <c r="AX216" s="13" t="s">
        <v>80</v>
      </c>
      <c r="AY216" s="245" t="s">
        <v>201</v>
      </c>
    </row>
    <row r="217" s="13" customFormat="1">
      <c r="A217" s="13"/>
      <c r="B217" s="235"/>
      <c r="C217" s="236"/>
      <c r="D217" s="229" t="s">
        <v>214</v>
      </c>
      <c r="E217" s="237" t="s">
        <v>39</v>
      </c>
      <c r="F217" s="238" t="s">
        <v>374</v>
      </c>
      <c r="G217" s="236"/>
      <c r="H217" s="239">
        <v>424.80500000000001</v>
      </c>
      <c r="I217" s="240"/>
      <c r="J217" s="236"/>
      <c r="K217" s="236"/>
      <c r="L217" s="241"/>
      <c r="M217" s="242"/>
      <c r="N217" s="243"/>
      <c r="O217" s="243"/>
      <c r="P217" s="243"/>
      <c r="Q217" s="243"/>
      <c r="R217" s="243"/>
      <c r="S217" s="243"/>
      <c r="T217" s="244"/>
      <c r="U217" s="13"/>
      <c r="V217" s="13"/>
      <c r="W217" s="13"/>
      <c r="X217" s="13"/>
      <c r="Y217" s="13"/>
      <c r="Z217" s="13"/>
      <c r="AA217" s="13"/>
      <c r="AB217" s="13"/>
      <c r="AC217" s="13"/>
      <c r="AD217" s="13"/>
      <c r="AE217" s="13"/>
      <c r="AT217" s="245" t="s">
        <v>214</v>
      </c>
      <c r="AU217" s="245" t="s">
        <v>87</v>
      </c>
      <c r="AV217" s="13" t="s">
        <v>89</v>
      </c>
      <c r="AW217" s="13" t="s">
        <v>41</v>
      </c>
      <c r="AX217" s="13" t="s">
        <v>80</v>
      </c>
      <c r="AY217" s="245" t="s">
        <v>201</v>
      </c>
    </row>
    <row r="218" s="16" customFormat="1">
      <c r="A218" s="16"/>
      <c r="B218" s="267"/>
      <c r="C218" s="268"/>
      <c r="D218" s="229" t="s">
        <v>214</v>
      </c>
      <c r="E218" s="269" t="s">
        <v>39</v>
      </c>
      <c r="F218" s="270" t="s">
        <v>371</v>
      </c>
      <c r="G218" s="268"/>
      <c r="H218" s="271">
        <v>475.80500000000001</v>
      </c>
      <c r="I218" s="272"/>
      <c r="J218" s="268"/>
      <c r="K218" s="268"/>
      <c r="L218" s="273"/>
      <c r="M218" s="274"/>
      <c r="N218" s="275"/>
      <c r="O218" s="275"/>
      <c r="P218" s="275"/>
      <c r="Q218" s="275"/>
      <c r="R218" s="275"/>
      <c r="S218" s="275"/>
      <c r="T218" s="276"/>
      <c r="U218" s="16"/>
      <c r="V218" s="16"/>
      <c r="W218" s="16"/>
      <c r="X218" s="16"/>
      <c r="Y218" s="16"/>
      <c r="Z218" s="16"/>
      <c r="AA218" s="16"/>
      <c r="AB218" s="16"/>
      <c r="AC218" s="16"/>
      <c r="AD218" s="16"/>
      <c r="AE218" s="16"/>
      <c r="AT218" s="277" t="s">
        <v>214</v>
      </c>
      <c r="AU218" s="277" t="s">
        <v>87</v>
      </c>
      <c r="AV218" s="16" t="s">
        <v>222</v>
      </c>
      <c r="AW218" s="16" t="s">
        <v>41</v>
      </c>
      <c r="AX218" s="16" t="s">
        <v>80</v>
      </c>
      <c r="AY218" s="277" t="s">
        <v>201</v>
      </c>
    </row>
    <row r="219" s="14" customFormat="1">
      <c r="A219" s="14"/>
      <c r="B219" s="246"/>
      <c r="C219" s="247"/>
      <c r="D219" s="229" t="s">
        <v>214</v>
      </c>
      <c r="E219" s="248" t="s">
        <v>39</v>
      </c>
      <c r="F219" s="249" t="s">
        <v>216</v>
      </c>
      <c r="G219" s="247"/>
      <c r="H219" s="250">
        <v>4640.2879999999996</v>
      </c>
      <c r="I219" s="251"/>
      <c r="J219" s="247"/>
      <c r="K219" s="247"/>
      <c r="L219" s="252"/>
      <c r="M219" s="253"/>
      <c r="N219" s="254"/>
      <c r="O219" s="254"/>
      <c r="P219" s="254"/>
      <c r="Q219" s="254"/>
      <c r="R219" s="254"/>
      <c r="S219" s="254"/>
      <c r="T219" s="255"/>
      <c r="U219" s="14"/>
      <c r="V219" s="14"/>
      <c r="W219" s="14"/>
      <c r="X219" s="14"/>
      <c r="Y219" s="14"/>
      <c r="Z219" s="14"/>
      <c r="AA219" s="14"/>
      <c r="AB219" s="14"/>
      <c r="AC219" s="14"/>
      <c r="AD219" s="14"/>
      <c r="AE219" s="14"/>
      <c r="AT219" s="256" t="s">
        <v>214</v>
      </c>
      <c r="AU219" s="256" t="s">
        <v>87</v>
      </c>
      <c r="AV219" s="14" t="s">
        <v>208</v>
      </c>
      <c r="AW219" s="14" t="s">
        <v>41</v>
      </c>
      <c r="AX219" s="14" t="s">
        <v>87</v>
      </c>
      <c r="AY219" s="256" t="s">
        <v>201</v>
      </c>
    </row>
    <row r="220" s="2" customFormat="1" ht="55.5" customHeight="1">
      <c r="A220" s="40"/>
      <c r="B220" s="41"/>
      <c r="C220" s="216" t="s">
        <v>375</v>
      </c>
      <c r="D220" s="216" t="s">
        <v>204</v>
      </c>
      <c r="E220" s="217" t="s">
        <v>376</v>
      </c>
      <c r="F220" s="218" t="s">
        <v>377</v>
      </c>
      <c r="G220" s="219" t="s">
        <v>159</v>
      </c>
      <c r="H220" s="220">
        <v>2221.6370000000002</v>
      </c>
      <c r="I220" s="221"/>
      <c r="J220" s="222">
        <f>ROUND(I220*H220,2)</f>
        <v>0</v>
      </c>
      <c r="K220" s="218" t="s">
        <v>207</v>
      </c>
      <c r="L220" s="46"/>
      <c r="M220" s="223" t="s">
        <v>39</v>
      </c>
      <c r="N220" s="224" t="s">
        <v>53</v>
      </c>
      <c r="O220" s="87"/>
      <c r="P220" s="225">
        <f>O220*H220</f>
        <v>0</v>
      </c>
      <c r="Q220" s="225">
        <v>0</v>
      </c>
      <c r="R220" s="225">
        <f>Q220*H220</f>
        <v>0</v>
      </c>
      <c r="S220" s="225">
        <v>0</v>
      </c>
      <c r="T220" s="226">
        <f>S220*H220</f>
        <v>0</v>
      </c>
      <c r="U220" s="40"/>
      <c r="V220" s="40"/>
      <c r="W220" s="40"/>
      <c r="X220" s="40"/>
      <c r="Y220" s="40"/>
      <c r="Z220" s="40"/>
      <c r="AA220" s="40"/>
      <c r="AB220" s="40"/>
      <c r="AC220" s="40"/>
      <c r="AD220" s="40"/>
      <c r="AE220" s="40"/>
      <c r="AR220" s="227" t="s">
        <v>356</v>
      </c>
      <c r="AT220" s="227" t="s">
        <v>204</v>
      </c>
      <c r="AU220" s="227" t="s">
        <v>87</v>
      </c>
      <c r="AY220" s="18" t="s">
        <v>201</v>
      </c>
      <c r="BE220" s="228">
        <f>IF(N220="základní",J220,0)</f>
        <v>0</v>
      </c>
      <c r="BF220" s="228">
        <f>IF(N220="snížená",J220,0)</f>
        <v>0</v>
      </c>
      <c r="BG220" s="228">
        <f>IF(N220="zákl. přenesená",J220,0)</f>
        <v>0</v>
      </c>
      <c r="BH220" s="228">
        <f>IF(N220="sníž. přenesená",J220,0)</f>
        <v>0</v>
      </c>
      <c r="BI220" s="228">
        <f>IF(N220="nulová",J220,0)</f>
        <v>0</v>
      </c>
      <c r="BJ220" s="18" t="s">
        <v>208</v>
      </c>
      <c r="BK220" s="228">
        <f>ROUND(I220*H220,2)</f>
        <v>0</v>
      </c>
      <c r="BL220" s="18" t="s">
        <v>356</v>
      </c>
      <c r="BM220" s="227" t="s">
        <v>378</v>
      </c>
    </row>
    <row r="221" s="2" customFormat="1">
      <c r="A221" s="40"/>
      <c r="B221" s="41"/>
      <c r="C221" s="42"/>
      <c r="D221" s="229" t="s">
        <v>210</v>
      </c>
      <c r="E221" s="42"/>
      <c r="F221" s="230" t="s">
        <v>379</v>
      </c>
      <c r="G221" s="42"/>
      <c r="H221" s="42"/>
      <c r="I221" s="231"/>
      <c r="J221" s="42"/>
      <c r="K221" s="42"/>
      <c r="L221" s="46"/>
      <c r="M221" s="232"/>
      <c r="N221" s="233"/>
      <c r="O221" s="87"/>
      <c r="P221" s="87"/>
      <c r="Q221" s="87"/>
      <c r="R221" s="87"/>
      <c r="S221" s="87"/>
      <c r="T221" s="88"/>
      <c r="U221" s="40"/>
      <c r="V221" s="40"/>
      <c r="W221" s="40"/>
      <c r="X221" s="40"/>
      <c r="Y221" s="40"/>
      <c r="Z221" s="40"/>
      <c r="AA221" s="40"/>
      <c r="AB221" s="40"/>
      <c r="AC221" s="40"/>
      <c r="AD221" s="40"/>
      <c r="AE221" s="40"/>
      <c r="AT221" s="18" t="s">
        <v>210</v>
      </c>
      <c r="AU221" s="18" t="s">
        <v>87</v>
      </c>
    </row>
    <row r="222" s="2" customFormat="1">
      <c r="A222" s="40"/>
      <c r="B222" s="41"/>
      <c r="C222" s="42"/>
      <c r="D222" s="229" t="s">
        <v>212</v>
      </c>
      <c r="E222" s="42"/>
      <c r="F222" s="234" t="s">
        <v>359</v>
      </c>
      <c r="G222" s="42"/>
      <c r="H222" s="42"/>
      <c r="I222" s="231"/>
      <c r="J222" s="42"/>
      <c r="K222" s="42"/>
      <c r="L222" s="46"/>
      <c r="M222" s="232"/>
      <c r="N222" s="233"/>
      <c r="O222" s="87"/>
      <c r="P222" s="87"/>
      <c r="Q222" s="87"/>
      <c r="R222" s="87"/>
      <c r="S222" s="87"/>
      <c r="T222" s="88"/>
      <c r="U222" s="40"/>
      <c r="V222" s="40"/>
      <c r="W222" s="40"/>
      <c r="X222" s="40"/>
      <c r="Y222" s="40"/>
      <c r="Z222" s="40"/>
      <c r="AA222" s="40"/>
      <c r="AB222" s="40"/>
      <c r="AC222" s="40"/>
      <c r="AD222" s="40"/>
      <c r="AE222" s="40"/>
      <c r="AT222" s="18" t="s">
        <v>212</v>
      </c>
      <c r="AU222" s="18" t="s">
        <v>87</v>
      </c>
    </row>
    <row r="223" s="15" customFormat="1">
      <c r="A223" s="15"/>
      <c r="B223" s="257"/>
      <c r="C223" s="258"/>
      <c r="D223" s="229" t="s">
        <v>214</v>
      </c>
      <c r="E223" s="259" t="s">
        <v>39</v>
      </c>
      <c r="F223" s="260" t="s">
        <v>380</v>
      </c>
      <c r="G223" s="258"/>
      <c r="H223" s="259" t="s">
        <v>39</v>
      </c>
      <c r="I223" s="261"/>
      <c r="J223" s="258"/>
      <c r="K223" s="258"/>
      <c r="L223" s="262"/>
      <c r="M223" s="263"/>
      <c r="N223" s="264"/>
      <c r="O223" s="264"/>
      <c r="P223" s="264"/>
      <c r="Q223" s="264"/>
      <c r="R223" s="264"/>
      <c r="S223" s="264"/>
      <c r="T223" s="265"/>
      <c r="U223" s="15"/>
      <c r="V223" s="15"/>
      <c r="W223" s="15"/>
      <c r="X223" s="15"/>
      <c r="Y223" s="15"/>
      <c r="Z223" s="15"/>
      <c r="AA223" s="15"/>
      <c r="AB223" s="15"/>
      <c r="AC223" s="15"/>
      <c r="AD223" s="15"/>
      <c r="AE223" s="15"/>
      <c r="AT223" s="266" t="s">
        <v>214</v>
      </c>
      <c r="AU223" s="266" t="s">
        <v>87</v>
      </c>
      <c r="AV223" s="15" t="s">
        <v>87</v>
      </c>
      <c r="AW223" s="15" t="s">
        <v>41</v>
      </c>
      <c r="AX223" s="15" t="s">
        <v>80</v>
      </c>
      <c r="AY223" s="266" t="s">
        <v>201</v>
      </c>
    </row>
    <row r="224" s="13" customFormat="1">
      <c r="A224" s="13"/>
      <c r="B224" s="235"/>
      <c r="C224" s="236"/>
      <c r="D224" s="229" t="s">
        <v>214</v>
      </c>
      <c r="E224" s="237" t="s">
        <v>39</v>
      </c>
      <c r="F224" s="238" t="s">
        <v>162</v>
      </c>
      <c r="G224" s="236"/>
      <c r="H224" s="239">
        <v>2109.1889999999999</v>
      </c>
      <c r="I224" s="240"/>
      <c r="J224" s="236"/>
      <c r="K224" s="236"/>
      <c r="L224" s="241"/>
      <c r="M224" s="242"/>
      <c r="N224" s="243"/>
      <c r="O224" s="243"/>
      <c r="P224" s="243"/>
      <c r="Q224" s="243"/>
      <c r="R224" s="243"/>
      <c r="S224" s="243"/>
      <c r="T224" s="244"/>
      <c r="U224" s="13"/>
      <c r="V224" s="13"/>
      <c r="W224" s="13"/>
      <c r="X224" s="13"/>
      <c r="Y224" s="13"/>
      <c r="Z224" s="13"/>
      <c r="AA224" s="13"/>
      <c r="AB224" s="13"/>
      <c r="AC224" s="13"/>
      <c r="AD224" s="13"/>
      <c r="AE224" s="13"/>
      <c r="AT224" s="245" t="s">
        <v>214</v>
      </c>
      <c r="AU224" s="245" t="s">
        <v>87</v>
      </c>
      <c r="AV224" s="13" t="s">
        <v>89</v>
      </c>
      <c r="AW224" s="13" t="s">
        <v>41</v>
      </c>
      <c r="AX224" s="13" t="s">
        <v>80</v>
      </c>
      <c r="AY224" s="245" t="s">
        <v>201</v>
      </c>
    </row>
    <row r="225" s="13" customFormat="1">
      <c r="A225" s="13"/>
      <c r="B225" s="235"/>
      <c r="C225" s="236"/>
      <c r="D225" s="229" t="s">
        <v>214</v>
      </c>
      <c r="E225" s="237" t="s">
        <v>39</v>
      </c>
      <c r="F225" s="238" t="s">
        <v>157</v>
      </c>
      <c r="G225" s="236"/>
      <c r="H225" s="239">
        <v>112.44799999999999</v>
      </c>
      <c r="I225" s="240"/>
      <c r="J225" s="236"/>
      <c r="K225" s="236"/>
      <c r="L225" s="241"/>
      <c r="M225" s="242"/>
      <c r="N225" s="243"/>
      <c r="O225" s="243"/>
      <c r="P225" s="243"/>
      <c r="Q225" s="243"/>
      <c r="R225" s="243"/>
      <c r="S225" s="243"/>
      <c r="T225" s="244"/>
      <c r="U225" s="13"/>
      <c r="V225" s="13"/>
      <c r="W225" s="13"/>
      <c r="X225" s="13"/>
      <c r="Y225" s="13"/>
      <c r="Z225" s="13"/>
      <c r="AA225" s="13"/>
      <c r="AB225" s="13"/>
      <c r="AC225" s="13"/>
      <c r="AD225" s="13"/>
      <c r="AE225" s="13"/>
      <c r="AT225" s="245" t="s">
        <v>214</v>
      </c>
      <c r="AU225" s="245" t="s">
        <v>87</v>
      </c>
      <c r="AV225" s="13" t="s">
        <v>89</v>
      </c>
      <c r="AW225" s="13" t="s">
        <v>41</v>
      </c>
      <c r="AX225" s="13" t="s">
        <v>80</v>
      </c>
      <c r="AY225" s="245" t="s">
        <v>201</v>
      </c>
    </row>
    <row r="226" s="14" customFormat="1">
      <c r="A226" s="14"/>
      <c r="B226" s="246"/>
      <c r="C226" s="247"/>
      <c r="D226" s="229" t="s">
        <v>214</v>
      </c>
      <c r="E226" s="248" t="s">
        <v>39</v>
      </c>
      <c r="F226" s="249" t="s">
        <v>216</v>
      </c>
      <c r="G226" s="247"/>
      <c r="H226" s="250">
        <v>2221.6370000000002</v>
      </c>
      <c r="I226" s="251"/>
      <c r="J226" s="247"/>
      <c r="K226" s="247"/>
      <c r="L226" s="252"/>
      <c r="M226" s="253"/>
      <c r="N226" s="254"/>
      <c r="O226" s="254"/>
      <c r="P226" s="254"/>
      <c r="Q226" s="254"/>
      <c r="R226" s="254"/>
      <c r="S226" s="254"/>
      <c r="T226" s="255"/>
      <c r="U226" s="14"/>
      <c r="V226" s="14"/>
      <c r="W226" s="14"/>
      <c r="X226" s="14"/>
      <c r="Y226" s="14"/>
      <c r="Z226" s="14"/>
      <c r="AA226" s="14"/>
      <c r="AB226" s="14"/>
      <c r="AC226" s="14"/>
      <c r="AD226" s="14"/>
      <c r="AE226" s="14"/>
      <c r="AT226" s="256" t="s">
        <v>214</v>
      </c>
      <c r="AU226" s="256" t="s">
        <v>87</v>
      </c>
      <c r="AV226" s="14" t="s">
        <v>208</v>
      </c>
      <c r="AW226" s="14" t="s">
        <v>41</v>
      </c>
      <c r="AX226" s="14" t="s">
        <v>87</v>
      </c>
      <c r="AY226" s="256" t="s">
        <v>201</v>
      </c>
    </row>
    <row r="227" s="2" customFormat="1" ht="66.75" customHeight="1">
      <c r="A227" s="40"/>
      <c r="B227" s="41"/>
      <c r="C227" s="216" t="s">
        <v>381</v>
      </c>
      <c r="D227" s="216" t="s">
        <v>204</v>
      </c>
      <c r="E227" s="217" t="s">
        <v>382</v>
      </c>
      <c r="F227" s="218" t="s">
        <v>383</v>
      </c>
      <c r="G227" s="219" t="s">
        <v>159</v>
      </c>
      <c r="H227" s="220">
        <v>159.84</v>
      </c>
      <c r="I227" s="221"/>
      <c r="J227" s="222">
        <f>ROUND(I227*H227,2)</f>
        <v>0</v>
      </c>
      <c r="K227" s="218" t="s">
        <v>207</v>
      </c>
      <c r="L227" s="46"/>
      <c r="M227" s="223" t="s">
        <v>39</v>
      </c>
      <c r="N227" s="224" t="s">
        <v>53</v>
      </c>
      <c r="O227" s="87"/>
      <c r="P227" s="225">
        <f>O227*H227</f>
        <v>0</v>
      </c>
      <c r="Q227" s="225">
        <v>0</v>
      </c>
      <c r="R227" s="225">
        <f>Q227*H227</f>
        <v>0</v>
      </c>
      <c r="S227" s="225">
        <v>0</v>
      </c>
      <c r="T227" s="226">
        <f>S227*H227</f>
        <v>0</v>
      </c>
      <c r="U227" s="40"/>
      <c r="V227" s="40"/>
      <c r="W227" s="40"/>
      <c r="X227" s="40"/>
      <c r="Y227" s="40"/>
      <c r="Z227" s="40"/>
      <c r="AA227" s="40"/>
      <c r="AB227" s="40"/>
      <c r="AC227" s="40"/>
      <c r="AD227" s="40"/>
      <c r="AE227" s="40"/>
      <c r="AR227" s="227" t="s">
        <v>356</v>
      </c>
      <c r="AT227" s="227" t="s">
        <v>204</v>
      </c>
      <c r="AU227" s="227" t="s">
        <v>87</v>
      </c>
      <c r="AY227" s="18" t="s">
        <v>201</v>
      </c>
      <c r="BE227" s="228">
        <f>IF(N227="základní",J227,0)</f>
        <v>0</v>
      </c>
      <c r="BF227" s="228">
        <f>IF(N227="snížená",J227,0)</f>
        <v>0</v>
      </c>
      <c r="BG227" s="228">
        <f>IF(N227="zákl. přenesená",J227,0)</f>
        <v>0</v>
      </c>
      <c r="BH227" s="228">
        <f>IF(N227="sníž. přenesená",J227,0)</f>
        <v>0</v>
      </c>
      <c r="BI227" s="228">
        <f>IF(N227="nulová",J227,0)</f>
        <v>0</v>
      </c>
      <c r="BJ227" s="18" t="s">
        <v>208</v>
      </c>
      <c r="BK227" s="228">
        <f>ROUND(I227*H227,2)</f>
        <v>0</v>
      </c>
      <c r="BL227" s="18" t="s">
        <v>356</v>
      </c>
      <c r="BM227" s="227" t="s">
        <v>384</v>
      </c>
    </row>
    <row r="228" s="2" customFormat="1">
      <c r="A228" s="40"/>
      <c r="B228" s="41"/>
      <c r="C228" s="42"/>
      <c r="D228" s="229" t="s">
        <v>210</v>
      </c>
      <c r="E228" s="42"/>
      <c r="F228" s="230" t="s">
        <v>385</v>
      </c>
      <c r="G228" s="42"/>
      <c r="H228" s="42"/>
      <c r="I228" s="231"/>
      <c r="J228" s="42"/>
      <c r="K228" s="42"/>
      <c r="L228" s="46"/>
      <c r="M228" s="232"/>
      <c r="N228" s="233"/>
      <c r="O228" s="87"/>
      <c r="P228" s="87"/>
      <c r="Q228" s="87"/>
      <c r="R228" s="87"/>
      <c r="S228" s="87"/>
      <c r="T228" s="88"/>
      <c r="U228" s="40"/>
      <c r="V228" s="40"/>
      <c r="W228" s="40"/>
      <c r="X228" s="40"/>
      <c r="Y228" s="40"/>
      <c r="Z228" s="40"/>
      <c r="AA228" s="40"/>
      <c r="AB228" s="40"/>
      <c r="AC228" s="40"/>
      <c r="AD228" s="40"/>
      <c r="AE228" s="40"/>
      <c r="AT228" s="18" t="s">
        <v>210</v>
      </c>
      <c r="AU228" s="18" t="s">
        <v>87</v>
      </c>
    </row>
    <row r="229" s="2" customFormat="1">
      <c r="A229" s="40"/>
      <c r="B229" s="41"/>
      <c r="C229" s="42"/>
      <c r="D229" s="229" t="s">
        <v>212</v>
      </c>
      <c r="E229" s="42"/>
      <c r="F229" s="234" t="s">
        <v>359</v>
      </c>
      <c r="G229" s="42"/>
      <c r="H229" s="42"/>
      <c r="I229" s="231"/>
      <c r="J229" s="42"/>
      <c r="K229" s="42"/>
      <c r="L229" s="46"/>
      <c r="M229" s="232"/>
      <c r="N229" s="233"/>
      <c r="O229" s="87"/>
      <c r="P229" s="87"/>
      <c r="Q229" s="87"/>
      <c r="R229" s="87"/>
      <c r="S229" s="87"/>
      <c r="T229" s="88"/>
      <c r="U229" s="40"/>
      <c r="V229" s="40"/>
      <c r="W229" s="40"/>
      <c r="X229" s="40"/>
      <c r="Y229" s="40"/>
      <c r="Z229" s="40"/>
      <c r="AA229" s="40"/>
      <c r="AB229" s="40"/>
      <c r="AC229" s="40"/>
      <c r="AD229" s="40"/>
      <c r="AE229" s="40"/>
      <c r="AT229" s="18" t="s">
        <v>212</v>
      </c>
      <c r="AU229" s="18" t="s">
        <v>87</v>
      </c>
    </row>
    <row r="230" s="15" customFormat="1">
      <c r="A230" s="15"/>
      <c r="B230" s="257"/>
      <c r="C230" s="258"/>
      <c r="D230" s="229" t="s">
        <v>214</v>
      </c>
      <c r="E230" s="259" t="s">
        <v>39</v>
      </c>
      <c r="F230" s="260" t="s">
        <v>386</v>
      </c>
      <c r="G230" s="258"/>
      <c r="H230" s="259" t="s">
        <v>39</v>
      </c>
      <c r="I230" s="261"/>
      <c r="J230" s="258"/>
      <c r="K230" s="258"/>
      <c r="L230" s="262"/>
      <c r="M230" s="263"/>
      <c r="N230" s="264"/>
      <c r="O230" s="264"/>
      <c r="P230" s="264"/>
      <c r="Q230" s="264"/>
      <c r="R230" s="264"/>
      <c r="S230" s="264"/>
      <c r="T230" s="265"/>
      <c r="U230" s="15"/>
      <c r="V230" s="15"/>
      <c r="W230" s="15"/>
      <c r="X230" s="15"/>
      <c r="Y230" s="15"/>
      <c r="Z230" s="15"/>
      <c r="AA230" s="15"/>
      <c r="AB230" s="15"/>
      <c r="AC230" s="15"/>
      <c r="AD230" s="15"/>
      <c r="AE230" s="15"/>
      <c r="AT230" s="266" t="s">
        <v>214</v>
      </c>
      <c r="AU230" s="266" t="s">
        <v>87</v>
      </c>
      <c r="AV230" s="15" t="s">
        <v>87</v>
      </c>
      <c r="AW230" s="15" t="s">
        <v>41</v>
      </c>
      <c r="AX230" s="15" t="s">
        <v>80</v>
      </c>
      <c r="AY230" s="266" t="s">
        <v>201</v>
      </c>
    </row>
    <row r="231" s="15" customFormat="1">
      <c r="A231" s="15"/>
      <c r="B231" s="257"/>
      <c r="C231" s="258"/>
      <c r="D231" s="229" t="s">
        <v>214</v>
      </c>
      <c r="E231" s="259" t="s">
        <v>39</v>
      </c>
      <c r="F231" s="260" t="s">
        <v>387</v>
      </c>
      <c r="G231" s="258"/>
      <c r="H231" s="259" t="s">
        <v>39</v>
      </c>
      <c r="I231" s="261"/>
      <c r="J231" s="258"/>
      <c r="K231" s="258"/>
      <c r="L231" s="262"/>
      <c r="M231" s="263"/>
      <c r="N231" s="264"/>
      <c r="O231" s="264"/>
      <c r="P231" s="264"/>
      <c r="Q231" s="264"/>
      <c r="R231" s="264"/>
      <c r="S231" s="264"/>
      <c r="T231" s="265"/>
      <c r="U231" s="15"/>
      <c r="V231" s="15"/>
      <c r="W231" s="15"/>
      <c r="X231" s="15"/>
      <c r="Y231" s="15"/>
      <c r="Z231" s="15"/>
      <c r="AA231" s="15"/>
      <c r="AB231" s="15"/>
      <c r="AC231" s="15"/>
      <c r="AD231" s="15"/>
      <c r="AE231" s="15"/>
      <c r="AT231" s="266" t="s">
        <v>214</v>
      </c>
      <c r="AU231" s="266" t="s">
        <v>87</v>
      </c>
      <c r="AV231" s="15" t="s">
        <v>87</v>
      </c>
      <c r="AW231" s="15" t="s">
        <v>41</v>
      </c>
      <c r="AX231" s="15" t="s">
        <v>80</v>
      </c>
      <c r="AY231" s="266" t="s">
        <v>201</v>
      </c>
    </row>
    <row r="232" s="13" customFormat="1">
      <c r="A232" s="13"/>
      <c r="B232" s="235"/>
      <c r="C232" s="236"/>
      <c r="D232" s="229" t="s">
        <v>214</v>
      </c>
      <c r="E232" s="237" t="s">
        <v>39</v>
      </c>
      <c r="F232" s="238" t="s">
        <v>388</v>
      </c>
      <c r="G232" s="236"/>
      <c r="H232" s="239">
        <v>159.84</v>
      </c>
      <c r="I232" s="240"/>
      <c r="J232" s="236"/>
      <c r="K232" s="236"/>
      <c r="L232" s="241"/>
      <c r="M232" s="242"/>
      <c r="N232" s="243"/>
      <c r="O232" s="243"/>
      <c r="P232" s="243"/>
      <c r="Q232" s="243"/>
      <c r="R232" s="243"/>
      <c r="S232" s="243"/>
      <c r="T232" s="244"/>
      <c r="U232" s="13"/>
      <c r="V232" s="13"/>
      <c r="W232" s="13"/>
      <c r="X232" s="13"/>
      <c r="Y232" s="13"/>
      <c r="Z232" s="13"/>
      <c r="AA232" s="13"/>
      <c r="AB232" s="13"/>
      <c r="AC232" s="13"/>
      <c r="AD232" s="13"/>
      <c r="AE232" s="13"/>
      <c r="AT232" s="245" t="s">
        <v>214</v>
      </c>
      <c r="AU232" s="245" t="s">
        <v>87</v>
      </c>
      <c r="AV232" s="13" t="s">
        <v>89</v>
      </c>
      <c r="AW232" s="13" t="s">
        <v>41</v>
      </c>
      <c r="AX232" s="13" t="s">
        <v>80</v>
      </c>
      <c r="AY232" s="245" t="s">
        <v>201</v>
      </c>
    </row>
    <row r="233" s="15" customFormat="1">
      <c r="A233" s="15"/>
      <c r="B233" s="257"/>
      <c r="C233" s="258"/>
      <c r="D233" s="229" t="s">
        <v>214</v>
      </c>
      <c r="E233" s="259" t="s">
        <v>39</v>
      </c>
      <c r="F233" s="260" t="s">
        <v>389</v>
      </c>
      <c r="G233" s="258"/>
      <c r="H233" s="259" t="s">
        <v>39</v>
      </c>
      <c r="I233" s="261"/>
      <c r="J233" s="258"/>
      <c r="K233" s="258"/>
      <c r="L233" s="262"/>
      <c r="M233" s="263"/>
      <c r="N233" s="264"/>
      <c r="O233" s="264"/>
      <c r="P233" s="264"/>
      <c r="Q233" s="264"/>
      <c r="R233" s="264"/>
      <c r="S233" s="264"/>
      <c r="T233" s="265"/>
      <c r="U233" s="15"/>
      <c r="V233" s="15"/>
      <c r="W233" s="15"/>
      <c r="X233" s="15"/>
      <c r="Y233" s="15"/>
      <c r="Z233" s="15"/>
      <c r="AA233" s="15"/>
      <c r="AB233" s="15"/>
      <c r="AC233" s="15"/>
      <c r="AD233" s="15"/>
      <c r="AE233" s="15"/>
      <c r="AT233" s="266" t="s">
        <v>214</v>
      </c>
      <c r="AU233" s="266" t="s">
        <v>87</v>
      </c>
      <c r="AV233" s="15" t="s">
        <v>87</v>
      </c>
      <c r="AW233" s="15" t="s">
        <v>41</v>
      </c>
      <c r="AX233" s="15" t="s">
        <v>80</v>
      </c>
      <c r="AY233" s="266" t="s">
        <v>201</v>
      </c>
    </row>
    <row r="234" s="2" customFormat="1" ht="66.75" customHeight="1">
      <c r="A234" s="40"/>
      <c r="B234" s="41"/>
      <c r="C234" s="216" t="s">
        <v>390</v>
      </c>
      <c r="D234" s="216" t="s">
        <v>204</v>
      </c>
      <c r="E234" s="217" t="s">
        <v>391</v>
      </c>
      <c r="F234" s="218" t="s">
        <v>392</v>
      </c>
      <c r="G234" s="219" t="s">
        <v>159</v>
      </c>
      <c r="H234" s="220">
        <v>60.466000000000001</v>
      </c>
      <c r="I234" s="221"/>
      <c r="J234" s="222">
        <f>ROUND(I234*H234,2)</f>
        <v>0</v>
      </c>
      <c r="K234" s="218" t="s">
        <v>207</v>
      </c>
      <c r="L234" s="46"/>
      <c r="M234" s="223" t="s">
        <v>39</v>
      </c>
      <c r="N234" s="224" t="s">
        <v>53</v>
      </c>
      <c r="O234" s="87"/>
      <c r="P234" s="225">
        <f>O234*H234</f>
        <v>0</v>
      </c>
      <c r="Q234" s="225">
        <v>0</v>
      </c>
      <c r="R234" s="225">
        <f>Q234*H234</f>
        <v>0</v>
      </c>
      <c r="S234" s="225">
        <v>0</v>
      </c>
      <c r="T234" s="226">
        <f>S234*H234</f>
        <v>0</v>
      </c>
      <c r="U234" s="40"/>
      <c r="V234" s="40"/>
      <c r="W234" s="40"/>
      <c r="X234" s="40"/>
      <c r="Y234" s="40"/>
      <c r="Z234" s="40"/>
      <c r="AA234" s="40"/>
      <c r="AB234" s="40"/>
      <c r="AC234" s="40"/>
      <c r="AD234" s="40"/>
      <c r="AE234" s="40"/>
      <c r="AR234" s="227" t="s">
        <v>356</v>
      </c>
      <c r="AT234" s="227" t="s">
        <v>204</v>
      </c>
      <c r="AU234" s="227" t="s">
        <v>87</v>
      </c>
      <c r="AY234" s="18" t="s">
        <v>201</v>
      </c>
      <c r="BE234" s="228">
        <f>IF(N234="základní",J234,0)</f>
        <v>0</v>
      </c>
      <c r="BF234" s="228">
        <f>IF(N234="snížená",J234,0)</f>
        <v>0</v>
      </c>
      <c r="BG234" s="228">
        <f>IF(N234="zákl. přenesená",J234,0)</f>
        <v>0</v>
      </c>
      <c r="BH234" s="228">
        <f>IF(N234="sníž. přenesená",J234,0)</f>
        <v>0</v>
      </c>
      <c r="BI234" s="228">
        <f>IF(N234="nulová",J234,0)</f>
        <v>0</v>
      </c>
      <c r="BJ234" s="18" t="s">
        <v>208</v>
      </c>
      <c r="BK234" s="228">
        <f>ROUND(I234*H234,2)</f>
        <v>0</v>
      </c>
      <c r="BL234" s="18" t="s">
        <v>356</v>
      </c>
      <c r="BM234" s="227" t="s">
        <v>393</v>
      </c>
    </row>
    <row r="235" s="2" customFormat="1">
      <c r="A235" s="40"/>
      <c r="B235" s="41"/>
      <c r="C235" s="42"/>
      <c r="D235" s="229" t="s">
        <v>210</v>
      </c>
      <c r="E235" s="42"/>
      <c r="F235" s="230" t="s">
        <v>394</v>
      </c>
      <c r="G235" s="42"/>
      <c r="H235" s="42"/>
      <c r="I235" s="231"/>
      <c r="J235" s="42"/>
      <c r="K235" s="42"/>
      <c r="L235" s="46"/>
      <c r="M235" s="232"/>
      <c r="N235" s="233"/>
      <c r="O235" s="87"/>
      <c r="P235" s="87"/>
      <c r="Q235" s="87"/>
      <c r="R235" s="87"/>
      <c r="S235" s="87"/>
      <c r="T235" s="88"/>
      <c r="U235" s="40"/>
      <c r="V235" s="40"/>
      <c r="W235" s="40"/>
      <c r="X235" s="40"/>
      <c r="Y235" s="40"/>
      <c r="Z235" s="40"/>
      <c r="AA235" s="40"/>
      <c r="AB235" s="40"/>
      <c r="AC235" s="40"/>
      <c r="AD235" s="40"/>
      <c r="AE235" s="40"/>
      <c r="AT235" s="18" t="s">
        <v>210</v>
      </c>
      <c r="AU235" s="18" t="s">
        <v>87</v>
      </c>
    </row>
    <row r="236" s="2" customFormat="1">
      <c r="A236" s="40"/>
      <c r="B236" s="41"/>
      <c r="C236" s="42"/>
      <c r="D236" s="229" t="s">
        <v>212</v>
      </c>
      <c r="E236" s="42"/>
      <c r="F236" s="234" t="s">
        <v>359</v>
      </c>
      <c r="G236" s="42"/>
      <c r="H236" s="42"/>
      <c r="I236" s="231"/>
      <c r="J236" s="42"/>
      <c r="K236" s="42"/>
      <c r="L236" s="46"/>
      <c r="M236" s="232"/>
      <c r="N236" s="233"/>
      <c r="O236" s="87"/>
      <c r="P236" s="87"/>
      <c r="Q236" s="87"/>
      <c r="R236" s="87"/>
      <c r="S236" s="87"/>
      <c r="T236" s="88"/>
      <c r="U236" s="40"/>
      <c r="V236" s="40"/>
      <c r="W236" s="40"/>
      <c r="X236" s="40"/>
      <c r="Y236" s="40"/>
      <c r="Z236" s="40"/>
      <c r="AA236" s="40"/>
      <c r="AB236" s="40"/>
      <c r="AC236" s="40"/>
      <c r="AD236" s="40"/>
      <c r="AE236" s="40"/>
      <c r="AT236" s="18" t="s">
        <v>212</v>
      </c>
      <c r="AU236" s="18" t="s">
        <v>87</v>
      </c>
    </row>
    <row r="237" s="15" customFormat="1">
      <c r="A237" s="15"/>
      <c r="B237" s="257"/>
      <c r="C237" s="258"/>
      <c r="D237" s="229" t="s">
        <v>214</v>
      </c>
      <c r="E237" s="259" t="s">
        <v>39</v>
      </c>
      <c r="F237" s="260" t="s">
        <v>395</v>
      </c>
      <c r="G237" s="258"/>
      <c r="H237" s="259" t="s">
        <v>39</v>
      </c>
      <c r="I237" s="261"/>
      <c r="J237" s="258"/>
      <c r="K237" s="258"/>
      <c r="L237" s="262"/>
      <c r="M237" s="263"/>
      <c r="N237" s="264"/>
      <c r="O237" s="264"/>
      <c r="P237" s="264"/>
      <c r="Q237" s="264"/>
      <c r="R237" s="264"/>
      <c r="S237" s="264"/>
      <c r="T237" s="265"/>
      <c r="U237" s="15"/>
      <c r="V237" s="15"/>
      <c r="W237" s="15"/>
      <c r="X237" s="15"/>
      <c r="Y237" s="15"/>
      <c r="Z237" s="15"/>
      <c r="AA237" s="15"/>
      <c r="AB237" s="15"/>
      <c r="AC237" s="15"/>
      <c r="AD237" s="15"/>
      <c r="AE237" s="15"/>
      <c r="AT237" s="266" t="s">
        <v>214</v>
      </c>
      <c r="AU237" s="266" t="s">
        <v>87</v>
      </c>
      <c r="AV237" s="15" t="s">
        <v>87</v>
      </c>
      <c r="AW237" s="15" t="s">
        <v>41</v>
      </c>
      <c r="AX237" s="15" t="s">
        <v>80</v>
      </c>
      <c r="AY237" s="266" t="s">
        <v>201</v>
      </c>
    </row>
    <row r="238" s="13" customFormat="1">
      <c r="A238" s="13"/>
      <c r="B238" s="235"/>
      <c r="C238" s="236"/>
      <c r="D238" s="229" t="s">
        <v>214</v>
      </c>
      <c r="E238" s="237" t="s">
        <v>39</v>
      </c>
      <c r="F238" s="238" t="s">
        <v>396</v>
      </c>
      <c r="G238" s="236"/>
      <c r="H238" s="239">
        <v>60.466000000000001</v>
      </c>
      <c r="I238" s="240"/>
      <c r="J238" s="236"/>
      <c r="K238" s="236"/>
      <c r="L238" s="241"/>
      <c r="M238" s="242"/>
      <c r="N238" s="243"/>
      <c r="O238" s="243"/>
      <c r="P238" s="243"/>
      <c r="Q238" s="243"/>
      <c r="R238" s="243"/>
      <c r="S238" s="243"/>
      <c r="T238" s="244"/>
      <c r="U238" s="13"/>
      <c r="V238" s="13"/>
      <c r="W238" s="13"/>
      <c r="X238" s="13"/>
      <c r="Y238" s="13"/>
      <c r="Z238" s="13"/>
      <c r="AA238" s="13"/>
      <c r="AB238" s="13"/>
      <c r="AC238" s="13"/>
      <c r="AD238" s="13"/>
      <c r="AE238" s="13"/>
      <c r="AT238" s="245" t="s">
        <v>214</v>
      </c>
      <c r="AU238" s="245" t="s">
        <v>87</v>
      </c>
      <c r="AV238" s="13" t="s">
        <v>89</v>
      </c>
      <c r="AW238" s="13" t="s">
        <v>41</v>
      </c>
      <c r="AX238" s="13" t="s">
        <v>80</v>
      </c>
      <c r="AY238" s="245" t="s">
        <v>201</v>
      </c>
    </row>
    <row r="239" s="14" customFormat="1">
      <c r="A239" s="14"/>
      <c r="B239" s="246"/>
      <c r="C239" s="247"/>
      <c r="D239" s="229" t="s">
        <v>214</v>
      </c>
      <c r="E239" s="248" t="s">
        <v>171</v>
      </c>
      <c r="F239" s="249" t="s">
        <v>216</v>
      </c>
      <c r="G239" s="247"/>
      <c r="H239" s="250">
        <v>60.466000000000001</v>
      </c>
      <c r="I239" s="251"/>
      <c r="J239" s="247"/>
      <c r="K239" s="247"/>
      <c r="L239" s="252"/>
      <c r="M239" s="253"/>
      <c r="N239" s="254"/>
      <c r="O239" s="254"/>
      <c r="P239" s="254"/>
      <c r="Q239" s="254"/>
      <c r="R239" s="254"/>
      <c r="S239" s="254"/>
      <c r="T239" s="255"/>
      <c r="U239" s="14"/>
      <c r="V239" s="14"/>
      <c r="W239" s="14"/>
      <c r="X239" s="14"/>
      <c r="Y239" s="14"/>
      <c r="Z239" s="14"/>
      <c r="AA239" s="14"/>
      <c r="AB239" s="14"/>
      <c r="AC239" s="14"/>
      <c r="AD239" s="14"/>
      <c r="AE239" s="14"/>
      <c r="AT239" s="256" t="s">
        <v>214</v>
      </c>
      <c r="AU239" s="256" t="s">
        <v>87</v>
      </c>
      <c r="AV239" s="14" t="s">
        <v>208</v>
      </c>
      <c r="AW239" s="14" t="s">
        <v>41</v>
      </c>
      <c r="AX239" s="14" t="s">
        <v>87</v>
      </c>
      <c r="AY239" s="256" t="s">
        <v>201</v>
      </c>
    </row>
    <row r="240" s="2" customFormat="1" ht="66.75" customHeight="1">
      <c r="A240" s="40"/>
      <c r="B240" s="41"/>
      <c r="C240" s="216" t="s">
        <v>397</v>
      </c>
      <c r="D240" s="216" t="s">
        <v>204</v>
      </c>
      <c r="E240" s="217" t="s">
        <v>391</v>
      </c>
      <c r="F240" s="218" t="s">
        <v>392</v>
      </c>
      <c r="G240" s="219" t="s">
        <v>159</v>
      </c>
      <c r="H240" s="220">
        <v>264.60000000000002</v>
      </c>
      <c r="I240" s="221"/>
      <c r="J240" s="222">
        <f>ROUND(I240*H240,2)</f>
        <v>0</v>
      </c>
      <c r="K240" s="218" t="s">
        <v>207</v>
      </c>
      <c r="L240" s="46"/>
      <c r="M240" s="223" t="s">
        <v>39</v>
      </c>
      <c r="N240" s="224" t="s">
        <v>53</v>
      </c>
      <c r="O240" s="87"/>
      <c r="P240" s="225">
        <f>O240*H240</f>
        <v>0</v>
      </c>
      <c r="Q240" s="225">
        <v>0</v>
      </c>
      <c r="R240" s="225">
        <f>Q240*H240</f>
        <v>0</v>
      </c>
      <c r="S240" s="225">
        <v>0</v>
      </c>
      <c r="T240" s="226">
        <f>S240*H240</f>
        <v>0</v>
      </c>
      <c r="U240" s="40"/>
      <c r="V240" s="40"/>
      <c r="W240" s="40"/>
      <c r="X240" s="40"/>
      <c r="Y240" s="40"/>
      <c r="Z240" s="40"/>
      <c r="AA240" s="40"/>
      <c r="AB240" s="40"/>
      <c r="AC240" s="40"/>
      <c r="AD240" s="40"/>
      <c r="AE240" s="40"/>
      <c r="AR240" s="227" t="s">
        <v>356</v>
      </c>
      <c r="AT240" s="227" t="s">
        <v>204</v>
      </c>
      <c r="AU240" s="227" t="s">
        <v>87</v>
      </c>
      <c r="AY240" s="18" t="s">
        <v>201</v>
      </c>
      <c r="BE240" s="228">
        <f>IF(N240="základní",J240,0)</f>
        <v>0</v>
      </c>
      <c r="BF240" s="228">
        <f>IF(N240="snížená",J240,0)</f>
        <v>0</v>
      </c>
      <c r="BG240" s="228">
        <f>IF(N240="zákl. přenesená",J240,0)</f>
        <v>0</v>
      </c>
      <c r="BH240" s="228">
        <f>IF(N240="sníž. přenesená",J240,0)</f>
        <v>0</v>
      </c>
      <c r="BI240" s="228">
        <f>IF(N240="nulová",J240,0)</f>
        <v>0</v>
      </c>
      <c r="BJ240" s="18" t="s">
        <v>208</v>
      </c>
      <c r="BK240" s="228">
        <f>ROUND(I240*H240,2)</f>
        <v>0</v>
      </c>
      <c r="BL240" s="18" t="s">
        <v>356</v>
      </c>
      <c r="BM240" s="227" t="s">
        <v>398</v>
      </c>
    </row>
    <row r="241" s="2" customFormat="1">
      <c r="A241" s="40"/>
      <c r="B241" s="41"/>
      <c r="C241" s="42"/>
      <c r="D241" s="229" t="s">
        <v>210</v>
      </c>
      <c r="E241" s="42"/>
      <c r="F241" s="230" t="s">
        <v>394</v>
      </c>
      <c r="G241" s="42"/>
      <c r="H241" s="42"/>
      <c r="I241" s="231"/>
      <c r="J241" s="42"/>
      <c r="K241" s="42"/>
      <c r="L241" s="46"/>
      <c r="M241" s="232"/>
      <c r="N241" s="233"/>
      <c r="O241" s="87"/>
      <c r="P241" s="87"/>
      <c r="Q241" s="87"/>
      <c r="R241" s="87"/>
      <c r="S241" s="87"/>
      <c r="T241" s="88"/>
      <c r="U241" s="40"/>
      <c r="V241" s="40"/>
      <c r="W241" s="40"/>
      <c r="X241" s="40"/>
      <c r="Y241" s="40"/>
      <c r="Z241" s="40"/>
      <c r="AA241" s="40"/>
      <c r="AB241" s="40"/>
      <c r="AC241" s="40"/>
      <c r="AD241" s="40"/>
      <c r="AE241" s="40"/>
      <c r="AT241" s="18" t="s">
        <v>210</v>
      </c>
      <c r="AU241" s="18" t="s">
        <v>87</v>
      </c>
    </row>
    <row r="242" s="2" customFormat="1">
      <c r="A242" s="40"/>
      <c r="B242" s="41"/>
      <c r="C242" s="42"/>
      <c r="D242" s="229" t="s">
        <v>212</v>
      </c>
      <c r="E242" s="42"/>
      <c r="F242" s="234" t="s">
        <v>359</v>
      </c>
      <c r="G242" s="42"/>
      <c r="H242" s="42"/>
      <c r="I242" s="231"/>
      <c r="J242" s="42"/>
      <c r="K242" s="42"/>
      <c r="L242" s="46"/>
      <c r="M242" s="232"/>
      <c r="N242" s="233"/>
      <c r="O242" s="87"/>
      <c r="P242" s="87"/>
      <c r="Q242" s="87"/>
      <c r="R242" s="87"/>
      <c r="S242" s="87"/>
      <c r="T242" s="88"/>
      <c r="U242" s="40"/>
      <c r="V242" s="40"/>
      <c r="W242" s="40"/>
      <c r="X242" s="40"/>
      <c r="Y242" s="40"/>
      <c r="Z242" s="40"/>
      <c r="AA242" s="40"/>
      <c r="AB242" s="40"/>
      <c r="AC242" s="40"/>
      <c r="AD242" s="40"/>
      <c r="AE242" s="40"/>
      <c r="AT242" s="18" t="s">
        <v>212</v>
      </c>
      <c r="AU242" s="18" t="s">
        <v>87</v>
      </c>
    </row>
    <row r="243" s="15" customFormat="1">
      <c r="A243" s="15"/>
      <c r="B243" s="257"/>
      <c r="C243" s="258"/>
      <c r="D243" s="229" t="s">
        <v>214</v>
      </c>
      <c r="E243" s="259" t="s">
        <v>39</v>
      </c>
      <c r="F243" s="260" t="s">
        <v>399</v>
      </c>
      <c r="G243" s="258"/>
      <c r="H243" s="259" t="s">
        <v>39</v>
      </c>
      <c r="I243" s="261"/>
      <c r="J243" s="258"/>
      <c r="K243" s="258"/>
      <c r="L243" s="262"/>
      <c r="M243" s="263"/>
      <c r="N243" s="264"/>
      <c r="O243" s="264"/>
      <c r="P243" s="264"/>
      <c r="Q243" s="264"/>
      <c r="R243" s="264"/>
      <c r="S243" s="264"/>
      <c r="T243" s="265"/>
      <c r="U243" s="15"/>
      <c r="V243" s="15"/>
      <c r="W243" s="15"/>
      <c r="X243" s="15"/>
      <c r="Y243" s="15"/>
      <c r="Z243" s="15"/>
      <c r="AA243" s="15"/>
      <c r="AB243" s="15"/>
      <c r="AC243" s="15"/>
      <c r="AD243" s="15"/>
      <c r="AE243" s="15"/>
      <c r="AT243" s="266" t="s">
        <v>214</v>
      </c>
      <c r="AU243" s="266" t="s">
        <v>87</v>
      </c>
      <c r="AV243" s="15" t="s">
        <v>87</v>
      </c>
      <c r="AW243" s="15" t="s">
        <v>41</v>
      </c>
      <c r="AX243" s="15" t="s">
        <v>80</v>
      </c>
      <c r="AY243" s="266" t="s">
        <v>201</v>
      </c>
    </row>
    <row r="244" s="13" customFormat="1">
      <c r="A244" s="13"/>
      <c r="B244" s="235"/>
      <c r="C244" s="236"/>
      <c r="D244" s="229" t="s">
        <v>214</v>
      </c>
      <c r="E244" s="237" t="s">
        <v>39</v>
      </c>
      <c r="F244" s="238" t="s">
        <v>400</v>
      </c>
      <c r="G244" s="236"/>
      <c r="H244" s="239">
        <v>264.60000000000002</v>
      </c>
      <c r="I244" s="240"/>
      <c r="J244" s="236"/>
      <c r="K244" s="236"/>
      <c r="L244" s="241"/>
      <c r="M244" s="242"/>
      <c r="N244" s="243"/>
      <c r="O244" s="243"/>
      <c r="P244" s="243"/>
      <c r="Q244" s="243"/>
      <c r="R244" s="243"/>
      <c r="S244" s="243"/>
      <c r="T244" s="244"/>
      <c r="U244" s="13"/>
      <c r="V244" s="13"/>
      <c r="W244" s="13"/>
      <c r="X244" s="13"/>
      <c r="Y244" s="13"/>
      <c r="Z244" s="13"/>
      <c r="AA244" s="13"/>
      <c r="AB244" s="13"/>
      <c r="AC244" s="13"/>
      <c r="AD244" s="13"/>
      <c r="AE244" s="13"/>
      <c r="AT244" s="245" t="s">
        <v>214</v>
      </c>
      <c r="AU244" s="245" t="s">
        <v>87</v>
      </c>
      <c r="AV244" s="13" t="s">
        <v>89</v>
      </c>
      <c r="AW244" s="13" t="s">
        <v>41</v>
      </c>
      <c r="AX244" s="13" t="s">
        <v>80</v>
      </c>
      <c r="AY244" s="245" t="s">
        <v>201</v>
      </c>
    </row>
    <row r="245" s="14" customFormat="1">
      <c r="A245" s="14"/>
      <c r="B245" s="246"/>
      <c r="C245" s="247"/>
      <c r="D245" s="229" t="s">
        <v>214</v>
      </c>
      <c r="E245" s="248" t="s">
        <v>39</v>
      </c>
      <c r="F245" s="249" t="s">
        <v>216</v>
      </c>
      <c r="G245" s="247"/>
      <c r="H245" s="250">
        <v>264.60000000000002</v>
      </c>
      <c r="I245" s="251"/>
      <c r="J245" s="247"/>
      <c r="K245" s="247"/>
      <c r="L245" s="252"/>
      <c r="M245" s="253"/>
      <c r="N245" s="254"/>
      <c r="O245" s="254"/>
      <c r="P245" s="254"/>
      <c r="Q245" s="254"/>
      <c r="R245" s="254"/>
      <c r="S245" s="254"/>
      <c r="T245" s="255"/>
      <c r="U245" s="14"/>
      <c r="V245" s="14"/>
      <c r="W245" s="14"/>
      <c r="X245" s="14"/>
      <c r="Y245" s="14"/>
      <c r="Z245" s="14"/>
      <c r="AA245" s="14"/>
      <c r="AB245" s="14"/>
      <c r="AC245" s="14"/>
      <c r="AD245" s="14"/>
      <c r="AE245" s="14"/>
      <c r="AT245" s="256" t="s">
        <v>214</v>
      </c>
      <c r="AU245" s="256" t="s">
        <v>87</v>
      </c>
      <c r="AV245" s="14" t="s">
        <v>208</v>
      </c>
      <c r="AW245" s="14" t="s">
        <v>41</v>
      </c>
      <c r="AX245" s="14" t="s">
        <v>87</v>
      </c>
      <c r="AY245" s="256" t="s">
        <v>201</v>
      </c>
    </row>
    <row r="246" s="2" customFormat="1" ht="21.75" customHeight="1">
      <c r="A246" s="40"/>
      <c r="B246" s="41"/>
      <c r="C246" s="216" t="s">
        <v>401</v>
      </c>
      <c r="D246" s="216" t="s">
        <v>204</v>
      </c>
      <c r="E246" s="217" t="s">
        <v>402</v>
      </c>
      <c r="F246" s="218" t="s">
        <v>403</v>
      </c>
      <c r="G246" s="219" t="s">
        <v>159</v>
      </c>
      <c r="H246" s="220">
        <v>2320.1439999999998</v>
      </c>
      <c r="I246" s="221"/>
      <c r="J246" s="222">
        <f>ROUND(I246*H246,2)</f>
        <v>0</v>
      </c>
      <c r="K246" s="218" t="s">
        <v>207</v>
      </c>
      <c r="L246" s="46"/>
      <c r="M246" s="223" t="s">
        <v>39</v>
      </c>
      <c r="N246" s="224" t="s">
        <v>53</v>
      </c>
      <c r="O246" s="87"/>
      <c r="P246" s="225">
        <f>O246*H246</f>
        <v>0</v>
      </c>
      <c r="Q246" s="225">
        <v>0</v>
      </c>
      <c r="R246" s="225">
        <f>Q246*H246</f>
        <v>0</v>
      </c>
      <c r="S246" s="225">
        <v>0</v>
      </c>
      <c r="T246" s="226">
        <f>S246*H246</f>
        <v>0</v>
      </c>
      <c r="U246" s="40"/>
      <c r="V246" s="40"/>
      <c r="W246" s="40"/>
      <c r="X246" s="40"/>
      <c r="Y246" s="40"/>
      <c r="Z246" s="40"/>
      <c r="AA246" s="40"/>
      <c r="AB246" s="40"/>
      <c r="AC246" s="40"/>
      <c r="AD246" s="40"/>
      <c r="AE246" s="40"/>
      <c r="AR246" s="227" t="s">
        <v>356</v>
      </c>
      <c r="AT246" s="227" t="s">
        <v>204</v>
      </c>
      <c r="AU246" s="227" t="s">
        <v>87</v>
      </c>
      <c r="AY246" s="18" t="s">
        <v>201</v>
      </c>
      <c r="BE246" s="228">
        <f>IF(N246="základní",J246,0)</f>
        <v>0</v>
      </c>
      <c r="BF246" s="228">
        <f>IF(N246="snížená",J246,0)</f>
        <v>0</v>
      </c>
      <c r="BG246" s="228">
        <f>IF(N246="zákl. přenesená",J246,0)</f>
        <v>0</v>
      </c>
      <c r="BH246" s="228">
        <f>IF(N246="sníž. přenesená",J246,0)</f>
        <v>0</v>
      </c>
      <c r="BI246" s="228">
        <f>IF(N246="nulová",J246,0)</f>
        <v>0</v>
      </c>
      <c r="BJ246" s="18" t="s">
        <v>208</v>
      </c>
      <c r="BK246" s="228">
        <f>ROUND(I246*H246,2)</f>
        <v>0</v>
      </c>
      <c r="BL246" s="18" t="s">
        <v>356</v>
      </c>
      <c r="BM246" s="227" t="s">
        <v>404</v>
      </c>
    </row>
    <row r="247" s="2" customFormat="1">
      <c r="A247" s="40"/>
      <c r="B247" s="41"/>
      <c r="C247" s="42"/>
      <c r="D247" s="229" t="s">
        <v>210</v>
      </c>
      <c r="E247" s="42"/>
      <c r="F247" s="230" t="s">
        <v>405</v>
      </c>
      <c r="G247" s="42"/>
      <c r="H247" s="42"/>
      <c r="I247" s="231"/>
      <c r="J247" s="42"/>
      <c r="K247" s="42"/>
      <c r="L247" s="46"/>
      <c r="M247" s="232"/>
      <c r="N247" s="233"/>
      <c r="O247" s="87"/>
      <c r="P247" s="87"/>
      <c r="Q247" s="87"/>
      <c r="R247" s="87"/>
      <c r="S247" s="87"/>
      <c r="T247" s="88"/>
      <c r="U247" s="40"/>
      <c r="V247" s="40"/>
      <c r="W247" s="40"/>
      <c r="X247" s="40"/>
      <c r="Y247" s="40"/>
      <c r="Z247" s="40"/>
      <c r="AA247" s="40"/>
      <c r="AB247" s="40"/>
      <c r="AC247" s="40"/>
      <c r="AD247" s="40"/>
      <c r="AE247" s="40"/>
      <c r="AT247" s="18" t="s">
        <v>210</v>
      </c>
      <c r="AU247" s="18" t="s">
        <v>87</v>
      </c>
    </row>
    <row r="248" s="2" customFormat="1">
      <c r="A248" s="40"/>
      <c r="B248" s="41"/>
      <c r="C248" s="42"/>
      <c r="D248" s="229" t="s">
        <v>212</v>
      </c>
      <c r="E248" s="42"/>
      <c r="F248" s="234" t="s">
        <v>406</v>
      </c>
      <c r="G248" s="42"/>
      <c r="H248" s="42"/>
      <c r="I248" s="231"/>
      <c r="J248" s="42"/>
      <c r="K248" s="42"/>
      <c r="L248" s="46"/>
      <c r="M248" s="232"/>
      <c r="N248" s="233"/>
      <c r="O248" s="87"/>
      <c r="P248" s="87"/>
      <c r="Q248" s="87"/>
      <c r="R248" s="87"/>
      <c r="S248" s="87"/>
      <c r="T248" s="88"/>
      <c r="U248" s="40"/>
      <c r="V248" s="40"/>
      <c r="W248" s="40"/>
      <c r="X248" s="40"/>
      <c r="Y248" s="40"/>
      <c r="Z248" s="40"/>
      <c r="AA248" s="40"/>
      <c r="AB248" s="40"/>
      <c r="AC248" s="40"/>
      <c r="AD248" s="40"/>
      <c r="AE248" s="40"/>
      <c r="AT248" s="18" t="s">
        <v>212</v>
      </c>
      <c r="AU248" s="18" t="s">
        <v>87</v>
      </c>
    </row>
    <row r="249" s="15" customFormat="1">
      <c r="A249" s="15"/>
      <c r="B249" s="257"/>
      <c r="C249" s="258"/>
      <c r="D249" s="229" t="s">
        <v>214</v>
      </c>
      <c r="E249" s="259" t="s">
        <v>39</v>
      </c>
      <c r="F249" s="260" t="s">
        <v>407</v>
      </c>
      <c r="G249" s="258"/>
      <c r="H249" s="259" t="s">
        <v>39</v>
      </c>
      <c r="I249" s="261"/>
      <c r="J249" s="258"/>
      <c r="K249" s="258"/>
      <c r="L249" s="262"/>
      <c r="M249" s="263"/>
      <c r="N249" s="264"/>
      <c r="O249" s="264"/>
      <c r="P249" s="264"/>
      <c r="Q249" s="264"/>
      <c r="R249" s="264"/>
      <c r="S249" s="264"/>
      <c r="T249" s="265"/>
      <c r="U249" s="15"/>
      <c r="V249" s="15"/>
      <c r="W249" s="15"/>
      <c r="X249" s="15"/>
      <c r="Y249" s="15"/>
      <c r="Z249" s="15"/>
      <c r="AA249" s="15"/>
      <c r="AB249" s="15"/>
      <c r="AC249" s="15"/>
      <c r="AD249" s="15"/>
      <c r="AE249" s="15"/>
      <c r="AT249" s="266" t="s">
        <v>214</v>
      </c>
      <c r="AU249" s="266" t="s">
        <v>87</v>
      </c>
      <c r="AV249" s="15" t="s">
        <v>87</v>
      </c>
      <c r="AW249" s="15" t="s">
        <v>41</v>
      </c>
      <c r="AX249" s="15" t="s">
        <v>80</v>
      </c>
      <c r="AY249" s="266" t="s">
        <v>201</v>
      </c>
    </row>
    <row r="250" s="13" customFormat="1">
      <c r="A250" s="13"/>
      <c r="B250" s="235"/>
      <c r="C250" s="236"/>
      <c r="D250" s="229" t="s">
        <v>214</v>
      </c>
      <c r="E250" s="237" t="s">
        <v>39</v>
      </c>
      <c r="F250" s="238" t="s">
        <v>175</v>
      </c>
      <c r="G250" s="236"/>
      <c r="H250" s="239">
        <v>2320.1439999999998</v>
      </c>
      <c r="I250" s="240"/>
      <c r="J250" s="236"/>
      <c r="K250" s="236"/>
      <c r="L250" s="241"/>
      <c r="M250" s="242"/>
      <c r="N250" s="243"/>
      <c r="O250" s="243"/>
      <c r="P250" s="243"/>
      <c r="Q250" s="243"/>
      <c r="R250" s="243"/>
      <c r="S250" s="243"/>
      <c r="T250" s="244"/>
      <c r="U250" s="13"/>
      <c r="V250" s="13"/>
      <c r="W250" s="13"/>
      <c r="X250" s="13"/>
      <c r="Y250" s="13"/>
      <c r="Z250" s="13"/>
      <c r="AA250" s="13"/>
      <c r="AB250" s="13"/>
      <c r="AC250" s="13"/>
      <c r="AD250" s="13"/>
      <c r="AE250" s="13"/>
      <c r="AT250" s="245" t="s">
        <v>214</v>
      </c>
      <c r="AU250" s="245" t="s">
        <v>87</v>
      </c>
      <c r="AV250" s="13" t="s">
        <v>89</v>
      </c>
      <c r="AW250" s="13" t="s">
        <v>41</v>
      </c>
      <c r="AX250" s="13" t="s">
        <v>80</v>
      </c>
      <c r="AY250" s="245" t="s">
        <v>201</v>
      </c>
    </row>
    <row r="251" s="15" customFormat="1">
      <c r="A251" s="15"/>
      <c r="B251" s="257"/>
      <c r="C251" s="258"/>
      <c r="D251" s="229" t="s">
        <v>214</v>
      </c>
      <c r="E251" s="259" t="s">
        <v>39</v>
      </c>
      <c r="F251" s="260" t="s">
        <v>408</v>
      </c>
      <c r="G251" s="258"/>
      <c r="H251" s="259" t="s">
        <v>39</v>
      </c>
      <c r="I251" s="261"/>
      <c r="J251" s="258"/>
      <c r="K251" s="258"/>
      <c r="L251" s="262"/>
      <c r="M251" s="263"/>
      <c r="N251" s="264"/>
      <c r="O251" s="264"/>
      <c r="P251" s="264"/>
      <c r="Q251" s="264"/>
      <c r="R251" s="264"/>
      <c r="S251" s="264"/>
      <c r="T251" s="265"/>
      <c r="U251" s="15"/>
      <c r="V251" s="15"/>
      <c r="W251" s="15"/>
      <c r="X251" s="15"/>
      <c r="Y251" s="15"/>
      <c r="Z251" s="15"/>
      <c r="AA251" s="15"/>
      <c r="AB251" s="15"/>
      <c r="AC251" s="15"/>
      <c r="AD251" s="15"/>
      <c r="AE251" s="15"/>
      <c r="AT251" s="266" t="s">
        <v>214</v>
      </c>
      <c r="AU251" s="266" t="s">
        <v>87</v>
      </c>
      <c r="AV251" s="15" t="s">
        <v>87</v>
      </c>
      <c r="AW251" s="15" t="s">
        <v>41</v>
      </c>
      <c r="AX251" s="15" t="s">
        <v>80</v>
      </c>
      <c r="AY251" s="266" t="s">
        <v>201</v>
      </c>
    </row>
    <row r="252" s="14" customFormat="1">
      <c r="A252" s="14"/>
      <c r="B252" s="246"/>
      <c r="C252" s="247"/>
      <c r="D252" s="229" t="s">
        <v>214</v>
      </c>
      <c r="E252" s="248" t="s">
        <v>39</v>
      </c>
      <c r="F252" s="249" t="s">
        <v>216</v>
      </c>
      <c r="G252" s="247"/>
      <c r="H252" s="250">
        <v>2320.1439999999998</v>
      </c>
      <c r="I252" s="251"/>
      <c r="J252" s="247"/>
      <c r="K252" s="247"/>
      <c r="L252" s="252"/>
      <c r="M252" s="253"/>
      <c r="N252" s="254"/>
      <c r="O252" s="254"/>
      <c r="P252" s="254"/>
      <c r="Q252" s="254"/>
      <c r="R252" s="254"/>
      <c r="S252" s="254"/>
      <c r="T252" s="255"/>
      <c r="U252" s="14"/>
      <c r="V252" s="14"/>
      <c r="W252" s="14"/>
      <c r="X252" s="14"/>
      <c r="Y252" s="14"/>
      <c r="Z252" s="14"/>
      <c r="AA252" s="14"/>
      <c r="AB252" s="14"/>
      <c r="AC252" s="14"/>
      <c r="AD252" s="14"/>
      <c r="AE252" s="14"/>
      <c r="AT252" s="256" t="s">
        <v>214</v>
      </c>
      <c r="AU252" s="256" t="s">
        <v>87</v>
      </c>
      <c r="AV252" s="14" t="s">
        <v>208</v>
      </c>
      <c r="AW252" s="14" t="s">
        <v>41</v>
      </c>
      <c r="AX252" s="14" t="s">
        <v>87</v>
      </c>
      <c r="AY252" s="256" t="s">
        <v>201</v>
      </c>
    </row>
    <row r="253" s="2" customFormat="1" ht="24.15" customHeight="1">
      <c r="A253" s="40"/>
      <c r="B253" s="41"/>
      <c r="C253" s="216" t="s">
        <v>409</v>
      </c>
      <c r="D253" s="216" t="s">
        <v>204</v>
      </c>
      <c r="E253" s="217" t="s">
        <v>410</v>
      </c>
      <c r="F253" s="218" t="s">
        <v>411</v>
      </c>
      <c r="G253" s="219" t="s">
        <v>159</v>
      </c>
      <c r="H253" s="220">
        <v>60.466000000000001</v>
      </c>
      <c r="I253" s="221"/>
      <c r="J253" s="222">
        <f>ROUND(I253*H253,2)</f>
        <v>0</v>
      </c>
      <c r="K253" s="218" t="s">
        <v>207</v>
      </c>
      <c r="L253" s="46"/>
      <c r="M253" s="223" t="s">
        <v>39</v>
      </c>
      <c r="N253" s="224" t="s">
        <v>53</v>
      </c>
      <c r="O253" s="87"/>
      <c r="P253" s="225">
        <f>O253*H253</f>
        <v>0</v>
      </c>
      <c r="Q253" s="225">
        <v>0</v>
      </c>
      <c r="R253" s="225">
        <f>Q253*H253</f>
        <v>0</v>
      </c>
      <c r="S253" s="225">
        <v>0</v>
      </c>
      <c r="T253" s="226">
        <f>S253*H253</f>
        <v>0</v>
      </c>
      <c r="U253" s="40"/>
      <c r="V253" s="40"/>
      <c r="W253" s="40"/>
      <c r="X253" s="40"/>
      <c r="Y253" s="40"/>
      <c r="Z253" s="40"/>
      <c r="AA253" s="40"/>
      <c r="AB253" s="40"/>
      <c r="AC253" s="40"/>
      <c r="AD253" s="40"/>
      <c r="AE253" s="40"/>
      <c r="AR253" s="227" t="s">
        <v>356</v>
      </c>
      <c r="AT253" s="227" t="s">
        <v>204</v>
      </c>
      <c r="AU253" s="227" t="s">
        <v>87</v>
      </c>
      <c r="AY253" s="18" t="s">
        <v>201</v>
      </c>
      <c r="BE253" s="228">
        <f>IF(N253="základní",J253,0)</f>
        <v>0</v>
      </c>
      <c r="BF253" s="228">
        <f>IF(N253="snížená",J253,0)</f>
        <v>0</v>
      </c>
      <c r="BG253" s="228">
        <f>IF(N253="zákl. přenesená",J253,0)</f>
        <v>0</v>
      </c>
      <c r="BH253" s="228">
        <f>IF(N253="sníž. přenesená",J253,0)</f>
        <v>0</v>
      </c>
      <c r="BI253" s="228">
        <f>IF(N253="nulová",J253,0)</f>
        <v>0</v>
      </c>
      <c r="BJ253" s="18" t="s">
        <v>208</v>
      </c>
      <c r="BK253" s="228">
        <f>ROUND(I253*H253,2)</f>
        <v>0</v>
      </c>
      <c r="BL253" s="18" t="s">
        <v>356</v>
      </c>
      <c r="BM253" s="227" t="s">
        <v>412</v>
      </c>
    </row>
    <row r="254" s="2" customFormat="1">
      <c r="A254" s="40"/>
      <c r="B254" s="41"/>
      <c r="C254" s="42"/>
      <c r="D254" s="229" t="s">
        <v>210</v>
      </c>
      <c r="E254" s="42"/>
      <c r="F254" s="230" t="s">
        <v>413</v>
      </c>
      <c r="G254" s="42"/>
      <c r="H254" s="42"/>
      <c r="I254" s="231"/>
      <c r="J254" s="42"/>
      <c r="K254" s="42"/>
      <c r="L254" s="46"/>
      <c r="M254" s="232"/>
      <c r="N254" s="233"/>
      <c r="O254" s="87"/>
      <c r="P254" s="87"/>
      <c r="Q254" s="87"/>
      <c r="R254" s="87"/>
      <c r="S254" s="87"/>
      <c r="T254" s="88"/>
      <c r="U254" s="40"/>
      <c r="V254" s="40"/>
      <c r="W254" s="40"/>
      <c r="X254" s="40"/>
      <c r="Y254" s="40"/>
      <c r="Z254" s="40"/>
      <c r="AA254" s="40"/>
      <c r="AB254" s="40"/>
      <c r="AC254" s="40"/>
      <c r="AD254" s="40"/>
      <c r="AE254" s="40"/>
      <c r="AT254" s="18" t="s">
        <v>210</v>
      </c>
      <c r="AU254" s="18" t="s">
        <v>87</v>
      </c>
    </row>
    <row r="255" s="2" customFormat="1">
      <c r="A255" s="40"/>
      <c r="B255" s="41"/>
      <c r="C255" s="42"/>
      <c r="D255" s="229" t="s">
        <v>212</v>
      </c>
      <c r="E255" s="42"/>
      <c r="F255" s="234" t="s">
        <v>406</v>
      </c>
      <c r="G255" s="42"/>
      <c r="H255" s="42"/>
      <c r="I255" s="231"/>
      <c r="J255" s="42"/>
      <c r="K255" s="42"/>
      <c r="L255" s="46"/>
      <c r="M255" s="232"/>
      <c r="N255" s="233"/>
      <c r="O255" s="87"/>
      <c r="P255" s="87"/>
      <c r="Q255" s="87"/>
      <c r="R255" s="87"/>
      <c r="S255" s="87"/>
      <c r="T255" s="88"/>
      <c r="U255" s="40"/>
      <c r="V255" s="40"/>
      <c r="W255" s="40"/>
      <c r="X255" s="40"/>
      <c r="Y255" s="40"/>
      <c r="Z255" s="40"/>
      <c r="AA255" s="40"/>
      <c r="AB255" s="40"/>
      <c r="AC255" s="40"/>
      <c r="AD255" s="40"/>
      <c r="AE255" s="40"/>
      <c r="AT255" s="18" t="s">
        <v>212</v>
      </c>
      <c r="AU255" s="18" t="s">
        <v>87</v>
      </c>
    </row>
    <row r="256" s="13" customFormat="1">
      <c r="A256" s="13"/>
      <c r="B256" s="235"/>
      <c r="C256" s="236"/>
      <c r="D256" s="229" t="s">
        <v>214</v>
      </c>
      <c r="E256" s="237" t="s">
        <v>39</v>
      </c>
      <c r="F256" s="238" t="s">
        <v>171</v>
      </c>
      <c r="G256" s="236"/>
      <c r="H256" s="239">
        <v>60.466000000000001</v>
      </c>
      <c r="I256" s="240"/>
      <c r="J256" s="236"/>
      <c r="K256" s="236"/>
      <c r="L256" s="241"/>
      <c r="M256" s="242"/>
      <c r="N256" s="243"/>
      <c r="O256" s="243"/>
      <c r="P256" s="243"/>
      <c r="Q256" s="243"/>
      <c r="R256" s="243"/>
      <c r="S256" s="243"/>
      <c r="T256" s="244"/>
      <c r="U256" s="13"/>
      <c r="V256" s="13"/>
      <c r="W256" s="13"/>
      <c r="X256" s="13"/>
      <c r="Y256" s="13"/>
      <c r="Z256" s="13"/>
      <c r="AA256" s="13"/>
      <c r="AB256" s="13"/>
      <c r="AC256" s="13"/>
      <c r="AD256" s="13"/>
      <c r="AE256" s="13"/>
      <c r="AT256" s="245" t="s">
        <v>214</v>
      </c>
      <c r="AU256" s="245" t="s">
        <v>87</v>
      </c>
      <c r="AV256" s="13" t="s">
        <v>89</v>
      </c>
      <c r="AW256" s="13" t="s">
        <v>41</v>
      </c>
      <c r="AX256" s="13" t="s">
        <v>80</v>
      </c>
      <c r="AY256" s="245" t="s">
        <v>201</v>
      </c>
    </row>
    <row r="257" s="14" customFormat="1">
      <c r="A257" s="14"/>
      <c r="B257" s="246"/>
      <c r="C257" s="247"/>
      <c r="D257" s="229" t="s">
        <v>214</v>
      </c>
      <c r="E257" s="248" t="s">
        <v>39</v>
      </c>
      <c r="F257" s="249" t="s">
        <v>216</v>
      </c>
      <c r="G257" s="247"/>
      <c r="H257" s="250">
        <v>60.466000000000001</v>
      </c>
      <c r="I257" s="251"/>
      <c r="J257" s="247"/>
      <c r="K257" s="247"/>
      <c r="L257" s="252"/>
      <c r="M257" s="253"/>
      <c r="N257" s="254"/>
      <c r="O257" s="254"/>
      <c r="P257" s="254"/>
      <c r="Q257" s="254"/>
      <c r="R257" s="254"/>
      <c r="S257" s="254"/>
      <c r="T257" s="255"/>
      <c r="U257" s="14"/>
      <c r="V257" s="14"/>
      <c r="W257" s="14"/>
      <c r="X257" s="14"/>
      <c r="Y257" s="14"/>
      <c r="Z257" s="14"/>
      <c r="AA257" s="14"/>
      <c r="AB257" s="14"/>
      <c r="AC257" s="14"/>
      <c r="AD257" s="14"/>
      <c r="AE257" s="14"/>
      <c r="AT257" s="256" t="s">
        <v>214</v>
      </c>
      <c r="AU257" s="256" t="s">
        <v>87</v>
      </c>
      <c r="AV257" s="14" t="s">
        <v>208</v>
      </c>
      <c r="AW257" s="14" t="s">
        <v>41</v>
      </c>
      <c r="AX257" s="14" t="s">
        <v>87</v>
      </c>
      <c r="AY257" s="256" t="s">
        <v>201</v>
      </c>
    </row>
    <row r="258" s="2" customFormat="1" ht="24.15" customHeight="1">
      <c r="A258" s="40"/>
      <c r="B258" s="41"/>
      <c r="C258" s="216" t="s">
        <v>414</v>
      </c>
      <c r="D258" s="216" t="s">
        <v>204</v>
      </c>
      <c r="E258" s="217" t="s">
        <v>410</v>
      </c>
      <c r="F258" s="218" t="s">
        <v>411</v>
      </c>
      <c r="G258" s="219" t="s">
        <v>159</v>
      </c>
      <c r="H258" s="220">
        <v>264.60000000000002</v>
      </c>
      <c r="I258" s="221"/>
      <c r="J258" s="222">
        <f>ROUND(I258*H258,2)</f>
        <v>0</v>
      </c>
      <c r="K258" s="218" t="s">
        <v>207</v>
      </c>
      <c r="L258" s="46"/>
      <c r="M258" s="223" t="s">
        <v>39</v>
      </c>
      <c r="N258" s="224" t="s">
        <v>53</v>
      </c>
      <c r="O258" s="87"/>
      <c r="P258" s="225">
        <f>O258*H258</f>
        <v>0</v>
      </c>
      <c r="Q258" s="225">
        <v>0</v>
      </c>
      <c r="R258" s="225">
        <f>Q258*H258</f>
        <v>0</v>
      </c>
      <c r="S258" s="225">
        <v>0</v>
      </c>
      <c r="T258" s="226">
        <f>S258*H258</f>
        <v>0</v>
      </c>
      <c r="U258" s="40"/>
      <c r="V258" s="40"/>
      <c r="W258" s="40"/>
      <c r="X258" s="40"/>
      <c r="Y258" s="40"/>
      <c r="Z258" s="40"/>
      <c r="AA258" s="40"/>
      <c r="AB258" s="40"/>
      <c r="AC258" s="40"/>
      <c r="AD258" s="40"/>
      <c r="AE258" s="40"/>
      <c r="AR258" s="227" t="s">
        <v>356</v>
      </c>
      <c r="AT258" s="227" t="s">
        <v>204</v>
      </c>
      <c r="AU258" s="227" t="s">
        <v>87</v>
      </c>
      <c r="AY258" s="18" t="s">
        <v>201</v>
      </c>
      <c r="BE258" s="228">
        <f>IF(N258="základní",J258,0)</f>
        <v>0</v>
      </c>
      <c r="BF258" s="228">
        <f>IF(N258="snížená",J258,0)</f>
        <v>0</v>
      </c>
      <c r="BG258" s="228">
        <f>IF(N258="zákl. přenesená",J258,0)</f>
        <v>0</v>
      </c>
      <c r="BH258" s="228">
        <f>IF(N258="sníž. přenesená",J258,0)</f>
        <v>0</v>
      </c>
      <c r="BI258" s="228">
        <f>IF(N258="nulová",J258,0)</f>
        <v>0</v>
      </c>
      <c r="BJ258" s="18" t="s">
        <v>208</v>
      </c>
      <c r="BK258" s="228">
        <f>ROUND(I258*H258,2)</f>
        <v>0</v>
      </c>
      <c r="BL258" s="18" t="s">
        <v>356</v>
      </c>
      <c r="BM258" s="227" t="s">
        <v>415</v>
      </c>
    </row>
    <row r="259" s="2" customFormat="1">
      <c r="A259" s="40"/>
      <c r="B259" s="41"/>
      <c r="C259" s="42"/>
      <c r="D259" s="229" t="s">
        <v>210</v>
      </c>
      <c r="E259" s="42"/>
      <c r="F259" s="230" t="s">
        <v>413</v>
      </c>
      <c r="G259" s="42"/>
      <c r="H259" s="42"/>
      <c r="I259" s="231"/>
      <c r="J259" s="42"/>
      <c r="K259" s="42"/>
      <c r="L259" s="46"/>
      <c r="M259" s="232"/>
      <c r="N259" s="233"/>
      <c r="O259" s="87"/>
      <c r="P259" s="87"/>
      <c r="Q259" s="87"/>
      <c r="R259" s="87"/>
      <c r="S259" s="87"/>
      <c r="T259" s="88"/>
      <c r="U259" s="40"/>
      <c r="V259" s="40"/>
      <c r="W259" s="40"/>
      <c r="X259" s="40"/>
      <c r="Y259" s="40"/>
      <c r="Z259" s="40"/>
      <c r="AA259" s="40"/>
      <c r="AB259" s="40"/>
      <c r="AC259" s="40"/>
      <c r="AD259" s="40"/>
      <c r="AE259" s="40"/>
      <c r="AT259" s="18" t="s">
        <v>210</v>
      </c>
      <c r="AU259" s="18" t="s">
        <v>87</v>
      </c>
    </row>
    <row r="260" s="2" customFormat="1">
      <c r="A260" s="40"/>
      <c r="B260" s="41"/>
      <c r="C260" s="42"/>
      <c r="D260" s="229" t="s">
        <v>212</v>
      </c>
      <c r="E260" s="42"/>
      <c r="F260" s="234" t="s">
        <v>406</v>
      </c>
      <c r="G260" s="42"/>
      <c r="H260" s="42"/>
      <c r="I260" s="231"/>
      <c r="J260" s="42"/>
      <c r="K260" s="42"/>
      <c r="L260" s="46"/>
      <c r="M260" s="232"/>
      <c r="N260" s="233"/>
      <c r="O260" s="87"/>
      <c r="P260" s="87"/>
      <c r="Q260" s="87"/>
      <c r="R260" s="87"/>
      <c r="S260" s="87"/>
      <c r="T260" s="88"/>
      <c r="U260" s="40"/>
      <c r="V260" s="40"/>
      <c r="W260" s="40"/>
      <c r="X260" s="40"/>
      <c r="Y260" s="40"/>
      <c r="Z260" s="40"/>
      <c r="AA260" s="40"/>
      <c r="AB260" s="40"/>
      <c r="AC260" s="40"/>
      <c r="AD260" s="40"/>
      <c r="AE260" s="40"/>
      <c r="AT260" s="18" t="s">
        <v>212</v>
      </c>
      <c r="AU260" s="18" t="s">
        <v>87</v>
      </c>
    </row>
    <row r="261" s="15" customFormat="1">
      <c r="A261" s="15"/>
      <c r="B261" s="257"/>
      <c r="C261" s="258"/>
      <c r="D261" s="229" t="s">
        <v>214</v>
      </c>
      <c r="E261" s="259" t="s">
        <v>39</v>
      </c>
      <c r="F261" s="260" t="s">
        <v>399</v>
      </c>
      <c r="G261" s="258"/>
      <c r="H261" s="259" t="s">
        <v>39</v>
      </c>
      <c r="I261" s="261"/>
      <c r="J261" s="258"/>
      <c r="K261" s="258"/>
      <c r="L261" s="262"/>
      <c r="M261" s="263"/>
      <c r="N261" s="264"/>
      <c r="O261" s="264"/>
      <c r="P261" s="264"/>
      <c r="Q261" s="264"/>
      <c r="R261" s="264"/>
      <c r="S261" s="264"/>
      <c r="T261" s="265"/>
      <c r="U261" s="15"/>
      <c r="V261" s="15"/>
      <c r="W261" s="15"/>
      <c r="X261" s="15"/>
      <c r="Y261" s="15"/>
      <c r="Z261" s="15"/>
      <c r="AA261" s="15"/>
      <c r="AB261" s="15"/>
      <c r="AC261" s="15"/>
      <c r="AD261" s="15"/>
      <c r="AE261" s="15"/>
      <c r="AT261" s="266" t="s">
        <v>214</v>
      </c>
      <c r="AU261" s="266" t="s">
        <v>87</v>
      </c>
      <c r="AV261" s="15" t="s">
        <v>87</v>
      </c>
      <c r="AW261" s="15" t="s">
        <v>41</v>
      </c>
      <c r="AX261" s="15" t="s">
        <v>80</v>
      </c>
      <c r="AY261" s="266" t="s">
        <v>201</v>
      </c>
    </row>
    <row r="262" s="13" customFormat="1">
      <c r="A262" s="13"/>
      <c r="B262" s="235"/>
      <c r="C262" s="236"/>
      <c r="D262" s="229" t="s">
        <v>214</v>
      </c>
      <c r="E262" s="237" t="s">
        <v>39</v>
      </c>
      <c r="F262" s="238" t="s">
        <v>400</v>
      </c>
      <c r="G262" s="236"/>
      <c r="H262" s="239">
        <v>264.60000000000002</v>
      </c>
      <c r="I262" s="240"/>
      <c r="J262" s="236"/>
      <c r="K262" s="236"/>
      <c r="L262" s="241"/>
      <c r="M262" s="242"/>
      <c r="N262" s="243"/>
      <c r="O262" s="243"/>
      <c r="P262" s="243"/>
      <c r="Q262" s="243"/>
      <c r="R262" s="243"/>
      <c r="S262" s="243"/>
      <c r="T262" s="244"/>
      <c r="U262" s="13"/>
      <c r="V262" s="13"/>
      <c r="W262" s="13"/>
      <c r="X262" s="13"/>
      <c r="Y262" s="13"/>
      <c r="Z262" s="13"/>
      <c r="AA262" s="13"/>
      <c r="AB262" s="13"/>
      <c r="AC262" s="13"/>
      <c r="AD262" s="13"/>
      <c r="AE262" s="13"/>
      <c r="AT262" s="245" t="s">
        <v>214</v>
      </c>
      <c r="AU262" s="245" t="s">
        <v>87</v>
      </c>
      <c r="AV262" s="13" t="s">
        <v>89</v>
      </c>
      <c r="AW262" s="13" t="s">
        <v>41</v>
      </c>
      <c r="AX262" s="13" t="s">
        <v>80</v>
      </c>
      <c r="AY262" s="245" t="s">
        <v>201</v>
      </c>
    </row>
    <row r="263" s="14" customFormat="1">
      <c r="A263" s="14"/>
      <c r="B263" s="246"/>
      <c r="C263" s="247"/>
      <c r="D263" s="229" t="s">
        <v>214</v>
      </c>
      <c r="E263" s="248" t="s">
        <v>39</v>
      </c>
      <c r="F263" s="249" t="s">
        <v>216</v>
      </c>
      <c r="G263" s="247"/>
      <c r="H263" s="250">
        <v>264.60000000000002</v>
      </c>
      <c r="I263" s="251"/>
      <c r="J263" s="247"/>
      <c r="K263" s="247"/>
      <c r="L263" s="252"/>
      <c r="M263" s="253"/>
      <c r="N263" s="254"/>
      <c r="O263" s="254"/>
      <c r="P263" s="254"/>
      <c r="Q263" s="254"/>
      <c r="R263" s="254"/>
      <c r="S263" s="254"/>
      <c r="T263" s="255"/>
      <c r="U263" s="14"/>
      <c r="V263" s="14"/>
      <c r="W263" s="14"/>
      <c r="X263" s="14"/>
      <c r="Y263" s="14"/>
      <c r="Z263" s="14"/>
      <c r="AA263" s="14"/>
      <c r="AB263" s="14"/>
      <c r="AC263" s="14"/>
      <c r="AD263" s="14"/>
      <c r="AE263" s="14"/>
      <c r="AT263" s="256" t="s">
        <v>214</v>
      </c>
      <c r="AU263" s="256" t="s">
        <v>87</v>
      </c>
      <c r="AV263" s="14" t="s">
        <v>208</v>
      </c>
      <c r="AW263" s="14" t="s">
        <v>41</v>
      </c>
      <c r="AX263" s="14" t="s">
        <v>87</v>
      </c>
      <c r="AY263" s="256" t="s">
        <v>201</v>
      </c>
    </row>
    <row r="264" s="2" customFormat="1" ht="21.75" customHeight="1">
      <c r="A264" s="40"/>
      <c r="B264" s="41"/>
      <c r="C264" s="216" t="s">
        <v>416</v>
      </c>
      <c r="D264" s="216" t="s">
        <v>204</v>
      </c>
      <c r="E264" s="217" t="s">
        <v>417</v>
      </c>
      <c r="F264" s="218" t="s">
        <v>418</v>
      </c>
      <c r="G264" s="219" t="s">
        <v>159</v>
      </c>
      <c r="H264" s="220">
        <v>2320.1439999999998</v>
      </c>
      <c r="I264" s="221"/>
      <c r="J264" s="222">
        <f>ROUND(I264*H264,2)</f>
        <v>0</v>
      </c>
      <c r="K264" s="218" t="s">
        <v>207</v>
      </c>
      <c r="L264" s="46"/>
      <c r="M264" s="223" t="s">
        <v>39</v>
      </c>
      <c r="N264" s="224" t="s">
        <v>53</v>
      </c>
      <c r="O264" s="87"/>
      <c r="P264" s="225">
        <f>O264*H264</f>
        <v>0</v>
      </c>
      <c r="Q264" s="225">
        <v>0</v>
      </c>
      <c r="R264" s="225">
        <f>Q264*H264</f>
        <v>0</v>
      </c>
      <c r="S264" s="225">
        <v>0</v>
      </c>
      <c r="T264" s="226">
        <f>S264*H264</f>
        <v>0</v>
      </c>
      <c r="U264" s="40"/>
      <c r="V264" s="40"/>
      <c r="W264" s="40"/>
      <c r="X264" s="40"/>
      <c r="Y264" s="40"/>
      <c r="Z264" s="40"/>
      <c r="AA264" s="40"/>
      <c r="AB264" s="40"/>
      <c r="AC264" s="40"/>
      <c r="AD264" s="40"/>
      <c r="AE264" s="40"/>
      <c r="AR264" s="227" t="s">
        <v>356</v>
      </c>
      <c r="AT264" s="227" t="s">
        <v>204</v>
      </c>
      <c r="AU264" s="227" t="s">
        <v>87</v>
      </c>
      <c r="AY264" s="18" t="s">
        <v>201</v>
      </c>
      <c r="BE264" s="228">
        <f>IF(N264="základní",J264,0)</f>
        <v>0</v>
      </c>
      <c r="BF264" s="228">
        <f>IF(N264="snížená",J264,0)</f>
        <v>0</v>
      </c>
      <c r="BG264" s="228">
        <f>IF(N264="zákl. přenesená",J264,0)</f>
        <v>0</v>
      </c>
      <c r="BH264" s="228">
        <f>IF(N264="sníž. přenesená",J264,0)</f>
        <v>0</v>
      </c>
      <c r="BI264" s="228">
        <f>IF(N264="nulová",J264,0)</f>
        <v>0</v>
      </c>
      <c r="BJ264" s="18" t="s">
        <v>208</v>
      </c>
      <c r="BK264" s="228">
        <f>ROUND(I264*H264,2)</f>
        <v>0</v>
      </c>
      <c r="BL264" s="18" t="s">
        <v>356</v>
      </c>
      <c r="BM264" s="227" t="s">
        <v>419</v>
      </c>
    </row>
    <row r="265" s="2" customFormat="1">
      <c r="A265" s="40"/>
      <c r="B265" s="41"/>
      <c r="C265" s="42"/>
      <c r="D265" s="229" t="s">
        <v>210</v>
      </c>
      <c r="E265" s="42"/>
      <c r="F265" s="230" t="s">
        <v>420</v>
      </c>
      <c r="G265" s="42"/>
      <c r="H265" s="42"/>
      <c r="I265" s="231"/>
      <c r="J265" s="42"/>
      <c r="K265" s="42"/>
      <c r="L265" s="46"/>
      <c r="M265" s="232"/>
      <c r="N265" s="233"/>
      <c r="O265" s="87"/>
      <c r="P265" s="87"/>
      <c r="Q265" s="87"/>
      <c r="R265" s="87"/>
      <c r="S265" s="87"/>
      <c r="T265" s="88"/>
      <c r="U265" s="40"/>
      <c r="V265" s="40"/>
      <c r="W265" s="40"/>
      <c r="X265" s="40"/>
      <c r="Y265" s="40"/>
      <c r="Z265" s="40"/>
      <c r="AA265" s="40"/>
      <c r="AB265" s="40"/>
      <c r="AC265" s="40"/>
      <c r="AD265" s="40"/>
      <c r="AE265" s="40"/>
      <c r="AT265" s="18" t="s">
        <v>210</v>
      </c>
      <c r="AU265" s="18" t="s">
        <v>87</v>
      </c>
    </row>
    <row r="266" s="2" customFormat="1">
      <c r="A266" s="40"/>
      <c r="B266" s="41"/>
      <c r="C266" s="42"/>
      <c r="D266" s="229" t="s">
        <v>212</v>
      </c>
      <c r="E266" s="42"/>
      <c r="F266" s="234" t="s">
        <v>421</v>
      </c>
      <c r="G266" s="42"/>
      <c r="H266" s="42"/>
      <c r="I266" s="231"/>
      <c r="J266" s="42"/>
      <c r="K266" s="42"/>
      <c r="L266" s="46"/>
      <c r="M266" s="232"/>
      <c r="N266" s="233"/>
      <c r="O266" s="87"/>
      <c r="P266" s="87"/>
      <c r="Q266" s="87"/>
      <c r="R266" s="87"/>
      <c r="S266" s="87"/>
      <c r="T266" s="88"/>
      <c r="U266" s="40"/>
      <c r="V266" s="40"/>
      <c r="W266" s="40"/>
      <c r="X266" s="40"/>
      <c r="Y266" s="40"/>
      <c r="Z266" s="40"/>
      <c r="AA266" s="40"/>
      <c r="AB266" s="40"/>
      <c r="AC266" s="40"/>
      <c r="AD266" s="40"/>
      <c r="AE266" s="40"/>
      <c r="AT266" s="18" t="s">
        <v>212</v>
      </c>
      <c r="AU266" s="18" t="s">
        <v>87</v>
      </c>
    </row>
    <row r="267" s="15" customFormat="1">
      <c r="A267" s="15"/>
      <c r="B267" s="257"/>
      <c r="C267" s="258"/>
      <c r="D267" s="229" t="s">
        <v>214</v>
      </c>
      <c r="E267" s="259" t="s">
        <v>39</v>
      </c>
      <c r="F267" s="260" t="s">
        <v>369</v>
      </c>
      <c r="G267" s="258"/>
      <c r="H267" s="259" t="s">
        <v>39</v>
      </c>
      <c r="I267" s="261"/>
      <c r="J267" s="258"/>
      <c r="K267" s="258"/>
      <c r="L267" s="262"/>
      <c r="M267" s="263"/>
      <c r="N267" s="264"/>
      <c r="O267" s="264"/>
      <c r="P267" s="264"/>
      <c r="Q267" s="264"/>
      <c r="R267" s="264"/>
      <c r="S267" s="264"/>
      <c r="T267" s="265"/>
      <c r="U267" s="15"/>
      <c r="V267" s="15"/>
      <c r="W267" s="15"/>
      <c r="X267" s="15"/>
      <c r="Y267" s="15"/>
      <c r="Z267" s="15"/>
      <c r="AA267" s="15"/>
      <c r="AB267" s="15"/>
      <c r="AC267" s="15"/>
      <c r="AD267" s="15"/>
      <c r="AE267" s="15"/>
      <c r="AT267" s="266" t="s">
        <v>214</v>
      </c>
      <c r="AU267" s="266" t="s">
        <v>87</v>
      </c>
      <c r="AV267" s="15" t="s">
        <v>87</v>
      </c>
      <c r="AW267" s="15" t="s">
        <v>41</v>
      </c>
      <c r="AX267" s="15" t="s">
        <v>80</v>
      </c>
      <c r="AY267" s="266" t="s">
        <v>201</v>
      </c>
    </row>
    <row r="268" s="13" customFormat="1">
      <c r="A268" s="13"/>
      <c r="B268" s="235"/>
      <c r="C268" s="236"/>
      <c r="D268" s="229" t="s">
        <v>214</v>
      </c>
      <c r="E268" s="237" t="s">
        <v>39</v>
      </c>
      <c r="F268" s="238" t="s">
        <v>422</v>
      </c>
      <c r="G268" s="236"/>
      <c r="H268" s="239">
        <v>2082.2420000000002</v>
      </c>
      <c r="I268" s="240"/>
      <c r="J268" s="236"/>
      <c r="K268" s="236"/>
      <c r="L268" s="241"/>
      <c r="M268" s="242"/>
      <c r="N268" s="243"/>
      <c r="O268" s="243"/>
      <c r="P268" s="243"/>
      <c r="Q268" s="243"/>
      <c r="R268" s="243"/>
      <c r="S268" s="243"/>
      <c r="T268" s="244"/>
      <c r="U268" s="13"/>
      <c r="V268" s="13"/>
      <c r="W268" s="13"/>
      <c r="X268" s="13"/>
      <c r="Y268" s="13"/>
      <c r="Z268" s="13"/>
      <c r="AA268" s="13"/>
      <c r="AB268" s="13"/>
      <c r="AC268" s="13"/>
      <c r="AD268" s="13"/>
      <c r="AE268" s="13"/>
      <c r="AT268" s="245" t="s">
        <v>214</v>
      </c>
      <c r="AU268" s="245" t="s">
        <v>87</v>
      </c>
      <c r="AV268" s="13" t="s">
        <v>89</v>
      </c>
      <c r="AW268" s="13" t="s">
        <v>41</v>
      </c>
      <c r="AX268" s="13" t="s">
        <v>80</v>
      </c>
      <c r="AY268" s="245" t="s">
        <v>201</v>
      </c>
    </row>
    <row r="269" s="16" customFormat="1">
      <c r="A269" s="16"/>
      <c r="B269" s="267"/>
      <c r="C269" s="268"/>
      <c r="D269" s="229" t="s">
        <v>214</v>
      </c>
      <c r="E269" s="269" t="s">
        <v>39</v>
      </c>
      <c r="F269" s="270" t="s">
        <v>371</v>
      </c>
      <c r="G269" s="268"/>
      <c r="H269" s="271">
        <v>2082.2420000000002</v>
      </c>
      <c r="I269" s="272"/>
      <c r="J269" s="268"/>
      <c r="K269" s="268"/>
      <c r="L269" s="273"/>
      <c r="M269" s="274"/>
      <c r="N269" s="275"/>
      <c r="O269" s="275"/>
      <c r="P269" s="275"/>
      <c r="Q269" s="275"/>
      <c r="R269" s="275"/>
      <c r="S269" s="275"/>
      <c r="T269" s="276"/>
      <c r="U269" s="16"/>
      <c r="V269" s="16"/>
      <c r="W269" s="16"/>
      <c r="X269" s="16"/>
      <c r="Y269" s="16"/>
      <c r="Z269" s="16"/>
      <c r="AA269" s="16"/>
      <c r="AB269" s="16"/>
      <c r="AC269" s="16"/>
      <c r="AD269" s="16"/>
      <c r="AE269" s="16"/>
      <c r="AT269" s="277" t="s">
        <v>214</v>
      </c>
      <c r="AU269" s="277" t="s">
        <v>87</v>
      </c>
      <c r="AV269" s="16" t="s">
        <v>222</v>
      </c>
      <c r="AW269" s="16" t="s">
        <v>41</v>
      </c>
      <c r="AX269" s="16" t="s">
        <v>80</v>
      </c>
      <c r="AY269" s="277" t="s">
        <v>201</v>
      </c>
    </row>
    <row r="270" s="15" customFormat="1">
      <c r="A270" s="15"/>
      <c r="B270" s="257"/>
      <c r="C270" s="258"/>
      <c r="D270" s="229" t="s">
        <v>214</v>
      </c>
      <c r="E270" s="259" t="s">
        <v>39</v>
      </c>
      <c r="F270" s="260" t="s">
        <v>372</v>
      </c>
      <c r="G270" s="258"/>
      <c r="H270" s="259" t="s">
        <v>39</v>
      </c>
      <c r="I270" s="261"/>
      <c r="J270" s="258"/>
      <c r="K270" s="258"/>
      <c r="L270" s="262"/>
      <c r="M270" s="263"/>
      <c r="N270" s="264"/>
      <c r="O270" s="264"/>
      <c r="P270" s="264"/>
      <c r="Q270" s="264"/>
      <c r="R270" s="264"/>
      <c r="S270" s="264"/>
      <c r="T270" s="265"/>
      <c r="U270" s="15"/>
      <c r="V270" s="15"/>
      <c r="W270" s="15"/>
      <c r="X270" s="15"/>
      <c r="Y270" s="15"/>
      <c r="Z270" s="15"/>
      <c r="AA270" s="15"/>
      <c r="AB270" s="15"/>
      <c r="AC270" s="15"/>
      <c r="AD270" s="15"/>
      <c r="AE270" s="15"/>
      <c r="AT270" s="266" t="s">
        <v>214</v>
      </c>
      <c r="AU270" s="266" t="s">
        <v>87</v>
      </c>
      <c r="AV270" s="15" t="s">
        <v>87</v>
      </c>
      <c r="AW270" s="15" t="s">
        <v>41</v>
      </c>
      <c r="AX270" s="15" t="s">
        <v>80</v>
      </c>
      <c r="AY270" s="266" t="s">
        <v>201</v>
      </c>
    </row>
    <row r="271" s="13" customFormat="1">
      <c r="A271" s="13"/>
      <c r="B271" s="235"/>
      <c r="C271" s="236"/>
      <c r="D271" s="229" t="s">
        <v>214</v>
      </c>
      <c r="E271" s="237" t="s">
        <v>39</v>
      </c>
      <c r="F271" s="238" t="s">
        <v>423</v>
      </c>
      <c r="G271" s="236"/>
      <c r="H271" s="239">
        <v>25.5</v>
      </c>
      <c r="I271" s="240"/>
      <c r="J271" s="236"/>
      <c r="K271" s="236"/>
      <c r="L271" s="241"/>
      <c r="M271" s="242"/>
      <c r="N271" s="243"/>
      <c r="O271" s="243"/>
      <c r="P271" s="243"/>
      <c r="Q271" s="243"/>
      <c r="R271" s="243"/>
      <c r="S271" s="243"/>
      <c r="T271" s="244"/>
      <c r="U271" s="13"/>
      <c r="V271" s="13"/>
      <c r="W271" s="13"/>
      <c r="X271" s="13"/>
      <c r="Y271" s="13"/>
      <c r="Z271" s="13"/>
      <c r="AA271" s="13"/>
      <c r="AB271" s="13"/>
      <c r="AC271" s="13"/>
      <c r="AD271" s="13"/>
      <c r="AE271" s="13"/>
      <c r="AT271" s="245" t="s">
        <v>214</v>
      </c>
      <c r="AU271" s="245" t="s">
        <v>87</v>
      </c>
      <c r="AV271" s="13" t="s">
        <v>89</v>
      </c>
      <c r="AW271" s="13" t="s">
        <v>41</v>
      </c>
      <c r="AX271" s="13" t="s">
        <v>80</v>
      </c>
      <c r="AY271" s="245" t="s">
        <v>201</v>
      </c>
    </row>
    <row r="272" s="13" customFormat="1">
      <c r="A272" s="13"/>
      <c r="B272" s="235"/>
      <c r="C272" s="236"/>
      <c r="D272" s="229" t="s">
        <v>214</v>
      </c>
      <c r="E272" s="237" t="s">
        <v>39</v>
      </c>
      <c r="F272" s="238" t="s">
        <v>424</v>
      </c>
      <c r="G272" s="236"/>
      <c r="H272" s="239">
        <v>212.40199999999999</v>
      </c>
      <c r="I272" s="240"/>
      <c r="J272" s="236"/>
      <c r="K272" s="236"/>
      <c r="L272" s="241"/>
      <c r="M272" s="242"/>
      <c r="N272" s="243"/>
      <c r="O272" s="243"/>
      <c r="P272" s="243"/>
      <c r="Q272" s="243"/>
      <c r="R272" s="243"/>
      <c r="S272" s="243"/>
      <c r="T272" s="244"/>
      <c r="U272" s="13"/>
      <c r="V272" s="13"/>
      <c r="W272" s="13"/>
      <c r="X272" s="13"/>
      <c r="Y272" s="13"/>
      <c r="Z272" s="13"/>
      <c r="AA272" s="13"/>
      <c r="AB272" s="13"/>
      <c r="AC272" s="13"/>
      <c r="AD272" s="13"/>
      <c r="AE272" s="13"/>
      <c r="AT272" s="245" t="s">
        <v>214</v>
      </c>
      <c r="AU272" s="245" t="s">
        <v>87</v>
      </c>
      <c r="AV272" s="13" t="s">
        <v>89</v>
      </c>
      <c r="AW272" s="13" t="s">
        <v>41</v>
      </c>
      <c r="AX272" s="13" t="s">
        <v>80</v>
      </c>
      <c r="AY272" s="245" t="s">
        <v>201</v>
      </c>
    </row>
    <row r="273" s="16" customFormat="1">
      <c r="A273" s="16"/>
      <c r="B273" s="267"/>
      <c r="C273" s="268"/>
      <c r="D273" s="229" t="s">
        <v>214</v>
      </c>
      <c r="E273" s="269" t="s">
        <v>39</v>
      </c>
      <c r="F273" s="270" t="s">
        <v>371</v>
      </c>
      <c r="G273" s="268"/>
      <c r="H273" s="271">
        <v>237.90199999999999</v>
      </c>
      <c r="I273" s="272"/>
      <c r="J273" s="268"/>
      <c r="K273" s="268"/>
      <c r="L273" s="273"/>
      <c r="M273" s="274"/>
      <c r="N273" s="275"/>
      <c r="O273" s="275"/>
      <c r="P273" s="275"/>
      <c r="Q273" s="275"/>
      <c r="R273" s="275"/>
      <c r="S273" s="275"/>
      <c r="T273" s="276"/>
      <c r="U273" s="16"/>
      <c r="V273" s="16"/>
      <c r="W273" s="16"/>
      <c r="X273" s="16"/>
      <c r="Y273" s="16"/>
      <c r="Z273" s="16"/>
      <c r="AA273" s="16"/>
      <c r="AB273" s="16"/>
      <c r="AC273" s="16"/>
      <c r="AD273" s="16"/>
      <c r="AE273" s="16"/>
      <c r="AT273" s="277" t="s">
        <v>214</v>
      </c>
      <c r="AU273" s="277" t="s">
        <v>87</v>
      </c>
      <c r="AV273" s="16" t="s">
        <v>222</v>
      </c>
      <c r="AW273" s="16" t="s">
        <v>41</v>
      </c>
      <c r="AX273" s="16" t="s">
        <v>80</v>
      </c>
      <c r="AY273" s="277" t="s">
        <v>201</v>
      </c>
    </row>
    <row r="274" s="14" customFormat="1">
      <c r="A274" s="14"/>
      <c r="B274" s="246"/>
      <c r="C274" s="247"/>
      <c r="D274" s="229" t="s">
        <v>214</v>
      </c>
      <c r="E274" s="248" t="s">
        <v>175</v>
      </c>
      <c r="F274" s="249" t="s">
        <v>216</v>
      </c>
      <c r="G274" s="247"/>
      <c r="H274" s="250">
        <v>2320.1440000000002</v>
      </c>
      <c r="I274" s="251"/>
      <c r="J274" s="247"/>
      <c r="K274" s="247"/>
      <c r="L274" s="252"/>
      <c r="M274" s="253"/>
      <c r="N274" s="254"/>
      <c r="O274" s="254"/>
      <c r="P274" s="254"/>
      <c r="Q274" s="254"/>
      <c r="R274" s="254"/>
      <c r="S274" s="254"/>
      <c r="T274" s="255"/>
      <c r="U274" s="14"/>
      <c r="V274" s="14"/>
      <c r="W274" s="14"/>
      <c r="X274" s="14"/>
      <c r="Y274" s="14"/>
      <c r="Z274" s="14"/>
      <c r="AA274" s="14"/>
      <c r="AB274" s="14"/>
      <c r="AC274" s="14"/>
      <c r="AD274" s="14"/>
      <c r="AE274" s="14"/>
      <c r="AT274" s="256" t="s">
        <v>214</v>
      </c>
      <c r="AU274" s="256" t="s">
        <v>87</v>
      </c>
      <c r="AV274" s="14" t="s">
        <v>208</v>
      </c>
      <c r="AW274" s="14" t="s">
        <v>41</v>
      </c>
      <c r="AX274" s="14" t="s">
        <v>87</v>
      </c>
      <c r="AY274" s="256" t="s">
        <v>201</v>
      </c>
    </row>
    <row r="275" s="2" customFormat="1" ht="16.5" customHeight="1">
      <c r="A275" s="40"/>
      <c r="B275" s="41"/>
      <c r="C275" s="216" t="s">
        <v>425</v>
      </c>
      <c r="D275" s="216" t="s">
        <v>204</v>
      </c>
      <c r="E275" s="217" t="s">
        <v>426</v>
      </c>
      <c r="F275" s="218" t="s">
        <v>427</v>
      </c>
      <c r="G275" s="219" t="s">
        <v>159</v>
      </c>
      <c r="H275" s="220">
        <v>0.20000000000000001</v>
      </c>
      <c r="I275" s="221"/>
      <c r="J275" s="222">
        <f>ROUND(I275*H275,2)</f>
        <v>0</v>
      </c>
      <c r="K275" s="218" t="s">
        <v>207</v>
      </c>
      <c r="L275" s="46"/>
      <c r="M275" s="223" t="s">
        <v>39</v>
      </c>
      <c r="N275" s="224" t="s">
        <v>53</v>
      </c>
      <c r="O275" s="87"/>
      <c r="P275" s="225">
        <f>O275*H275</f>
        <v>0</v>
      </c>
      <c r="Q275" s="225">
        <v>0</v>
      </c>
      <c r="R275" s="225">
        <f>Q275*H275</f>
        <v>0</v>
      </c>
      <c r="S275" s="225">
        <v>0</v>
      </c>
      <c r="T275" s="226">
        <f>S275*H275</f>
        <v>0</v>
      </c>
      <c r="U275" s="40"/>
      <c r="V275" s="40"/>
      <c r="W275" s="40"/>
      <c r="X275" s="40"/>
      <c r="Y275" s="40"/>
      <c r="Z275" s="40"/>
      <c r="AA275" s="40"/>
      <c r="AB275" s="40"/>
      <c r="AC275" s="40"/>
      <c r="AD275" s="40"/>
      <c r="AE275" s="40"/>
      <c r="AR275" s="227" t="s">
        <v>356</v>
      </c>
      <c r="AT275" s="227" t="s">
        <v>204</v>
      </c>
      <c r="AU275" s="227" t="s">
        <v>87</v>
      </c>
      <c r="AY275" s="18" t="s">
        <v>201</v>
      </c>
      <c r="BE275" s="228">
        <f>IF(N275="základní",J275,0)</f>
        <v>0</v>
      </c>
      <c r="BF275" s="228">
        <f>IF(N275="snížená",J275,0)</f>
        <v>0</v>
      </c>
      <c r="BG275" s="228">
        <f>IF(N275="zákl. přenesená",J275,0)</f>
        <v>0</v>
      </c>
      <c r="BH275" s="228">
        <f>IF(N275="sníž. přenesená",J275,0)</f>
        <v>0</v>
      </c>
      <c r="BI275" s="228">
        <f>IF(N275="nulová",J275,0)</f>
        <v>0</v>
      </c>
      <c r="BJ275" s="18" t="s">
        <v>208</v>
      </c>
      <c r="BK275" s="228">
        <f>ROUND(I275*H275,2)</f>
        <v>0</v>
      </c>
      <c r="BL275" s="18" t="s">
        <v>356</v>
      </c>
      <c r="BM275" s="227" t="s">
        <v>428</v>
      </c>
    </row>
    <row r="276" s="2" customFormat="1">
      <c r="A276" s="40"/>
      <c r="B276" s="41"/>
      <c r="C276" s="42"/>
      <c r="D276" s="229" t="s">
        <v>210</v>
      </c>
      <c r="E276" s="42"/>
      <c r="F276" s="230" t="s">
        <v>429</v>
      </c>
      <c r="G276" s="42"/>
      <c r="H276" s="42"/>
      <c r="I276" s="231"/>
      <c r="J276" s="42"/>
      <c r="K276" s="42"/>
      <c r="L276" s="46"/>
      <c r="M276" s="232"/>
      <c r="N276" s="233"/>
      <c r="O276" s="87"/>
      <c r="P276" s="87"/>
      <c r="Q276" s="87"/>
      <c r="R276" s="87"/>
      <c r="S276" s="87"/>
      <c r="T276" s="88"/>
      <c r="U276" s="40"/>
      <c r="V276" s="40"/>
      <c r="W276" s="40"/>
      <c r="X276" s="40"/>
      <c r="Y276" s="40"/>
      <c r="Z276" s="40"/>
      <c r="AA276" s="40"/>
      <c r="AB276" s="40"/>
      <c r="AC276" s="40"/>
      <c r="AD276" s="40"/>
      <c r="AE276" s="40"/>
      <c r="AT276" s="18" t="s">
        <v>210</v>
      </c>
      <c r="AU276" s="18" t="s">
        <v>87</v>
      </c>
    </row>
    <row r="277" s="2" customFormat="1">
      <c r="A277" s="40"/>
      <c r="B277" s="41"/>
      <c r="C277" s="42"/>
      <c r="D277" s="229" t="s">
        <v>212</v>
      </c>
      <c r="E277" s="42"/>
      <c r="F277" s="234" t="s">
        <v>421</v>
      </c>
      <c r="G277" s="42"/>
      <c r="H277" s="42"/>
      <c r="I277" s="231"/>
      <c r="J277" s="42"/>
      <c r="K277" s="42"/>
      <c r="L277" s="46"/>
      <c r="M277" s="232"/>
      <c r="N277" s="233"/>
      <c r="O277" s="87"/>
      <c r="P277" s="87"/>
      <c r="Q277" s="87"/>
      <c r="R277" s="87"/>
      <c r="S277" s="87"/>
      <c r="T277" s="88"/>
      <c r="U277" s="40"/>
      <c r="V277" s="40"/>
      <c r="W277" s="40"/>
      <c r="X277" s="40"/>
      <c r="Y277" s="40"/>
      <c r="Z277" s="40"/>
      <c r="AA277" s="40"/>
      <c r="AB277" s="40"/>
      <c r="AC277" s="40"/>
      <c r="AD277" s="40"/>
      <c r="AE277" s="40"/>
      <c r="AT277" s="18" t="s">
        <v>212</v>
      </c>
      <c r="AU277" s="18" t="s">
        <v>87</v>
      </c>
    </row>
    <row r="278" s="2" customFormat="1">
      <c r="A278" s="40"/>
      <c r="B278" s="41"/>
      <c r="C278" s="42"/>
      <c r="D278" s="229" t="s">
        <v>337</v>
      </c>
      <c r="E278" s="42"/>
      <c r="F278" s="234" t="s">
        <v>430</v>
      </c>
      <c r="G278" s="42"/>
      <c r="H278" s="42"/>
      <c r="I278" s="231"/>
      <c r="J278" s="42"/>
      <c r="K278" s="42"/>
      <c r="L278" s="46"/>
      <c r="M278" s="232"/>
      <c r="N278" s="233"/>
      <c r="O278" s="87"/>
      <c r="P278" s="87"/>
      <c r="Q278" s="87"/>
      <c r="R278" s="87"/>
      <c r="S278" s="87"/>
      <c r="T278" s="88"/>
      <c r="U278" s="40"/>
      <c r="V278" s="40"/>
      <c r="W278" s="40"/>
      <c r="X278" s="40"/>
      <c r="Y278" s="40"/>
      <c r="Z278" s="40"/>
      <c r="AA278" s="40"/>
      <c r="AB278" s="40"/>
      <c r="AC278" s="40"/>
      <c r="AD278" s="40"/>
      <c r="AE278" s="40"/>
      <c r="AT278" s="18" t="s">
        <v>337</v>
      </c>
      <c r="AU278" s="18" t="s">
        <v>87</v>
      </c>
    </row>
    <row r="279" s="2" customFormat="1" ht="21.75" customHeight="1">
      <c r="A279" s="40"/>
      <c r="B279" s="41"/>
      <c r="C279" s="278" t="s">
        <v>431</v>
      </c>
      <c r="D279" s="278" t="s">
        <v>432</v>
      </c>
      <c r="E279" s="279" t="s">
        <v>433</v>
      </c>
      <c r="F279" s="280" t="s">
        <v>434</v>
      </c>
      <c r="G279" s="281" t="s">
        <v>159</v>
      </c>
      <c r="H279" s="282">
        <v>2109.1889999999999</v>
      </c>
      <c r="I279" s="283"/>
      <c r="J279" s="284">
        <f>ROUND(I279*H279,2)</f>
        <v>0</v>
      </c>
      <c r="K279" s="280" t="s">
        <v>207</v>
      </c>
      <c r="L279" s="285"/>
      <c r="M279" s="286" t="s">
        <v>39</v>
      </c>
      <c r="N279" s="287" t="s">
        <v>53</v>
      </c>
      <c r="O279" s="87"/>
      <c r="P279" s="225">
        <f>O279*H279</f>
        <v>0</v>
      </c>
      <c r="Q279" s="225">
        <v>1</v>
      </c>
      <c r="R279" s="225">
        <f>Q279*H279</f>
        <v>2109.1889999999999</v>
      </c>
      <c r="S279" s="225">
        <v>0</v>
      </c>
      <c r="T279" s="226">
        <f>S279*H279</f>
        <v>0</v>
      </c>
      <c r="U279" s="40"/>
      <c r="V279" s="40"/>
      <c r="W279" s="40"/>
      <c r="X279" s="40"/>
      <c r="Y279" s="40"/>
      <c r="Z279" s="40"/>
      <c r="AA279" s="40"/>
      <c r="AB279" s="40"/>
      <c r="AC279" s="40"/>
      <c r="AD279" s="40"/>
      <c r="AE279" s="40"/>
      <c r="AR279" s="227" t="s">
        <v>356</v>
      </c>
      <c r="AT279" s="227" t="s">
        <v>432</v>
      </c>
      <c r="AU279" s="227" t="s">
        <v>87</v>
      </c>
      <c r="AY279" s="18" t="s">
        <v>201</v>
      </c>
      <c r="BE279" s="228">
        <f>IF(N279="základní",J279,0)</f>
        <v>0</v>
      </c>
      <c r="BF279" s="228">
        <f>IF(N279="snížená",J279,0)</f>
        <v>0</v>
      </c>
      <c r="BG279" s="228">
        <f>IF(N279="zákl. přenesená",J279,0)</f>
        <v>0</v>
      </c>
      <c r="BH279" s="228">
        <f>IF(N279="sníž. přenesená",J279,0)</f>
        <v>0</v>
      </c>
      <c r="BI279" s="228">
        <f>IF(N279="nulová",J279,0)</f>
        <v>0</v>
      </c>
      <c r="BJ279" s="18" t="s">
        <v>208</v>
      </c>
      <c r="BK279" s="228">
        <f>ROUND(I279*H279,2)</f>
        <v>0</v>
      </c>
      <c r="BL279" s="18" t="s">
        <v>356</v>
      </c>
      <c r="BM279" s="227" t="s">
        <v>435</v>
      </c>
    </row>
    <row r="280" s="2" customFormat="1">
      <c r="A280" s="40"/>
      <c r="B280" s="41"/>
      <c r="C280" s="42"/>
      <c r="D280" s="229" t="s">
        <v>210</v>
      </c>
      <c r="E280" s="42"/>
      <c r="F280" s="230" t="s">
        <v>434</v>
      </c>
      <c r="G280" s="42"/>
      <c r="H280" s="42"/>
      <c r="I280" s="231"/>
      <c r="J280" s="42"/>
      <c r="K280" s="42"/>
      <c r="L280" s="46"/>
      <c r="M280" s="232"/>
      <c r="N280" s="233"/>
      <c r="O280" s="87"/>
      <c r="P280" s="87"/>
      <c r="Q280" s="87"/>
      <c r="R280" s="87"/>
      <c r="S280" s="87"/>
      <c r="T280" s="88"/>
      <c r="U280" s="40"/>
      <c r="V280" s="40"/>
      <c r="W280" s="40"/>
      <c r="X280" s="40"/>
      <c r="Y280" s="40"/>
      <c r="Z280" s="40"/>
      <c r="AA280" s="40"/>
      <c r="AB280" s="40"/>
      <c r="AC280" s="40"/>
      <c r="AD280" s="40"/>
      <c r="AE280" s="40"/>
      <c r="AT280" s="18" t="s">
        <v>210</v>
      </c>
      <c r="AU280" s="18" t="s">
        <v>87</v>
      </c>
    </row>
    <row r="281" s="2" customFormat="1">
      <c r="A281" s="40"/>
      <c r="B281" s="41"/>
      <c r="C281" s="42"/>
      <c r="D281" s="229" t="s">
        <v>337</v>
      </c>
      <c r="E281" s="42"/>
      <c r="F281" s="234" t="s">
        <v>436</v>
      </c>
      <c r="G281" s="42"/>
      <c r="H281" s="42"/>
      <c r="I281" s="231"/>
      <c r="J281" s="42"/>
      <c r="K281" s="42"/>
      <c r="L281" s="46"/>
      <c r="M281" s="232"/>
      <c r="N281" s="233"/>
      <c r="O281" s="87"/>
      <c r="P281" s="87"/>
      <c r="Q281" s="87"/>
      <c r="R281" s="87"/>
      <c r="S281" s="87"/>
      <c r="T281" s="88"/>
      <c r="U281" s="40"/>
      <c r="V281" s="40"/>
      <c r="W281" s="40"/>
      <c r="X281" s="40"/>
      <c r="Y281" s="40"/>
      <c r="Z281" s="40"/>
      <c r="AA281" s="40"/>
      <c r="AB281" s="40"/>
      <c r="AC281" s="40"/>
      <c r="AD281" s="40"/>
      <c r="AE281" s="40"/>
      <c r="AT281" s="18" t="s">
        <v>337</v>
      </c>
      <c r="AU281" s="18" t="s">
        <v>87</v>
      </c>
    </row>
    <row r="282" s="13" customFormat="1">
      <c r="A282" s="13"/>
      <c r="B282" s="235"/>
      <c r="C282" s="236"/>
      <c r="D282" s="229" t="s">
        <v>214</v>
      </c>
      <c r="E282" s="237" t="s">
        <v>39</v>
      </c>
      <c r="F282" s="238" t="s">
        <v>437</v>
      </c>
      <c r="G282" s="236"/>
      <c r="H282" s="239">
        <v>2109.1889999999999</v>
      </c>
      <c r="I282" s="240"/>
      <c r="J282" s="236"/>
      <c r="K282" s="236"/>
      <c r="L282" s="241"/>
      <c r="M282" s="242"/>
      <c r="N282" s="243"/>
      <c r="O282" s="243"/>
      <c r="P282" s="243"/>
      <c r="Q282" s="243"/>
      <c r="R282" s="243"/>
      <c r="S282" s="243"/>
      <c r="T282" s="244"/>
      <c r="U282" s="13"/>
      <c r="V282" s="13"/>
      <c r="W282" s="13"/>
      <c r="X282" s="13"/>
      <c r="Y282" s="13"/>
      <c r="Z282" s="13"/>
      <c r="AA282" s="13"/>
      <c r="AB282" s="13"/>
      <c r="AC282" s="13"/>
      <c r="AD282" s="13"/>
      <c r="AE282" s="13"/>
      <c r="AT282" s="245" t="s">
        <v>214</v>
      </c>
      <c r="AU282" s="245" t="s">
        <v>87</v>
      </c>
      <c r="AV282" s="13" t="s">
        <v>89</v>
      </c>
      <c r="AW282" s="13" t="s">
        <v>41</v>
      </c>
      <c r="AX282" s="13" t="s">
        <v>80</v>
      </c>
      <c r="AY282" s="245" t="s">
        <v>201</v>
      </c>
    </row>
    <row r="283" s="14" customFormat="1">
      <c r="A283" s="14"/>
      <c r="B283" s="246"/>
      <c r="C283" s="247"/>
      <c r="D283" s="229" t="s">
        <v>214</v>
      </c>
      <c r="E283" s="248" t="s">
        <v>162</v>
      </c>
      <c r="F283" s="249" t="s">
        <v>216</v>
      </c>
      <c r="G283" s="247"/>
      <c r="H283" s="250">
        <v>2109.1889999999999</v>
      </c>
      <c r="I283" s="251"/>
      <c r="J283" s="247"/>
      <c r="K283" s="247"/>
      <c r="L283" s="252"/>
      <c r="M283" s="253"/>
      <c r="N283" s="254"/>
      <c r="O283" s="254"/>
      <c r="P283" s="254"/>
      <c r="Q283" s="254"/>
      <c r="R283" s="254"/>
      <c r="S283" s="254"/>
      <c r="T283" s="255"/>
      <c r="U283" s="14"/>
      <c r="V283" s="14"/>
      <c r="W283" s="14"/>
      <c r="X283" s="14"/>
      <c r="Y283" s="14"/>
      <c r="Z283" s="14"/>
      <c r="AA283" s="14"/>
      <c r="AB283" s="14"/>
      <c r="AC283" s="14"/>
      <c r="AD283" s="14"/>
      <c r="AE283" s="14"/>
      <c r="AT283" s="256" t="s">
        <v>214</v>
      </c>
      <c r="AU283" s="256" t="s">
        <v>87</v>
      </c>
      <c r="AV283" s="14" t="s">
        <v>208</v>
      </c>
      <c r="AW283" s="14" t="s">
        <v>41</v>
      </c>
      <c r="AX283" s="14" t="s">
        <v>87</v>
      </c>
      <c r="AY283" s="256" t="s">
        <v>201</v>
      </c>
    </row>
    <row r="284" s="2" customFormat="1" ht="16.5" customHeight="1">
      <c r="A284" s="40"/>
      <c r="B284" s="41"/>
      <c r="C284" s="278" t="s">
        <v>438</v>
      </c>
      <c r="D284" s="278" t="s">
        <v>432</v>
      </c>
      <c r="E284" s="279" t="s">
        <v>439</v>
      </c>
      <c r="F284" s="280" t="s">
        <v>158</v>
      </c>
      <c r="G284" s="281" t="s">
        <v>159</v>
      </c>
      <c r="H284" s="282">
        <v>112.44799999999999</v>
      </c>
      <c r="I284" s="283"/>
      <c r="J284" s="284">
        <f>ROUND(I284*H284,2)</f>
        <v>0</v>
      </c>
      <c r="K284" s="280" t="s">
        <v>207</v>
      </c>
      <c r="L284" s="285"/>
      <c r="M284" s="286" t="s">
        <v>39</v>
      </c>
      <c r="N284" s="287" t="s">
        <v>53</v>
      </c>
      <c r="O284" s="87"/>
      <c r="P284" s="225">
        <f>O284*H284</f>
        <v>0</v>
      </c>
      <c r="Q284" s="225">
        <v>1</v>
      </c>
      <c r="R284" s="225">
        <f>Q284*H284</f>
        <v>112.44799999999999</v>
      </c>
      <c r="S284" s="225">
        <v>0</v>
      </c>
      <c r="T284" s="226">
        <f>S284*H284</f>
        <v>0</v>
      </c>
      <c r="U284" s="40"/>
      <c r="V284" s="40"/>
      <c r="W284" s="40"/>
      <c r="X284" s="40"/>
      <c r="Y284" s="40"/>
      <c r="Z284" s="40"/>
      <c r="AA284" s="40"/>
      <c r="AB284" s="40"/>
      <c r="AC284" s="40"/>
      <c r="AD284" s="40"/>
      <c r="AE284" s="40"/>
      <c r="AR284" s="227" t="s">
        <v>356</v>
      </c>
      <c r="AT284" s="227" t="s">
        <v>432</v>
      </c>
      <c r="AU284" s="227" t="s">
        <v>87</v>
      </c>
      <c r="AY284" s="18" t="s">
        <v>201</v>
      </c>
      <c r="BE284" s="228">
        <f>IF(N284="základní",J284,0)</f>
        <v>0</v>
      </c>
      <c r="BF284" s="228">
        <f>IF(N284="snížená",J284,0)</f>
        <v>0</v>
      </c>
      <c r="BG284" s="228">
        <f>IF(N284="zákl. přenesená",J284,0)</f>
        <v>0</v>
      </c>
      <c r="BH284" s="228">
        <f>IF(N284="sníž. přenesená",J284,0)</f>
        <v>0</v>
      </c>
      <c r="BI284" s="228">
        <f>IF(N284="nulová",J284,0)</f>
        <v>0</v>
      </c>
      <c r="BJ284" s="18" t="s">
        <v>208</v>
      </c>
      <c r="BK284" s="228">
        <f>ROUND(I284*H284,2)</f>
        <v>0</v>
      </c>
      <c r="BL284" s="18" t="s">
        <v>356</v>
      </c>
      <c r="BM284" s="227" t="s">
        <v>440</v>
      </c>
    </row>
    <row r="285" s="2" customFormat="1">
      <c r="A285" s="40"/>
      <c r="B285" s="41"/>
      <c r="C285" s="42"/>
      <c r="D285" s="229" t="s">
        <v>210</v>
      </c>
      <c r="E285" s="42"/>
      <c r="F285" s="230" t="s">
        <v>158</v>
      </c>
      <c r="G285" s="42"/>
      <c r="H285" s="42"/>
      <c r="I285" s="231"/>
      <c r="J285" s="42"/>
      <c r="K285" s="42"/>
      <c r="L285" s="46"/>
      <c r="M285" s="232"/>
      <c r="N285" s="233"/>
      <c r="O285" s="87"/>
      <c r="P285" s="87"/>
      <c r="Q285" s="87"/>
      <c r="R285" s="87"/>
      <c r="S285" s="87"/>
      <c r="T285" s="88"/>
      <c r="U285" s="40"/>
      <c r="V285" s="40"/>
      <c r="W285" s="40"/>
      <c r="X285" s="40"/>
      <c r="Y285" s="40"/>
      <c r="Z285" s="40"/>
      <c r="AA285" s="40"/>
      <c r="AB285" s="40"/>
      <c r="AC285" s="40"/>
      <c r="AD285" s="40"/>
      <c r="AE285" s="40"/>
      <c r="AT285" s="18" t="s">
        <v>210</v>
      </c>
      <c r="AU285" s="18" t="s">
        <v>87</v>
      </c>
    </row>
    <row r="286" s="2" customFormat="1">
      <c r="A286" s="40"/>
      <c r="B286" s="41"/>
      <c r="C286" s="42"/>
      <c r="D286" s="229" t="s">
        <v>337</v>
      </c>
      <c r="E286" s="42"/>
      <c r="F286" s="234" t="s">
        <v>436</v>
      </c>
      <c r="G286" s="42"/>
      <c r="H286" s="42"/>
      <c r="I286" s="231"/>
      <c r="J286" s="42"/>
      <c r="K286" s="42"/>
      <c r="L286" s="46"/>
      <c r="M286" s="232"/>
      <c r="N286" s="233"/>
      <c r="O286" s="87"/>
      <c r="P286" s="87"/>
      <c r="Q286" s="87"/>
      <c r="R286" s="87"/>
      <c r="S286" s="87"/>
      <c r="T286" s="88"/>
      <c r="U286" s="40"/>
      <c r="V286" s="40"/>
      <c r="W286" s="40"/>
      <c r="X286" s="40"/>
      <c r="Y286" s="40"/>
      <c r="Z286" s="40"/>
      <c r="AA286" s="40"/>
      <c r="AB286" s="40"/>
      <c r="AC286" s="40"/>
      <c r="AD286" s="40"/>
      <c r="AE286" s="40"/>
      <c r="AT286" s="18" t="s">
        <v>337</v>
      </c>
      <c r="AU286" s="18" t="s">
        <v>87</v>
      </c>
    </row>
    <row r="287" s="15" customFormat="1">
      <c r="A287" s="15"/>
      <c r="B287" s="257"/>
      <c r="C287" s="258"/>
      <c r="D287" s="229" t="s">
        <v>214</v>
      </c>
      <c r="E287" s="259" t="s">
        <v>39</v>
      </c>
      <c r="F287" s="260" t="s">
        <v>441</v>
      </c>
      <c r="G287" s="258"/>
      <c r="H287" s="259" t="s">
        <v>39</v>
      </c>
      <c r="I287" s="261"/>
      <c r="J287" s="258"/>
      <c r="K287" s="258"/>
      <c r="L287" s="262"/>
      <c r="M287" s="263"/>
      <c r="N287" s="264"/>
      <c r="O287" s="264"/>
      <c r="P287" s="264"/>
      <c r="Q287" s="264"/>
      <c r="R287" s="264"/>
      <c r="S287" s="264"/>
      <c r="T287" s="265"/>
      <c r="U287" s="15"/>
      <c r="V287" s="15"/>
      <c r="W287" s="15"/>
      <c r="X287" s="15"/>
      <c r="Y287" s="15"/>
      <c r="Z287" s="15"/>
      <c r="AA287" s="15"/>
      <c r="AB287" s="15"/>
      <c r="AC287" s="15"/>
      <c r="AD287" s="15"/>
      <c r="AE287" s="15"/>
      <c r="AT287" s="266" t="s">
        <v>214</v>
      </c>
      <c r="AU287" s="266" t="s">
        <v>87</v>
      </c>
      <c r="AV287" s="15" t="s">
        <v>87</v>
      </c>
      <c r="AW287" s="15" t="s">
        <v>41</v>
      </c>
      <c r="AX287" s="15" t="s">
        <v>80</v>
      </c>
      <c r="AY287" s="266" t="s">
        <v>201</v>
      </c>
    </row>
    <row r="288" s="13" customFormat="1">
      <c r="A288" s="13"/>
      <c r="B288" s="235"/>
      <c r="C288" s="236"/>
      <c r="D288" s="229" t="s">
        <v>214</v>
      </c>
      <c r="E288" s="237" t="s">
        <v>39</v>
      </c>
      <c r="F288" s="238" t="s">
        <v>442</v>
      </c>
      <c r="G288" s="236"/>
      <c r="H288" s="239">
        <v>112.44799999999999</v>
      </c>
      <c r="I288" s="240"/>
      <c r="J288" s="236"/>
      <c r="K288" s="236"/>
      <c r="L288" s="241"/>
      <c r="M288" s="242"/>
      <c r="N288" s="243"/>
      <c r="O288" s="243"/>
      <c r="P288" s="243"/>
      <c r="Q288" s="243"/>
      <c r="R288" s="243"/>
      <c r="S288" s="243"/>
      <c r="T288" s="244"/>
      <c r="U288" s="13"/>
      <c r="V288" s="13"/>
      <c r="W288" s="13"/>
      <c r="X288" s="13"/>
      <c r="Y288" s="13"/>
      <c r="Z288" s="13"/>
      <c r="AA288" s="13"/>
      <c r="AB288" s="13"/>
      <c r="AC288" s="13"/>
      <c r="AD288" s="13"/>
      <c r="AE288" s="13"/>
      <c r="AT288" s="245" t="s">
        <v>214</v>
      </c>
      <c r="AU288" s="245" t="s">
        <v>87</v>
      </c>
      <c r="AV288" s="13" t="s">
        <v>89</v>
      </c>
      <c r="AW288" s="13" t="s">
        <v>41</v>
      </c>
      <c r="AX288" s="13" t="s">
        <v>80</v>
      </c>
      <c r="AY288" s="245" t="s">
        <v>201</v>
      </c>
    </row>
    <row r="289" s="14" customFormat="1">
      <c r="A289" s="14"/>
      <c r="B289" s="246"/>
      <c r="C289" s="247"/>
      <c r="D289" s="229" t="s">
        <v>214</v>
      </c>
      <c r="E289" s="248" t="s">
        <v>157</v>
      </c>
      <c r="F289" s="249" t="s">
        <v>216</v>
      </c>
      <c r="G289" s="247"/>
      <c r="H289" s="250">
        <v>112.44799999999999</v>
      </c>
      <c r="I289" s="251"/>
      <c r="J289" s="247"/>
      <c r="K289" s="247"/>
      <c r="L289" s="252"/>
      <c r="M289" s="253"/>
      <c r="N289" s="254"/>
      <c r="O289" s="254"/>
      <c r="P289" s="254"/>
      <c r="Q289" s="254"/>
      <c r="R289" s="254"/>
      <c r="S289" s="254"/>
      <c r="T289" s="255"/>
      <c r="U289" s="14"/>
      <c r="V289" s="14"/>
      <c r="W289" s="14"/>
      <c r="X289" s="14"/>
      <c r="Y289" s="14"/>
      <c r="Z289" s="14"/>
      <c r="AA289" s="14"/>
      <c r="AB289" s="14"/>
      <c r="AC289" s="14"/>
      <c r="AD289" s="14"/>
      <c r="AE289" s="14"/>
      <c r="AT289" s="256" t="s">
        <v>214</v>
      </c>
      <c r="AU289" s="256" t="s">
        <v>87</v>
      </c>
      <c r="AV289" s="14" t="s">
        <v>208</v>
      </c>
      <c r="AW289" s="14" t="s">
        <v>41</v>
      </c>
      <c r="AX289" s="14" t="s">
        <v>87</v>
      </c>
      <c r="AY289" s="256" t="s">
        <v>201</v>
      </c>
    </row>
    <row r="290" s="2" customFormat="1" ht="21.75" customHeight="1">
      <c r="A290" s="40"/>
      <c r="B290" s="41"/>
      <c r="C290" s="278" t="s">
        <v>443</v>
      </c>
      <c r="D290" s="278" t="s">
        <v>432</v>
      </c>
      <c r="E290" s="279" t="s">
        <v>444</v>
      </c>
      <c r="F290" s="280" t="s">
        <v>445</v>
      </c>
      <c r="G290" s="281" t="s">
        <v>168</v>
      </c>
      <c r="H290" s="282">
        <v>1800</v>
      </c>
      <c r="I290" s="283"/>
      <c r="J290" s="284">
        <f>ROUND(I290*H290,2)</f>
        <v>0</v>
      </c>
      <c r="K290" s="280" t="s">
        <v>207</v>
      </c>
      <c r="L290" s="285"/>
      <c r="M290" s="286" t="s">
        <v>39</v>
      </c>
      <c r="N290" s="287" t="s">
        <v>53</v>
      </c>
      <c r="O290" s="87"/>
      <c r="P290" s="225">
        <f>O290*H290</f>
        <v>0</v>
      </c>
      <c r="Q290" s="225">
        <v>0.00018000000000000001</v>
      </c>
      <c r="R290" s="225">
        <f>Q290*H290</f>
        <v>0.32400000000000001</v>
      </c>
      <c r="S290" s="225">
        <v>0</v>
      </c>
      <c r="T290" s="226">
        <f>S290*H290</f>
        <v>0</v>
      </c>
      <c r="U290" s="40"/>
      <c r="V290" s="40"/>
      <c r="W290" s="40"/>
      <c r="X290" s="40"/>
      <c r="Y290" s="40"/>
      <c r="Z290" s="40"/>
      <c r="AA290" s="40"/>
      <c r="AB290" s="40"/>
      <c r="AC290" s="40"/>
      <c r="AD290" s="40"/>
      <c r="AE290" s="40"/>
      <c r="AR290" s="227" t="s">
        <v>356</v>
      </c>
      <c r="AT290" s="227" t="s">
        <v>432</v>
      </c>
      <c r="AU290" s="227" t="s">
        <v>87</v>
      </c>
      <c r="AY290" s="18" t="s">
        <v>201</v>
      </c>
      <c r="BE290" s="228">
        <f>IF(N290="základní",J290,0)</f>
        <v>0</v>
      </c>
      <c r="BF290" s="228">
        <f>IF(N290="snížená",J290,0)</f>
        <v>0</v>
      </c>
      <c r="BG290" s="228">
        <f>IF(N290="zákl. přenesená",J290,0)</f>
        <v>0</v>
      </c>
      <c r="BH290" s="228">
        <f>IF(N290="sníž. přenesená",J290,0)</f>
        <v>0</v>
      </c>
      <c r="BI290" s="228">
        <f>IF(N290="nulová",J290,0)</f>
        <v>0</v>
      </c>
      <c r="BJ290" s="18" t="s">
        <v>208</v>
      </c>
      <c r="BK290" s="228">
        <f>ROUND(I290*H290,2)</f>
        <v>0</v>
      </c>
      <c r="BL290" s="18" t="s">
        <v>356</v>
      </c>
      <c r="BM290" s="227" t="s">
        <v>446</v>
      </c>
    </row>
    <row r="291" s="2" customFormat="1">
      <c r="A291" s="40"/>
      <c r="B291" s="41"/>
      <c r="C291" s="42"/>
      <c r="D291" s="229" t="s">
        <v>210</v>
      </c>
      <c r="E291" s="42"/>
      <c r="F291" s="230" t="s">
        <v>445</v>
      </c>
      <c r="G291" s="42"/>
      <c r="H291" s="42"/>
      <c r="I291" s="231"/>
      <c r="J291" s="42"/>
      <c r="K291" s="42"/>
      <c r="L291" s="46"/>
      <c r="M291" s="232"/>
      <c r="N291" s="233"/>
      <c r="O291" s="87"/>
      <c r="P291" s="87"/>
      <c r="Q291" s="87"/>
      <c r="R291" s="87"/>
      <c r="S291" s="87"/>
      <c r="T291" s="88"/>
      <c r="U291" s="40"/>
      <c r="V291" s="40"/>
      <c r="W291" s="40"/>
      <c r="X291" s="40"/>
      <c r="Y291" s="40"/>
      <c r="Z291" s="40"/>
      <c r="AA291" s="40"/>
      <c r="AB291" s="40"/>
      <c r="AC291" s="40"/>
      <c r="AD291" s="40"/>
      <c r="AE291" s="40"/>
      <c r="AT291" s="18" t="s">
        <v>210</v>
      </c>
      <c r="AU291" s="18" t="s">
        <v>87</v>
      </c>
    </row>
    <row r="292" s="13" customFormat="1">
      <c r="A292" s="13"/>
      <c r="B292" s="235"/>
      <c r="C292" s="236"/>
      <c r="D292" s="229" t="s">
        <v>214</v>
      </c>
      <c r="E292" s="237" t="s">
        <v>39</v>
      </c>
      <c r="F292" s="238" t="s">
        <v>447</v>
      </c>
      <c r="G292" s="236"/>
      <c r="H292" s="239">
        <v>1800</v>
      </c>
      <c r="I292" s="240"/>
      <c r="J292" s="236"/>
      <c r="K292" s="236"/>
      <c r="L292" s="241"/>
      <c r="M292" s="242"/>
      <c r="N292" s="243"/>
      <c r="O292" s="243"/>
      <c r="P292" s="243"/>
      <c r="Q292" s="243"/>
      <c r="R292" s="243"/>
      <c r="S292" s="243"/>
      <c r="T292" s="244"/>
      <c r="U292" s="13"/>
      <c r="V292" s="13"/>
      <c r="W292" s="13"/>
      <c r="X292" s="13"/>
      <c r="Y292" s="13"/>
      <c r="Z292" s="13"/>
      <c r="AA292" s="13"/>
      <c r="AB292" s="13"/>
      <c r="AC292" s="13"/>
      <c r="AD292" s="13"/>
      <c r="AE292" s="13"/>
      <c r="AT292" s="245" t="s">
        <v>214</v>
      </c>
      <c r="AU292" s="245" t="s">
        <v>87</v>
      </c>
      <c r="AV292" s="13" t="s">
        <v>89</v>
      </c>
      <c r="AW292" s="13" t="s">
        <v>41</v>
      </c>
      <c r="AX292" s="13" t="s">
        <v>80</v>
      </c>
      <c r="AY292" s="245" t="s">
        <v>201</v>
      </c>
    </row>
    <row r="293" s="14" customFormat="1">
      <c r="A293" s="14"/>
      <c r="B293" s="246"/>
      <c r="C293" s="247"/>
      <c r="D293" s="229" t="s">
        <v>214</v>
      </c>
      <c r="E293" s="248" t="s">
        <v>39</v>
      </c>
      <c r="F293" s="249" t="s">
        <v>216</v>
      </c>
      <c r="G293" s="247"/>
      <c r="H293" s="250">
        <v>1800</v>
      </c>
      <c r="I293" s="251"/>
      <c r="J293" s="247"/>
      <c r="K293" s="247"/>
      <c r="L293" s="252"/>
      <c r="M293" s="253"/>
      <c r="N293" s="254"/>
      <c r="O293" s="254"/>
      <c r="P293" s="254"/>
      <c r="Q293" s="254"/>
      <c r="R293" s="254"/>
      <c r="S293" s="254"/>
      <c r="T293" s="255"/>
      <c r="U293" s="14"/>
      <c r="V293" s="14"/>
      <c r="W293" s="14"/>
      <c r="X293" s="14"/>
      <c r="Y293" s="14"/>
      <c r="Z293" s="14"/>
      <c r="AA293" s="14"/>
      <c r="AB293" s="14"/>
      <c r="AC293" s="14"/>
      <c r="AD293" s="14"/>
      <c r="AE293" s="14"/>
      <c r="AT293" s="256" t="s">
        <v>214</v>
      </c>
      <c r="AU293" s="256" t="s">
        <v>87</v>
      </c>
      <c r="AV293" s="14" t="s">
        <v>208</v>
      </c>
      <c r="AW293" s="14" t="s">
        <v>41</v>
      </c>
      <c r="AX293" s="14" t="s">
        <v>87</v>
      </c>
      <c r="AY293" s="256" t="s">
        <v>201</v>
      </c>
    </row>
    <row r="294" s="2" customFormat="1" ht="24.15" customHeight="1">
      <c r="A294" s="40"/>
      <c r="B294" s="41"/>
      <c r="C294" s="278" t="s">
        <v>448</v>
      </c>
      <c r="D294" s="278" t="s">
        <v>432</v>
      </c>
      <c r="E294" s="279" t="s">
        <v>449</v>
      </c>
      <c r="F294" s="280" t="s">
        <v>450</v>
      </c>
      <c r="G294" s="281" t="s">
        <v>168</v>
      </c>
      <c r="H294" s="282">
        <v>3600</v>
      </c>
      <c r="I294" s="283"/>
      <c r="J294" s="284">
        <f>ROUND(I294*H294,2)</f>
        <v>0</v>
      </c>
      <c r="K294" s="280" t="s">
        <v>207</v>
      </c>
      <c r="L294" s="285"/>
      <c r="M294" s="286" t="s">
        <v>39</v>
      </c>
      <c r="N294" s="287" t="s">
        <v>53</v>
      </c>
      <c r="O294" s="87"/>
      <c r="P294" s="225">
        <f>O294*H294</f>
        <v>0</v>
      </c>
      <c r="Q294" s="225">
        <v>0.00123</v>
      </c>
      <c r="R294" s="225">
        <f>Q294*H294</f>
        <v>4.4279999999999999</v>
      </c>
      <c r="S294" s="225">
        <v>0</v>
      </c>
      <c r="T294" s="226">
        <f>S294*H294</f>
        <v>0</v>
      </c>
      <c r="U294" s="40"/>
      <c r="V294" s="40"/>
      <c r="W294" s="40"/>
      <c r="X294" s="40"/>
      <c r="Y294" s="40"/>
      <c r="Z294" s="40"/>
      <c r="AA294" s="40"/>
      <c r="AB294" s="40"/>
      <c r="AC294" s="40"/>
      <c r="AD294" s="40"/>
      <c r="AE294" s="40"/>
      <c r="AR294" s="227" t="s">
        <v>356</v>
      </c>
      <c r="AT294" s="227" t="s">
        <v>432</v>
      </c>
      <c r="AU294" s="227" t="s">
        <v>87</v>
      </c>
      <c r="AY294" s="18" t="s">
        <v>201</v>
      </c>
      <c r="BE294" s="228">
        <f>IF(N294="základní",J294,0)</f>
        <v>0</v>
      </c>
      <c r="BF294" s="228">
        <f>IF(N294="snížená",J294,0)</f>
        <v>0</v>
      </c>
      <c r="BG294" s="228">
        <f>IF(N294="zákl. přenesená",J294,0)</f>
        <v>0</v>
      </c>
      <c r="BH294" s="228">
        <f>IF(N294="sníž. přenesená",J294,0)</f>
        <v>0</v>
      </c>
      <c r="BI294" s="228">
        <f>IF(N294="nulová",J294,0)</f>
        <v>0</v>
      </c>
      <c r="BJ294" s="18" t="s">
        <v>208</v>
      </c>
      <c r="BK294" s="228">
        <f>ROUND(I294*H294,2)</f>
        <v>0</v>
      </c>
      <c r="BL294" s="18" t="s">
        <v>356</v>
      </c>
      <c r="BM294" s="227" t="s">
        <v>451</v>
      </c>
    </row>
    <row r="295" s="2" customFormat="1">
      <c r="A295" s="40"/>
      <c r="B295" s="41"/>
      <c r="C295" s="42"/>
      <c r="D295" s="229" t="s">
        <v>210</v>
      </c>
      <c r="E295" s="42"/>
      <c r="F295" s="230" t="s">
        <v>450</v>
      </c>
      <c r="G295" s="42"/>
      <c r="H295" s="42"/>
      <c r="I295" s="231"/>
      <c r="J295" s="42"/>
      <c r="K295" s="42"/>
      <c r="L295" s="46"/>
      <c r="M295" s="232"/>
      <c r="N295" s="233"/>
      <c r="O295" s="87"/>
      <c r="P295" s="87"/>
      <c r="Q295" s="87"/>
      <c r="R295" s="87"/>
      <c r="S295" s="87"/>
      <c r="T295" s="88"/>
      <c r="U295" s="40"/>
      <c r="V295" s="40"/>
      <c r="W295" s="40"/>
      <c r="X295" s="40"/>
      <c r="Y295" s="40"/>
      <c r="Z295" s="40"/>
      <c r="AA295" s="40"/>
      <c r="AB295" s="40"/>
      <c r="AC295" s="40"/>
      <c r="AD295" s="40"/>
      <c r="AE295" s="40"/>
      <c r="AT295" s="18" t="s">
        <v>210</v>
      </c>
      <c r="AU295" s="18" t="s">
        <v>87</v>
      </c>
    </row>
    <row r="296" s="13" customFormat="1">
      <c r="A296" s="13"/>
      <c r="B296" s="235"/>
      <c r="C296" s="236"/>
      <c r="D296" s="229" t="s">
        <v>214</v>
      </c>
      <c r="E296" s="237" t="s">
        <v>39</v>
      </c>
      <c r="F296" s="238" t="s">
        <v>452</v>
      </c>
      <c r="G296" s="236"/>
      <c r="H296" s="239">
        <v>3600</v>
      </c>
      <c r="I296" s="240"/>
      <c r="J296" s="236"/>
      <c r="K296" s="236"/>
      <c r="L296" s="241"/>
      <c r="M296" s="242"/>
      <c r="N296" s="243"/>
      <c r="O296" s="243"/>
      <c r="P296" s="243"/>
      <c r="Q296" s="243"/>
      <c r="R296" s="243"/>
      <c r="S296" s="243"/>
      <c r="T296" s="244"/>
      <c r="U296" s="13"/>
      <c r="V296" s="13"/>
      <c r="W296" s="13"/>
      <c r="X296" s="13"/>
      <c r="Y296" s="13"/>
      <c r="Z296" s="13"/>
      <c r="AA296" s="13"/>
      <c r="AB296" s="13"/>
      <c r="AC296" s="13"/>
      <c r="AD296" s="13"/>
      <c r="AE296" s="13"/>
      <c r="AT296" s="245" t="s">
        <v>214</v>
      </c>
      <c r="AU296" s="245" t="s">
        <v>87</v>
      </c>
      <c r="AV296" s="13" t="s">
        <v>89</v>
      </c>
      <c r="AW296" s="13" t="s">
        <v>41</v>
      </c>
      <c r="AX296" s="13" t="s">
        <v>80</v>
      </c>
      <c r="AY296" s="245" t="s">
        <v>201</v>
      </c>
    </row>
    <row r="297" s="14" customFormat="1">
      <c r="A297" s="14"/>
      <c r="B297" s="246"/>
      <c r="C297" s="247"/>
      <c r="D297" s="229" t="s">
        <v>214</v>
      </c>
      <c r="E297" s="248" t="s">
        <v>39</v>
      </c>
      <c r="F297" s="249" t="s">
        <v>216</v>
      </c>
      <c r="G297" s="247"/>
      <c r="H297" s="250">
        <v>3600</v>
      </c>
      <c r="I297" s="251"/>
      <c r="J297" s="247"/>
      <c r="K297" s="247"/>
      <c r="L297" s="252"/>
      <c r="M297" s="253"/>
      <c r="N297" s="254"/>
      <c r="O297" s="254"/>
      <c r="P297" s="254"/>
      <c r="Q297" s="254"/>
      <c r="R297" s="254"/>
      <c r="S297" s="254"/>
      <c r="T297" s="255"/>
      <c r="U297" s="14"/>
      <c r="V297" s="14"/>
      <c r="W297" s="14"/>
      <c r="X297" s="14"/>
      <c r="Y297" s="14"/>
      <c r="Z297" s="14"/>
      <c r="AA297" s="14"/>
      <c r="AB297" s="14"/>
      <c r="AC297" s="14"/>
      <c r="AD297" s="14"/>
      <c r="AE297" s="14"/>
      <c r="AT297" s="256" t="s">
        <v>214</v>
      </c>
      <c r="AU297" s="256" t="s">
        <v>87</v>
      </c>
      <c r="AV297" s="14" t="s">
        <v>208</v>
      </c>
      <c r="AW297" s="14" t="s">
        <v>41</v>
      </c>
      <c r="AX297" s="14" t="s">
        <v>87</v>
      </c>
      <c r="AY297" s="256" t="s">
        <v>201</v>
      </c>
    </row>
    <row r="298" s="2" customFormat="1" ht="24.15" customHeight="1">
      <c r="A298" s="40"/>
      <c r="B298" s="41"/>
      <c r="C298" s="278" t="s">
        <v>453</v>
      </c>
      <c r="D298" s="278" t="s">
        <v>432</v>
      </c>
      <c r="E298" s="279" t="s">
        <v>454</v>
      </c>
      <c r="F298" s="280" t="s">
        <v>455</v>
      </c>
      <c r="G298" s="281" t="s">
        <v>168</v>
      </c>
      <c r="H298" s="282">
        <v>900</v>
      </c>
      <c r="I298" s="283"/>
      <c r="J298" s="284">
        <f>ROUND(I298*H298,2)</f>
        <v>0</v>
      </c>
      <c r="K298" s="280" t="s">
        <v>207</v>
      </c>
      <c r="L298" s="285"/>
      <c r="M298" s="286" t="s">
        <v>39</v>
      </c>
      <c r="N298" s="287" t="s">
        <v>53</v>
      </c>
      <c r="O298" s="87"/>
      <c r="P298" s="225">
        <f>O298*H298</f>
        <v>0</v>
      </c>
      <c r="Q298" s="225">
        <v>0</v>
      </c>
      <c r="R298" s="225">
        <f>Q298*H298</f>
        <v>0</v>
      </c>
      <c r="S298" s="225">
        <v>0</v>
      </c>
      <c r="T298" s="226">
        <f>S298*H298</f>
        <v>0</v>
      </c>
      <c r="U298" s="40"/>
      <c r="V298" s="40"/>
      <c r="W298" s="40"/>
      <c r="X298" s="40"/>
      <c r="Y298" s="40"/>
      <c r="Z298" s="40"/>
      <c r="AA298" s="40"/>
      <c r="AB298" s="40"/>
      <c r="AC298" s="40"/>
      <c r="AD298" s="40"/>
      <c r="AE298" s="40"/>
      <c r="AR298" s="227" t="s">
        <v>356</v>
      </c>
      <c r="AT298" s="227" t="s">
        <v>432</v>
      </c>
      <c r="AU298" s="227" t="s">
        <v>87</v>
      </c>
      <c r="AY298" s="18" t="s">
        <v>201</v>
      </c>
      <c r="BE298" s="228">
        <f>IF(N298="základní",J298,0)</f>
        <v>0</v>
      </c>
      <c r="BF298" s="228">
        <f>IF(N298="snížená",J298,0)</f>
        <v>0</v>
      </c>
      <c r="BG298" s="228">
        <f>IF(N298="zákl. přenesená",J298,0)</f>
        <v>0</v>
      </c>
      <c r="BH298" s="228">
        <f>IF(N298="sníž. přenesená",J298,0)</f>
        <v>0</v>
      </c>
      <c r="BI298" s="228">
        <f>IF(N298="nulová",J298,0)</f>
        <v>0</v>
      </c>
      <c r="BJ298" s="18" t="s">
        <v>208</v>
      </c>
      <c r="BK298" s="228">
        <f>ROUND(I298*H298,2)</f>
        <v>0</v>
      </c>
      <c r="BL298" s="18" t="s">
        <v>356</v>
      </c>
      <c r="BM298" s="227" t="s">
        <v>456</v>
      </c>
    </row>
    <row r="299" s="2" customFormat="1">
      <c r="A299" s="40"/>
      <c r="B299" s="41"/>
      <c r="C299" s="42"/>
      <c r="D299" s="229" t="s">
        <v>210</v>
      </c>
      <c r="E299" s="42"/>
      <c r="F299" s="230" t="s">
        <v>455</v>
      </c>
      <c r="G299" s="42"/>
      <c r="H299" s="42"/>
      <c r="I299" s="231"/>
      <c r="J299" s="42"/>
      <c r="K299" s="42"/>
      <c r="L299" s="46"/>
      <c r="M299" s="232"/>
      <c r="N299" s="233"/>
      <c r="O299" s="87"/>
      <c r="P299" s="87"/>
      <c r="Q299" s="87"/>
      <c r="R299" s="87"/>
      <c r="S299" s="87"/>
      <c r="T299" s="88"/>
      <c r="U299" s="40"/>
      <c r="V299" s="40"/>
      <c r="W299" s="40"/>
      <c r="X299" s="40"/>
      <c r="Y299" s="40"/>
      <c r="Z299" s="40"/>
      <c r="AA299" s="40"/>
      <c r="AB299" s="40"/>
      <c r="AC299" s="40"/>
      <c r="AD299" s="40"/>
      <c r="AE299" s="40"/>
      <c r="AT299" s="18" t="s">
        <v>210</v>
      </c>
      <c r="AU299" s="18" t="s">
        <v>87</v>
      </c>
    </row>
    <row r="300" s="2" customFormat="1">
      <c r="A300" s="40"/>
      <c r="B300" s="41"/>
      <c r="C300" s="42"/>
      <c r="D300" s="229" t="s">
        <v>337</v>
      </c>
      <c r="E300" s="42"/>
      <c r="F300" s="234" t="s">
        <v>457</v>
      </c>
      <c r="G300" s="42"/>
      <c r="H300" s="42"/>
      <c r="I300" s="231"/>
      <c r="J300" s="42"/>
      <c r="K300" s="42"/>
      <c r="L300" s="46"/>
      <c r="M300" s="232"/>
      <c r="N300" s="233"/>
      <c r="O300" s="87"/>
      <c r="P300" s="87"/>
      <c r="Q300" s="87"/>
      <c r="R300" s="87"/>
      <c r="S300" s="87"/>
      <c r="T300" s="88"/>
      <c r="U300" s="40"/>
      <c r="V300" s="40"/>
      <c r="W300" s="40"/>
      <c r="X300" s="40"/>
      <c r="Y300" s="40"/>
      <c r="Z300" s="40"/>
      <c r="AA300" s="40"/>
      <c r="AB300" s="40"/>
      <c r="AC300" s="40"/>
      <c r="AD300" s="40"/>
      <c r="AE300" s="40"/>
      <c r="AT300" s="18" t="s">
        <v>337</v>
      </c>
      <c r="AU300" s="18" t="s">
        <v>87</v>
      </c>
    </row>
    <row r="301" s="13" customFormat="1">
      <c r="A301" s="13"/>
      <c r="B301" s="235"/>
      <c r="C301" s="236"/>
      <c r="D301" s="229" t="s">
        <v>214</v>
      </c>
      <c r="E301" s="237" t="s">
        <v>39</v>
      </c>
      <c r="F301" s="238" t="s">
        <v>458</v>
      </c>
      <c r="G301" s="236"/>
      <c r="H301" s="239">
        <v>900</v>
      </c>
      <c r="I301" s="240"/>
      <c r="J301" s="236"/>
      <c r="K301" s="236"/>
      <c r="L301" s="241"/>
      <c r="M301" s="242"/>
      <c r="N301" s="243"/>
      <c r="O301" s="243"/>
      <c r="P301" s="243"/>
      <c r="Q301" s="243"/>
      <c r="R301" s="243"/>
      <c r="S301" s="243"/>
      <c r="T301" s="244"/>
      <c r="U301" s="13"/>
      <c r="V301" s="13"/>
      <c r="W301" s="13"/>
      <c r="X301" s="13"/>
      <c r="Y301" s="13"/>
      <c r="Z301" s="13"/>
      <c r="AA301" s="13"/>
      <c r="AB301" s="13"/>
      <c r="AC301" s="13"/>
      <c r="AD301" s="13"/>
      <c r="AE301" s="13"/>
      <c r="AT301" s="245" t="s">
        <v>214</v>
      </c>
      <c r="AU301" s="245" t="s">
        <v>87</v>
      </c>
      <c r="AV301" s="13" t="s">
        <v>89</v>
      </c>
      <c r="AW301" s="13" t="s">
        <v>41</v>
      </c>
      <c r="AX301" s="13" t="s">
        <v>80</v>
      </c>
      <c r="AY301" s="245" t="s">
        <v>201</v>
      </c>
    </row>
    <row r="302" s="2" customFormat="1" ht="16.5" customHeight="1">
      <c r="A302" s="40"/>
      <c r="B302" s="41"/>
      <c r="C302" s="278" t="s">
        <v>459</v>
      </c>
      <c r="D302" s="278" t="s">
        <v>432</v>
      </c>
      <c r="E302" s="279" t="s">
        <v>460</v>
      </c>
      <c r="F302" s="280" t="s">
        <v>461</v>
      </c>
      <c r="G302" s="281" t="s">
        <v>270</v>
      </c>
      <c r="H302" s="282">
        <v>1234</v>
      </c>
      <c r="I302" s="283"/>
      <c r="J302" s="284">
        <f>ROUND(I302*H302,2)</f>
        <v>0</v>
      </c>
      <c r="K302" s="280" t="s">
        <v>207</v>
      </c>
      <c r="L302" s="285"/>
      <c r="M302" s="286" t="s">
        <v>39</v>
      </c>
      <c r="N302" s="287" t="s">
        <v>53</v>
      </c>
      <c r="O302" s="87"/>
      <c r="P302" s="225">
        <f>O302*H302</f>
        <v>0</v>
      </c>
      <c r="Q302" s="225">
        <v>0</v>
      </c>
      <c r="R302" s="225">
        <f>Q302*H302</f>
        <v>0</v>
      </c>
      <c r="S302" s="225">
        <v>0</v>
      </c>
      <c r="T302" s="226">
        <f>S302*H302</f>
        <v>0</v>
      </c>
      <c r="U302" s="40"/>
      <c r="V302" s="40"/>
      <c r="W302" s="40"/>
      <c r="X302" s="40"/>
      <c r="Y302" s="40"/>
      <c r="Z302" s="40"/>
      <c r="AA302" s="40"/>
      <c r="AB302" s="40"/>
      <c r="AC302" s="40"/>
      <c r="AD302" s="40"/>
      <c r="AE302" s="40"/>
      <c r="AR302" s="227" t="s">
        <v>462</v>
      </c>
      <c r="AT302" s="227" t="s">
        <v>432</v>
      </c>
      <c r="AU302" s="227" t="s">
        <v>87</v>
      </c>
      <c r="AY302" s="18" t="s">
        <v>201</v>
      </c>
      <c r="BE302" s="228">
        <f>IF(N302="základní",J302,0)</f>
        <v>0</v>
      </c>
      <c r="BF302" s="228">
        <f>IF(N302="snížená",J302,0)</f>
        <v>0</v>
      </c>
      <c r="BG302" s="228">
        <f>IF(N302="zákl. přenesená",J302,0)</f>
        <v>0</v>
      </c>
      <c r="BH302" s="228">
        <f>IF(N302="sníž. přenesená",J302,0)</f>
        <v>0</v>
      </c>
      <c r="BI302" s="228">
        <f>IF(N302="nulová",J302,0)</f>
        <v>0</v>
      </c>
      <c r="BJ302" s="18" t="s">
        <v>208</v>
      </c>
      <c r="BK302" s="228">
        <f>ROUND(I302*H302,2)</f>
        <v>0</v>
      </c>
      <c r="BL302" s="18" t="s">
        <v>463</v>
      </c>
      <c r="BM302" s="227" t="s">
        <v>464</v>
      </c>
    </row>
    <row r="303" s="2" customFormat="1">
      <c r="A303" s="40"/>
      <c r="B303" s="41"/>
      <c r="C303" s="42"/>
      <c r="D303" s="229" t="s">
        <v>210</v>
      </c>
      <c r="E303" s="42"/>
      <c r="F303" s="230" t="s">
        <v>461</v>
      </c>
      <c r="G303" s="42"/>
      <c r="H303" s="42"/>
      <c r="I303" s="231"/>
      <c r="J303" s="42"/>
      <c r="K303" s="42"/>
      <c r="L303" s="46"/>
      <c r="M303" s="232"/>
      <c r="N303" s="233"/>
      <c r="O303" s="87"/>
      <c r="P303" s="87"/>
      <c r="Q303" s="87"/>
      <c r="R303" s="87"/>
      <c r="S303" s="87"/>
      <c r="T303" s="88"/>
      <c r="U303" s="40"/>
      <c r="V303" s="40"/>
      <c r="W303" s="40"/>
      <c r="X303" s="40"/>
      <c r="Y303" s="40"/>
      <c r="Z303" s="40"/>
      <c r="AA303" s="40"/>
      <c r="AB303" s="40"/>
      <c r="AC303" s="40"/>
      <c r="AD303" s="40"/>
      <c r="AE303" s="40"/>
      <c r="AT303" s="18" t="s">
        <v>210</v>
      </c>
      <c r="AU303" s="18" t="s">
        <v>87</v>
      </c>
    </row>
    <row r="304" s="2" customFormat="1">
      <c r="A304" s="40"/>
      <c r="B304" s="41"/>
      <c r="C304" s="42"/>
      <c r="D304" s="229" t="s">
        <v>337</v>
      </c>
      <c r="E304" s="42"/>
      <c r="F304" s="234" t="s">
        <v>457</v>
      </c>
      <c r="G304" s="42"/>
      <c r="H304" s="42"/>
      <c r="I304" s="231"/>
      <c r="J304" s="42"/>
      <c r="K304" s="42"/>
      <c r="L304" s="46"/>
      <c r="M304" s="232"/>
      <c r="N304" s="233"/>
      <c r="O304" s="87"/>
      <c r="P304" s="87"/>
      <c r="Q304" s="87"/>
      <c r="R304" s="87"/>
      <c r="S304" s="87"/>
      <c r="T304" s="88"/>
      <c r="U304" s="40"/>
      <c r="V304" s="40"/>
      <c r="W304" s="40"/>
      <c r="X304" s="40"/>
      <c r="Y304" s="40"/>
      <c r="Z304" s="40"/>
      <c r="AA304" s="40"/>
      <c r="AB304" s="40"/>
      <c r="AC304" s="40"/>
      <c r="AD304" s="40"/>
      <c r="AE304" s="40"/>
      <c r="AT304" s="18" t="s">
        <v>337</v>
      </c>
      <c r="AU304" s="18" t="s">
        <v>87</v>
      </c>
    </row>
    <row r="305" s="13" customFormat="1">
      <c r="A305" s="13"/>
      <c r="B305" s="235"/>
      <c r="C305" s="236"/>
      <c r="D305" s="229" t="s">
        <v>214</v>
      </c>
      <c r="E305" s="237" t="s">
        <v>39</v>
      </c>
      <c r="F305" s="238" t="s">
        <v>282</v>
      </c>
      <c r="G305" s="236"/>
      <c r="H305" s="239">
        <v>1234</v>
      </c>
      <c r="I305" s="240"/>
      <c r="J305" s="236"/>
      <c r="K305" s="236"/>
      <c r="L305" s="241"/>
      <c r="M305" s="288"/>
      <c r="N305" s="289"/>
      <c r="O305" s="289"/>
      <c r="P305" s="289"/>
      <c r="Q305" s="289"/>
      <c r="R305" s="289"/>
      <c r="S305" s="289"/>
      <c r="T305" s="290"/>
      <c r="U305" s="13"/>
      <c r="V305" s="13"/>
      <c r="W305" s="13"/>
      <c r="X305" s="13"/>
      <c r="Y305" s="13"/>
      <c r="Z305" s="13"/>
      <c r="AA305" s="13"/>
      <c r="AB305" s="13"/>
      <c r="AC305" s="13"/>
      <c r="AD305" s="13"/>
      <c r="AE305" s="13"/>
      <c r="AT305" s="245" t="s">
        <v>214</v>
      </c>
      <c r="AU305" s="245" t="s">
        <v>87</v>
      </c>
      <c r="AV305" s="13" t="s">
        <v>89</v>
      </c>
      <c r="AW305" s="13" t="s">
        <v>41</v>
      </c>
      <c r="AX305" s="13" t="s">
        <v>80</v>
      </c>
      <c r="AY305" s="245" t="s">
        <v>201</v>
      </c>
    </row>
    <row r="306" s="2" customFormat="1" ht="6.96" customHeight="1">
      <c r="A306" s="40"/>
      <c r="B306" s="62"/>
      <c r="C306" s="63"/>
      <c r="D306" s="63"/>
      <c r="E306" s="63"/>
      <c r="F306" s="63"/>
      <c r="G306" s="63"/>
      <c r="H306" s="63"/>
      <c r="I306" s="63"/>
      <c r="J306" s="63"/>
      <c r="K306" s="63"/>
      <c r="L306" s="46"/>
      <c r="M306" s="40"/>
      <c r="O306" s="40"/>
      <c r="P306" s="40"/>
      <c r="Q306" s="40"/>
      <c r="R306" s="40"/>
      <c r="S306" s="40"/>
      <c r="T306" s="40"/>
      <c r="U306" s="40"/>
      <c r="V306" s="40"/>
      <c r="W306" s="40"/>
      <c r="X306" s="40"/>
      <c r="Y306" s="40"/>
      <c r="Z306" s="40"/>
      <c r="AA306" s="40"/>
      <c r="AB306" s="40"/>
      <c r="AC306" s="40"/>
      <c r="AD306" s="40"/>
      <c r="AE306" s="40"/>
    </row>
  </sheetData>
  <sheetProtection sheet="1" autoFilter="0" formatColumns="0" formatRows="0" objects="1" scenarios="1" spinCount="100000" saltValue="WocprbbSenOzJH/TPacDhwPFBtLyVRQsn8QlY4VufSQlsO1bWUidc6tm/MFlsVaqh8g0vO5IMEa1reKd2AH/KA==" hashValue="LuxOTSJxzLOokGoCoYbofb6+QvtQR+o5v538jWAWwo5St45UW/W2RcP3Rzoufn8LksDEmDY8uAurPIWOTHPjbA==" algorithmName="SHA-512" password="CDD6"/>
  <autoFilter ref="C87:K305"/>
  <mergeCells count="12">
    <mergeCell ref="E7:H7"/>
    <mergeCell ref="E9:H9"/>
    <mergeCell ref="E11:H11"/>
    <mergeCell ref="E20:H20"/>
    <mergeCell ref="E29:H29"/>
    <mergeCell ref="E50:H50"/>
    <mergeCell ref="E52:H52"/>
    <mergeCell ref="E54:H54"/>
    <mergeCell ref="E76:H76"/>
    <mergeCell ref="E78:H78"/>
    <mergeCell ref="E80:H80"/>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3.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50.83203" style="1" customWidth="1"/>
    <col min="7" max="7" width="7.5" style="1" customWidth="1"/>
    <col min="8" max="8" width="14" style="1" customWidth="1"/>
    <col min="9" max="9" width="15.83203" style="1" customWidth="1"/>
    <col min="10" max="10" width="22.33203" style="1" customWidth="1"/>
    <col min="11" max="11" width="22.33203"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8" t="s">
        <v>97</v>
      </c>
      <c r="AZ2" s="141" t="s">
        <v>465</v>
      </c>
      <c r="BA2" s="141" t="s">
        <v>139</v>
      </c>
      <c r="BB2" s="141" t="s">
        <v>140</v>
      </c>
      <c r="BC2" s="141" t="s">
        <v>466</v>
      </c>
      <c r="BD2" s="141" t="s">
        <v>89</v>
      </c>
    </row>
    <row r="3" hidden="1" s="1" customFormat="1" ht="6.96" customHeight="1">
      <c r="B3" s="142"/>
      <c r="C3" s="143"/>
      <c r="D3" s="143"/>
      <c r="E3" s="143"/>
      <c r="F3" s="143"/>
      <c r="G3" s="143"/>
      <c r="H3" s="143"/>
      <c r="I3" s="143"/>
      <c r="J3" s="143"/>
      <c r="K3" s="143"/>
      <c r="L3" s="21"/>
      <c r="AT3" s="18" t="s">
        <v>89</v>
      </c>
      <c r="AZ3" s="141" t="s">
        <v>467</v>
      </c>
      <c r="BA3" s="141" t="s">
        <v>155</v>
      </c>
      <c r="BB3" s="141" t="s">
        <v>148</v>
      </c>
      <c r="BC3" s="141" t="s">
        <v>468</v>
      </c>
      <c r="BD3" s="141" t="s">
        <v>89</v>
      </c>
    </row>
    <row r="4" hidden="1" s="1" customFormat="1" ht="24.96" customHeight="1">
      <c r="B4" s="21"/>
      <c r="D4" s="144" t="s">
        <v>145</v>
      </c>
      <c r="L4" s="21"/>
      <c r="M4" s="145" t="s">
        <v>10</v>
      </c>
      <c r="AT4" s="18" t="s">
        <v>41</v>
      </c>
      <c r="AZ4" s="141" t="s">
        <v>469</v>
      </c>
      <c r="BA4" s="141" t="s">
        <v>147</v>
      </c>
      <c r="BB4" s="141" t="s">
        <v>148</v>
      </c>
      <c r="BC4" s="141" t="s">
        <v>470</v>
      </c>
      <c r="BD4" s="141" t="s">
        <v>89</v>
      </c>
    </row>
    <row r="5" hidden="1" s="1" customFormat="1" ht="6.96" customHeight="1">
      <c r="B5" s="21"/>
      <c r="L5" s="21"/>
      <c r="AZ5" s="141" t="s">
        <v>471</v>
      </c>
      <c r="BA5" s="141" t="s">
        <v>143</v>
      </c>
      <c r="BB5" s="141" t="s">
        <v>140</v>
      </c>
      <c r="BC5" s="141" t="s">
        <v>472</v>
      </c>
      <c r="BD5" s="141" t="s">
        <v>89</v>
      </c>
    </row>
    <row r="6" hidden="1" s="1" customFormat="1" ht="12" customHeight="1">
      <c r="B6" s="21"/>
      <c r="D6" s="146" t="s">
        <v>16</v>
      </c>
      <c r="L6" s="21"/>
      <c r="AZ6" s="141" t="s">
        <v>473</v>
      </c>
      <c r="BA6" s="141" t="s">
        <v>151</v>
      </c>
      <c r="BB6" s="141" t="s">
        <v>152</v>
      </c>
      <c r="BC6" s="141" t="s">
        <v>474</v>
      </c>
      <c r="BD6" s="141" t="s">
        <v>89</v>
      </c>
    </row>
    <row r="7" hidden="1" s="1" customFormat="1" ht="16.5" customHeight="1">
      <c r="B7" s="21"/>
      <c r="E7" s="147" t="str">
        <f>'Rekapitulace zakázky'!K6</f>
        <v>Oprava staničních kolejí č. 4 a 5 v žst Most n.n.-Změna č.1</v>
      </c>
      <c r="F7" s="146"/>
      <c r="G7" s="146"/>
      <c r="H7" s="146"/>
      <c r="L7" s="21"/>
      <c r="AZ7" s="141" t="s">
        <v>475</v>
      </c>
      <c r="BA7" s="141" t="s">
        <v>163</v>
      </c>
      <c r="BB7" s="141" t="s">
        <v>159</v>
      </c>
      <c r="BC7" s="141" t="s">
        <v>476</v>
      </c>
      <c r="BD7" s="141" t="s">
        <v>89</v>
      </c>
    </row>
    <row r="8" hidden="1" s="1" customFormat="1" ht="12" customHeight="1">
      <c r="B8" s="21"/>
      <c r="D8" s="146" t="s">
        <v>161</v>
      </c>
      <c r="L8" s="21"/>
      <c r="AZ8" s="141" t="s">
        <v>477</v>
      </c>
      <c r="BA8" s="141" t="s">
        <v>158</v>
      </c>
      <c r="BB8" s="141" t="s">
        <v>159</v>
      </c>
      <c r="BC8" s="141" t="s">
        <v>478</v>
      </c>
      <c r="BD8" s="141" t="s">
        <v>89</v>
      </c>
    </row>
    <row r="9" hidden="1" s="2" customFormat="1" ht="16.5" customHeight="1">
      <c r="A9" s="40"/>
      <c r="B9" s="46"/>
      <c r="C9" s="40"/>
      <c r="D9" s="40"/>
      <c r="E9" s="147" t="s">
        <v>165</v>
      </c>
      <c r="F9" s="40"/>
      <c r="G9" s="40"/>
      <c r="H9" s="40"/>
      <c r="I9" s="40"/>
      <c r="J9" s="40"/>
      <c r="K9" s="40"/>
      <c r="L9" s="148"/>
      <c r="S9" s="40"/>
      <c r="T9" s="40"/>
      <c r="U9" s="40"/>
      <c r="V9" s="40"/>
      <c r="W9" s="40"/>
      <c r="X9" s="40"/>
      <c r="Y9" s="40"/>
      <c r="Z9" s="40"/>
      <c r="AA9" s="40"/>
      <c r="AB9" s="40"/>
      <c r="AC9" s="40"/>
      <c r="AD9" s="40"/>
      <c r="AE9" s="40"/>
      <c r="AZ9" s="141" t="s">
        <v>479</v>
      </c>
      <c r="BA9" s="141" t="s">
        <v>172</v>
      </c>
      <c r="BB9" s="141" t="s">
        <v>159</v>
      </c>
      <c r="BC9" s="141" t="s">
        <v>480</v>
      </c>
      <c r="BD9" s="141" t="s">
        <v>89</v>
      </c>
    </row>
    <row r="10" hidden="1" s="2" customFormat="1" ht="12" customHeight="1">
      <c r="A10" s="40"/>
      <c r="B10" s="46"/>
      <c r="C10" s="40"/>
      <c r="D10" s="146" t="s">
        <v>170</v>
      </c>
      <c r="E10" s="40"/>
      <c r="F10" s="40"/>
      <c r="G10" s="40"/>
      <c r="H10" s="40"/>
      <c r="I10" s="40"/>
      <c r="J10" s="40"/>
      <c r="K10" s="40"/>
      <c r="L10" s="148"/>
      <c r="S10" s="40"/>
      <c r="T10" s="40"/>
      <c r="U10" s="40"/>
      <c r="V10" s="40"/>
      <c r="W10" s="40"/>
      <c r="X10" s="40"/>
      <c r="Y10" s="40"/>
      <c r="Z10" s="40"/>
      <c r="AA10" s="40"/>
      <c r="AB10" s="40"/>
      <c r="AC10" s="40"/>
      <c r="AD10" s="40"/>
      <c r="AE10" s="40"/>
      <c r="AZ10" s="141" t="s">
        <v>481</v>
      </c>
      <c r="BA10" s="141" t="s">
        <v>167</v>
      </c>
      <c r="BB10" s="141" t="s">
        <v>168</v>
      </c>
      <c r="BC10" s="141" t="s">
        <v>482</v>
      </c>
      <c r="BD10" s="141" t="s">
        <v>89</v>
      </c>
    </row>
    <row r="11" hidden="1" s="2" customFormat="1" ht="16.5" customHeight="1">
      <c r="A11" s="40"/>
      <c r="B11" s="46"/>
      <c r="C11" s="40"/>
      <c r="D11" s="40"/>
      <c r="E11" s="149" t="s">
        <v>483</v>
      </c>
      <c r="F11" s="40"/>
      <c r="G11" s="40"/>
      <c r="H11" s="40"/>
      <c r="I11" s="40"/>
      <c r="J11" s="40"/>
      <c r="K11" s="40"/>
      <c r="L11" s="148"/>
      <c r="S11" s="40"/>
      <c r="T11" s="40"/>
      <c r="U11" s="40"/>
      <c r="V11" s="40"/>
      <c r="W11" s="40"/>
      <c r="X11" s="40"/>
      <c r="Y11" s="40"/>
      <c r="Z11" s="40"/>
      <c r="AA11" s="40"/>
      <c r="AB11" s="40"/>
      <c r="AC11" s="40"/>
      <c r="AD11" s="40"/>
      <c r="AE11" s="40"/>
      <c r="AZ11" s="141" t="s">
        <v>484</v>
      </c>
      <c r="BA11" s="141" t="s">
        <v>176</v>
      </c>
      <c r="BB11" s="141" t="s">
        <v>159</v>
      </c>
      <c r="BC11" s="141" t="s">
        <v>485</v>
      </c>
      <c r="BD11" s="141" t="s">
        <v>89</v>
      </c>
    </row>
    <row r="12" hidden="1" s="2" customFormat="1">
      <c r="A12" s="40"/>
      <c r="B12" s="46"/>
      <c r="C12" s="40"/>
      <c r="D12" s="40"/>
      <c r="E12" s="40"/>
      <c r="F12" s="40"/>
      <c r="G12" s="40"/>
      <c r="H12" s="40"/>
      <c r="I12" s="40"/>
      <c r="J12" s="40"/>
      <c r="K12" s="40"/>
      <c r="L12" s="148"/>
      <c r="S12" s="40"/>
      <c r="T12" s="40"/>
      <c r="U12" s="40"/>
      <c r="V12" s="40"/>
      <c r="W12" s="40"/>
      <c r="X12" s="40"/>
      <c r="Y12" s="40"/>
      <c r="Z12" s="40"/>
      <c r="AA12" s="40"/>
      <c r="AB12" s="40"/>
      <c r="AC12" s="40"/>
      <c r="AD12" s="40"/>
      <c r="AE12" s="40"/>
    </row>
    <row r="13" hidden="1" s="2" customFormat="1" ht="12" customHeight="1">
      <c r="A13" s="40"/>
      <c r="B13" s="46"/>
      <c r="C13" s="40"/>
      <c r="D13" s="146" t="s">
        <v>18</v>
      </c>
      <c r="E13" s="40"/>
      <c r="F13" s="136" t="s">
        <v>39</v>
      </c>
      <c r="G13" s="40"/>
      <c r="H13" s="40"/>
      <c r="I13" s="146" t="s">
        <v>20</v>
      </c>
      <c r="J13" s="136" t="s">
        <v>39</v>
      </c>
      <c r="K13" s="40"/>
      <c r="L13" s="148"/>
      <c r="S13" s="40"/>
      <c r="T13" s="40"/>
      <c r="U13" s="40"/>
      <c r="V13" s="40"/>
      <c r="W13" s="40"/>
      <c r="X13" s="40"/>
      <c r="Y13" s="40"/>
      <c r="Z13" s="40"/>
      <c r="AA13" s="40"/>
      <c r="AB13" s="40"/>
      <c r="AC13" s="40"/>
      <c r="AD13" s="40"/>
      <c r="AE13" s="40"/>
    </row>
    <row r="14" hidden="1" s="2" customFormat="1" ht="12" customHeight="1">
      <c r="A14" s="40"/>
      <c r="B14" s="46"/>
      <c r="C14" s="40"/>
      <c r="D14" s="146" t="s">
        <v>22</v>
      </c>
      <c r="E14" s="40"/>
      <c r="F14" s="136" t="s">
        <v>23</v>
      </c>
      <c r="G14" s="40"/>
      <c r="H14" s="40"/>
      <c r="I14" s="146" t="s">
        <v>24</v>
      </c>
      <c r="J14" s="150" t="str">
        <f>'Rekapitulace zakázky'!AN8</f>
        <v>5. 10. 2021</v>
      </c>
      <c r="K14" s="40"/>
      <c r="L14" s="148"/>
      <c r="S14" s="40"/>
      <c r="T14" s="40"/>
      <c r="U14" s="40"/>
      <c r="V14" s="40"/>
      <c r="W14" s="40"/>
      <c r="X14" s="40"/>
      <c r="Y14" s="40"/>
      <c r="Z14" s="40"/>
      <c r="AA14" s="40"/>
      <c r="AB14" s="40"/>
      <c r="AC14" s="40"/>
      <c r="AD14" s="40"/>
      <c r="AE14" s="40"/>
    </row>
    <row r="15" hidden="1" s="2" customFormat="1" ht="10.8" customHeight="1">
      <c r="A15" s="40"/>
      <c r="B15" s="46"/>
      <c r="C15" s="40"/>
      <c r="D15" s="40"/>
      <c r="E15" s="40"/>
      <c r="F15" s="40"/>
      <c r="G15" s="40"/>
      <c r="H15" s="40"/>
      <c r="I15" s="40"/>
      <c r="J15" s="40"/>
      <c r="K15" s="40"/>
      <c r="L15" s="148"/>
      <c r="S15" s="40"/>
      <c r="T15" s="40"/>
      <c r="U15" s="40"/>
      <c r="V15" s="40"/>
      <c r="W15" s="40"/>
      <c r="X15" s="40"/>
      <c r="Y15" s="40"/>
      <c r="Z15" s="40"/>
      <c r="AA15" s="40"/>
      <c r="AB15" s="40"/>
      <c r="AC15" s="40"/>
      <c r="AD15" s="40"/>
      <c r="AE15" s="40"/>
    </row>
    <row r="16" hidden="1" s="2" customFormat="1" ht="12" customHeight="1">
      <c r="A16" s="40"/>
      <c r="B16" s="46"/>
      <c r="C16" s="40"/>
      <c r="D16" s="146" t="s">
        <v>30</v>
      </c>
      <c r="E16" s="40"/>
      <c r="F16" s="40"/>
      <c r="G16" s="40"/>
      <c r="H16" s="40"/>
      <c r="I16" s="146" t="s">
        <v>31</v>
      </c>
      <c r="J16" s="136" t="s">
        <v>32</v>
      </c>
      <c r="K16" s="40"/>
      <c r="L16" s="148"/>
      <c r="S16" s="40"/>
      <c r="T16" s="40"/>
      <c r="U16" s="40"/>
      <c r="V16" s="40"/>
      <c r="W16" s="40"/>
      <c r="X16" s="40"/>
      <c r="Y16" s="40"/>
      <c r="Z16" s="40"/>
      <c r="AA16" s="40"/>
      <c r="AB16" s="40"/>
      <c r="AC16" s="40"/>
      <c r="AD16" s="40"/>
      <c r="AE16" s="40"/>
    </row>
    <row r="17" hidden="1" s="2" customFormat="1" ht="18" customHeight="1">
      <c r="A17" s="40"/>
      <c r="B17" s="46"/>
      <c r="C17" s="40"/>
      <c r="D17" s="40"/>
      <c r="E17" s="136" t="s">
        <v>33</v>
      </c>
      <c r="F17" s="40"/>
      <c r="G17" s="40"/>
      <c r="H17" s="40"/>
      <c r="I17" s="146" t="s">
        <v>34</v>
      </c>
      <c r="J17" s="136" t="s">
        <v>35</v>
      </c>
      <c r="K17" s="40"/>
      <c r="L17" s="148"/>
      <c r="S17" s="40"/>
      <c r="T17" s="40"/>
      <c r="U17" s="40"/>
      <c r="V17" s="40"/>
      <c r="W17" s="40"/>
      <c r="X17" s="40"/>
      <c r="Y17" s="40"/>
      <c r="Z17" s="40"/>
      <c r="AA17" s="40"/>
      <c r="AB17" s="40"/>
      <c r="AC17" s="40"/>
      <c r="AD17" s="40"/>
      <c r="AE17" s="40"/>
    </row>
    <row r="18" hidden="1" s="2" customFormat="1" ht="6.96" customHeight="1">
      <c r="A18" s="40"/>
      <c r="B18" s="46"/>
      <c r="C18" s="40"/>
      <c r="D18" s="40"/>
      <c r="E18" s="40"/>
      <c r="F18" s="40"/>
      <c r="G18" s="40"/>
      <c r="H18" s="40"/>
      <c r="I18" s="40"/>
      <c r="J18" s="40"/>
      <c r="K18" s="40"/>
      <c r="L18" s="148"/>
      <c r="S18" s="40"/>
      <c r="T18" s="40"/>
      <c r="U18" s="40"/>
      <c r="V18" s="40"/>
      <c r="W18" s="40"/>
      <c r="X18" s="40"/>
      <c r="Y18" s="40"/>
      <c r="Z18" s="40"/>
      <c r="AA18" s="40"/>
      <c r="AB18" s="40"/>
      <c r="AC18" s="40"/>
      <c r="AD18" s="40"/>
      <c r="AE18" s="40"/>
    </row>
    <row r="19" hidden="1" s="2" customFormat="1" ht="12" customHeight="1">
      <c r="A19" s="40"/>
      <c r="B19" s="46"/>
      <c r="C19" s="40"/>
      <c r="D19" s="146" t="s">
        <v>36</v>
      </c>
      <c r="E19" s="40"/>
      <c r="F19" s="40"/>
      <c r="G19" s="40"/>
      <c r="H19" s="40"/>
      <c r="I19" s="146" t="s">
        <v>31</v>
      </c>
      <c r="J19" s="34" t="str">
        <f>'Rekapitulace zakázky'!AN13</f>
        <v>Vyplň údaj</v>
      </c>
      <c r="K19" s="40"/>
      <c r="L19" s="148"/>
      <c r="S19" s="40"/>
      <c r="T19" s="40"/>
      <c r="U19" s="40"/>
      <c r="V19" s="40"/>
      <c r="W19" s="40"/>
      <c r="X19" s="40"/>
      <c r="Y19" s="40"/>
      <c r="Z19" s="40"/>
      <c r="AA19" s="40"/>
      <c r="AB19" s="40"/>
      <c r="AC19" s="40"/>
      <c r="AD19" s="40"/>
      <c r="AE19" s="40"/>
    </row>
    <row r="20" hidden="1" s="2" customFormat="1" ht="18" customHeight="1">
      <c r="A20" s="40"/>
      <c r="B20" s="46"/>
      <c r="C20" s="40"/>
      <c r="D20" s="40"/>
      <c r="E20" s="34" t="str">
        <f>'Rekapitulace zakázky'!E14</f>
        <v>Vyplň údaj</v>
      </c>
      <c r="F20" s="136"/>
      <c r="G20" s="136"/>
      <c r="H20" s="136"/>
      <c r="I20" s="146" t="s">
        <v>34</v>
      </c>
      <c r="J20" s="34" t="str">
        <f>'Rekapitulace zakázky'!AN14</f>
        <v>Vyplň údaj</v>
      </c>
      <c r="K20" s="40"/>
      <c r="L20" s="148"/>
      <c r="S20" s="40"/>
      <c r="T20" s="40"/>
      <c r="U20" s="40"/>
      <c r="V20" s="40"/>
      <c r="W20" s="40"/>
      <c r="X20" s="40"/>
      <c r="Y20" s="40"/>
      <c r="Z20" s="40"/>
      <c r="AA20" s="40"/>
      <c r="AB20" s="40"/>
      <c r="AC20" s="40"/>
      <c r="AD20" s="40"/>
      <c r="AE20" s="40"/>
    </row>
    <row r="21" hidden="1" s="2" customFormat="1" ht="6.96" customHeight="1">
      <c r="A21" s="40"/>
      <c r="B21" s="46"/>
      <c r="C21" s="40"/>
      <c r="D21" s="40"/>
      <c r="E21" s="40"/>
      <c r="F21" s="40"/>
      <c r="G21" s="40"/>
      <c r="H21" s="40"/>
      <c r="I21" s="40"/>
      <c r="J21" s="40"/>
      <c r="K21" s="40"/>
      <c r="L21" s="148"/>
      <c r="S21" s="40"/>
      <c r="T21" s="40"/>
      <c r="U21" s="40"/>
      <c r="V21" s="40"/>
      <c r="W21" s="40"/>
      <c r="X21" s="40"/>
      <c r="Y21" s="40"/>
      <c r="Z21" s="40"/>
      <c r="AA21" s="40"/>
      <c r="AB21" s="40"/>
      <c r="AC21" s="40"/>
      <c r="AD21" s="40"/>
      <c r="AE21" s="40"/>
    </row>
    <row r="22" hidden="1" s="2" customFormat="1" ht="12" customHeight="1">
      <c r="A22" s="40"/>
      <c r="B22" s="46"/>
      <c r="C22" s="40"/>
      <c r="D22" s="146" t="s">
        <v>38</v>
      </c>
      <c r="E22" s="40"/>
      <c r="F22" s="40"/>
      <c r="G22" s="40"/>
      <c r="H22" s="40"/>
      <c r="I22" s="146" t="s">
        <v>31</v>
      </c>
      <c r="J22" s="136" t="s">
        <v>39</v>
      </c>
      <c r="K22" s="40"/>
      <c r="L22" s="148"/>
      <c r="S22" s="40"/>
      <c r="T22" s="40"/>
      <c r="U22" s="40"/>
      <c r="V22" s="40"/>
      <c r="W22" s="40"/>
      <c r="X22" s="40"/>
      <c r="Y22" s="40"/>
      <c r="Z22" s="40"/>
      <c r="AA22" s="40"/>
      <c r="AB22" s="40"/>
      <c r="AC22" s="40"/>
      <c r="AD22" s="40"/>
      <c r="AE22" s="40"/>
    </row>
    <row r="23" hidden="1" s="2" customFormat="1" ht="18" customHeight="1">
      <c r="A23" s="40"/>
      <c r="B23" s="46"/>
      <c r="C23" s="40"/>
      <c r="D23" s="40"/>
      <c r="E23" s="136" t="s">
        <v>40</v>
      </c>
      <c r="F23" s="40"/>
      <c r="G23" s="40"/>
      <c r="H23" s="40"/>
      <c r="I23" s="146" t="s">
        <v>34</v>
      </c>
      <c r="J23" s="136" t="s">
        <v>39</v>
      </c>
      <c r="K23" s="40"/>
      <c r="L23" s="148"/>
      <c r="S23" s="40"/>
      <c r="T23" s="40"/>
      <c r="U23" s="40"/>
      <c r="V23" s="40"/>
      <c r="W23" s="40"/>
      <c r="X23" s="40"/>
      <c r="Y23" s="40"/>
      <c r="Z23" s="40"/>
      <c r="AA23" s="40"/>
      <c r="AB23" s="40"/>
      <c r="AC23" s="40"/>
      <c r="AD23" s="40"/>
      <c r="AE23" s="40"/>
    </row>
    <row r="24" hidden="1" s="2" customFormat="1" ht="6.96" customHeight="1">
      <c r="A24" s="40"/>
      <c r="B24" s="46"/>
      <c r="C24" s="40"/>
      <c r="D24" s="40"/>
      <c r="E24" s="40"/>
      <c r="F24" s="40"/>
      <c r="G24" s="40"/>
      <c r="H24" s="40"/>
      <c r="I24" s="40"/>
      <c r="J24" s="40"/>
      <c r="K24" s="40"/>
      <c r="L24" s="148"/>
      <c r="S24" s="40"/>
      <c r="T24" s="40"/>
      <c r="U24" s="40"/>
      <c r="V24" s="40"/>
      <c r="W24" s="40"/>
      <c r="X24" s="40"/>
      <c r="Y24" s="40"/>
      <c r="Z24" s="40"/>
      <c r="AA24" s="40"/>
      <c r="AB24" s="40"/>
      <c r="AC24" s="40"/>
      <c r="AD24" s="40"/>
      <c r="AE24" s="40"/>
    </row>
    <row r="25" hidden="1" s="2" customFormat="1" ht="12" customHeight="1">
      <c r="A25" s="40"/>
      <c r="B25" s="46"/>
      <c r="C25" s="40"/>
      <c r="D25" s="146" t="s">
        <v>42</v>
      </c>
      <c r="E25" s="40"/>
      <c r="F25" s="40"/>
      <c r="G25" s="40"/>
      <c r="H25" s="40"/>
      <c r="I25" s="146" t="s">
        <v>31</v>
      </c>
      <c r="J25" s="136" t="s">
        <v>39</v>
      </c>
      <c r="K25" s="40"/>
      <c r="L25" s="148"/>
      <c r="S25" s="40"/>
      <c r="T25" s="40"/>
      <c r="U25" s="40"/>
      <c r="V25" s="40"/>
      <c r="W25" s="40"/>
      <c r="X25" s="40"/>
      <c r="Y25" s="40"/>
      <c r="Z25" s="40"/>
      <c r="AA25" s="40"/>
      <c r="AB25" s="40"/>
      <c r="AC25" s="40"/>
      <c r="AD25" s="40"/>
      <c r="AE25" s="40"/>
    </row>
    <row r="26" hidden="1" s="2" customFormat="1" ht="18" customHeight="1">
      <c r="A26" s="40"/>
      <c r="B26" s="46"/>
      <c r="C26" s="40"/>
      <c r="D26" s="40"/>
      <c r="E26" s="136" t="s">
        <v>43</v>
      </c>
      <c r="F26" s="40"/>
      <c r="G26" s="40"/>
      <c r="H26" s="40"/>
      <c r="I26" s="146" t="s">
        <v>34</v>
      </c>
      <c r="J26" s="136" t="s">
        <v>39</v>
      </c>
      <c r="K26" s="40"/>
      <c r="L26" s="148"/>
      <c r="S26" s="40"/>
      <c r="T26" s="40"/>
      <c r="U26" s="40"/>
      <c r="V26" s="40"/>
      <c r="W26" s="40"/>
      <c r="X26" s="40"/>
      <c r="Y26" s="40"/>
      <c r="Z26" s="40"/>
      <c r="AA26" s="40"/>
      <c r="AB26" s="40"/>
      <c r="AC26" s="40"/>
      <c r="AD26" s="40"/>
      <c r="AE26" s="40"/>
    </row>
    <row r="27" hidden="1" s="2" customFormat="1" ht="6.96" customHeight="1">
      <c r="A27" s="40"/>
      <c r="B27" s="46"/>
      <c r="C27" s="40"/>
      <c r="D27" s="40"/>
      <c r="E27" s="40"/>
      <c r="F27" s="40"/>
      <c r="G27" s="40"/>
      <c r="H27" s="40"/>
      <c r="I27" s="40"/>
      <c r="J27" s="40"/>
      <c r="K27" s="40"/>
      <c r="L27" s="148"/>
      <c r="S27" s="40"/>
      <c r="T27" s="40"/>
      <c r="U27" s="40"/>
      <c r="V27" s="40"/>
      <c r="W27" s="40"/>
      <c r="X27" s="40"/>
      <c r="Y27" s="40"/>
      <c r="Z27" s="40"/>
      <c r="AA27" s="40"/>
      <c r="AB27" s="40"/>
      <c r="AC27" s="40"/>
      <c r="AD27" s="40"/>
      <c r="AE27" s="40"/>
    </row>
    <row r="28" hidden="1" s="2" customFormat="1" ht="12" customHeight="1">
      <c r="A28" s="40"/>
      <c r="B28" s="46"/>
      <c r="C28" s="40"/>
      <c r="D28" s="146" t="s">
        <v>44</v>
      </c>
      <c r="E28" s="40"/>
      <c r="F28" s="40"/>
      <c r="G28" s="40"/>
      <c r="H28" s="40"/>
      <c r="I28" s="40"/>
      <c r="J28" s="40"/>
      <c r="K28" s="40"/>
      <c r="L28" s="148"/>
      <c r="S28" s="40"/>
      <c r="T28" s="40"/>
      <c r="U28" s="40"/>
      <c r="V28" s="40"/>
      <c r="W28" s="40"/>
      <c r="X28" s="40"/>
      <c r="Y28" s="40"/>
      <c r="Z28" s="40"/>
      <c r="AA28" s="40"/>
      <c r="AB28" s="40"/>
      <c r="AC28" s="40"/>
      <c r="AD28" s="40"/>
      <c r="AE28" s="40"/>
    </row>
    <row r="29" hidden="1" s="8" customFormat="1" ht="71.25" customHeight="1">
      <c r="A29" s="151"/>
      <c r="B29" s="152"/>
      <c r="C29" s="151"/>
      <c r="D29" s="151"/>
      <c r="E29" s="153" t="s">
        <v>178</v>
      </c>
      <c r="F29" s="153"/>
      <c r="G29" s="153"/>
      <c r="H29" s="153"/>
      <c r="I29" s="151"/>
      <c r="J29" s="151"/>
      <c r="K29" s="151"/>
      <c r="L29" s="154"/>
      <c r="S29" s="151"/>
      <c r="T29" s="151"/>
      <c r="U29" s="151"/>
      <c r="V29" s="151"/>
      <c r="W29" s="151"/>
      <c r="X29" s="151"/>
      <c r="Y29" s="151"/>
      <c r="Z29" s="151"/>
      <c r="AA29" s="151"/>
      <c r="AB29" s="151"/>
      <c r="AC29" s="151"/>
      <c r="AD29" s="151"/>
      <c r="AE29" s="151"/>
    </row>
    <row r="30" hidden="1" s="2" customFormat="1" ht="6.96" customHeight="1">
      <c r="A30" s="40"/>
      <c r="B30" s="46"/>
      <c r="C30" s="40"/>
      <c r="D30" s="40"/>
      <c r="E30" s="40"/>
      <c r="F30" s="40"/>
      <c r="G30" s="40"/>
      <c r="H30" s="40"/>
      <c r="I30" s="40"/>
      <c r="J30" s="40"/>
      <c r="K30" s="40"/>
      <c r="L30" s="148"/>
      <c r="S30" s="40"/>
      <c r="T30" s="40"/>
      <c r="U30" s="40"/>
      <c r="V30" s="40"/>
      <c r="W30" s="40"/>
      <c r="X30" s="40"/>
      <c r="Y30" s="40"/>
      <c r="Z30" s="40"/>
      <c r="AA30" s="40"/>
      <c r="AB30" s="40"/>
      <c r="AC30" s="40"/>
      <c r="AD30" s="40"/>
      <c r="AE30" s="40"/>
    </row>
    <row r="31" hidden="1" s="2" customFormat="1" ht="6.96" customHeight="1">
      <c r="A31" s="40"/>
      <c r="B31" s="46"/>
      <c r="C31" s="40"/>
      <c r="D31" s="155"/>
      <c r="E31" s="155"/>
      <c r="F31" s="155"/>
      <c r="G31" s="155"/>
      <c r="H31" s="155"/>
      <c r="I31" s="155"/>
      <c r="J31" s="155"/>
      <c r="K31" s="155"/>
      <c r="L31" s="148"/>
      <c r="S31" s="40"/>
      <c r="T31" s="40"/>
      <c r="U31" s="40"/>
      <c r="V31" s="40"/>
      <c r="W31" s="40"/>
      <c r="X31" s="40"/>
      <c r="Y31" s="40"/>
      <c r="Z31" s="40"/>
      <c r="AA31" s="40"/>
      <c r="AB31" s="40"/>
      <c r="AC31" s="40"/>
      <c r="AD31" s="40"/>
      <c r="AE31" s="40"/>
    </row>
    <row r="32" hidden="1" s="2" customFormat="1" ht="25.44" customHeight="1">
      <c r="A32" s="40"/>
      <c r="B32" s="46"/>
      <c r="C32" s="40"/>
      <c r="D32" s="156" t="s">
        <v>46</v>
      </c>
      <c r="E32" s="40"/>
      <c r="F32" s="40"/>
      <c r="G32" s="40"/>
      <c r="H32" s="40"/>
      <c r="I32" s="40"/>
      <c r="J32" s="157">
        <f>ROUND(J87, 2)</f>
        <v>0</v>
      </c>
      <c r="K32" s="40"/>
      <c r="L32" s="148"/>
      <c r="S32" s="40"/>
      <c r="T32" s="40"/>
      <c r="U32" s="40"/>
      <c r="V32" s="40"/>
      <c r="W32" s="40"/>
      <c r="X32" s="40"/>
      <c r="Y32" s="40"/>
      <c r="Z32" s="40"/>
      <c r="AA32" s="40"/>
      <c r="AB32" s="40"/>
      <c r="AC32" s="40"/>
      <c r="AD32" s="40"/>
      <c r="AE32" s="40"/>
    </row>
    <row r="33" hidden="1" s="2" customFormat="1" ht="6.96" customHeight="1">
      <c r="A33" s="40"/>
      <c r="B33" s="46"/>
      <c r="C33" s="40"/>
      <c r="D33" s="155"/>
      <c r="E33" s="155"/>
      <c r="F33" s="155"/>
      <c r="G33" s="155"/>
      <c r="H33" s="155"/>
      <c r="I33" s="155"/>
      <c r="J33" s="155"/>
      <c r="K33" s="155"/>
      <c r="L33" s="148"/>
      <c r="S33" s="40"/>
      <c r="T33" s="40"/>
      <c r="U33" s="40"/>
      <c r="V33" s="40"/>
      <c r="W33" s="40"/>
      <c r="X33" s="40"/>
      <c r="Y33" s="40"/>
      <c r="Z33" s="40"/>
      <c r="AA33" s="40"/>
      <c r="AB33" s="40"/>
      <c r="AC33" s="40"/>
      <c r="AD33" s="40"/>
      <c r="AE33" s="40"/>
    </row>
    <row r="34" hidden="1" s="2" customFormat="1" ht="14.4" customHeight="1">
      <c r="A34" s="40"/>
      <c r="B34" s="46"/>
      <c r="C34" s="40"/>
      <c r="D34" s="40"/>
      <c r="E34" s="40"/>
      <c r="F34" s="158" t="s">
        <v>48</v>
      </c>
      <c r="G34" s="40"/>
      <c r="H34" s="40"/>
      <c r="I34" s="158" t="s">
        <v>47</v>
      </c>
      <c r="J34" s="158" t="s">
        <v>49</v>
      </c>
      <c r="K34" s="40"/>
      <c r="L34" s="148"/>
      <c r="S34" s="40"/>
      <c r="T34" s="40"/>
      <c r="U34" s="40"/>
      <c r="V34" s="40"/>
      <c r="W34" s="40"/>
      <c r="X34" s="40"/>
      <c r="Y34" s="40"/>
      <c r="Z34" s="40"/>
      <c r="AA34" s="40"/>
      <c r="AB34" s="40"/>
      <c r="AC34" s="40"/>
      <c r="AD34" s="40"/>
      <c r="AE34" s="40"/>
    </row>
    <row r="35" hidden="1" s="2" customFormat="1" ht="14.4" customHeight="1">
      <c r="A35" s="40"/>
      <c r="B35" s="46"/>
      <c r="C35" s="40"/>
      <c r="D35" s="159" t="s">
        <v>50</v>
      </c>
      <c r="E35" s="146" t="s">
        <v>51</v>
      </c>
      <c r="F35" s="160">
        <f>ROUND((SUM(BE87:BE303)),  2)</f>
        <v>0</v>
      </c>
      <c r="G35" s="40"/>
      <c r="H35" s="40"/>
      <c r="I35" s="161">
        <v>0.20999999999999999</v>
      </c>
      <c r="J35" s="160">
        <f>ROUND(((SUM(BE87:BE303))*I35),  2)</f>
        <v>0</v>
      </c>
      <c r="K35" s="40"/>
      <c r="L35" s="148"/>
      <c r="S35" s="40"/>
      <c r="T35" s="40"/>
      <c r="U35" s="40"/>
      <c r="V35" s="40"/>
      <c r="W35" s="40"/>
      <c r="X35" s="40"/>
      <c r="Y35" s="40"/>
      <c r="Z35" s="40"/>
      <c r="AA35" s="40"/>
      <c r="AB35" s="40"/>
      <c r="AC35" s="40"/>
      <c r="AD35" s="40"/>
      <c r="AE35" s="40"/>
    </row>
    <row r="36" hidden="1" s="2" customFormat="1" ht="14.4" customHeight="1">
      <c r="A36" s="40"/>
      <c r="B36" s="46"/>
      <c r="C36" s="40"/>
      <c r="D36" s="40"/>
      <c r="E36" s="146" t="s">
        <v>52</v>
      </c>
      <c r="F36" s="160">
        <f>ROUND((SUM(BF87:BF303)),  2)</f>
        <v>0</v>
      </c>
      <c r="G36" s="40"/>
      <c r="H36" s="40"/>
      <c r="I36" s="161">
        <v>0.14999999999999999</v>
      </c>
      <c r="J36" s="160">
        <f>ROUND(((SUM(BF87:BF303))*I36),  2)</f>
        <v>0</v>
      </c>
      <c r="K36" s="40"/>
      <c r="L36" s="148"/>
      <c r="S36" s="40"/>
      <c r="T36" s="40"/>
      <c r="U36" s="40"/>
      <c r="V36" s="40"/>
      <c r="W36" s="40"/>
      <c r="X36" s="40"/>
      <c r="Y36" s="40"/>
      <c r="Z36" s="40"/>
      <c r="AA36" s="40"/>
      <c r="AB36" s="40"/>
      <c r="AC36" s="40"/>
      <c r="AD36" s="40"/>
      <c r="AE36" s="40"/>
    </row>
    <row r="37" hidden="1" s="2" customFormat="1" ht="14.4" customHeight="1">
      <c r="A37" s="40"/>
      <c r="B37" s="46"/>
      <c r="C37" s="40"/>
      <c r="D37" s="146" t="s">
        <v>50</v>
      </c>
      <c r="E37" s="146" t="s">
        <v>53</v>
      </c>
      <c r="F37" s="160">
        <f>ROUND((SUM(BG87:BG303)),  2)</f>
        <v>0</v>
      </c>
      <c r="G37" s="40"/>
      <c r="H37" s="40"/>
      <c r="I37" s="161">
        <v>0.20999999999999999</v>
      </c>
      <c r="J37" s="160">
        <f>0</f>
        <v>0</v>
      </c>
      <c r="K37" s="40"/>
      <c r="L37" s="148"/>
      <c r="S37" s="40"/>
      <c r="T37" s="40"/>
      <c r="U37" s="40"/>
      <c r="V37" s="40"/>
      <c r="W37" s="40"/>
      <c r="X37" s="40"/>
      <c r="Y37" s="40"/>
      <c r="Z37" s="40"/>
      <c r="AA37" s="40"/>
      <c r="AB37" s="40"/>
      <c r="AC37" s="40"/>
      <c r="AD37" s="40"/>
      <c r="AE37" s="40"/>
    </row>
    <row r="38" hidden="1" s="2" customFormat="1" ht="14.4" customHeight="1">
      <c r="A38" s="40"/>
      <c r="B38" s="46"/>
      <c r="C38" s="40"/>
      <c r="D38" s="40"/>
      <c r="E38" s="146" t="s">
        <v>54</v>
      </c>
      <c r="F38" s="160">
        <f>ROUND((SUM(BH87:BH303)),  2)</f>
        <v>0</v>
      </c>
      <c r="G38" s="40"/>
      <c r="H38" s="40"/>
      <c r="I38" s="161">
        <v>0.14999999999999999</v>
      </c>
      <c r="J38" s="160">
        <f>0</f>
        <v>0</v>
      </c>
      <c r="K38" s="40"/>
      <c r="L38" s="148"/>
      <c r="S38" s="40"/>
      <c r="T38" s="40"/>
      <c r="U38" s="40"/>
      <c r="V38" s="40"/>
      <c r="W38" s="40"/>
      <c r="X38" s="40"/>
      <c r="Y38" s="40"/>
      <c r="Z38" s="40"/>
      <c r="AA38" s="40"/>
      <c r="AB38" s="40"/>
      <c r="AC38" s="40"/>
      <c r="AD38" s="40"/>
      <c r="AE38" s="40"/>
    </row>
    <row r="39" hidden="1" s="2" customFormat="1" ht="14.4" customHeight="1">
      <c r="A39" s="40"/>
      <c r="B39" s="46"/>
      <c r="C39" s="40"/>
      <c r="D39" s="40"/>
      <c r="E39" s="146" t="s">
        <v>55</v>
      </c>
      <c r="F39" s="160">
        <f>ROUND((SUM(BI87:BI303)),  2)</f>
        <v>0</v>
      </c>
      <c r="G39" s="40"/>
      <c r="H39" s="40"/>
      <c r="I39" s="161">
        <v>0</v>
      </c>
      <c r="J39" s="160">
        <f>0</f>
        <v>0</v>
      </c>
      <c r="K39" s="40"/>
      <c r="L39" s="148"/>
      <c r="S39" s="40"/>
      <c r="T39" s="40"/>
      <c r="U39" s="40"/>
      <c r="V39" s="40"/>
      <c r="W39" s="40"/>
      <c r="X39" s="40"/>
      <c r="Y39" s="40"/>
      <c r="Z39" s="40"/>
      <c r="AA39" s="40"/>
      <c r="AB39" s="40"/>
      <c r="AC39" s="40"/>
      <c r="AD39" s="40"/>
      <c r="AE39" s="40"/>
    </row>
    <row r="40" hidden="1" s="2" customFormat="1" ht="6.96" customHeight="1">
      <c r="A40" s="40"/>
      <c r="B40" s="46"/>
      <c r="C40" s="40"/>
      <c r="D40" s="40"/>
      <c r="E40" s="40"/>
      <c r="F40" s="40"/>
      <c r="G40" s="40"/>
      <c r="H40" s="40"/>
      <c r="I40" s="40"/>
      <c r="J40" s="40"/>
      <c r="K40" s="40"/>
      <c r="L40" s="148"/>
      <c r="S40" s="40"/>
      <c r="T40" s="40"/>
      <c r="U40" s="40"/>
      <c r="V40" s="40"/>
      <c r="W40" s="40"/>
      <c r="X40" s="40"/>
      <c r="Y40" s="40"/>
      <c r="Z40" s="40"/>
      <c r="AA40" s="40"/>
      <c r="AB40" s="40"/>
      <c r="AC40" s="40"/>
      <c r="AD40" s="40"/>
      <c r="AE40" s="40"/>
    </row>
    <row r="41" hidden="1" s="2" customFormat="1" ht="25.44" customHeight="1">
      <c r="A41" s="40"/>
      <c r="B41" s="46"/>
      <c r="C41" s="162"/>
      <c r="D41" s="163" t="s">
        <v>56</v>
      </c>
      <c r="E41" s="164"/>
      <c r="F41" s="164"/>
      <c r="G41" s="165" t="s">
        <v>57</v>
      </c>
      <c r="H41" s="166" t="s">
        <v>58</v>
      </c>
      <c r="I41" s="164"/>
      <c r="J41" s="167">
        <f>SUM(J32:J39)</f>
        <v>0</v>
      </c>
      <c r="K41" s="168"/>
      <c r="L41" s="148"/>
      <c r="S41" s="40"/>
      <c r="T41" s="40"/>
      <c r="U41" s="40"/>
      <c r="V41" s="40"/>
      <c r="W41" s="40"/>
      <c r="X41" s="40"/>
      <c r="Y41" s="40"/>
      <c r="Z41" s="40"/>
      <c r="AA41" s="40"/>
      <c r="AB41" s="40"/>
      <c r="AC41" s="40"/>
      <c r="AD41" s="40"/>
      <c r="AE41" s="40"/>
    </row>
    <row r="42" hidden="1" s="2" customFormat="1" ht="14.4" customHeight="1">
      <c r="A42" s="40"/>
      <c r="B42" s="169"/>
      <c r="C42" s="170"/>
      <c r="D42" s="170"/>
      <c r="E42" s="170"/>
      <c r="F42" s="170"/>
      <c r="G42" s="170"/>
      <c r="H42" s="170"/>
      <c r="I42" s="170"/>
      <c r="J42" s="170"/>
      <c r="K42" s="170"/>
      <c r="L42" s="148"/>
      <c r="S42" s="40"/>
      <c r="T42" s="40"/>
      <c r="U42" s="40"/>
      <c r="V42" s="40"/>
      <c r="W42" s="40"/>
      <c r="X42" s="40"/>
      <c r="Y42" s="40"/>
      <c r="Z42" s="40"/>
      <c r="AA42" s="40"/>
      <c r="AB42" s="40"/>
      <c r="AC42" s="40"/>
      <c r="AD42" s="40"/>
      <c r="AE42" s="40"/>
    </row>
    <row r="43" hidden="1"/>
    <row r="44" hidden="1"/>
    <row r="45" hidden="1"/>
    <row r="46" hidden="1" s="2" customFormat="1" ht="6.96" customHeight="1">
      <c r="A46" s="40"/>
      <c r="B46" s="171"/>
      <c r="C46" s="172"/>
      <c r="D46" s="172"/>
      <c r="E46" s="172"/>
      <c r="F46" s="172"/>
      <c r="G46" s="172"/>
      <c r="H46" s="172"/>
      <c r="I46" s="172"/>
      <c r="J46" s="172"/>
      <c r="K46" s="172"/>
      <c r="L46" s="148"/>
      <c r="S46" s="40"/>
      <c r="T46" s="40"/>
      <c r="U46" s="40"/>
      <c r="V46" s="40"/>
      <c r="W46" s="40"/>
      <c r="X46" s="40"/>
      <c r="Y46" s="40"/>
      <c r="Z46" s="40"/>
      <c r="AA46" s="40"/>
      <c r="AB46" s="40"/>
      <c r="AC46" s="40"/>
      <c r="AD46" s="40"/>
      <c r="AE46" s="40"/>
    </row>
    <row r="47" hidden="1" s="2" customFormat="1" ht="24.96" customHeight="1">
      <c r="A47" s="40"/>
      <c r="B47" s="41"/>
      <c r="C47" s="24" t="s">
        <v>179</v>
      </c>
      <c r="D47" s="42"/>
      <c r="E47" s="42"/>
      <c r="F47" s="42"/>
      <c r="G47" s="42"/>
      <c r="H47" s="42"/>
      <c r="I47" s="42"/>
      <c r="J47" s="42"/>
      <c r="K47" s="42"/>
      <c r="L47" s="148"/>
      <c r="S47" s="40"/>
      <c r="T47" s="40"/>
      <c r="U47" s="40"/>
      <c r="V47" s="40"/>
      <c r="W47" s="40"/>
      <c r="X47" s="40"/>
      <c r="Y47" s="40"/>
      <c r="Z47" s="40"/>
      <c r="AA47" s="40"/>
      <c r="AB47" s="40"/>
      <c r="AC47" s="40"/>
      <c r="AD47" s="40"/>
      <c r="AE47" s="40"/>
    </row>
    <row r="48" hidden="1" s="2" customFormat="1" ht="6.96" customHeight="1">
      <c r="A48" s="40"/>
      <c r="B48" s="41"/>
      <c r="C48" s="42"/>
      <c r="D48" s="42"/>
      <c r="E48" s="42"/>
      <c r="F48" s="42"/>
      <c r="G48" s="42"/>
      <c r="H48" s="42"/>
      <c r="I48" s="42"/>
      <c r="J48" s="42"/>
      <c r="K48" s="42"/>
      <c r="L48" s="148"/>
      <c r="S48" s="40"/>
      <c r="T48" s="40"/>
      <c r="U48" s="40"/>
      <c r="V48" s="40"/>
      <c r="W48" s="40"/>
      <c r="X48" s="40"/>
      <c r="Y48" s="40"/>
      <c r="Z48" s="40"/>
      <c r="AA48" s="40"/>
      <c r="AB48" s="40"/>
      <c r="AC48" s="40"/>
      <c r="AD48" s="40"/>
      <c r="AE48" s="40"/>
    </row>
    <row r="49" hidden="1" s="2" customFormat="1" ht="12" customHeight="1">
      <c r="A49" s="40"/>
      <c r="B49" s="41"/>
      <c r="C49" s="33" t="s">
        <v>16</v>
      </c>
      <c r="D49" s="42"/>
      <c r="E49" s="42"/>
      <c r="F49" s="42"/>
      <c r="G49" s="42"/>
      <c r="H49" s="42"/>
      <c r="I49" s="42"/>
      <c r="J49" s="42"/>
      <c r="K49" s="42"/>
      <c r="L49" s="148"/>
      <c r="S49" s="40"/>
      <c r="T49" s="40"/>
      <c r="U49" s="40"/>
      <c r="V49" s="40"/>
      <c r="W49" s="40"/>
      <c r="X49" s="40"/>
      <c r="Y49" s="40"/>
      <c r="Z49" s="40"/>
      <c r="AA49" s="40"/>
      <c r="AB49" s="40"/>
      <c r="AC49" s="40"/>
      <c r="AD49" s="40"/>
      <c r="AE49" s="40"/>
    </row>
    <row r="50" hidden="1" s="2" customFormat="1" ht="16.5" customHeight="1">
      <c r="A50" s="40"/>
      <c r="B50" s="41"/>
      <c r="C50" s="42"/>
      <c r="D50" s="42"/>
      <c r="E50" s="173" t="str">
        <f>E7</f>
        <v>Oprava staničních kolejí č. 4 a 5 v žst Most n.n.-Změna č.1</v>
      </c>
      <c r="F50" s="33"/>
      <c r="G50" s="33"/>
      <c r="H50" s="33"/>
      <c r="I50" s="42"/>
      <c r="J50" s="42"/>
      <c r="K50" s="42"/>
      <c r="L50" s="148"/>
      <c r="S50" s="40"/>
      <c r="T50" s="40"/>
      <c r="U50" s="40"/>
      <c r="V50" s="40"/>
      <c r="W50" s="40"/>
      <c r="X50" s="40"/>
      <c r="Y50" s="40"/>
      <c r="Z50" s="40"/>
      <c r="AA50" s="40"/>
      <c r="AB50" s="40"/>
      <c r="AC50" s="40"/>
      <c r="AD50" s="40"/>
      <c r="AE50" s="40"/>
    </row>
    <row r="51" hidden="1" s="1" customFormat="1" ht="12" customHeight="1">
      <c r="B51" s="22"/>
      <c r="C51" s="33" t="s">
        <v>161</v>
      </c>
      <c r="D51" s="23"/>
      <c r="E51" s="23"/>
      <c r="F51" s="23"/>
      <c r="G51" s="23"/>
      <c r="H51" s="23"/>
      <c r="I51" s="23"/>
      <c r="J51" s="23"/>
      <c r="K51" s="23"/>
      <c r="L51" s="21"/>
    </row>
    <row r="52" hidden="1" s="2" customFormat="1" ht="16.5" customHeight="1">
      <c r="A52" s="40"/>
      <c r="B52" s="41"/>
      <c r="C52" s="42"/>
      <c r="D52" s="42"/>
      <c r="E52" s="173" t="s">
        <v>165</v>
      </c>
      <c r="F52" s="42"/>
      <c r="G52" s="42"/>
      <c r="H52" s="42"/>
      <c r="I52" s="42"/>
      <c r="J52" s="42"/>
      <c r="K52" s="42"/>
      <c r="L52" s="148"/>
      <c r="S52" s="40"/>
      <c r="T52" s="40"/>
      <c r="U52" s="40"/>
      <c r="V52" s="40"/>
      <c r="W52" s="40"/>
      <c r="X52" s="40"/>
      <c r="Y52" s="40"/>
      <c r="Z52" s="40"/>
      <c r="AA52" s="40"/>
      <c r="AB52" s="40"/>
      <c r="AC52" s="40"/>
      <c r="AD52" s="40"/>
      <c r="AE52" s="40"/>
    </row>
    <row r="53" hidden="1" s="2" customFormat="1" ht="12" customHeight="1">
      <c r="A53" s="40"/>
      <c r="B53" s="41"/>
      <c r="C53" s="33" t="s">
        <v>170</v>
      </c>
      <c r="D53" s="42"/>
      <c r="E53" s="42"/>
      <c r="F53" s="42"/>
      <c r="G53" s="42"/>
      <c r="H53" s="42"/>
      <c r="I53" s="42"/>
      <c r="J53" s="42"/>
      <c r="K53" s="42"/>
      <c r="L53" s="148"/>
      <c r="S53" s="40"/>
      <c r="T53" s="40"/>
      <c r="U53" s="40"/>
      <c r="V53" s="40"/>
      <c r="W53" s="40"/>
      <c r="X53" s="40"/>
      <c r="Y53" s="40"/>
      <c r="Z53" s="40"/>
      <c r="AA53" s="40"/>
      <c r="AB53" s="40"/>
      <c r="AC53" s="40"/>
      <c r="AD53" s="40"/>
      <c r="AE53" s="40"/>
    </row>
    <row r="54" hidden="1" s="2" customFormat="1" ht="16.5" customHeight="1">
      <c r="A54" s="40"/>
      <c r="B54" s="41"/>
      <c r="C54" s="42"/>
      <c r="D54" s="42"/>
      <c r="E54" s="72" t="str">
        <f>E11</f>
        <v>Č12 - 5.SK ŽST Most nové nádraží</v>
      </c>
      <c r="F54" s="42"/>
      <c r="G54" s="42"/>
      <c r="H54" s="42"/>
      <c r="I54" s="42"/>
      <c r="J54" s="42"/>
      <c r="K54" s="42"/>
      <c r="L54" s="148"/>
      <c r="S54" s="40"/>
      <c r="T54" s="40"/>
      <c r="U54" s="40"/>
      <c r="V54" s="40"/>
      <c r="W54" s="40"/>
      <c r="X54" s="40"/>
      <c r="Y54" s="40"/>
      <c r="Z54" s="40"/>
      <c r="AA54" s="40"/>
      <c r="AB54" s="40"/>
      <c r="AC54" s="40"/>
      <c r="AD54" s="40"/>
      <c r="AE54" s="40"/>
    </row>
    <row r="55" hidden="1" s="2" customFormat="1" ht="6.96" customHeight="1">
      <c r="A55" s="40"/>
      <c r="B55" s="41"/>
      <c r="C55" s="42"/>
      <c r="D55" s="42"/>
      <c r="E55" s="42"/>
      <c r="F55" s="42"/>
      <c r="G55" s="42"/>
      <c r="H55" s="42"/>
      <c r="I55" s="42"/>
      <c r="J55" s="42"/>
      <c r="K55" s="42"/>
      <c r="L55" s="148"/>
      <c r="S55" s="40"/>
      <c r="T55" s="40"/>
      <c r="U55" s="40"/>
      <c r="V55" s="40"/>
      <c r="W55" s="40"/>
      <c r="X55" s="40"/>
      <c r="Y55" s="40"/>
      <c r="Z55" s="40"/>
      <c r="AA55" s="40"/>
      <c r="AB55" s="40"/>
      <c r="AC55" s="40"/>
      <c r="AD55" s="40"/>
      <c r="AE55" s="40"/>
    </row>
    <row r="56" hidden="1" s="2" customFormat="1" ht="12" customHeight="1">
      <c r="A56" s="40"/>
      <c r="B56" s="41"/>
      <c r="C56" s="33" t="s">
        <v>22</v>
      </c>
      <c r="D56" s="42"/>
      <c r="E56" s="42"/>
      <c r="F56" s="28" t="str">
        <f>F14</f>
        <v>ŽST Most n.n.</v>
      </c>
      <c r="G56" s="42"/>
      <c r="H56" s="42"/>
      <c r="I56" s="33" t="s">
        <v>24</v>
      </c>
      <c r="J56" s="75" t="str">
        <f>IF(J14="","",J14)</f>
        <v>5. 10. 2021</v>
      </c>
      <c r="K56" s="42"/>
      <c r="L56" s="148"/>
      <c r="S56" s="40"/>
      <c r="T56" s="40"/>
      <c r="U56" s="40"/>
      <c r="V56" s="40"/>
      <c r="W56" s="40"/>
      <c r="X56" s="40"/>
      <c r="Y56" s="40"/>
      <c r="Z56" s="40"/>
      <c r="AA56" s="40"/>
      <c r="AB56" s="40"/>
      <c r="AC56" s="40"/>
      <c r="AD56" s="40"/>
      <c r="AE56" s="40"/>
    </row>
    <row r="57" hidden="1" s="2" customFormat="1" ht="6.96" customHeight="1">
      <c r="A57" s="40"/>
      <c r="B57" s="41"/>
      <c r="C57" s="42"/>
      <c r="D57" s="42"/>
      <c r="E57" s="42"/>
      <c r="F57" s="42"/>
      <c r="G57" s="42"/>
      <c r="H57" s="42"/>
      <c r="I57" s="42"/>
      <c r="J57" s="42"/>
      <c r="K57" s="42"/>
      <c r="L57" s="148"/>
      <c r="S57" s="40"/>
      <c r="T57" s="40"/>
      <c r="U57" s="40"/>
      <c r="V57" s="40"/>
      <c r="W57" s="40"/>
      <c r="X57" s="40"/>
      <c r="Y57" s="40"/>
      <c r="Z57" s="40"/>
      <c r="AA57" s="40"/>
      <c r="AB57" s="40"/>
      <c r="AC57" s="40"/>
      <c r="AD57" s="40"/>
      <c r="AE57" s="40"/>
    </row>
    <row r="58" hidden="1" s="2" customFormat="1" ht="15.15" customHeight="1">
      <c r="A58" s="40"/>
      <c r="B58" s="41"/>
      <c r="C58" s="33" t="s">
        <v>30</v>
      </c>
      <c r="D58" s="42"/>
      <c r="E58" s="42"/>
      <c r="F58" s="28" t="str">
        <f>E17</f>
        <v>Správa železnic, státní organizace</v>
      </c>
      <c r="G58" s="42"/>
      <c r="H58" s="42"/>
      <c r="I58" s="33" t="s">
        <v>38</v>
      </c>
      <c r="J58" s="38" t="str">
        <f>E23</f>
        <v xml:space="preserve"> </v>
      </c>
      <c r="K58" s="42"/>
      <c r="L58" s="148"/>
      <c r="S58" s="40"/>
      <c r="T58" s="40"/>
      <c r="U58" s="40"/>
      <c r="V58" s="40"/>
      <c r="W58" s="40"/>
      <c r="X58" s="40"/>
      <c r="Y58" s="40"/>
      <c r="Z58" s="40"/>
      <c r="AA58" s="40"/>
      <c r="AB58" s="40"/>
      <c r="AC58" s="40"/>
      <c r="AD58" s="40"/>
      <c r="AE58" s="40"/>
    </row>
    <row r="59" hidden="1" s="2" customFormat="1" ht="40.05" customHeight="1">
      <c r="A59" s="40"/>
      <c r="B59" s="41"/>
      <c r="C59" s="33" t="s">
        <v>36</v>
      </c>
      <c r="D59" s="42"/>
      <c r="E59" s="42"/>
      <c r="F59" s="28" t="str">
        <f>IF(E20="","",E20)</f>
        <v>Vyplň údaj</v>
      </c>
      <c r="G59" s="42"/>
      <c r="H59" s="42"/>
      <c r="I59" s="33" t="s">
        <v>42</v>
      </c>
      <c r="J59" s="38" t="str">
        <f>E26</f>
        <v>Ing.Horák, horak@spravazeleznic.cz, 602 155 923</v>
      </c>
      <c r="K59" s="42"/>
      <c r="L59" s="148"/>
      <c r="S59" s="40"/>
      <c r="T59" s="40"/>
      <c r="U59" s="40"/>
      <c r="V59" s="40"/>
      <c r="W59" s="40"/>
      <c r="X59" s="40"/>
      <c r="Y59" s="40"/>
      <c r="Z59" s="40"/>
      <c r="AA59" s="40"/>
      <c r="AB59" s="40"/>
      <c r="AC59" s="40"/>
      <c r="AD59" s="40"/>
      <c r="AE59" s="40"/>
    </row>
    <row r="60" hidden="1" s="2" customFormat="1" ht="10.32" customHeight="1">
      <c r="A60" s="40"/>
      <c r="B60" s="41"/>
      <c r="C60" s="42"/>
      <c r="D60" s="42"/>
      <c r="E60" s="42"/>
      <c r="F60" s="42"/>
      <c r="G60" s="42"/>
      <c r="H60" s="42"/>
      <c r="I60" s="42"/>
      <c r="J60" s="42"/>
      <c r="K60" s="42"/>
      <c r="L60" s="148"/>
      <c r="S60" s="40"/>
      <c r="T60" s="40"/>
      <c r="U60" s="40"/>
      <c r="V60" s="40"/>
      <c r="W60" s="40"/>
      <c r="X60" s="40"/>
      <c r="Y60" s="40"/>
      <c r="Z60" s="40"/>
      <c r="AA60" s="40"/>
      <c r="AB60" s="40"/>
      <c r="AC60" s="40"/>
      <c r="AD60" s="40"/>
      <c r="AE60" s="40"/>
    </row>
    <row r="61" hidden="1" s="2" customFormat="1" ht="29.28" customHeight="1">
      <c r="A61" s="40"/>
      <c r="B61" s="41"/>
      <c r="C61" s="174" t="s">
        <v>180</v>
      </c>
      <c r="D61" s="175"/>
      <c r="E61" s="175"/>
      <c r="F61" s="175"/>
      <c r="G61" s="175"/>
      <c r="H61" s="175"/>
      <c r="I61" s="175"/>
      <c r="J61" s="176" t="s">
        <v>181</v>
      </c>
      <c r="K61" s="175"/>
      <c r="L61" s="148"/>
      <c r="S61" s="40"/>
      <c r="T61" s="40"/>
      <c r="U61" s="40"/>
      <c r="V61" s="40"/>
      <c r="W61" s="40"/>
      <c r="X61" s="40"/>
      <c r="Y61" s="40"/>
      <c r="Z61" s="40"/>
      <c r="AA61" s="40"/>
      <c r="AB61" s="40"/>
      <c r="AC61" s="40"/>
      <c r="AD61" s="40"/>
      <c r="AE61" s="40"/>
    </row>
    <row r="62" hidden="1" s="2" customFormat="1" ht="10.32" customHeight="1">
      <c r="A62" s="40"/>
      <c r="B62" s="41"/>
      <c r="C62" s="42"/>
      <c r="D62" s="42"/>
      <c r="E62" s="42"/>
      <c r="F62" s="42"/>
      <c r="G62" s="42"/>
      <c r="H62" s="42"/>
      <c r="I62" s="42"/>
      <c r="J62" s="42"/>
      <c r="K62" s="42"/>
      <c r="L62" s="148"/>
      <c r="S62" s="40"/>
      <c r="T62" s="40"/>
      <c r="U62" s="40"/>
      <c r="V62" s="40"/>
      <c r="W62" s="40"/>
      <c r="X62" s="40"/>
      <c r="Y62" s="40"/>
      <c r="Z62" s="40"/>
      <c r="AA62" s="40"/>
      <c r="AB62" s="40"/>
      <c r="AC62" s="40"/>
      <c r="AD62" s="40"/>
      <c r="AE62" s="40"/>
    </row>
    <row r="63" hidden="1" s="2" customFormat="1" ht="22.8" customHeight="1">
      <c r="A63" s="40"/>
      <c r="B63" s="41"/>
      <c r="C63" s="177" t="s">
        <v>78</v>
      </c>
      <c r="D63" s="42"/>
      <c r="E63" s="42"/>
      <c r="F63" s="42"/>
      <c r="G63" s="42"/>
      <c r="H63" s="42"/>
      <c r="I63" s="42"/>
      <c r="J63" s="105">
        <f>J87</f>
        <v>0</v>
      </c>
      <c r="K63" s="42"/>
      <c r="L63" s="148"/>
      <c r="S63" s="40"/>
      <c r="T63" s="40"/>
      <c r="U63" s="40"/>
      <c r="V63" s="40"/>
      <c r="W63" s="40"/>
      <c r="X63" s="40"/>
      <c r="Y63" s="40"/>
      <c r="Z63" s="40"/>
      <c r="AA63" s="40"/>
      <c r="AB63" s="40"/>
      <c r="AC63" s="40"/>
      <c r="AD63" s="40"/>
      <c r="AE63" s="40"/>
      <c r="AU63" s="18" t="s">
        <v>182</v>
      </c>
    </row>
    <row r="64" hidden="1" s="9" customFormat="1" ht="24.96" customHeight="1">
      <c r="A64" s="9"/>
      <c r="B64" s="178"/>
      <c r="C64" s="179"/>
      <c r="D64" s="180" t="s">
        <v>486</v>
      </c>
      <c r="E64" s="181"/>
      <c r="F64" s="181"/>
      <c r="G64" s="181"/>
      <c r="H64" s="181"/>
      <c r="I64" s="181"/>
      <c r="J64" s="182">
        <f>J88</f>
        <v>0</v>
      </c>
      <c r="K64" s="179"/>
      <c r="L64" s="183"/>
      <c r="S64" s="9"/>
      <c r="T64" s="9"/>
      <c r="U64" s="9"/>
      <c r="V64" s="9"/>
      <c r="W64" s="9"/>
      <c r="X64" s="9"/>
      <c r="Y64" s="9"/>
      <c r="Z64" s="9"/>
      <c r="AA64" s="9"/>
      <c r="AB64" s="9"/>
      <c r="AC64" s="9"/>
      <c r="AD64" s="9"/>
      <c r="AE64" s="9"/>
    </row>
    <row r="65" hidden="1" s="9" customFormat="1" ht="24.96" customHeight="1">
      <c r="A65" s="9"/>
      <c r="B65" s="178"/>
      <c r="C65" s="179"/>
      <c r="D65" s="180" t="s">
        <v>185</v>
      </c>
      <c r="E65" s="181"/>
      <c r="F65" s="181"/>
      <c r="G65" s="181"/>
      <c r="H65" s="181"/>
      <c r="I65" s="181"/>
      <c r="J65" s="182">
        <f>J199</f>
        <v>0</v>
      </c>
      <c r="K65" s="179"/>
      <c r="L65" s="183"/>
      <c r="S65" s="9"/>
      <c r="T65" s="9"/>
      <c r="U65" s="9"/>
      <c r="V65" s="9"/>
      <c r="W65" s="9"/>
      <c r="X65" s="9"/>
      <c r="Y65" s="9"/>
      <c r="Z65" s="9"/>
      <c r="AA65" s="9"/>
      <c r="AB65" s="9"/>
      <c r="AC65" s="9"/>
      <c r="AD65" s="9"/>
      <c r="AE65" s="9"/>
    </row>
    <row r="66" hidden="1" s="2" customFormat="1" ht="21.84" customHeight="1">
      <c r="A66" s="40"/>
      <c r="B66" s="41"/>
      <c r="C66" s="42"/>
      <c r="D66" s="42"/>
      <c r="E66" s="42"/>
      <c r="F66" s="42"/>
      <c r="G66" s="42"/>
      <c r="H66" s="42"/>
      <c r="I66" s="42"/>
      <c r="J66" s="42"/>
      <c r="K66" s="42"/>
      <c r="L66" s="148"/>
      <c r="S66" s="40"/>
      <c r="T66" s="40"/>
      <c r="U66" s="40"/>
      <c r="V66" s="40"/>
      <c r="W66" s="40"/>
      <c r="X66" s="40"/>
      <c r="Y66" s="40"/>
      <c r="Z66" s="40"/>
      <c r="AA66" s="40"/>
      <c r="AB66" s="40"/>
      <c r="AC66" s="40"/>
      <c r="AD66" s="40"/>
      <c r="AE66" s="40"/>
    </row>
    <row r="67" hidden="1" s="2" customFormat="1" ht="6.96" customHeight="1">
      <c r="A67" s="40"/>
      <c r="B67" s="62"/>
      <c r="C67" s="63"/>
      <c r="D67" s="63"/>
      <c r="E67" s="63"/>
      <c r="F67" s="63"/>
      <c r="G67" s="63"/>
      <c r="H67" s="63"/>
      <c r="I67" s="63"/>
      <c r="J67" s="63"/>
      <c r="K67" s="63"/>
      <c r="L67" s="148"/>
      <c r="S67" s="40"/>
      <c r="T67" s="40"/>
      <c r="U67" s="40"/>
      <c r="V67" s="40"/>
      <c r="W67" s="40"/>
      <c r="X67" s="40"/>
      <c r="Y67" s="40"/>
      <c r="Z67" s="40"/>
      <c r="AA67" s="40"/>
      <c r="AB67" s="40"/>
      <c r="AC67" s="40"/>
      <c r="AD67" s="40"/>
      <c r="AE67" s="40"/>
    </row>
    <row r="68" hidden="1"/>
    <row r="69" hidden="1"/>
    <row r="70" hidden="1"/>
    <row r="71" s="2" customFormat="1" ht="6.96" customHeight="1">
      <c r="A71" s="40"/>
      <c r="B71" s="64"/>
      <c r="C71" s="65"/>
      <c r="D71" s="65"/>
      <c r="E71" s="65"/>
      <c r="F71" s="65"/>
      <c r="G71" s="65"/>
      <c r="H71" s="65"/>
      <c r="I71" s="65"/>
      <c r="J71" s="65"/>
      <c r="K71" s="65"/>
      <c r="L71" s="148"/>
      <c r="S71" s="40"/>
      <c r="T71" s="40"/>
      <c r="U71" s="40"/>
      <c r="V71" s="40"/>
      <c r="W71" s="40"/>
      <c r="X71" s="40"/>
      <c r="Y71" s="40"/>
      <c r="Z71" s="40"/>
      <c r="AA71" s="40"/>
      <c r="AB71" s="40"/>
      <c r="AC71" s="40"/>
      <c r="AD71" s="40"/>
      <c r="AE71" s="40"/>
    </row>
    <row r="72" s="2" customFormat="1" ht="24.96" customHeight="1">
      <c r="A72" s="40"/>
      <c r="B72" s="41"/>
      <c r="C72" s="24" t="s">
        <v>186</v>
      </c>
      <c r="D72" s="42"/>
      <c r="E72" s="42"/>
      <c r="F72" s="42"/>
      <c r="G72" s="42"/>
      <c r="H72" s="42"/>
      <c r="I72" s="42"/>
      <c r="J72" s="42"/>
      <c r="K72" s="42"/>
      <c r="L72" s="148"/>
      <c r="S72" s="40"/>
      <c r="T72" s="40"/>
      <c r="U72" s="40"/>
      <c r="V72" s="40"/>
      <c r="W72" s="40"/>
      <c r="X72" s="40"/>
      <c r="Y72" s="40"/>
      <c r="Z72" s="40"/>
      <c r="AA72" s="40"/>
      <c r="AB72" s="40"/>
      <c r="AC72" s="40"/>
      <c r="AD72" s="40"/>
      <c r="AE72" s="40"/>
    </row>
    <row r="73" s="2" customFormat="1" ht="6.96" customHeight="1">
      <c r="A73" s="40"/>
      <c r="B73" s="41"/>
      <c r="C73" s="42"/>
      <c r="D73" s="42"/>
      <c r="E73" s="42"/>
      <c r="F73" s="42"/>
      <c r="G73" s="42"/>
      <c r="H73" s="42"/>
      <c r="I73" s="42"/>
      <c r="J73" s="42"/>
      <c r="K73" s="42"/>
      <c r="L73" s="148"/>
      <c r="S73" s="40"/>
      <c r="T73" s="40"/>
      <c r="U73" s="40"/>
      <c r="V73" s="40"/>
      <c r="W73" s="40"/>
      <c r="X73" s="40"/>
      <c r="Y73" s="40"/>
      <c r="Z73" s="40"/>
      <c r="AA73" s="40"/>
      <c r="AB73" s="40"/>
      <c r="AC73" s="40"/>
      <c r="AD73" s="40"/>
      <c r="AE73" s="40"/>
    </row>
    <row r="74" s="2" customFormat="1" ht="12" customHeight="1">
      <c r="A74" s="40"/>
      <c r="B74" s="41"/>
      <c r="C74" s="33" t="s">
        <v>16</v>
      </c>
      <c r="D74" s="42"/>
      <c r="E74" s="42"/>
      <c r="F74" s="42"/>
      <c r="G74" s="42"/>
      <c r="H74" s="42"/>
      <c r="I74" s="42"/>
      <c r="J74" s="42"/>
      <c r="K74" s="42"/>
      <c r="L74" s="148"/>
      <c r="S74" s="40"/>
      <c r="T74" s="40"/>
      <c r="U74" s="40"/>
      <c r="V74" s="40"/>
      <c r="W74" s="40"/>
      <c r="X74" s="40"/>
      <c r="Y74" s="40"/>
      <c r="Z74" s="40"/>
      <c r="AA74" s="40"/>
      <c r="AB74" s="40"/>
      <c r="AC74" s="40"/>
      <c r="AD74" s="40"/>
      <c r="AE74" s="40"/>
    </row>
    <row r="75" s="2" customFormat="1" ht="16.5" customHeight="1">
      <c r="A75" s="40"/>
      <c r="B75" s="41"/>
      <c r="C75" s="42"/>
      <c r="D75" s="42"/>
      <c r="E75" s="173" t="str">
        <f>E7</f>
        <v>Oprava staničních kolejí č. 4 a 5 v žst Most n.n.-Změna č.1</v>
      </c>
      <c r="F75" s="33"/>
      <c r="G75" s="33"/>
      <c r="H75" s="33"/>
      <c r="I75" s="42"/>
      <c r="J75" s="42"/>
      <c r="K75" s="42"/>
      <c r="L75" s="148"/>
      <c r="S75" s="40"/>
      <c r="T75" s="40"/>
      <c r="U75" s="40"/>
      <c r="V75" s="40"/>
      <c r="W75" s="40"/>
      <c r="X75" s="40"/>
      <c r="Y75" s="40"/>
      <c r="Z75" s="40"/>
      <c r="AA75" s="40"/>
      <c r="AB75" s="40"/>
      <c r="AC75" s="40"/>
      <c r="AD75" s="40"/>
      <c r="AE75" s="40"/>
    </row>
    <row r="76" s="1" customFormat="1" ht="12" customHeight="1">
      <c r="B76" s="22"/>
      <c r="C76" s="33" t="s">
        <v>161</v>
      </c>
      <c r="D76" s="23"/>
      <c r="E76" s="23"/>
      <c r="F76" s="23"/>
      <c r="G76" s="23"/>
      <c r="H76" s="23"/>
      <c r="I76" s="23"/>
      <c r="J76" s="23"/>
      <c r="K76" s="23"/>
      <c r="L76" s="21"/>
    </row>
    <row r="77" s="2" customFormat="1" ht="16.5" customHeight="1">
      <c r="A77" s="40"/>
      <c r="B77" s="41"/>
      <c r="C77" s="42"/>
      <c r="D77" s="42"/>
      <c r="E77" s="173" t="s">
        <v>165</v>
      </c>
      <c r="F77" s="42"/>
      <c r="G77" s="42"/>
      <c r="H77" s="42"/>
      <c r="I77" s="42"/>
      <c r="J77" s="42"/>
      <c r="K77" s="42"/>
      <c r="L77" s="148"/>
      <c r="S77" s="40"/>
      <c r="T77" s="40"/>
      <c r="U77" s="40"/>
      <c r="V77" s="40"/>
      <c r="W77" s="40"/>
      <c r="X77" s="40"/>
      <c r="Y77" s="40"/>
      <c r="Z77" s="40"/>
      <c r="AA77" s="40"/>
      <c r="AB77" s="40"/>
      <c r="AC77" s="40"/>
      <c r="AD77" s="40"/>
      <c r="AE77" s="40"/>
    </row>
    <row r="78" s="2" customFormat="1" ht="12" customHeight="1">
      <c r="A78" s="40"/>
      <c r="B78" s="41"/>
      <c r="C78" s="33" t="s">
        <v>170</v>
      </c>
      <c r="D78" s="42"/>
      <c r="E78" s="42"/>
      <c r="F78" s="42"/>
      <c r="G78" s="42"/>
      <c r="H78" s="42"/>
      <c r="I78" s="42"/>
      <c r="J78" s="42"/>
      <c r="K78" s="42"/>
      <c r="L78" s="148"/>
      <c r="S78" s="40"/>
      <c r="T78" s="40"/>
      <c r="U78" s="40"/>
      <c r="V78" s="40"/>
      <c r="W78" s="40"/>
      <c r="X78" s="40"/>
      <c r="Y78" s="40"/>
      <c r="Z78" s="40"/>
      <c r="AA78" s="40"/>
      <c r="AB78" s="40"/>
      <c r="AC78" s="40"/>
      <c r="AD78" s="40"/>
      <c r="AE78" s="40"/>
    </row>
    <row r="79" s="2" customFormat="1" ht="16.5" customHeight="1">
      <c r="A79" s="40"/>
      <c r="B79" s="41"/>
      <c r="C79" s="42"/>
      <c r="D79" s="42"/>
      <c r="E79" s="72" t="str">
        <f>E11</f>
        <v>Č12 - 5.SK ŽST Most nové nádraží</v>
      </c>
      <c r="F79" s="42"/>
      <c r="G79" s="42"/>
      <c r="H79" s="42"/>
      <c r="I79" s="42"/>
      <c r="J79" s="42"/>
      <c r="K79" s="42"/>
      <c r="L79" s="148"/>
      <c r="S79" s="40"/>
      <c r="T79" s="40"/>
      <c r="U79" s="40"/>
      <c r="V79" s="40"/>
      <c r="W79" s="40"/>
      <c r="X79" s="40"/>
      <c r="Y79" s="40"/>
      <c r="Z79" s="40"/>
      <c r="AA79" s="40"/>
      <c r="AB79" s="40"/>
      <c r="AC79" s="40"/>
      <c r="AD79" s="40"/>
      <c r="AE79" s="40"/>
    </row>
    <row r="80" s="2" customFormat="1" ht="6.96" customHeight="1">
      <c r="A80" s="40"/>
      <c r="B80" s="41"/>
      <c r="C80" s="42"/>
      <c r="D80" s="42"/>
      <c r="E80" s="42"/>
      <c r="F80" s="42"/>
      <c r="G80" s="42"/>
      <c r="H80" s="42"/>
      <c r="I80" s="42"/>
      <c r="J80" s="42"/>
      <c r="K80" s="42"/>
      <c r="L80" s="148"/>
      <c r="S80" s="40"/>
      <c r="T80" s="40"/>
      <c r="U80" s="40"/>
      <c r="V80" s="40"/>
      <c r="W80" s="40"/>
      <c r="X80" s="40"/>
      <c r="Y80" s="40"/>
      <c r="Z80" s="40"/>
      <c r="AA80" s="40"/>
      <c r="AB80" s="40"/>
      <c r="AC80" s="40"/>
      <c r="AD80" s="40"/>
      <c r="AE80" s="40"/>
    </row>
    <row r="81" s="2" customFormat="1" ht="12" customHeight="1">
      <c r="A81" s="40"/>
      <c r="B81" s="41"/>
      <c r="C81" s="33" t="s">
        <v>22</v>
      </c>
      <c r="D81" s="42"/>
      <c r="E81" s="42"/>
      <c r="F81" s="28" t="str">
        <f>F14</f>
        <v>ŽST Most n.n.</v>
      </c>
      <c r="G81" s="42"/>
      <c r="H81" s="42"/>
      <c r="I81" s="33" t="s">
        <v>24</v>
      </c>
      <c r="J81" s="75" t="str">
        <f>IF(J14="","",J14)</f>
        <v>5. 10. 2021</v>
      </c>
      <c r="K81" s="42"/>
      <c r="L81" s="148"/>
      <c r="S81" s="40"/>
      <c r="T81" s="40"/>
      <c r="U81" s="40"/>
      <c r="V81" s="40"/>
      <c r="W81" s="40"/>
      <c r="X81" s="40"/>
      <c r="Y81" s="40"/>
      <c r="Z81" s="40"/>
      <c r="AA81" s="40"/>
      <c r="AB81" s="40"/>
      <c r="AC81" s="40"/>
      <c r="AD81" s="40"/>
      <c r="AE81" s="40"/>
    </row>
    <row r="82" s="2" customFormat="1" ht="6.96" customHeight="1">
      <c r="A82" s="40"/>
      <c r="B82" s="41"/>
      <c r="C82" s="42"/>
      <c r="D82" s="42"/>
      <c r="E82" s="42"/>
      <c r="F82" s="42"/>
      <c r="G82" s="42"/>
      <c r="H82" s="42"/>
      <c r="I82" s="42"/>
      <c r="J82" s="42"/>
      <c r="K82" s="42"/>
      <c r="L82" s="148"/>
      <c r="S82" s="40"/>
      <c r="T82" s="40"/>
      <c r="U82" s="40"/>
      <c r="V82" s="40"/>
      <c r="W82" s="40"/>
      <c r="X82" s="40"/>
      <c r="Y82" s="40"/>
      <c r="Z82" s="40"/>
      <c r="AA82" s="40"/>
      <c r="AB82" s="40"/>
      <c r="AC82" s="40"/>
      <c r="AD82" s="40"/>
      <c r="AE82" s="40"/>
    </row>
    <row r="83" s="2" customFormat="1" ht="15.15" customHeight="1">
      <c r="A83" s="40"/>
      <c r="B83" s="41"/>
      <c r="C83" s="33" t="s">
        <v>30</v>
      </c>
      <c r="D83" s="42"/>
      <c r="E83" s="42"/>
      <c r="F83" s="28" t="str">
        <f>E17</f>
        <v>Správa železnic, státní organizace</v>
      </c>
      <c r="G83" s="42"/>
      <c r="H83" s="42"/>
      <c r="I83" s="33" t="s">
        <v>38</v>
      </c>
      <c r="J83" s="38" t="str">
        <f>E23</f>
        <v xml:space="preserve"> </v>
      </c>
      <c r="K83" s="42"/>
      <c r="L83" s="148"/>
      <c r="S83" s="40"/>
      <c r="T83" s="40"/>
      <c r="U83" s="40"/>
      <c r="V83" s="40"/>
      <c r="W83" s="40"/>
      <c r="X83" s="40"/>
      <c r="Y83" s="40"/>
      <c r="Z83" s="40"/>
      <c r="AA83" s="40"/>
      <c r="AB83" s="40"/>
      <c r="AC83" s="40"/>
      <c r="AD83" s="40"/>
      <c r="AE83" s="40"/>
    </row>
    <row r="84" s="2" customFormat="1" ht="40.05" customHeight="1">
      <c r="A84" s="40"/>
      <c r="B84" s="41"/>
      <c r="C84" s="33" t="s">
        <v>36</v>
      </c>
      <c r="D84" s="42"/>
      <c r="E84" s="42"/>
      <c r="F84" s="28" t="str">
        <f>IF(E20="","",E20)</f>
        <v>Vyplň údaj</v>
      </c>
      <c r="G84" s="42"/>
      <c r="H84" s="42"/>
      <c r="I84" s="33" t="s">
        <v>42</v>
      </c>
      <c r="J84" s="38" t="str">
        <f>E26</f>
        <v>Ing.Horák, horak@spravazeleznic.cz, 602 155 923</v>
      </c>
      <c r="K84" s="42"/>
      <c r="L84" s="148"/>
      <c r="S84" s="40"/>
      <c r="T84" s="40"/>
      <c r="U84" s="40"/>
      <c r="V84" s="40"/>
      <c r="W84" s="40"/>
      <c r="X84" s="40"/>
      <c r="Y84" s="40"/>
      <c r="Z84" s="40"/>
      <c r="AA84" s="40"/>
      <c r="AB84" s="40"/>
      <c r="AC84" s="40"/>
      <c r="AD84" s="40"/>
      <c r="AE84" s="40"/>
    </row>
    <row r="85" s="2" customFormat="1" ht="10.32" customHeight="1">
      <c r="A85" s="40"/>
      <c r="B85" s="41"/>
      <c r="C85" s="42"/>
      <c r="D85" s="42"/>
      <c r="E85" s="42"/>
      <c r="F85" s="42"/>
      <c r="G85" s="42"/>
      <c r="H85" s="42"/>
      <c r="I85" s="42"/>
      <c r="J85" s="42"/>
      <c r="K85" s="42"/>
      <c r="L85" s="148"/>
      <c r="S85" s="40"/>
      <c r="T85" s="40"/>
      <c r="U85" s="40"/>
      <c r="V85" s="40"/>
      <c r="W85" s="40"/>
      <c r="X85" s="40"/>
      <c r="Y85" s="40"/>
      <c r="Z85" s="40"/>
      <c r="AA85" s="40"/>
      <c r="AB85" s="40"/>
      <c r="AC85" s="40"/>
      <c r="AD85" s="40"/>
      <c r="AE85" s="40"/>
    </row>
    <row r="86" s="11" customFormat="1" ht="29.28" customHeight="1">
      <c r="A86" s="189"/>
      <c r="B86" s="190"/>
      <c r="C86" s="191" t="s">
        <v>187</v>
      </c>
      <c r="D86" s="192" t="s">
        <v>65</v>
      </c>
      <c r="E86" s="192" t="s">
        <v>61</v>
      </c>
      <c r="F86" s="192" t="s">
        <v>62</v>
      </c>
      <c r="G86" s="192" t="s">
        <v>188</v>
      </c>
      <c r="H86" s="192" t="s">
        <v>189</v>
      </c>
      <c r="I86" s="192" t="s">
        <v>190</v>
      </c>
      <c r="J86" s="192" t="s">
        <v>181</v>
      </c>
      <c r="K86" s="193" t="s">
        <v>191</v>
      </c>
      <c r="L86" s="194"/>
      <c r="M86" s="95" t="s">
        <v>39</v>
      </c>
      <c r="N86" s="96" t="s">
        <v>50</v>
      </c>
      <c r="O86" s="96" t="s">
        <v>192</v>
      </c>
      <c r="P86" s="96" t="s">
        <v>193</v>
      </c>
      <c r="Q86" s="96" t="s">
        <v>194</v>
      </c>
      <c r="R86" s="96" t="s">
        <v>195</v>
      </c>
      <c r="S86" s="96" t="s">
        <v>196</v>
      </c>
      <c r="T86" s="97" t="s">
        <v>197</v>
      </c>
      <c r="U86" s="189"/>
      <c r="V86" s="189"/>
      <c r="W86" s="189"/>
      <c r="X86" s="189"/>
      <c r="Y86" s="189"/>
      <c r="Z86" s="189"/>
      <c r="AA86" s="189"/>
      <c r="AB86" s="189"/>
      <c r="AC86" s="189"/>
      <c r="AD86" s="189"/>
      <c r="AE86" s="189"/>
    </row>
    <row r="87" s="2" customFormat="1" ht="22.8" customHeight="1">
      <c r="A87" s="40"/>
      <c r="B87" s="41"/>
      <c r="C87" s="102" t="s">
        <v>198</v>
      </c>
      <c r="D87" s="42"/>
      <c r="E87" s="42"/>
      <c r="F87" s="42"/>
      <c r="G87" s="42"/>
      <c r="H87" s="42"/>
      <c r="I87" s="42"/>
      <c r="J87" s="195">
        <f>BK87</f>
        <v>0</v>
      </c>
      <c r="K87" s="42"/>
      <c r="L87" s="46"/>
      <c r="M87" s="98"/>
      <c r="N87" s="196"/>
      <c r="O87" s="99"/>
      <c r="P87" s="197">
        <f>P88+P199</f>
        <v>0</v>
      </c>
      <c r="Q87" s="99"/>
      <c r="R87" s="197">
        <f>R88+R199</f>
        <v>2264.6914799999995</v>
      </c>
      <c r="S87" s="99"/>
      <c r="T87" s="198">
        <f>T88+T199</f>
        <v>0</v>
      </c>
      <c r="U87" s="40"/>
      <c r="V87" s="40"/>
      <c r="W87" s="40"/>
      <c r="X87" s="40"/>
      <c r="Y87" s="40"/>
      <c r="Z87" s="40"/>
      <c r="AA87" s="40"/>
      <c r="AB87" s="40"/>
      <c r="AC87" s="40"/>
      <c r="AD87" s="40"/>
      <c r="AE87" s="40"/>
      <c r="AT87" s="18" t="s">
        <v>79</v>
      </c>
      <c r="AU87" s="18" t="s">
        <v>182</v>
      </c>
      <c r="BK87" s="199">
        <f>BK88+BK199</f>
        <v>0</v>
      </c>
    </row>
    <row r="88" s="12" customFormat="1" ht="25.92" customHeight="1">
      <c r="A88" s="12"/>
      <c r="B88" s="200"/>
      <c r="C88" s="201"/>
      <c r="D88" s="202" t="s">
        <v>79</v>
      </c>
      <c r="E88" s="203" t="s">
        <v>202</v>
      </c>
      <c r="F88" s="203" t="s">
        <v>203</v>
      </c>
      <c r="G88" s="201"/>
      <c r="H88" s="201"/>
      <c r="I88" s="204"/>
      <c r="J88" s="205">
        <f>BK88</f>
        <v>0</v>
      </c>
      <c r="K88" s="201"/>
      <c r="L88" s="206"/>
      <c r="M88" s="207"/>
      <c r="N88" s="208"/>
      <c r="O88" s="208"/>
      <c r="P88" s="209">
        <f>SUM(P89:P198)</f>
        <v>0</v>
      </c>
      <c r="Q88" s="208"/>
      <c r="R88" s="209">
        <f>SUM(R89:R198)</f>
        <v>0</v>
      </c>
      <c r="S88" s="208"/>
      <c r="T88" s="210">
        <f>SUM(T89:T198)</f>
        <v>0</v>
      </c>
      <c r="U88" s="12"/>
      <c r="V88" s="12"/>
      <c r="W88" s="12"/>
      <c r="X88" s="12"/>
      <c r="Y88" s="12"/>
      <c r="Z88" s="12"/>
      <c r="AA88" s="12"/>
      <c r="AB88" s="12"/>
      <c r="AC88" s="12"/>
      <c r="AD88" s="12"/>
      <c r="AE88" s="12"/>
      <c r="AR88" s="211" t="s">
        <v>87</v>
      </c>
      <c r="AT88" s="212" t="s">
        <v>79</v>
      </c>
      <c r="AU88" s="212" t="s">
        <v>80</v>
      </c>
      <c r="AY88" s="211" t="s">
        <v>201</v>
      </c>
      <c r="BK88" s="213">
        <f>SUM(BK89:BK198)</f>
        <v>0</v>
      </c>
    </row>
    <row r="89" s="2" customFormat="1" ht="21.75" customHeight="1">
      <c r="A89" s="40"/>
      <c r="B89" s="41"/>
      <c r="C89" s="216" t="s">
        <v>87</v>
      </c>
      <c r="D89" s="216" t="s">
        <v>204</v>
      </c>
      <c r="E89" s="217" t="s">
        <v>205</v>
      </c>
      <c r="F89" s="218" t="s">
        <v>206</v>
      </c>
      <c r="G89" s="219" t="s">
        <v>140</v>
      </c>
      <c r="H89" s="220">
        <v>1.5169999999999999</v>
      </c>
      <c r="I89" s="221"/>
      <c r="J89" s="222">
        <f>ROUND(I89*H89,2)</f>
        <v>0</v>
      </c>
      <c r="K89" s="218" t="s">
        <v>207</v>
      </c>
      <c r="L89" s="46"/>
      <c r="M89" s="223" t="s">
        <v>39</v>
      </c>
      <c r="N89" s="224" t="s">
        <v>53</v>
      </c>
      <c r="O89" s="87"/>
      <c r="P89" s="225">
        <f>O89*H89</f>
        <v>0</v>
      </c>
      <c r="Q89" s="225">
        <v>0</v>
      </c>
      <c r="R89" s="225">
        <f>Q89*H89</f>
        <v>0</v>
      </c>
      <c r="S89" s="225">
        <v>0</v>
      </c>
      <c r="T89" s="226">
        <f>S89*H89</f>
        <v>0</v>
      </c>
      <c r="U89" s="40"/>
      <c r="V89" s="40"/>
      <c r="W89" s="40"/>
      <c r="X89" s="40"/>
      <c r="Y89" s="40"/>
      <c r="Z89" s="40"/>
      <c r="AA89" s="40"/>
      <c r="AB89" s="40"/>
      <c r="AC89" s="40"/>
      <c r="AD89" s="40"/>
      <c r="AE89" s="40"/>
      <c r="AR89" s="227" t="s">
        <v>208</v>
      </c>
      <c r="AT89" s="227" t="s">
        <v>204</v>
      </c>
      <c r="AU89" s="227" t="s">
        <v>87</v>
      </c>
      <c r="AY89" s="18" t="s">
        <v>201</v>
      </c>
      <c r="BE89" s="228">
        <f>IF(N89="základní",J89,0)</f>
        <v>0</v>
      </c>
      <c r="BF89" s="228">
        <f>IF(N89="snížená",J89,0)</f>
        <v>0</v>
      </c>
      <c r="BG89" s="228">
        <f>IF(N89="zákl. přenesená",J89,0)</f>
        <v>0</v>
      </c>
      <c r="BH89" s="228">
        <f>IF(N89="sníž. přenesená",J89,0)</f>
        <v>0</v>
      </c>
      <c r="BI89" s="228">
        <f>IF(N89="nulová",J89,0)</f>
        <v>0</v>
      </c>
      <c r="BJ89" s="18" t="s">
        <v>208</v>
      </c>
      <c r="BK89" s="228">
        <f>ROUND(I89*H89,2)</f>
        <v>0</v>
      </c>
      <c r="BL89" s="18" t="s">
        <v>208</v>
      </c>
      <c r="BM89" s="227" t="s">
        <v>487</v>
      </c>
    </row>
    <row r="90" s="2" customFormat="1">
      <c r="A90" s="40"/>
      <c r="B90" s="41"/>
      <c r="C90" s="42"/>
      <c r="D90" s="229" t="s">
        <v>210</v>
      </c>
      <c r="E90" s="42"/>
      <c r="F90" s="230" t="s">
        <v>211</v>
      </c>
      <c r="G90" s="42"/>
      <c r="H90" s="42"/>
      <c r="I90" s="231"/>
      <c r="J90" s="42"/>
      <c r="K90" s="42"/>
      <c r="L90" s="46"/>
      <c r="M90" s="232"/>
      <c r="N90" s="233"/>
      <c r="O90" s="87"/>
      <c r="P90" s="87"/>
      <c r="Q90" s="87"/>
      <c r="R90" s="87"/>
      <c r="S90" s="87"/>
      <c r="T90" s="88"/>
      <c r="U90" s="40"/>
      <c r="V90" s="40"/>
      <c r="W90" s="40"/>
      <c r="X90" s="40"/>
      <c r="Y90" s="40"/>
      <c r="Z90" s="40"/>
      <c r="AA90" s="40"/>
      <c r="AB90" s="40"/>
      <c r="AC90" s="40"/>
      <c r="AD90" s="40"/>
      <c r="AE90" s="40"/>
      <c r="AT90" s="18" t="s">
        <v>210</v>
      </c>
      <c r="AU90" s="18" t="s">
        <v>87</v>
      </c>
    </row>
    <row r="91" s="2" customFormat="1">
      <c r="A91" s="40"/>
      <c r="B91" s="41"/>
      <c r="C91" s="42"/>
      <c r="D91" s="229" t="s">
        <v>212</v>
      </c>
      <c r="E91" s="42"/>
      <c r="F91" s="234" t="s">
        <v>213</v>
      </c>
      <c r="G91" s="42"/>
      <c r="H91" s="42"/>
      <c r="I91" s="231"/>
      <c r="J91" s="42"/>
      <c r="K91" s="42"/>
      <c r="L91" s="46"/>
      <c r="M91" s="232"/>
      <c r="N91" s="233"/>
      <c r="O91" s="87"/>
      <c r="P91" s="87"/>
      <c r="Q91" s="87"/>
      <c r="R91" s="87"/>
      <c r="S91" s="87"/>
      <c r="T91" s="88"/>
      <c r="U91" s="40"/>
      <c r="V91" s="40"/>
      <c r="W91" s="40"/>
      <c r="X91" s="40"/>
      <c r="Y91" s="40"/>
      <c r="Z91" s="40"/>
      <c r="AA91" s="40"/>
      <c r="AB91" s="40"/>
      <c r="AC91" s="40"/>
      <c r="AD91" s="40"/>
      <c r="AE91" s="40"/>
      <c r="AT91" s="18" t="s">
        <v>212</v>
      </c>
      <c r="AU91" s="18" t="s">
        <v>87</v>
      </c>
    </row>
    <row r="92" s="13" customFormat="1">
      <c r="A92" s="13"/>
      <c r="B92" s="235"/>
      <c r="C92" s="236"/>
      <c r="D92" s="229" t="s">
        <v>214</v>
      </c>
      <c r="E92" s="237" t="s">
        <v>39</v>
      </c>
      <c r="F92" s="238" t="s">
        <v>488</v>
      </c>
      <c r="G92" s="236"/>
      <c r="H92" s="239">
        <v>1.5169999999999999</v>
      </c>
      <c r="I92" s="240"/>
      <c r="J92" s="236"/>
      <c r="K92" s="236"/>
      <c r="L92" s="241"/>
      <c r="M92" s="242"/>
      <c r="N92" s="243"/>
      <c r="O92" s="243"/>
      <c r="P92" s="243"/>
      <c r="Q92" s="243"/>
      <c r="R92" s="243"/>
      <c r="S92" s="243"/>
      <c r="T92" s="244"/>
      <c r="U92" s="13"/>
      <c r="V92" s="13"/>
      <c r="W92" s="13"/>
      <c r="X92" s="13"/>
      <c r="Y92" s="13"/>
      <c r="Z92" s="13"/>
      <c r="AA92" s="13"/>
      <c r="AB92" s="13"/>
      <c r="AC92" s="13"/>
      <c r="AD92" s="13"/>
      <c r="AE92" s="13"/>
      <c r="AT92" s="245" t="s">
        <v>214</v>
      </c>
      <c r="AU92" s="245" t="s">
        <v>87</v>
      </c>
      <c r="AV92" s="13" t="s">
        <v>89</v>
      </c>
      <c r="AW92" s="13" t="s">
        <v>41</v>
      </c>
      <c r="AX92" s="13" t="s">
        <v>80</v>
      </c>
      <c r="AY92" s="245" t="s">
        <v>201</v>
      </c>
    </row>
    <row r="93" s="14" customFormat="1">
      <c r="A93" s="14"/>
      <c r="B93" s="246"/>
      <c r="C93" s="247"/>
      <c r="D93" s="229" t="s">
        <v>214</v>
      </c>
      <c r="E93" s="248" t="s">
        <v>39</v>
      </c>
      <c r="F93" s="249" t="s">
        <v>216</v>
      </c>
      <c r="G93" s="247"/>
      <c r="H93" s="250">
        <v>1.5169999999999999</v>
      </c>
      <c r="I93" s="251"/>
      <c r="J93" s="247"/>
      <c r="K93" s="247"/>
      <c r="L93" s="252"/>
      <c r="M93" s="253"/>
      <c r="N93" s="254"/>
      <c r="O93" s="254"/>
      <c r="P93" s="254"/>
      <c r="Q93" s="254"/>
      <c r="R93" s="254"/>
      <c r="S93" s="254"/>
      <c r="T93" s="255"/>
      <c r="U93" s="14"/>
      <c r="V93" s="14"/>
      <c r="W93" s="14"/>
      <c r="X93" s="14"/>
      <c r="Y93" s="14"/>
      <c r="Z93" s="14"/>
      <c r="AA93" s="14"/>
      <c r="AB93" s="14"/>
      <c r="AC93" s="14"/>
      <c r="AD93" s="14"/>
      <c r="AE93" s="14"/>
      <c r="AT93" s="256" t="s">
        <v>214</v>
      </c>
      <c r="AU93" s="256" t="s">
        <v>87</v>
      </c>
      <c r="AV93" s="14" t="s">
        <v>208</v>
      </c>
      <c r="AW93" s="14" t="s">
        <v>41</v>
      </c>
      <c r="AX93" s="14" t="s">
        <v>87</v>
      </c>
      <c r="AY93" s="256" t="s">
        <v>201</v>
      </c>
    </row>
    <row r="94" s="2" customFormat="1" ht="16.5" customHeight="1">
      <c r="A94" s="40"/>
      <c r="B94" s="41"/>
      <c r="C94" s="216" t="s">
        <v>89</v>
      </c>
      <c r="D94" s="216" t="s">
        <v>204</v>
      </c>
      <c r="E94" s="217" t="s">
        <v>217</v>
      </c>
      <c r="F94" s="218" t="s">
        <v>155</v>
      </c>
      <c r="G94" s="219" t="s">
        <v>148</v>
      </c>
      <c r="H94" s="220">
        <v>250</v>
      </c>
      <c r="I94" s="221"/>
      <c r="J94" s="222">
        <f>ROUND(I94*H94,2)</f>
        <v>0</v>
      </c>
      <c r="K94" s="218" t="s">
        <v>207</v>
      </c>
      <c r="L94" s="46"/>
      <c r="M94" s="223" t="s">
        <v>39</v>
      </c>
      <c r="N94" s="224" t="s">
        <v>53</v>
      </c>
      <c r="O94" s="87"/>
      <c r="P94" s="225">
        <f>O94*H94</f>
        <v>0</v>
      </c>
      <c r="Q94" s="225">
        <v>0</v>
      </c>
      <c r="R94" s="225">
        <f>Q94*H94</f>
        <v>0</v>
      </c>
      <c r="S94" s="225">
        <v>0</v>
      </c>
      <c r="T94" s="226">
        <f>S94*H94</f>
        <v>0</v>
      </c>
      <c r="U94" s="40"/>
      <c r="V94" s="40"/>
      <c r="W94" s="40"/>
      <c r="X94" s="40"/>
      <c r="Y94" s="40"/>
      <c r="Z94" s="40"/>
      <c r="AA94" s="40"/>
      <c r="AB94" s="40"/>
      <c r="AC94" s="40"/>
      <c r="AD94" s="40"/>
      <c r="AE94" s="40"/>
      <c r="AR94" s="227" t="s">
        <v>208</v>
      </c>
      <c r="AT94" s="227" t="s">
        <v>204</v>
      </c>
      <c r="AU94" s="227" t="s">
        <v>87</v>
      </c>
      <c r="AY94" s="18" t="s">
        <v>201</v>
      </c>
      <c r="BE94" s="228">
        <f>IF(N94="základní",J94,0)</f>
        <v>0</v>
      </c>
      <c r="BF94" s="228">
        <f>IF(N94="snížená",J94,0)</f>
        <v>0</v>
      </c>
      <c r="BG94" s="228">
        <f>IF(N94="zákl. přenesená",J94,0)</f>
        <v>0</v>
      </c>
      <c r="BH94" s="228">
        <f>IF(N94="sníž. přenesená",J94,0)</f>
        <v>0</v>
      </c>
      <c r="BI94" s="228">
        <f>IF(N94="nulová",J94,0)</f>
        <v>0</v>
      </c>
      <c r="BJ94" s="18" t="s">
        <v>208</v>
      </c>
      <c r="BK94" s="228">
        <f>ROUND(I94*H94,2)</f>
        <v>0</v>
      </c>
      <c r="BL94" s="18" t="s">
        <v>208</v>
      </c>
      <c r="BM94" s="227" t="s">
        <v>489</v>
      </c>
    </row>
    <row r="95" s="2" customFormat="1">
      <c r="A95" s="40"/>
      <c r="B95" s="41"/>
      <c r="C95" s="42"/>
      <c r="D95" s="229" t="s">
        <v>210</v>
      </c>
      <c r="E95" s="42"/>
      <c r="F95" s="230" t="s">
        <v>219</v>
      </c>
      <c r="G95" s="42"/>
      <c r="H95" s="42"/>
      <c r="I95" s="231"/>
      <c r="J95" s="42"/>
      <c r="K95" s="42"/>
      <c r="L95" s="46"/>
      <c r="M95" s="232"/>
      <c r="N95" s="233"/>
      <c r="O95" s="87"/>
      <c r="P95" s="87"/>
      <c r="Q95" s="87"/>
      <c r="R95" s="87"/>
      <c r="S95" s="87"/>
      <c r="T95" s="88"/>
      <c r="U95" s="40"/>
      <c r="V95" s="40"/>
      <c r="W95" s="40"/>
      <c r="X95" s="40"/>
      <c r="Y95" s="40"/>
      <c r="Z95" s="40"/>
      <c r="AA95" s="40"/>
      <c r="AB95" s="40"/>
      <c r="AC95" s="40"/>
      <c r="AD95" s="40"/>
      <c r="AE95" s="40"/>
      <c r="AT95" s="18" t="s">
        <v>210</v>
      </c>
      <c r="AU95" s="18" t="s">
        <v>87</v>
      </c>
    </row>
    <row r="96" s="2" customFormat="1">
      <c r="A96" s="40"/>
      <c r="B96" s="41"/>
      <c r="C96" s="42"/>
      <c r="D96" s="229" t="s">
        <v>212</v>
      </c>
      <c r="E96" s="42"/>
      <c r="F96" s="234" t="s">
        <v>220</v>
      </c>
      <c r="G96" s="42"/>
      <c r="H96" s="42"/>
      <c r="I96" s="231"/>
      <c r="J96" s="42"/>
      <c r="K96" s="42"/>
      <c r="L96" s="46"/>
      <c r="M96" s="232"/>
      <c r="N96" s="233"/>
      <c r="O96" s="87"/>
      <c r="P96" s="87"/>
      <c r="Q96" s="87"/>
      <c r="R96" s="87"/>
      <c r="S96" s="87"/>
      <c r="T96" s="88"/>
      <c r="U96" s="40"/>
      <c r="V96" s="40"/>
      <c r="W96" s="40"/>
      <c r="X96" s="40"/>
      <c r="Y96" s="40"/>
      <c r="Z96" s="40"/>
      <c r="AA96" s="40"/>
      <c r="AB96" s="40"/>
      <c r="AC96" s="40"/>
      <c r="AD96" s="40"/>
      <c r="AE96" s="40"/>
      <c r="AT96" s="18" t="s">
        <v>212</v>
      </c>
      <c r="AU96" s="18" t="s">
        <v>87</v>
      </c>
    </row>
    <row r="97" s="13" customFormat="1">
      <c r="A97" s="13"/>
      <c r="B97" s="235"/>
      <c r="C97" s="236"/>
      <c r="D97" s="229" t="s">
        <v>214</v>
      </c>
      <c r="E97" s="237" t="s">
        <v>39</v>
      </c>
      <c r="F97" s="238" t="s">
        <v>490</v>
      </c>
      <c r="G97" s="236"/>
      <c r="H97" s="239">
        <v>250</v>
      </c>
      <c r="I97" s="240"/>
      <c r="J97" s="236"/>
      <c r="K97" s="236"/>
      <c r="L97" s="241"/>
      <c r="M97" s="242"/>
      <c r="N97" s="243"/>
      <c r="O97" s="243"/>
      <c r="P97" s="243"/>
      <c r="Q97" s="243"/>
      <c r="R97" s="243"/>
      <c r="S97" s="243"/>
      <c r="T97" s="244"/>
      <c r="U97" s="13"/>
      <c r="V97" s="13"/>
      <c r="W97" s="13"/>
      <c r="X97" s="13"/>
      <c r="Y97" s="13"/>
      <c r="Z97" s="13"/>
      <c r="AA97" s="13"/>
      <c r="AB97" s="13"/>
      <c r="AC97" s="13"/>
      <c r="AD97" s="13"/>
      <c r="AE97" s="13"/>
      <c r="AT97" s="245" t="s">
        <v>214</v>
      </c>
      <c r="AU97" s="245" t="s">
        <v>87</v>
      </c>
      <c r="AV97" s="13" t="s">
        <v>89</v>
      </c>
      <c r="AW97" s="13" t="s">
        <v>41</v>
      </c>
      <c r="AX97" s="13" t="s">
        <v>80</v>
      </c>
      <c r="AY97" s="245" t="s">
        <v>201</v>
      </c>
    </row>
    <row r="98" s="14" customFormat="1">
      <c r="A98" s="14"/>
      <c r="B98" s="246"/>
      <c r="C98" s="247"/>
      <c r="D98" s="229" t="s">
        <v>214</v>
      </c>
      <c r="E98" s="248" t="s">
        <v>467</v>
      </c>
      <c r="F98" s="249" t="s">
        <v>216</v>
      </c>
      <c r="G98" s="247"/>
      <c r="H98" s="250">
        <v>250</v>
      </c>
      <c r="I98" s="251"/>
      <c r="J98" s="247"/>
      <c r="K98" s="247"/>
      <c r="L98" s="252"/>
      <c r="M98" s="253"/>
      <c r="N98" s="254"/>
      <c r="O98" s="254"/>
      <c r="P98" s="254"/>
      <c r="Q98" s="254"/>
      <c r="R98" s="254"/>
      <c r="S98" s="254"/>
      <c r="T98" s="255"/>
      <c r="U98" s="14"/>
      <c r="V98" s="14"/>
      <c r="W98" s="14"/>
      <c r="X98" s="14"/>
      <c r="Y98" s="14"/>
      <c r="Z98" s="14"/>
      <c r="AA98" s="14"/>
      <c r="AB98" s="14"/>
      <c r="AC98" s="14"/>
      <c r="AD98" s="14"/>
      <c r="AE98" s="14"/>
      <c r="AT98" s="256" t="s">
        <v>214</v>
      </c>
      <c r="AU98" s="256" t="s">
        <v>87</v>
      </c>
      <c r="AV98" s="14" t="s">
        <v>208</v>
      </c>
      <c r="AW98" s="14" t="s">
        <v>41</v>
      </c>
      <c r="AX98" s="14" t="s">
        <v>87</v>
      </c>
      <c r="AY98" s="256" t="s">
        <v>201</v>
      </c>
    </row>
    <row r="99" s="2" customFormat="1" ht="24.15" customHeight="1">
      <c r="A99" s="40"/>
      <c r="B99" s="41"/>
      <c r="C99" s="216" t="s">
        <v>222</v>
      </c>
      <c r="D99" s="216" t="s">
        <v>204</v>
      </c>
      <c r="E99" s="217" t="s">
        <v>223</v>
      </c>
      <c r="F99" s="218" t="s">
        <v>147</v>
      </c>
      <c r="G99" s="219" t="s">
        <v>148</v>
      </c>
      <c r="H99" s="220">
        <v>1279.8</v>
      </c>
      <c r="I99" s="221"/>
      <c r="J99" s="222">
        <f>ROUND(I99*H99,2)</f>
        <v>0</v>
      </c>
      <c r="K99" s="218" t="s">
        <v>207</v>
      </c>
      <c r="L99" s="46"/>
      <c r="M99" s="223" t="s">
        <v>39</v>
      </c>
      <c r="N99" s="224" t="s">
        <v>53</v>
      </c>
      <c r="O99" s="87"/>
      <c r="P99" s="225">
        <f>O99*H99</f>
        <v>0</v>
      </c>
      <c r="Q99" s="225">
        <v>0</v>
      </c>
      <c r="R99" s="225">
        <f>Q99*H99</f>
        <v>0</v>
      </c>
      <c r="S99" s="225">
        <v>0</v>
      </c>
      <c r="T99" s="226">
        <f>S99*H99</f>
        <v>0</v>
      </c>
      <c r="U99" s="40"/>
      <c r="V99" s="40"/>
      <c r="W99" s="40"/>
      <c r="X99" s="40"/>
      <c r="Y99" s="40"/>
      <c r="Z99" s="40"/>
      <c r="AA99" s="40"/>
      <c r="AB99" s="40"/>
      <c r="AC99" s="40"/>
      <c r="AD99" s="40"/>
      <c r="AE99" s="40"/>
      <c r="AR99" s="227" t="s">
        <v>208</v>
      </c>
      <c r="AT99" s="227" t="s">
        <v>204</v>
      </c>
      <c r="AU99" s="227" t="s">
        <v>87</v>
      </c>
      <c r="AY99" s="18" t="s">
        <v>201</v>
      </c>
      <c r="BE99" s="228">
        <f>IF(N99="základní",J99,0)</f>
        <v>0</v>
      </c>
      <c r="BF99" s="228">
        <f>IF(N99="snížená",J99,0)</f>
        <v>0</v>
      </c>
      <c r="BG99" s="228">
        <f>IF(N99="zákl. přenesená",J99,0)</f>
        <v>0</v>
      </c>
      <c r="BH99" s="228">
        <f>IF(N99="sníž. přenesená",J99,0)</f>
        <v>0</v>
      </c>
      <c r="BI99" s="228">
        <f>IF(N99="nulová",J99,0)</f>
        <v>0</v>
      </c>
      <c r="BJ99" s="18" t="s">
        <v>208</v>
      </c>
      <c r="BK99" s="228">
        <f>ROUND(I99*H99,2)</f>
        <v>0</v>
      </c>
      <c r="BL99" s="18" t="s">
        <v>208</v>
      </c>
      <c r="BM99" s="227" t="s">
        <v>491</v>
      </c>
    </row>
    <row r="100" s="2" customFormat="1">
      <c r="A100" s="40"/>
      <c r="B100" s="41"/>
      <c r="C100" s="42"/>
      <c r="D100" s="229" t="s">
        <v>210</v>
      </c>
      <c r="E100" s="42"/>
      <c r="F100" s="230" t="s">
        <v>225</v>
      </c>
      <c r="G100" s="42"/>
      <c r="H100" s="42"/>
      <c r="I100" s="231"/>
      <c r="J100" s="42"/>
      <c r="K100" s="42"/>
      <c r="L100" s="46"/>
      <c r="M100" s="232"/>
      <c r="N100" s="233"/>
      <c r="O100" s="87"/>
      <c r="P100" s="87"/>
      <c r="Q100" s="87"/>
      <c r="R100" s="87"/>
      <c r="S100" s="87"/>
      <c r="T100" s="88"/>
      <c r="U100" s="40"/>
      <c r="V100" s="40"/>
      <c r="W100" s="40"/>
      <c r="X100" s="40"/>
      <c r="Y100" s="40"/>
      <c r="Z100" s="40"/>
      <c r="AA100" s="40"/>
      <c r="AB100" s="40"/>
      <c r="AC100" s="40"/>
      <c r="AD100" s="40"/>
      <c r="AE100" s="40"/>
      <c r="AT100" s="18" t="s">
        <v>210</v>
      </c>
      <c r="AU100" s="18" t="s">
        <v>87</v>
      </c>
    </row>
    <row r="101" s="2" customFormat="1">
      <c r="A101" s="40"/>
      <c r="B101" s="41"/>
      <c r="C101" s="42"/>
      <c r="D101" s="229" t="s">
        <v>212</v>
      </c>
      <c r="E101" s="42"/>
      <c r="F101" s="234" t="s">
        <v>226</v>
      </c>
      <c r="G101" s="42"/>
      <c r="H101" s="42"/>
      <c r="I101" s="231"/>
      <c r="J101" s="42"/>
      <c r="K101" s="42"/>
      <c r="L101" s="46"/>
      <c r="M101" s="232"/>
      <c r="N101" s="233"/>
      <c r="O101" s="87"/>
      <c r="P101" s="87"/>
      <c r="Q101" s="87"/>
      <c r="R101" s="87"/>
      <c r="S101" s="87"/>
      <c r="T101" s="88"/>
      <c r="U101" s="40"/>
      <c r="V101" s="40"/>
      <c r="W101" s="40"/>
      <c r="X101" s="40"/>
      <c r="Y101" s="40"/>
      <c r="Z101" s="40"/>
      <c r="AA101" s="40"/>
      <c r="AB101" s="40"/>
      <c r="AC101" s="40"/>
      <c r="AD101" s="40"/>
      <c r="AE101" s="40"/>
      <c r="AT101" s="18" t="s">
        <v>212</v>
      </c>
      <c r="AU101" s="18" t="s">
        <v>87</v>
      </c>
    </row>
    <row r="102" s="15" customFormat="1">
      <c r="A102" s="15"/>
      <c r="B102" s="257"/>
      <c r="C102" s="258"/>
      <c r="D102" s="229" t="s">
        <v>214</v>
      </c>
      <c r="E102" s="259" t="s">
        <v>39</v>
      </c>
      <c r="F102" s="260" t="s">
        <v>227</v>
      </c>
      <c r="G102" s="258"/>
      <c r="H102" s="259" t="s">
        <v>39</v>
      </c>
      <c r="I102" s="261"/>
      <c r="J102" s="258"/>
      <c r="K102" s="258"/>
      <c r="L102" s="262"/>
      <c r="M102" s="263"/>
      <c r="N102" s="264"/>
      <c r="O102" s="264"/>
      <c r="P102" s="264"/>
      <c r="Q102" s="264"/>
      <c r="R102" s="264"/>
      <c r="S102" s="264"/>
      <c r="T102" s="265"/>
      <c r="U102" s="15"/>
      <c r="V102" s="15"/>
      <c r="W102" s="15"/>
      <c r="X102" s="15"/>
      <c r="Y102" s="15"/>
      <c r="Z102" s="15"/>
      <c r="AA102" s="15"/>
      <c r="AB102" s="15"/>
      <c r="AC102" s="15"/>
      <c r="AD102" s="15"/>
      <c r="AE102" s="15"/>
      <c r="AT102" s="266" t="s">
        <v>214</v>
      </c>
      <c r="AU102" s="266" t="s">
        <v>87</v>
      </c>
      <c r="AV102" s="15" t="s">
        <v>87</v>
      </c>
      <c r="AW102" s="15" t="s">
        <v>41</v>
      </c>
      <c r="AX102" s="15" t="s">
        <v>80</v>
      </c>
      <c r="AY102" s="266" t="s">
        <v>201</v>
      </c>
    </row>
    <row r="103" s="13" customFormat="1">
      <c r="A103" s="13"/>
      <c r="B103" s="235"/>
      <c r="C103" s="236"/>
      <c r="D103" s="229" t="s">
        <v>214</v>
      </c>
      <c r="E103" s="237" t="s">
        <v>39</v>
      </c>
      <c r="F103" s="238" t="s">
        <v>492</v>
      </c>
      <c r="G103" s="236"/>
      <c r="H103" s="239">
        <v>1279.8</v>
      </c>
      <c r="I103" s="240"/>
      <c r="J103" s="236"/>
      <c r="K103" s="236"/>
      <c r="L103" s="241"/>
      <c r="M103" s="242"/>
      <c r="N103" s="243"/>
      <c r="O103" s="243"/>
      <c r="P103" s="243"/>
      <c r="Q103" s="243"/>
      <c r="R103" s="243"/>
      <c r="S103" s="243"/>
      <c r="T103" s="244"/>
      <c r="U103" s="13"/>
      <c r="V103" s="13"/>
      <c r="W103" s="13"/>
      <c r="X103" s="13"/>
      <c r="Y103" s="13"/>
      <c r="Z103" s="13"/>
      <c r="AA103" s="13"/>
      <c r="AB103" s="13"/>
      <c r="AC103" s="13"/>
      <c r="AD103" s="13"/>
      <c r="AE103" s="13"/>
      <c r="AT103" s="245" t="s">
        <v>214</v>
      </c>
      <c r="AU103" s="245" t="s">
        <v>87</v>
      </c>
      <c r="AV103" s="13" t="s">
        <v>89</v>
      </c>
      <c r="AW103" s="13" t="s">
        <v>41</v>
      </c>
      <c r="AX103" s="13" t="s">
        <v>80</v>
      </c>
      <c r="AY103" s="245" t="s">
        <v>201</v>
      </c>
    </row>
    <row r="104" s="14" customFormat="1">
      <c r="A104" s="14"/>
      <c r="B104" s="246"/>
      <c r="C104" s="247"/>
      <c r="D104" s="229" t="s">
        <v>214</v>
      </c>
      <c r="E104" s="248" t="s">
        <v>469</v>
      </c>
      <c r="F104" s="249" t="s">
        <v>216</v>
      </c>
      <c r="G104" s="247"/>
      <c r="H104" s="250">
        <v>1279.8</v>
      </c>
      <c r="I104" s="251"/>
      <c r="J104" s="247"/>
      <c r="K104" s="247"/>
      <c r="L104" s="252"/>
      <c r="M104" s="253"/>
      <c r="N104" s="254"/>
      <c r="O104" s="254"/>
      <c r="P104" s="254"/>
      <c r="Q104" s="254"/>
      <c r="R104" s="254"/>
      <c r="S104" s="254"/>
      <c r="T104" s="255"/>
      <c r="U104" s="14"/>
      <c r="V104" s="14"/>
      <c r="W104" s="14"/>
      <c r="X104" s="14"/>
      <c r="Y104" s="14"/>
      <c r="Z104" s="14"/>
      <c r="AA104" s="14"/>
      <c r="AB104" s="14"/>
      <c r="AC104" s="14"/>
      <c r="AD104" s="14"/>
      <c r="AE104" s="14"/>
      <c r="AT104" s="256" t="s">
        <v>214</v>
      </c>
      <c r="AU104" s="256" t="s">
        <v>87</v>
      </c>
      <c r="AV104" s="14" t="s">
        <v>208</v>
      </c>
      <c r="AW104" s="14" t="s">
        <v>41</v>
      </c>
      <c r="AX104" s="14" t="s">
        <v>87</v>
      </c>
      <c r="AY104" s="256" t="s">
        <v>201</v>
      </c>
    </row>
    <row r="105" s="2" customFormat="1" ht="24.15" customHeight="1">
      <c r="A105" s="40"/>
      <c r="B105" s="41"/>
      <c r="C105" s="216" t="s">
        <v>208</v>
      </c>
      <c r="D105" s="216" t="s">
        <v>204</v>
      </c>
      <c r="E105" s="217" t="s">
        <v>229</v>
      </c>
      <c r="F105" s="218" t="s">
        <v>230</v>
      </c>
      <c r="G105" s="219" t="s">
        <v>148</v>
      </c>
      <c r="H105" s="220">
        <v>1279.8</v>
      </c>
      <c r="I105" s="221"/>
      <c r="J105" s="222">
        <f>ROUND(I105*H105,2)</f>
        <v>0</v>
      </c>
      <c r="K105" s="218" t="s">
        <v>207</v>
      </c>
      <c r="L105" s="46"/>
      <c r="M105" s="223" t="s">
        <v>39</v>
      </c>
      <c r="N105" s="224" t="s">
        <v>53</v>
      </c>
      <c r="O105" s="87"/>
      <c r="P105" s="225">
        <f>O105*H105</f>
        <v>0</v>
      </c>
      <c r="Q105" s="225">
        <v>0</v>
      </c>
      <c r="R105" s="225">
        <f>Q105*H105</f>
        <v>0</v>
      </c>
      <c r="S105" s="225">
        <v>0</v>
      </c>
      <c r="T105" s="226">
        <f>S105*H105</f>
        <v>0</v>
      </c>
      <c r="U105" s="40"/>
      <c r="V105" s="40"/>
      <c r="W105" s="40"/>
      <c r="X105" s="40"/>
      <c r="Y105" s="40"/>
      <c r="Z105" s="40"/>
      <c r="AA105" s="40"/>
      <c r="AB105" s="40"/>
      <c r="AC105" s="40"/>
      <c r="AD105" s="40"/>
      <c r="AE105" s="40"/>
      <c r="AR105" s="227" t="s">
        <v>208</v>
      </c>
      <c r="AT105" s="227" t="s">
        <v>204</v>
      </c>
      <c r="AU105" s="227" t="s">
        <v>87</v>
      </c>
      <c r="AY105" s="18" t="s">
        <v>201</v>
      </c>
      <c r="BE105" s="228">
        <f>IF(N105="základní",J105,0)</f>
        <v>0</v>
      </c>
      <c r="BF105" s="228">
        <f>IF(N105="snížená",J105,0)</f>
        <v>0</v>
      </c>
      <c r="BG105" s="228">
        <f>IF(N105="zákl. přenesená",J105,0)</f>
        <v>0</v>
      </c>
      <c r="BH105" s="228">
        <f>IF(N105="sníž. přenesená",J105,0)</f>
        <v>0</v>
      </c>
      <c r="BI105" s="228">
        <f>IF(N105="nulová",J105,0)</f>
        <v>0</v>
      </c>
      <c r="BJ105" s="18" t="s">
        <v>208</v>
      </c>
      <c r="BK105" s="228">
        <f>ROUND(I105*H105,2)</f>
        <v>0</v>
      </c>
      <c r="BL105" s="18" t="s">
        <v>208</v>
      </c>
      <c r="BM105" s="227" t="s">
        <v>493</v>
      </c>
    </row>
    <row r="106" s="2" customFormat="1">
      <c r="A106" s="40"/>
      <c r="B106" s="41"/>
      <c r="C106" s="42"/>
      <c r="D106" s="229" t="s">
        <v>210</v>
      </c>
      <c r="E106" s="42"/>
      <c r="F106" s="230" t="s">
        <v>232</v>
      </c>
      <c r="G106" s="42"/>
      <c r="H106" s="42"/>
      <c r="I106" s="231"/>
      <c r="J106" s="42"/>
      <c r="K106" s="42"/>
      <c r="L106" s="46"/>
      <c r="M106" s="232"/>
      <c r="N106" s="233"/>
      <c r="O106" s="87"/>
      <c r="P106" s="87"/>
      <c r="Q106" s="87"/>
      <c r="R106" s="87"/>
      <c r="S106" s="87"/>
      <c r="T106" s="88"/>
      <c r="U106" s="40"/>
      <c r="V106" s="40"/>
      <c r="W106" s="40"/>
      <c r="X106" s="40"/>
      <c r="Y106" s="40"/>
      <c r="Z106" s="40"/>
      <c r="AA106" s="40"/>
      <c r="AB106" s="40"/>
      <c r="AC106" s="40"/>
      <c r="AD106" s="40"/>
      <c r="AE106" s="40"/>
      <c r="AT106" s="18" t="s">
        <v>210</v>
      </c>
      <c r="AU106" s="18" t="s">
        <v>87</v>
      </c>
    </row>
    <row r="107" s="2" customFormat="1">
      <c r="A107" s="40"/>
      <c r="B107" s="41"/>
      <c r="C107" s="42"/>
      <c r="D107" s="229" t="s">
        <v>212</v>
      </c>
      <c r="E107" s="42"/>
      <c r="F107" s="234" t="s">
        <v>233</v>
      </c>
      <c r="G107" s="42"/>
      <c r="H107" s="42"/>
      <c r="I107" s="231"/>
      <c r="J107" s="42"/>
      <c r="K107" s="42"/>
      <c r="L107" s="46"/>
      <c r="M107" s="232"/>
      <c r="N107" s="233"/>
      <c r="O107" s="87"/>
      <c r="P107" s="87"/>
      <c r="Q107" s="87"/>
      <c r="R107" s="87"/>
      <c r="S107" s="87"/>
      <c r="T107" s="88"/>
      <c r="U107" s="40"/>
      <c r="V107" s="40"/>
      <c r="W107" s="40"/>
      <c r="X107" s="40"/>
      <c r="Y107" s="40"/>
      <c r="Z107" s="40"/>
      <c r="AA107" s="40"/>
      <c r="AB107" s="40"/>
      <c r="AC107" s="40"/>
      <c r="AD107" s="40"/>
      <c r="AE107" s="40"/>
      <c r="AT107" s="18" t="s">
        <v>212</v>
      </c>
      <c r="AU107" s="18" t="s">
        <v>87</v>
      </c>
    </row>
    <row r="108" s="13" customFormat="1">
      <c r="A108" s="13"/>
      <c r="B108" s="235"/>
      <c r="C108" s="236"/>
      <c r="D108" s="229" t="s">
        <v>214</v>
      </c>
      <c r="E108" s="237" t="s">
        <v>39</v>
      </c>
      <c r="F108" s="238" t="s">
        <v>469</v>
      </c>
      <c r="G108" s="236"/>
      <c r="H108" s="239">
        <v>1279.8</v>
      </c>
      <c r="I108" s="240"/>
      <c r="J108" s="236"/>
      <c r="K108" s="236"/>
      <c r="L108" s="241"/>
      <c r="M108" s="242"/>
      <c r="N108" s="243"/>
      <c r="O108" s="243"/>
      <c r="P108" s="243"/>
      <c r="Q108" s="243"/>
      <c r="R108" s="243"/>
      <c r="S108" s="243"/>
      <c r="T108" s="244"/>
      <c r="U108" s="13"/>
      <c r="V108" s="13"/>
      <c r="W108" s="13"/>
      <c r="X108" s="13"/>
      <c r="Y108" s="13"/>
      <c r="Z108" s="13"/>
      <c r="AA108" s="13"/>
      <c r="AB108" s="13"/>
      <c r="AC108" s="13"/>
      <c r="AD108" s="13"/>
      <c r="AE108" s="13"/>
      <c r="AT108" s="245" t="s">
        <v>214</v>
      </c>
      <c r="AU108" s="245" t="s">
        <v>87</v>
      </c>
      <c r="AV108" s="13" t="s">
        <v>89</v>
      </c>
      <c r="AW108" s="13" t="s">
        <v>41</v>
      </c>
      <c r="AX108" s="13" t="s">
        <v>80</v>
      </c>
      <c r="AY108" s="245" t="s">
        <v>201</v>
      </c>
    </row>
    <row r="109" s="14" customFormat="1">
      <c r="A109" s="14"/>
      <c r="B109" s="246"/>
      <c r="C109" s="247"/>
      <c r="D109" s="229" t="s">
        <v>214</v>
      </c>
      <c r="E109" s="248" t="s">
        <v>39</v>
      </c>
      <c r="F109" s="249" t="s">
        <v>216</v>
      </c>
      <c r="G109" s="247"/>
      <c r="H109" s="250">
        <v>1279.8</v>
      </c>
      <c r="I109" s="251"/>
      <c r="J109" s="247"/>
      <c r="K109" s="247"/>
      <c r="L109" s="252"/>
      <c r="M109" s="253"/>
      <c r="N109" s="254"/>
      <c r="O109" s="254"/>
      <c r="P109" s="254"/>
      <c r="Q109" s="254"/>
      <c r="R109" s="254"/>
      <c r="S109" s="254"/>
      <c r="T109" s="255"/>
      <c r="U109" s="14"/>
      <c r="V109" s="14"/>
      <c r="W109" s="14"/>
      <c r="X109" s="14"/>
      <c r="Y109" s="14"/>
      <c r="Z109" s="14"/>
      <c r="AA109" s="14"/>
      <c r="AB109" s="14"/>
      <c r="AC109" s="14"/>
      <c r="AD109" s="14"/>
      <c r="AE109" s="14"/>
      <c r="AT109" s="256" t="s">
        <v>214</v>
      </c>
      <c r="AU109" s="256" t="s">
        <v>87</v>
      </c>
      <c r="AV109" s="14" t="s">
        <v>208</v>
      </c>
      <c r="AW109" s="14" t="s">
        <v>41</v>
      </c>
      <c r="AX109" s="14" t="s">
        <v>87</v>
      </c>
      <c r="AY109" s="256" t="s">
        <v>201</v>
      </c>
    </row>
    <row r="110" s="2" customFormat="1" ht="24.15" customHeight="1">
      <c r="A110" s="40"/>
      <c r="B110" s="41"/>
      <c r="C110" s="216" t="s">
        <v>202</v>
      </c>
      <c r="D110" s="216" t="s">
        <v>204</v>
      </c>
      <c r="E110" s="217" t="s">
        <v>234</v>
      </c>
      <c r="F110" s="218" t="s">
        <v>235</v>
      </c>
      <c r="G110" s="219" t="s">
        <v>140</v>
      </c>
      <c r="H110" s="220">
        <v>0.60199999999999998</v>
      </c>
      <c r="I110" s="221"/>
      <c r="J110" s="222">
        <f>ROUND(I110*H110,2)</f>
        <v>0</v>
      </c>
      <c r="K110" s="218" t="s">
        <v>207</v>
      </c>
      <c r="L110" s="46"/>
      <c r="M110" s="223" t="s">
        <v>39</v>
      </c>
      <c r="N110" s="224" t="s">
        <v>53</v>
      </c>
      <c r="O110" s="87"/>
      <c r="P110" s="225">
        <f>O110*H110</f>
        <v>0</v>
      </c>
      <c r="Q110" s="225">
        <v>0</v>
      </c>
      <c r="R110" s="225">
        <f>Q110*H110</f>
        <v>0</v>
      </c>
      <c r="S110" s="225">
        <v>0</v>
      </c>
      <c r="T110" s="226">
        <f>S110*H110</f>
        <v>0</v>
      </c>
      <c r="U110" s="40"/>
      <c r="V110" s="40"/>
      <c r="W110" s="40"/>
      <c r="X110" s="40"/>
      <c r="Y110" s="40"/>
      <c r="Z110" s="40"/>
      <c r="AA110" s="40"/>
      <c r="AB110" s="40"/>
      <c r="AC110" s="40"/>
      <c r="AD110" s="40"/>
      <c r="AE110" s="40"/>
      <c r="AR110" s="227" t="s">
        <v>208</v>
      </c>
      <c r="AT110" s="227" t="s">
        <v>204</v>
      </c>
      <c r="AU110" s="227" t="s">
        <v>87</v>
      </c>
      <c r="AY110" s="18" t="s">
        <v>201</v>
      </c>
      <c r="BE110" s="228">
        <f>IF(N110="základní",J110,0)</f>
        <v>0</v>
      </c>
      <c r="BF110" s="228">
        <f>IF(N110="snížená",J110,0)</f>
        <v>0</v>
      </c>
      <c r="BG110" s="228">
        <f>IF(N110="zákl. přenesená",J110,0)</f>
        <v>0</v>
      </c>
      <c r="BH110" s="228">
        <f>IF(N110="sníž. přenesená",J110,0)</f>
        <v>0</v>
      </c>
      <c r="BI110" s="228">
        <f>IF(N110="nulová",J110,0)</f>
        <v>0</v>
      </c>
      <c r="BJ110" s="18" t="s">
        <v>208</v>
      </c>
      <c r="BK110" s="228">
        <f>ROUND(I110*H110,2)</f>
        <v>0</v>
      </c>
      <c r="BL110" s="18" t="s">
        <v>208</v>
      </c>
      <c r="BM110" s="227" t="s">
        <v>494</v>
      </c>
    </row>
    <row r="111" s="2" customFormat="1">
      <c r="A111" s="40"/>
      <c r="B111" s="41"/>
      <c r="C111" s="42"/>
      <c r="D111" s="229" t="s">
        <v>210</v>
      </c>
      <c r="E111" s="42"/>
      <c r="F111" s="230" t="s">
        <v>237</v>
      </c>
      <c r="G111" s="42"/>
      <c r="H111" s="42"/>
      <c r="I111" s="231"/>
      <c r="J111" s="42"/>
      <c r="K111" s="42"/>
      <c r="L111" s="46"/>
      <c r="M111" s="232"/>
      <c r="N111" s="233"/>
      <c r="O111" s="87"/>
      <c r="P111" s="87"/>
      <c r="Q111" s="87"/>
      <c r="R111" s="87"/>
      <c r="S111" s="87"/>
      <c r="T111" s="88"/>
      <c r="U111" s="40"/>
      <c r="V111" s="40"/>
      <c r="W111" s="40"/>
      <c r="X111" s="40"/>
      <c r="Y111" s="40"/>
      <c r="Z111" s="40"/>
      <c r="AA111" s="40"/>
      <c r="AB111" s="40"/>
      <c r="AC111" s="40"/>
      <c r="AD111" s="40"/>
      <c r="AE111" s="40"/>
      <c r="AT111" s="18" t="s">
        <v>210</v>
      </c>
      <c r="AU111" s="18" t="s">
        <v>87</v>
      </c>
    </row>
    <row r="112" s="2" customFormat="1">
      <c r="A112" s="40"/>
      <c r="B112" s="41"/>
      <c r="C112" s="42"/>
      <c r="D112" s="229" t="s">
        <v>212</v>
      </c>
      <c r="E112" s="42"/>
      <c r="F112" s="234" t="s">
        <v>238</v>
      </c>
      <c r="G112" s="42"/>
      <c r="H112" s="42"/>
      <c r="I112" s="231"/>
      <c r="J112" s="42"/>
      <c r="K112" s="42"/>
      <c r="L112" s="46"/>
      <c r="M112" s="232"/>
      <c r="N112" s="233"/>
      <c r="O112" s="87"/>
      <c r="P112" s="87"/>
      <c r="Q112" s="87"/>
      <c r="R112" s="87"/>
      <c r="S112" s="87"/>
      <c r="T112" s="88"/>
      <c r="U112" s="40"/>
      <c r="V112" s="40"/>
      <c r="W112" s="40"/>
      <c r="X112" s="40"/>
      <c r="Y112" s="40"/>
      <c r="Z112" s="40"/>
      <c r="AA112" s="40"/>
      <c r="AB112" s="40"/>
      <c r="AC112" s="40"/>
      <c r="AD112" s="40"/>
      <c r="AE112" s="40"/>
      <c r="AT112" s="18" t="s">
        <v>212</v>
      </c>
      <c r="AU112" s="18" t="s">
        <v>87</v>
      </c>
    </row>
    <row r="113" s="13" customFormat="1">
      <c r="A113" s="13"/>
      <c r="B113" s="235"/>
      <c r="C113" s="236"/>
      <c r="D113" s="229" t="s">
        <v>214</v>
      </c>
      <c r="E113" s="237" t="s">
        <v>465</v>
      </c>
      <c r="F113" s="238" t="s">
        <v>495</v>
      </c>
      <c r="G113" s="236"/>
      <c r="H113" s="239">
        <v>0.63200000000000001</v>
      </c>
      <c r="I113" s="240"/>
      <c r="J113" s="236"/>
      <c r="K113" s="236"/>
      <c r="L113" s="241"/>
      <c r="M113" s="242"/>
      <c r="N113" s="243"/>
      <c r="O113" s="243"/>
      <c r="P113" s="243"/>
      <c r="Q113" s="243"/>
      <c r="R113" s="243"/>
      <c r="S113" s="243"/>
      <c r="T113" s="244"/>
      <c r="U113" s="13"/>
      <c r="V113" s="13"/>
      <c r="W113" s="13"/>
      <c r="X113" s="13"/>
      <c r="Y113" s="13"/>
      <c r="Z113" s="13"/>
      <c r="AA113" s="13"/>
      <c r="AB113" s="13"/>
      <c r="AC113" s="13"/>
      <c r="AD113" s="13"/>
      <c r="AE113" s="13"/>
      <c r="AT113" s="245" t="s">
        <v>214</v>
      </c>
      <c r="AU113" s="245" t="s">
        <v>87</v>
      </c>
      <c r="AV113" s="13" t="s">
        <v>89</v>
      </c>
      <c r="AW113" s="13" t="s">
        <v>41</v>
      </c>
      <c r="AX113" s="13" t="s">
        <v>80</v>
      </c>
      <c r="AY113" s="245" t="s">
        <v>201</v>
      </c>
    </row>
    <row r="114" s="13" customFormat="1">
      <c r="A114" s="13"/>
      <c r="B114" s="235"/>
      <c r="C114" s="236"/>
      <c r="D114" s="229" t="s">
        <v>214</v>
      </c>
      <c r="E114" s="237" t="s">
        <v>39</v>
      </c>
      <c r="F114" s="238" t="s">
        <v>496</v>
      </c>
      <c r="G114" s="236"/>
      <c r="H114" s="239">
        <v>-0.029999999999999999</v>
      </c>
      <c r="I114" s="240"/>
      <c r="J114" s="236"/>
      <c r="K114" s="236"/>
      <c r="L114" s="241"/>
      <c r="M114" s="242"/>
      <c r="N114" s="243"/>
      <c r="O114" s="243"/>
      <c r="P114" s="243"/>
      <c r="Q114" s="243"/>
      <c r="R114" s="243"/>
      <c r="S114" s="243"/>
      <c r="T114" s="244"/>
      <c r="U114" s="13"/>
      <c r="V114" s="13"/>
      <c r="W114" s="13"/>
      <c r="X114" s="13"/>
      <c r="Y114" s="13"/>
      <c r="Z114" s="13"/>
      <c r="AA114" s="13"/>
      <c r="AB114" s="13"/>
      <c r="AC114" s="13"/>
      <c r="AD114" s="13"/>
      <c r="AE114" s="13"/>
      <c r="AT114" s="245" t="s">
        <v>214</v>
      </c>
      <c r="AU114" s="245" t="s">
        <v>87</v>
      </c>
      <c r="AV114" s="13" t="s">
        <v>89</v>
      </c>
      <c r="AW114" s="13" t="s">
        <v>41</v>
      </c>
      <c r="AX114" s="13" t="s">
        <v>80</v>
      </c>
      <c r="AY114" s="245" t="s">
        <v>201</v>
      </c>
    </row>
    <row r="115" s="14" customFormat="1">
      <c r="A115" s="14"/>
      <c r="B115" s="246"/>
      <c r="C115" s="247"/>
      <c r="D115" s="229" t="s">
        <v>214</v>
      </c>
      <c r="E115" s="248" t="s">
        <v>471</v>
      </c>
      <c r="F115" s="249" t="s">
        <v>216</v>
      </c>
      <c r="G115" s="247"/>
      <c r="H115" s="250">
        <v>0.60199999999999998</v>
      </c>
      <c r="I115" s="251"/>
      <c r="J115" s="247"/>
      <c r="K115" s="247"/>
      <c r="L115" s="252"/>
      <c r="M115" s="253"/>
      <c r="N115" s="254"/>
      <c r="O115" s="254"/>
      <c r="P115" s="254"/>
      <c r="Q115" s="254"/>
      <c r="R115" s="254"/>
      <c r="S115" s="254"/>
      <c r="T115" s="255"/>
      <c r="U115" s="14"/>
      <c r="V115" s="14"/>
      <c r="W115" s="14"/>
      <c r="X115" s="14"/>
      <c r="Y115" s="14"/>
      <c r="Z115" s="14"/>
      <c r="AA115" s="14"/>
      <c r="AB115" s="14"/>
      <c r="AC115" s="14"/>
      <c r="AD115" s="14"/>
      <c r="AE115" s="14"/>
      <c r="AT115" s="256" t="s">
        <v>214</v>
      </c>
      <c r="AU115" s="256" t="s">
        <v>87</v>
      </c>
      <c r="AV115" s="14" t="s">
        <v>208</v>
      </c>
      <c r="AW115" s="14" t="s">
        <v>41</v>
      </c>
      <c r="AX115" s="14" t="s">
        <v>87</v>
      </c>
      <c r="AY115" s="256" t="s">
        <v>201</v>
      </c>
    </row>
    <row r="116" s="2" customFormat="1" ht="16.5" customHeight="1">
      <c r="A116" s="40"/>
      <c r="B116" s="41"/>
      <c r="C116" s="216" t="s">
        <v>241</v>
      </c>
      <c r="D116" s="216" t="s">
        <v>204</v>
      </c>
      <c r="E116" s="217" t="s">
        <v>242</v>
      </c>
      <c r="F116" s="218" t="s">
        <v>151</v>
      </c>
      <c r="G116" s="219" t="s">
        <v>152</v>
      </c>
      <c r="H116" s="220">
        <v>1250.538</v>
      </c>
      <c r="I116" s="221"/>
      <c r="J116" s="222">
        <f>ROUND(I116*H116,2)</f>
        <v>0</v>
      </c>
      <c r="K116" s="218" t="s">
        <v>207</v>
      </c>
      <c r="L116" s="46"/>
      <c r="M116" s="223" t="s">
        <v>39</v>
      </c>
      <c r="N116" s="224" t="s">
        <v>53</v>
      </c>
      <c r="O116" s="87"/>
      <c r="P116" s="225">
        <f>O116*H116</f>
        <v>0</v>
      </c>
      <c r="Q116" s="225">
        <v>0</v>
      </c>
      <c r="R116" s="225">
        <f>Q116*H116</f>
        <v>0</v>
      </c>
      <c r="S116" s="225">
        <v>0</v>
      </c>
      <c r="T116" s="226">
        <f>S116*H116</f>
        <v>0</v>
      </c>
      <c r="U116" s="40"/>
      <c r="V116" s="40"/>
      <c r="W116" s="40"/>
      <c r="X116" s="40"/>
      <c r="Y116" s="40"/>
      <c r="Z116" s="40"/>
      <c r="AA116" s="40"/>
      <c r="AB116" s="40"/>
      <c r="AC116" s="40"/>
      <c r="AD116" s="40"/>
      <c r="AE116" s="40"/>
      <c r="AR116" s="227" t="s">
        <v>208</v>
      </c>
      <c r="AT116" s="227" t="s">
        <v>204</v>
      </c>
      <c r="AU116" s="227" t="s">
        <v>87</v>
      </c>
      <c r="AY116" s="18" t="s">
        <v>201</v>
      </c>
      <c r="BE116" s="228">
        <f>IF(N116="základní",J116,0)</f>
        <v>0</v>
      </c>
      <c r="BF116" s="228">
        <f>IF(N116="snížená",J116,0)</f>
        <v>0</v>
      </c>
      <c r="BG116" s="228">
        <f>IF(N116="zákl. přenesená",J116,0)</f>
        <v>0</v>
      </c>
      <c r="BH116" s="228">
        <f>IF(N116="sníž. přenesená",J116,0)</f>
        <v>0</v>
      </c>
      <c r="BI116" s="228">
        <f>IF(N116="nulová",J116,0)</f>
        <v>0</v>
      </c>
      <c r="BJ116" s="18" t="s">
        <v>208</v>
      </c>
      <c r="BK116" s="228">
        <f>ROUND(I116*H116,2)</f>
        <v>0</v>
      </c>
      <c r="BL116" s="18" t="s">
        <v>208</v>
      </c>
      <c r="BM116" s="227" t="s">
        <v>497</v>
      </c>
    </row>
    <row r="117" s="2" customFormat="1">
      <c r="A117" s="40"/>
      <c r="B117" s="41"/>
      <c r="C117" s="42"/>
      <c r="D117" s="229" t="s">
        <v>210</v>
      </c>
      <c r="E117" s="42"/>
      <c r="F117" s="230" t="s">
        <v>244</v>
      </c>
      <c r="G117" s="42"/>
      <c r="H117" s="42"/>
      <c r="I117" s="231"/>
      <c r="J117" s="42"/>
      <c r="K117" s="42"/>
      <c r="L117" s="46"/>
      <c r="M117" s="232"/>
      <c r="N117" s="233"/>
      <c r="O117" s="87"/>
      <c r="P117" s="87"/>
      <c r="Q117" s="87"/>
      <c r="R117" s="87"/>
      <c r="S117" s="87"/>
      <c r="T117" s="88"/>
      <c r="U117" s="40"/>
      <c r="V117" s="40"/>
      <c r="W117" s="40"/>
      <c r="X117" s="40"/>
      <c r="Y117" s="40"/>
      <c r="Z117" s="40"/>
      <c r="AA117" s="40"/>
      <c r="AB117" s="40"/>
      <c r="AC117" s="40"/>
      <c r="AD117" s="40"/>
      <c r="AE117" s="40"/>
      <c r="AT117" s="18" t="s">
        <v>210</v>
      </c>
      <c r="AU117" s="18" t="s">
        <v>87</v>
      </c>
    </row>
    <row r="118" s="2" customFormat="1">
      <c r="A118" s="40"/>
      <c r="B118" s="41"/>
      <c r="C118" s="42"/>
      <c r="D118" s="229" t="s">
        <v>212</v>
      </c>
      <c r="E118" s="42"/>
      <c r="F118" s="234" t="s">
        <v>245</v>
      </c>
      <c r="G118" s="42"/>
      <c r="H118" s="42"/>
      <c r="I118" s="231"/>
      <c r="J118" s="42"/>
      <c r="K118" s="42"/>
      <c r="L118" s="46"/>
      <c r="M118" s="232"/>
      <c r="N118" s="233"/>
      <c r="O118" s="87"/>
      <c r="P118" s="87"/>
      <c r="Q118" s="87"/>
      <c r="R118" s="87"/>
      <c r="S118" s="87"/>
      <c r="T118" s="88"/>
      <c r="U118" s="40"/>
      <c r="V118" s="40"/>
      <c r="W118" s="40"/>
      <c r="X118" s="40"/>
      <c r="Y118" s="40"/>
      <c r="Z118" s="40"/>
      <c r="AA118" s="40"/>
      <c r="AB118" s="40"/>
      <c r="AC118" s="40"/>
      <c r="AD118" s="40"/>
      <c r="AE118" s="40"/>
      <c r="AT118" s="18" t="s">
        <v>212</v>
      </c>
      <c r="AU118" s="18" t="s">
        <v>87</v>
      </c>
    </row>
    <row r="119" s="15" customFormat="1">
      <c r="A119" s="15"/>
      <c r="B119" s="257"/>
      <c r="C119" s="258"/>
      <c r="D119" s="229" t="s">
        <v>214</v>
      </c>
      <c r="E119" s="259" t="s">
        <v>39</v>
      </c>
      <c r="F119" s="260" t="s">
        <v>246</v>
      </c>
      <c r="G119" s="258"/>
      <c r="H119" s="259" t="s">
        <v>39</v>
      </c>
      <c r="I119" s="261"/>
      <c r="J119" s="258"/>
      <c r="K119" s="258"/>
      <c r="L119" s="262"/>
      <c r="M119" s="263"/>
      <c r="N119" s="264"/>
      <c r="O119" s="264"/>
      <c r="P119" s="264"/>
      <c r="Q119" s="264"/>
      <c r="R119" s="264"/>
      <c r="S119" s="264"/>
      <c r="T119" s="265"/>
      <c r="U119" s="15"/>
      <c r="V119" s="15"/>
      <c r="W119" s="15"/>
      <c r="X119" s="15"/>
      <c r="Y119" s="15"/>
      <c r="Z119" s="15"/>
      <c r="AA119" s="15"/>
      <c r="AB119" s="15"/>
      <c r="AC119" s="15"/>
      <c r="AD119" s="15"/>
      <c r="AE119" s="15"/>
      <c r="AT119" s="266" t="s">
        <v>214</v>
      </c>
      <c r="AU119" s="266" t="s">
        <v>87</v>
      </c>
      <c r="AV119" s="15" t="s">
        <v>87</v>
      </c>
      <c r="AW119" s="15" t="s">
        <v>41</v>
      </c>
      <c r="AX119" s="15" t="s">
        <v>80</v>
      </c>
      <c r="AY119" s="266" t="s">
        <v>201</v>
      </c>
    </row>
    <row r="120" s="13" customFormat="1">
      <c r="A120" s="13"/>
      <c r="B120" s="235"/>
      <c r="C120" s="236"/>
      <c r="D120" s="229" t="s">
        <v>214</v>
      </c>
      <c r="E120" s="237" t="s">
        <v>39</v>
      </c>
      <c r="F120" s="238" t="s">
        <v>498</v>
      </c>
      <c r="G120" s="236"/>
      <c r="H120" s="239">
        <v>1245.538</v>
      </c>
      <c r="I120" s="240"/>
      <c r="J120" s="236"/>
      <c r="K120" s="236"/>
      <c r="L120" s="241"/>
      <c r="M120" s="242"/>
      <c r="N120" s="243"/>
      <c r="O120" s="243"/>
      <c r="P120" s="243"/>
      <c r="Q120" s="243"/>
      <c r="R120" s="243"/>
      <c r="S120" s="243"/>
      <c r="T120" s="244"/>
      <c r="U120" s="13"/>
      <c r="V120" s="13"/>
      <c r="W120" s="13"/>
      <c r="X120" s="13"/>
      <c r="Y120" s="13"/>
      <c r="Z120" s="13"/>
      <c r="AA120" s="13"/>
      <c r="AB120" s="13"/>
      <c r="AC120" s="13"/>
      <c r="AD120" s="13"/>
      <c r="AE120" s="13"/>
      <c r="AT120" s="245" t="s">
        <v>214</v>
      </c>
      <c r="AU120" s="245" t="s">
        <v>87</v>
      </c>
      <c r="AV120" s="13" t="s">
        <v>89</v>
      </c>
      <c r="AW120" s="13" t="s">
        <v>41</v>
      </c>
      <c r="AX120" s="13" t="s">
        <v>80</v>
      </c>
      <c r="AY120" s="245" t="s">
        <v>201</v>
      </c>
    </row>
    <row r="121" s="13" customFormat="1">
      <c r="A121" s="13"/>
      <c r="B121" s="235"/>
      <c r="C121" s="236"/>
      <c r="D121" s="229" t="s">
        <v>214</v>
      </c>
      <c r="E121" s="237" t="s">
        <v>39</v>
      </c>
      <c r="F121" s="238" t="s">
        <v>248</v>
      </c>
      <c r="G121" s="236"/>
      <c r="H121" s="239">
        <v>5</v>
      </c>
      <c r="I121" s="240"/>
      <c r="J121" s="236"/>
      <c r="K121" s="236"/>
      <c r="L121" s="241"/>
      <c r="M121" s="242"/>
      <c r="N121" s="243"/>
      <c r="O121" s="243"/>
      <c r="P121" s="243"/>
      <c r="Q121" s="243"/>
      <c r="R121" s="243"/>
      <c r="S121" s="243"/>
      <c r="T121" s="244"/>
      <c r="U121" s="13"/>
      <c r="V121" s="13"/>
      <c r="W121" s="13"/>
      <c r="X121" s="13"/>
      <c r="Y121" s="13"/>
      <c r="Z121" s="13"/>
      <c r="AA121" s="13"/>
      <c r="AB121" s="13"/>
      <c r="AC121" s="13"/>
      <c r="AD121" s="13"/>
      <c r="AE121" s="13"/>
      <c r="AT121" s="245" t="s">
        <v>214</v>
      </c>
      <c r="AU121" s="245" t="s">
        <v>87</v>
      </c>
      <c r="AV121" s="13" t="s">
        <v>89</v>
      </c>
      <c r="AW121" s="13" t="s">
        <v>41</v>
      </c>
      <c r="AX121" s="13" t="s">
        <v>80</v>
      </c>
      <c r="AY121" s="245" t="s">
        <v>201</v>
      </c>
    </row>
    <row r="122" s="14" customFormat="1">
      <c r="A122" s="14"/>
      <c r="B122" s="246"/>
      <c r="C122" s="247"/>
      <c r="D122" s="229" t="s">
        <v>214</v>
      </c>
      <c r="E122" s="248" t="s">
        <v>473</v>
      </c>
      <c r="F122" s="249" t="s">
        <v>216</v>
      </c>
      <c r="G122" s="247"/>
      <c r="H122" s="250">
        <v>1250.538</v>
      </c>
      <c r="I122" s="251"/>
      <c r="J122" s="247"/>
      <c r="K122" s="247"/>
      <c r="L122" s="252"/>
      <c r="M122" s="253"/>
      <c r="N122" s="254"/>
      <c r="O122" s="254"/>
      <c r="P122" s="254"/>
      <c r="Q122" s="254"/>
      <c r="R122" s="254"/>
      <c r="S122" s="254"/>
      <c r="T122" s="255"/>
      <c r="U122" s="14"/>
      <c r="V122" s="14"/>
      <c r="W122" s="14"/>
      <c r="X122" s="14"/>
      <c r="Y122" s="14"/>
      <c r="Z122" s="14"/>
      <c r="AA122" s="14"/>
      <c r="AB122" s="14"/>
      <c r="AC122" s="14"/>
      <c r="AD122" s="14"/>
      <c r="AE122" s="14"/>
      <c r="AT122" s="256" t="s">
        <v>214</v>
      </c>
      <c r="AU122" s="256" t="s">
        <v>87</v>
      </c>
      <c r="AV122" s="14" t="s">
        <v>208</v>
      </c>
      <c r="AW122" s="14" t="s">
        <v>41</v>
      </c>
      <c r="AX122" s="14" t="s">
        <v>87</v>
      </c>
      <c r="AY122" s="256" t="s">
        <v>201</v>
      </c>
    </row>
    <row r="123" s="2" customFormat="1" ht="16.5" customHeight="1">
      <c r="A123" s="40"/>
      <c r="B123" s="41"/>
      <c r="C123" s="216" t="s">
        <v>249</v>
      </c>
      <c r="D123" s="216" t="s">
        <v>204</v>
      </c>
      <c r="E123" s="217" t="s">
        <v>250</v>
      </c>
      <c r="F123" s="218" t="s">
        <v>251</v>
      </c>
      <c r="G123" s="219" t="s">
        <v>140</v>
      </c>
      <c r="H123" s="220">
        <v>0.63200000000000001</v>
      </c>
      <c r="I123" s="221"/>
      <c r="J123" s="222">
        <f>ROUND(I123*H123,2)</f>
        <v>0</v>
      </c>
      <c r="K123" s="218" t="s">
        <v>207</v>
      </c>
      <c r="L123" s="46"/>
      <c r="M123" s="223" t="s">
        <v>39</v>
      </c>
      <c r="N123" s="224" t="s">
        <v>53</v>
      </c>
      <c r="O123" s="87"/>
      <c r="P123" s="225">
        <f>O123*H123</f>
        <v>0</v>
      </c>
      <c r="Q123" s="225">
        <v>0</v>
      </c>
      <c r="R123" s="225">
        <f>Q123*H123</f>
        <v>0</v>
      </c>
      <c r="S123" s="225">
        <v>0</v>
      </c>
      <c r="T123" s="226">
        <f>S123*H123</f>
        <v>0</v>
      </c>
      <c r="U123" s="40"/>
      <c r="V123" s="40"/>
      <c r="W123" s="40"/>
      <c r="X123" s="40"/>
      <c r="Y123" s="40"/>
      <c r="Z123" s="40"/>
      <c r="AA123" s="40"/>
      <c r="AB123" s="40"/>
      <c r="AC123" s="40"/>
      <c r="AD123" s="40"/>
      <c r="AE123" s="40"/>
      <c r="AR123" s="227" t="s">
        <v>208</v>
      </c>
      <c r="AT123" s="227" t="s">
        <v>204</v>
      </c>
      <c r="AU123" s="227" t="s">
        <v>87</v>
      </c>
      <c r="AY123" s="18" t="s">
        <v>201</v>
      </c>
      <c r="BE123" s="228">
        <f>IF(N123="základní",J123,0)</f>
        <v>0</v>
      </c>
      <c r="BF123" s="228">
        <f>IF(N123="snížená",J123,0)</f>
        <v>0</v>
      </c>
      <c r="BG123" s="228">
        <f>IF(N123="zákl. přenesená",J123,0)</f>
        <v>0</v>
      </c>
      <c r="BH123" s="228">
        <f>IF(N123="sníž. přenesená",J123,0)</f>
        <v>0</v>
      </c>
      <c r="BI123" s="228">
        <f>IF(N123="nulová",J123,0)</f>
        <v>0</v>
      </c>
      <c r="BJ123" s="18" t="s">
        <v>208</v>
      </c>
      <c r="BK123" s="228">
        <f>ROUND(I123*H123,2)</f>
        <v>0</v>
      </c>
      <c r="BL123" s="18" t="s">
        <v>208</v>
      </c>
      <c r="BM123" s="227" t="s">
        <v>499</v>
      </c>
    </row>
    <row r="124" s="2" customFormat="1">
      <c r="A124" s="40"/>
      <c r="B124" s="41"/>
      <c r="C124" s="42"/>
      <c r="D124" s="229" t="s">
        <v>210</v>
      </c>
      <c r="E124" s="42"/>
      <c r="F124" s="230" t="s">
        <v>253</v>
      </c>
      <c r="G124" s="42"/>
      <c r="H124" s="42"/>
      <c r="I124" s="231"/>
      <c r="J124" s="42"/>
      <c r="K124" s="42"/>
      <c r="L124" s="46"/>
      <c r="M124" s="232"/>
      <c r="N124" s="233"/>
      <c r="O124" s="87"/>
      <c r="P124" s="87"/>
      <c r="Q124" s="87"/>
      <c r="R124" s="87"/>
      <c r="S124" s="87"/>
      <c r="T124" s="88"/>
      <c r="U124" s="40"/>
      <c r="V124" s="40"/>
      <c r="W124" s="40"/>
      <c r="X124" s="40"/>
      <c r="Y124" s="40"/>
      <c r="Z124" s="40"/>
      <c r="AA124" s="40"/>
      <c r="AB124" s="40"/>
      <c r="AC124" s="40"/>
      <c r="AD124" s="40"/>
      <c r="AE124" s="40"/>
      <c r="AT124" s="18" t="s">
        <v>210</v>
      </c>
      <c r="AU124" s="18" t="s">
        <v>87</v>
      </c>
    </row>
    <row r="125" s="2" customFormat="1">
      <c r="A125" s="40"/>
      <c r="B125" s="41"/>
      <c r="C125" s="42"/>
      <c r="D125" s="229" t="s">
        <v>212</v>
      </c>
      <c r="E125" s="42"/>
      <c r="F125" s="234" t="s">
        <v>254</v>
      </c>
      <c r="G125" s="42"/>
      <c r="H125" s="42"/>
      <c r="I125" s="231"/>
      <c r="J125" s="42"/>
      <c r="K125" s="42"/>
      <c r="L125" s="46"/>
      <c r="M125" s="232"/>
      <c r="N125" s="233"/>
      <c r="O125" s="87"/>
      <c r="P125" s="87"/>
      <c r="Q125" s="87"/>
      <c r="R125" s="87"/>
      <c r="S125" s="87"/>
      <c r="T125" s="88"/>
      <c r="U125" s="40"/>
      <c r="V125" s="40"/>
      <c r="W125" s="40"/>
      <c r="X125" s="40"/>
      <c r="Y125" s="40"/>
      <c r="Z125" s="40"/>
      <c r="AA125" s="40"/>
      <c r="AB125" s="40"/>
      <c r="AC125" s="40"/>
      <c r="AD125" s="40"/>
      <c r="AE125" s="40"/>
      <c r="AT125" s="18" t="s">
        <v>212</v>
      </c>
      <c r="AU125" s="18" t="s">
        <v>87</v>
      </c>
    </row>
    <row r="126" s="13" customFormat="1">
      <c r="A126" s="13"/>
      <c r="B126" s="235"/>
      <c r="C126" s="236"/>
      <c r="D126" s="229" t="s">
        <v>214</v>
      </c>
      <c r="E126" s="237" t="s">
        <v>39</v>
      </c>
      <c r="F126" s="238" t="s">
        <v>465</v>
      </c>
      <c r="G126" s="236"/>
      <c r="H126" s="239">
        <v>0.63200000000000001</v>
      </c>
      <c r="I126" s="240"/>
      <c r="J126" s="236"/>
      <c r="K126" s="236"/>
      <c r="L126" s="241"/>
      <c r="M126" s="242"/>
      <c r="N126" s="243"/>
      <c r="O126" s="243"/>
      <c r="P126" s="243"/>
      <c r="Q126" s="243"/>
      <c r="R126" s="243"/>
      <c r="S126" s="243"/>
      <c r="T126" s="244"/>
      <c r="U126" s="13"/>
      <c r="V126" s="13"/>
      <c r="W126" s="13"/>
      <c r="X126" s="13"/>
      <c r="Y126" s="13"/>
      <c r="Z126" s="13"/>
      <c r="AA126" s="13"/>
      <c r="AB126" s="13"/>
      <c r="AC126" s="13"/>
      <c r="AD126" s="13"/>
      <c r="AE126" s="13"/>
      <c r="AT126" s="245" t="s">
        <v>214</v>
      </c>
      <c r="AU126" s="245" t="s">
        <v>87</v>
      </c>
      <c r="AV126" s="13" t="s">
        <v>89</v>
      </c>
      <c r="AW126" s="13" t="s">
        <v>41</v>
      </c>
      <c r="AX126" s="13" t="s">
        <v>80</v>
      </c>
      <c r="AY126" s="245" t="s">
        <v>201</v>
      </c>
    </row>
    <row r="127" s="2" customFormat="1" ht="24.15" customHeight="1">
      <c r="A127" s="40"/>
      <c r="B127" s="41"/>
      <c r="C127" s="216" t="s">
        <v>255</v>
      </c>
      <c r="D127" s="216" t="s">
        <v>204</v>
      </c>
      <c r="E127" s="217" t="s">
        <v>256</v>
      </c>
      <c r="F127" s="218" t="s">
        <v>257</v>
      </c>
      <c r="G127" s="219" t="s">
        <v>140</v>
      </c>
      <c r="H127" s="220">
        <v>0.60199999999999998</v>
      </c>
      <c r="I127" s="221"/>
      <c r="J127" s="222">
        <f>ROUND(I127*H127,2)</f>
        <v>0</v>
      </c>
      <c r="K127" s="218" t="s">
        <v>207</v>
      </c>
      <c r="L127" s="46"/>
      <c r="M127" s="223" t="s">
        <v>39</v>
      </c>
      <c r="N127" s="224" t="s">
        <v>53</v>
      </c>
      <c r="O127" s="87"/>
      <c r="P127" s="225">
        <f>O127*H127</f>
        <v>0</v>
      </c>
      <c r="Q127" s="225">
        <v>0</v>
      </c>
      <c r="R127" s="225">
        <f>Q127*H127</f>
        <v>0</v>
      </c>
      <c r="S127" s="225">
        <v>0</v>
      </c>
      <c r="T127" s="226">
        <f>S127*H127</f>
        <v>0</v>
      </c>
      <c r="U127" s="40"/>
      <c r="V127" s="40"/>
      <c r="W127" s="40"/>
      <c r="X127" s="40"/>
      <c r="Y127" s="40"/>
      <c r="Z127" s="40"/>
      <c r="AA127" s="40"/>
      <c r="AB127" s="40"/>
      <c r="AC127" s="40"/>
      <c r="AD127" s="40"/>
      <c r="AE127" s="40"/>
      <c r="AR127" s="227" t="s">
        <v>208</v>
      </c>
      <c r="AT127" s="227" t="s">
        <v>204</v>
      </c>
      <c r="AU127" s="227" t="s">
        <v>87</v>
      </c>
      <c r="AY127" s="18" t="s">
        <v>201</v>
      </c>
      <c r="BE127" s="228">
        <f>IF(N127="základní",J127,0)</f>
        <v>0</v>
      </c>
      <c r="BF127" s="228">
        <f>IF(N127="snížená",J127,0)</f>
        <v>0</v>
      </c>
      <c r="BG127" s="228">
        <f>IF(N127="zákl. přenesená",J127,0)</f>
        <v>0</v>
      </c>
      <c r="BH127" s="228">
        <f>IF(N127="sníž. přenesená",J127,0)</f>
        <v>0</v>
      </c>
      <c r="BI127" s="228">
        <f>IF(N127="nulová",J127,0)</f>
        <v>0</v>
      </c>
      <c r="BJ127" s="18" t="s">
        <v>208</v>
      </c>
      <c r="BK127" s="228">
        <f>ROUND(I127*H127,2)</f>
        <v>0</v>
      </c>
      <c r="BL127" s="18" t="s">
        <v>208</v>
      </c>
      <c r="BM127" s="227" t="s">
        <v>500</v>
      </c>
    </row>
    <row r="128" s="2" customFormat="1">
      <c r="A128" s="40"/>
      <c r="B128" s="41"/>
      <c r="C128" s="42"/>
      <c r="D128" s="229" t="s">
        <v>210</v>
      </c>
      <c r="E128" s="42"/>
      <c r="F128" s="230" t="s">
        <v>259</v>
      </c>
      <c r="G128" s="42"/>
      <c r="H128" s="42"/>
      <c r="I128" s="231"/>
      <c r="J128" s="42"/>
      <c r="K128" s="42"/>
      <c r="L128" s="46"/>
      <c r="M128" s="232"/>
      <c r="N128" s="233"/>
      <c r="O128" s="87"/>
      <c r="P128" s="87"/>
      <c r="Q128" s="87"/>
      <c r="R128" s="87"/>
      <c r="S128" s="87"/>
      <c r="T128" s="88"/>
      <c r="U128" s="40"/>
      <c r="V128" s="40"/>
      <c r="W128" s="40"/>
      <c r="X128" s="40"/>
      <c r="Y128" s="40"/>
      <c r="Z128" s="40"/>
      <c r="AA128" s="40"/>
      <c r="AB128" s="40"/>
      <c r="AC128" s="40"/>
      <c r="AD128" s="40"/>
      <c r="AE128" s="40"/>
      <c r="AT128" s="18" t="s">
        <v>210</v>
      </c>
      <c r="AU128" s="18" t="s">
        <v>87</v>
      </c>
    </row>
    <row r="129" s="2" customFormat="1">
      <c r="A129" s="40"/>
      <c r="B129" s="41"/>
      <c r="C129" s="42"/>
      <c r="D129" s="229" t="s">
        <v>212</v>
      </c>
      <c r="E129" s="42"/>
      <c r="F129" s="234" t="s">
        <v>260</v>
      </c>
      <c r="G129" s="42"/>
      <c r="H129" s="42"/>
      <c r="I129" s="231"/>
      <c r="J129" s="42"/>
      <c r="K129" s="42"/>
      <c r="L129" s="46"/>
      <c r="M129" s="232"/>
      <c r="N129" s="233"/>
      <c r="O129" s="87"/>
      <c r="P129" s="87"/>
      <c r="Q129" s="87"/>
      <c r="R129" s="87"/>
      <c r="S129" s="87"/>
      <c r="T129" s="88"/>
      <c r="U129" s="40"/>
      <c r="V129" s="40"/>
      <c r="W129" s="40"/>
      <c r="X129" s="40"/>
      <c r="Y129" s="40"/>
      <c r="Z129" s="40"/>
      <c r="AA129" s="40"/>
      <c r="AB129" s="40"/>
      <c r="AC129" s="40"/>
      <c r="AD129" s="40"/>
      <c r="AE129" s="40"/>
      <c r="AT129" s="18" t="s">
        <v>212</v>
      </c>
      <c r="AU129" s="18" t="s">
        <v>87</v>
      </c>
    </row>
    <row r="130" s="13" customFormat="1">
      <c r="A130" s="13"/>
      <c r="B130" s="235"/>
      <c r="C130" s="236"/>
      <c r="D130" s="229" t="s">
        <v>214</v>
      </c>
      <c r="E130" s="237" t="s">
        <v>39</v>
      </c>
      <c r="F130" s="238" t="s">
        <v>471</v>
      </c>
      <c r="G130" s="236"/>
      <c r="H130" s="239">
        <v>0.60199999999999998</v>
      </c>
      <c r="I130" s="240"/>
      <c r="J130" s="236"/>
      <c r="K130" s="236"/>
      <c r="L130" s="241"/>
      <c r="M130" s="242"/>
      <c r="N130" s="243"/>
      <c r="O130" s="243"/>
      <c r="P130" s="243"/>
      <c r="Q130" s="243"/>
      <c r="R130" s="243"/>
      <c r="S130" s="243"/>
      <c r="T130" s="244"/>
      <c r="U130" s="13"/>
      <c r="V130" s="13"/>
      <c r="W130" s="13"/>
      <c r="X130" s="13"/>
      <c r="Y130" s="13"/>
      <c r="Z130" s="13"/>
      <c r="AA130" s="13"/>
      <c r="AB130" s="13"/>
      <c r="AC130" s="13"/>
      <c r="AD130" s="13"/>
      <c r="AE130" s="13"/>
      <c r="AT130" s="245" t="s">
        <v>214</v>
      </c>
      <c r="AU130" s="245" t="s">
        <v>87</v>
      </c>
      <c r="AV130" s="13" t="s">
        <v>89</v>
      </c>
      <c r="AW130" s="13" t="s">
        <v>41</v>
      </c>
      <c r="AX130" s="13" t="s">
        <v>80</v>
      </c>
      <c r="AY130" s="245" t="s">
        <v>201</v>
      </c>
    </row>
    <row r="131" s="14" customFormat="1">
      <c r="A131" s="14"/>
      <c r="B131" s="246"/>
      <c r="C131" s="247"/>
      <c r="D131" s="229" t="s">
        <v>214</v>
      </c>
      <c r="E131" s="248" t="s">
        <v>39</v>
      </c>
      <c r="F131" s="249" t="s">
        <v>216</v>
      </c>
      <c r="G131" s="247"/>
      <c r="H131" s="250">
        <v>0.60199999999999998</v>
      </c>
      <c r="I131" s="251"/>
      <c r="J131" s="247"/>
      <c r="K131" s="247"/>
      <c r="L131" s="252"/>
      <c r="M131" s="253"/>
      <c r="N131" s="254"/>
      <c r="O131" s="254"/>
      <c r="P131" s="254"/>
      <c r="Q131" s="254"/>
      <c r="R131" s="254"/>
      <c r="S131" s="254"/>
      <c r="T131" s="255"/>
      <c r="U131" s="14"/>
      <c r="V131" s="14"/>
      <c r="W131" s="14"/>
      <c r="X131" s="14"/>
      <c r="Y131" s="14"/>
      <c r="Z131" s="14"/>
      <c r="AA131" s="14"/>
      <c r="AB131" s="14"/>
      <c r="AC131" s="14"/>
      <c r="AD131" s="14"/>
      <c r="AE131" s="14"/>
      <c r="AT131" s="256" t="s">
        <v>214</v>
      </c>
      <c r="AU131" s="256" t="s">
        <v>87</v>
      </c>
      <c r="AV131" s="14" t="s">
        <v>208</v>
      </c>
      <c r="AW131" s="14" t="s">
        <v>41</v>
      </c>
      <c r="AX131" s="14" t="s">
        <v>87</v>
      </c>
      <c r="AY131" s="256" t="s">
        <v>201</v>
      </c>
    </row>
    <row r="132" s="2" customFormat="1" ht="24.15" customHeight="1">
      <c r="A132" s="40"/>
      <c r="B132" s="41"/>
      <c r="C132" s="216" t="s">
        <v>261</v>
      </c>
      <c r="D132" s="216" t="s">
        <v>204</v>
      </c>
      <c r="E132" s="217" t="s">
        <v>262</v>
      </c>
      <c r="F132" s="218" t="s">
        <v>263</v>
      </c>
      <c r="G132" s="219" t="s">
        <v>140</v>
      </c>
      <c r="H132" s="220">
        <v>0.60199999999999998</v>
      </c>
      <c r="I132" s="221"/>
      <c r="J132" s="222">
        <f>ROUND(I132*H132,2)</f>
        <v>0</v>
      </c>
      <c r="K132" s="218" t="s">
        <v>207</v>
      </c>
      <c r="L132" s="46"/>
      <c r="M132" s="223" t="s">
        <v>39</v>
      </c>
      <c r="N132" s="224" t="s">
        <v>53</v>
      </c>
      <c r="O132" s="87"/>
      <c r="P132" s="225">
        <f>O132*H132</f>
        <v>0</v>
      </c>
      <c r="Q132" s="225">
        <v>0</v>
      </c>
      <c r="R132" s="225">
        <f>Q132*H132</f>
        <v>0</v>
      </c>
      <c r="S132" s="225">
        <v>0</v>
      </c>
      <c r="T132" s="226">
        <f>S132*H132</f>
        <v>0</v>
      </c>
      <c r="U132" s="40"/>
      <c r="V132" s="40"/>
      <c r="W132" s="40"/>
      <c r="X132" s="40"/>
      <c r="Y132" s="40"/>
      <c r="Z132" s="40"/>
      <c r="AA132" s="40"/>
      <c r="AB132" s="40"/>
      <c r="AC132" s="40"/>
      <c r="AD132" s="40"/>
      <c r="AE132" s="40"/>
      <c r="AR132" s="227" t="s">
        <v>208</v>
      </c>
      <c r="AT132" s="227" t="s">
        <v>204</v>
      </c>
      <c r="AU132" s="227" t="s">
        <v>87</v>
      </c>
      <c r="AY132" s="18" t="s">
        <v>201</v>
      </c>
      <c r="BE132" s="228">
        <f>IF(N132="základní",J132,0)</f>
        <v>0</v>
      </c>
      <c r="BF132" s="228">
        <f>IF(N132="snížená",J132,0)</f>
        <v>0</v>
      </c>
      <c r="BG132" s="228">
        <f>IF(N132="zákl. přenesená",J132,0)</f>
        <v>0</v>
      </c>
      <c r="BH132" s="228">
        <f>IF(N132="sníž. přenesená",J132,0)</f>
        <v>0</v>
      </c>
      <c r="BI132" s="228">
        <f>IF(N132="nulová",J132,0)</f>
        <v>0</v>
      </c>
      <c r="BJ132" s="18" t="s">
        <v>208</v>
      </c>
      <c r="BK132" s="228">
        <f>ROUND(I132*H132,2)</f>
        <v>0</v>
      </c>
      <c r="BL132" s="18" t="s">
        <v>208</v>
      </c>
      <c r="BM132" s="227" t="s">
        <v>501</v>
      </c>
    </row>
    <row r="133" s="2" customFormat="1">
      <c r="A133" s="40"/>
      <c r="B133" s="41"/>
      <c r="C133" s="42"/>
      <c r="D133" s="229" t="s">
        <v>210</v>
      </c>
      <c r="E133" s="42"/>
      <c r="F133" s="230" t="s">
        <v>265</v>
      </c>
      <c r="G133" s="42"/>
      <c r="H133" s="42"/>
      <c r="I133" s="231"/>
      <c r="J133" s="42"/>
      <c r="K133" s="42"/>
      <c r="L133" s="46"/>
      <c r="M133" s="232"/>
      <c r="N133" s="233"/>
      <c r="O133" s="87"/>
      <c r="P133" s="87"/>
      <c r="Q133" s="87"/>
      <c r="R133" s="87"/>
      <c r="S133" s="87"/>
      <c r="T133" s="88"/>
      <c r="U133" s="40"/>
      <c r="V133" s="40"/>
      <c r="W133" s="40"/>
      <c r="X133" s="40"/>
      <c r="Y133" s="40"/>
      <c r="Z133" s="40"/>
      <c r="AA133" s="40"/>
      <c r="AB133" s="40"/>
      <c r="AC133" s="40"/>
      <c r="AD133" s="40"/>
      <c r="AE133" s="40"/>
      <c r="AT133" s="18" t="s">
        <v>210</v>
      </c>
      <c r="AU133" s="18" t="s">
        <v>87</v>
      </c>
    </row>
    <row r="134" s="2" customFormat="1">
      <c r="A134" s="40"/>
      <c r="B134" s="41"/>
      <c r="C134" s="42"/>
      <c r="D134" s="229" t="s">
        <v>212</v>
      </c>
      <c r="E134" s="42"/>
      <c r="F134" s="234" t="s">
        <v>266</v>
      </c>
      <c r="G134" s="42"/>
      <c r="H134" s="42"/>
      <c r="I134" s="231"/>
      <c r="J134" s="42"/>
      <c r="K134" s="42"/>
      <c r="L134" s="46"/>
      <c r="M134" s="232"/>
      <c r="N134" s="233"/>
      <c r="O134" s="87"/>
      <c r="P134" s="87"/>
      <c r="Q134" s="87"/>
      <c r="R134" s="87"/>
      <c r="S134" s="87"/>
      <c r="T134" s="88"/>
      <c r="U134" s="40"/>
      <c r="V134" s="40"/>
      <c r="W134" s="40"/>
      <c r="X134" s="40"/>
      <c r="Y134" s="40"/>
      <c r="Z134" s="40"/>
      <c r="AA134" s="40"/>
      <c r="AB134" s="40"/>
      <c r="AC134" s="40"/>
      <c r="AD134" s="40"/>
      <c r="AE134" s="40"/>
      <c r="AT134" s="18" t="s">
        <v>212</v>
      </c>
      <c r="AU134" s="18" t="s">
        <v>87</v>
      </c>
    </row>
    <row r="135" s="13" customFormat="1">
      <c r="A135" s="13"/>
      <c r="B135" s="235"/>
      <c r="C135" s="236"/>
      <c r="D135" s="229" t="s">
        <v>214</v>
      </c>
      <c r="E135" s="237" t="s">
        <v>39</v>
      </c>
      <c r="F135" s="238" t="s">
        <v>471</v>
      </c>
      <c r="G135" s="236"/>
      <c r="H135" s="239">
        <v>0.60199999999999998</v>
      </c>
      <c r="I135" s="240"/>
      <c r="J135" s="236"/>
      <c r="K135" s="236"/>
      <c r="L135" s="241"/>
      <c r="M135" s="242"/>
      <c r="N135" s="243"/>
      <c r="O135" s="243"/>
      <c r="P135" s="243"/>
      <c r="Q135" s="243"/>
      <c r="R135" s="243"/>
      <c r="S135" s="243"/>
      <c r="T135" s="244"/>
      <c r="U135" s="13"/>
      <c r="V135" s="13"/>
      <c r="W135" s="13"/>
      <c r="X135" s="13"/>
      <c r="Y135" s="13"/>
      <c r="Z135" s="13"/>
      <c r="AA135" s="13"/>
      <c r="AB135" s="13"/>
      <c r="AC135" s="13"/>
      <c r="AD135" s="13"/>
      <c r="AE135" s="13"/>
      <c r="AT135" s="245" t="s">
        <v>214</v>
      </c>
      <c r="AU135" s="245" t="s">
        <v>87</v>
      </c>
      <c r="AV135" s="13" t="s">
        <v>89</v>
      </c>
      <c r="AW135" s="13" t="s">
        <v>41</v>
      </c>
      <c r="AX135" s="13" t="s">
        <v>80</v>
      </c>
      <c r="AY135" s="245" t="s">
        <v>201</v>
      </c>
    </row>
    <row r="136" s="14" customFormat="1">
      <c r="A136" s="14"/>
      <c r="B136" s="246"/>
      <c r="C136" s="247"/>
      <c r="D136" s="229" t="s">
        <v>214</v>
      </c>
      <c r="E136" s="248" t="s">
        <v>39</v>
      </c>
      <c r="F136" s="249" t="s">
        <v>216</v>
      </c>
      <c r="G136" s="247"/>
      <c r="H136" s="250">
        <v>0.60199999999999998</v>
      </c>
      <c r="I136" s="251"/>
      <c r="J136" s="247"/>
      <c r="K136" s="247"/>
      <c r="L136" s="252"/>
      <c r="M136" s="253"/>
      <c r="N136" s="254"/>
      <c r="O136" s="254"/>
      <c r="P136" s="254"/>
      <c r="Q136" s="254"/>
      <c r="R136" s="254"/>
      <c r="S136" s="254"/>
      <c r="T136" s="255"/>
      <c r="U136" s="14"/>
      <c r="V136" s="14"/>
      <c r="W136" s="14"/>
      <c r="X136" s="14"/>
      <c r="Y136" s="14"/>
      <c r="Z136" s="14"/>
      <c r="AA136" s="14"/>
      <c r="AB136" s="14"/>
      <c r="AC136" s="14"/>
      <c r="AD136" s="14"/>
      <c r="AE136" s="14"/>
      <c r="AT136" s="256" t="s">
        <v>214</v>
      </c>
      <c r="AU136" s="256" t="s">
        <v>87</v>
      </c>
      <c r="AV136" s="14" t="s">
        <v>208</v>
      </c>
      <c r="AW136" s="14" t="s">
        <v>41</v>
      </c>
      <c r="AX136" s="14" t="s">
        <v>87</v>
      </c>
      <c r="AY136" s="256" t="s">
        <v>201</v>
      </c>
    </row>
    <row r="137" s="2" customFormat="1" ht="24.15" customHeight="1">
      <c r="A137" s="40"/>
      <c r="B137" s="41"/>
      <c r="C137" s="216" t="s">
        <v>267</v>
      </c>
      <c r="D137" s="216" t="s">
        <v>204</v>
      </c>
      <c r="E137" s="217" t="s">
        <v>268</v>
      </c>
      <c r="F137" s="218" t="s">
        <v>269</v>
      </c>
      <c r="G137" s="219" t="s">
        <v>270</v>
      </c>
      <c r="H137" s="220">
        <v>70</v>
      </c>
      <c r="I137" s="221"/>
      <c r="J137" s="222">
        <f>ROUND(I137*H137,2)</f>
        <v>0</v>
      </c>
      <c r="K137" s="218" t="s">
        <v>207</v>
      </c>
      <c r="L137" s="46"/>
      <c r="M137" s="223" t="s">
        <v>39</v>
      </c>
      <c r="N137" s="224" t="s">
        <v>53</v>
      </c>
      <c r="O137" s="87"/>
      <c r="P137" s="225">
        <f>O137*H137</f>
        <v>0</v>
      </c>
      <c r="Q137" s="225">
        <v>0</v>
      </c>
      <c r="R137" s="225">
        <f>Q137*H137</f>
        <v>0</v>
      </c>
      <c r="S137" s="225">
        <v>0</v>
      </c>
      <c r="T137" s="226">
        <f>S137*H137</f>
        <v>0</v>
      </c>
      <c r="U137" s="40"/>
      <c r="V137" s="40"/>
      <c r="W137" s="40"/>
      <c r="X137" s="40"/>
      <c r="Y137" s="40"/>
      <c r="Z137" s="40"/>
      <c r="AA137" s="40"/>
      <c r="AB137" s="40"/>
      <c r="AC137" s="40"/>
      <c r="AD137" s="40"/>
      <c r="AE137" s="40"/>
      <c r="AR137" s="227" t="s">
        <v>208</v>
      </c>
      <c r="AT137" s="227" t="s">
        <v>204</v>
      </c>
      <c r="AU137" s="227" t="s">
        <v>87</v>
      </c>
      <c r="AY137" s="18" t="s">
        <v>201</v>
      </c>
      <c r="BE137" s="228">
        <f>IF(N137="základní",J137,0)</f>
        <v>0</v>
      </c>
      <c r="BF137" s="228">
        <f>IF(N137="snížená",J137,0)</f>
        <v>0</v>
      </c>
      <c r="BG137" s="228">
        <f>IF(N137="zákl. přenesená",J137,0)</f>
        <v>0</v>
      </c>
      <c r="BH137" s="228">
        <f>IF(N137="sníž. přenesená",J137,0)</f>
        <v>0</v>
      </c>
      <c r="BI137" s="228">
        <f>IF(N137="nulová",J137,0)</f>
        <v>0</v>
      </c>
      <c r="BJ137" s="18" t="s">
        <v>208</v>
      </c>
      <c r="BK137" s="228">
        <f>ROUND(I137*H137,2)</f>
        <v>0</v>
      </c>
      <c r="BL137" s="18" t="s">
        <v>208</v>
      </c>
      <c r="BM137" s="227" t="s">
        <v>502</v>
      </c>
    </row>
    <row r="138" s="2" customFormat="1">
      <c r="A138" s="40"/>
      <c r="B138" s="41"/>
      <c r="C138" s="42"/>
      <c r="D138" s="229" t="s">
        <v>210</v>
      </c>
      <c r="E138" s="42"/>
      <c r="F138" s="230" t="s">
        <v>272</v>
      </c>
      <c r="G138" s="42"/>
      <c r="H138" s="42"/>
      <c r="I138" s="231"/>
      <c r="J138" s="42"/>
      <c r="K138" s="42"/>
      <c r="L138" s="46"/>
      <c r="M138" s="232"/>
      <c r="N138" s="233"/>
      <c r="O138" s="87"/>
      <c r="P138" s="87"/>
      <c r="Q138" s="87"/>
      <c r="R138" s="87"/>
      <c r="S138" s="87"/>
      <c r="T138" s="88"/>
      <c r="U138" s="40"/>
      <c r="V138" s="40"/>
      <c r="W138" s="40"/>
      <c r="X138" s="40"/>
      <c r="Y138" s="40"/>
      <c r="Z138" s="40"/>
      <c r="AA138" s="40"/>
      <c r="AB138" s="40"/>
      <c r="AC138" s="40"/>
      <c r="AD138" s="40"/>
      <c r="AE138" s="40"/>
      <c r="AT138" s="18" t="s">
        <v>210</v>
      </c>
      <c r="AU138" s="18" t="s">
        <v>87</v>
      </c>
    </row>
    <row r="139" s="2" customFormat="1">
      <c r="A139" s="40"/>
      <c r="B139" s="41"/>
      <c r="C139" s="42"/>
      <c r="D139" s="229" t="s">
        <v>212</v>
      </c>
      <c r="E139" s="42"/>
      <c r="F139" s="234" t="s">
        <v>273</v>
      </c>
      <c r="G139" s="42"/>
      <c r="H139" s="42"/>
      <c r="I139" s="231"/>
      <c r="J139" s="42"/>
      <c r="K139" s="42"/>
      <c r="L139" s="46"/>
      <c r="M139" s="232"/>
      <c r="N139" s="233"/>
      <c r="O139" s="87"/>
      <c r="P139" s="87"/>
      <c r="Q139" s="87"/>
      <c r="R139" s="87"/>
      <c r="S139" s="87"/>
      <c r="T139" s="88"/>
      <c r="U139" s="40"/>
      <c r="V139" s="40"/>
      <c r="W139" s="40"/>
      <c r="X139" s="40"/>
      <c r="Y139" s="40"/>
      <c r="Z139" s="40"/>
      <c r="AA139" s="40"/>
      <c r="AB139" s="40"/>
      <c r="AC139" s="40"/>
      <c r="AD139" s="40"/>
      <c r="AE139" s="40"/>
      <c r="AT139" s="18" t="s">
        <v>212</v>
      </c>
      <c r="AU139" s="18" t="s">
        <v>87</v>
      </c>
    </row>
    <row r="140" s="15" customFormat="1">
      <c r="A140" s="15"/>
      <c r="B140" s="257"/>
      <c r="C140" s="258"/>
      <c r="D140" s="229" t="s">
        <v>214</v>
      </c>
      <c r="E140" s="259" t="s">
        <v>39</v>
      </c>
      <c r="F140" s="260" t="s">
        <v>274</v>
      </c>
      <c r="G140" s="258"/>
      <c r="H140" s="259" t="s">
        <v>39</v>
      </c>
      <c r="I140" s="261"/>
      <c r="J140" s="258"/>
      <c r="K140" s="258"/>
      <c r="L140" s="262"/>
      <c r="M140" s="263"/>
      <c r="N140" s="264"/>
      <c r="O140" s="264"/>
      <c r="P140" s="264"/>
      <c r="Q140" s="264"/>
      <c r="R140" s="264"/>
      <c r="S140" s="264"/>
      <c r="T140" s="265"/>
      <c r="U140" s="15"/>
      <c r="V140" s="15"/>
      <c r="W140" s="15"/>
      <c r="X140" s="15"/>
      <c r="Y140" s="15"/>
      <c r="Z140" s="15"/>
      <c r="AA140" s="15"/>
      <c r="AB140" s="15"/>
      <c r="AC140" s="15"/>
      <c r="AD140" s="15"/>
      <c r="AE140" s="15"/>
      <c r="AT140" s="266" t="s">
        <v>214</v>
      </c>
      <c r="AU140" s="266" t="s">
        <v>87</v>
      </c>
      <c r="AV140" s="15" t="s">
        <v>87</v>
      </c>
      <c r="AW140" s="15" t="s">
        <v>41</v>
      </c>
      <c r="AX140" s="15" t="s">
        <v>80</v>
      </c>
      <c r="AY140" s="266" t="s">
        <v>201</v>
      </c>
    </row>
    <row r="141" s="13" customFormat="1">
      <c r="A141" s="13"/>
      <c r="B141" s="235"/>
      <c r="C141" s="236"/>
      <c r="D141" s="229" t="s">
        <v>214</v>
      </c>
      <c r="E141" s="237" t="s">
        <v>39</v>
      </c>
      <c r="F141" s="238" t="s">
        <v>503</v>
      </c>
      <c r="G141" s="236"/>
      <c r="H141" s="239">
        <v>70</v>
      </c>
      <c r="I141" s="240"/>
      <c r="J141" s="236"/>
      <c r="K141" s="236"/>
      <c r="L141" s="241"/>
      <c r="M141" s="242"/>
      <c r="N141" s="243"/>
      <c r="O141" s="243"/>
      <c r="P141" s="243"/>
      <c r="Q141" s="243"/>
      <c r="R141" s="243"/>
      <c r="S141" s="243"/>
      <c r="T141" s="244"/>
      <c r="U141" s="13"/>
      <c r="V141" s="13"/>
      <c r="W141" s="13"/>
      <c r="X141" s="13"/>
      <c r="Y141" s="13"/>
      <c r="Z141" s="13"/>
      <c r="AA141" s="13"/>
      <c r="AB141" s="13"/>
      <c r="AC141" s="13"/>
      <c r="AD141" s="13"/>
      <c r="AE141" s="13"/>
      <c r="AT141" s="245" t="s">
        <v>214</v>
      </c>
      <c r="AU141" s="245" t="s">
        <v>87</v>
      </c>
      <c r="AV141" s="13" t="s">
        <v>89</v>
      </c>
      <c r="AW141" s="13" t="s">
        <v>41</v>
      </c>
      <c r="AX141" s="13" t="s">
        <v>80</v>
      </c>
      <c r="AY141" s="245" t="s">
        <v>201</v>
      </c>
    </row>
    <row r="142" s="14" customFormat="1">
      <c r="A142" s="14"/>
      <c r="B142" s="246"/>
      <c r="C142" s="247"/>
      <c r="D142" s="229" t="s">
        <v>214</v>
      </c>
      <c r="E142" s="248" t="s">
        <v>39</v>
      </c>
      <c r="F142" s="249" t="s">
        <v>216</v>
      </c>
      <c r="G142" s="247"/>
      <c r="H142" s="250">
        <v>70</v>
      </c>
      <c r="I142" s="251"/>
      <c r="J142" s="247"/>
      <c r="K142" s="247"/>
      <c r="L142" s="252"/>
      <c r="M142" s="253"/>
      <c r="N142" s="254"/>
      <c r="O142" s="254"/>
      <c r="P142" s="254"/>
      <c r="Q142" s="254"/>
      <c r="R142" s="254"/>
      <c r="S142" s="254"/>
      <c r="T142" s="255"/>
      <c r="U142" s="14"/>
      <c r="V142" s="14"/>
      <c r="W142" s="14"/>
      <c r="X142" s="14"/>
      <c r="Y142" s="14"/>
      <c r="Z142" s="14"/>
      <c r="AA142" s="14"/>
      <c r="AB142" s="14"/>
      <c r="AC142" s="14"/>
      <c r="AD142" s="14"/>
      <c r="AE142" s="14"/>
      <c r="AT142" s="256" t="s">
        <v>214</v>
      </c>
      <c r="AU142" s="256" t="s">
        <v>87</v>
      </c>
      <c r="AV142" s="14" t="s">
        <v>208</v>
      </c>
      <c r="AW142" s="14" t="s">
        <v>41</v>
      </c>
      <c r="AX142" s="14" t="s">
        <v>87</v>
      </c>
      <c r="AY142" s="256" t="s">
        <v>201</v>
      </c>
    </row>
    <row r="143" s="2" customFormat="1" ht="16.5" customHeight="1">
      <c r="A143" s="40"/>
      <c r="B143" s="41"/>
      <c r="C143" s="216" t="s">
        <v>276</v>
      </c>
      <c r="D143" s="216" t="s">
        <v>204</v>
      </c>
      <c r="E143" s="217" t="s">
        <v>277</v>
      </c>
      <c r="F143" s="218" t="s">
        <v>278</v>
      </c>
      <c r="G143" s="219" t="s">
        <v>270</v>
      </c>
      <c r="H143" s="220">
        <v>1264</v>
      </c>
      <c r="I143" s="221"/>
      <c r="J143" s="222">
        <f>ROUND(I143*H143,2)</f>
        <v>0</v>
      </c>
      <c r="K143" s="218" t="s">
        <v>207</v>
      </c>
      <c r="L143" s="46"/>
      <c r="M143" s="223" t="s">
        <v>39</v>
      </c>
      <c r="N143" s="224" t="s">
        <v>53</v>
      </c>
      <c r="O143" s="87"/>
      <c r="P143" s="225">
        <f>O143*H143</f>
        <v>0</v>
      </c>
      <c r="Q143" s="225">
        <v>0</v>
      </c>
      <c r="R143" s="225">
        <f>Q143*H143</f>
        <v>0</v>
      </c>
      <c r="S143" s="225">
        <v>0</v>
      </c>
      <c r="T143" s="226">
        <f>S143*H143</f>
        <v>0</v>
      </c>
      <c r="U143" s="40"/>
      <c r="V143" s="40"/>
      <c r="W143" s="40"/>
      <c r="X143" s="40"/>
      <c r="Y143" s="40"/>
      <c r="Z143" s="40"/>
      <c r="AA143" s="40"/>
      <c r="AB143" s="40"/>
      <c r="AC143" s="40"/>
      <c r="AD143" s="40"/>
      <c r="AE143" s="40"/>
      <c r="AR143" s="227" t="s">
        <v>208</v>
      </c>
      <c r="AT143" s="227" t="s">
        <v>204</v>
      </c>
      <c r="AU143" s="227" t="s">
        <v>87</v>
      </c>
      <c r="AY143" s="18" t="s">
        <v>201</v>
      </c>
      <c r="BE143" s="228">
        <f>IF(N143="základní",J143,0)</f>
        <v>0</v>
      </c>
      <c r="BF143" s="228">
        <f>IF(N143="snížená",J143,0)</f>
        <v>0</v>
      </c>
      <c r="BG143" s="228">
        <f>IF(N143="zákl. přenesená",J143,0)</f>
        <v>0</v>
      </c>
      <c r="BH143" s="228">
        <f>IF(N143="sníž. přenesená",J143,0)</f>
        <v>0</v>
      </c>
      <c r="BI143" s="228">
        <f>IF(N143="nulová",J143,0)</f>
        <v>0</v>
      </c>
      <c r="BJ143" s="18" t="s">
        <v>208</v>
      </c>
      <c r="BK143" s="228">
        <f>ROUND(I143*H143,2)</f>
        <v>0</v>
      </c>
      <c r="BL143" s="18" t="s">
        <v>208</v>
      </c>
      <c r="BM143" s="227" t="s">
        <v>504</v>
      </c>
    </row>
    <row r="144" s="2" customFormat="1">
      <c r="A144" s="40"/>
      <c r="B144" s="41"/>
      <c r="C144" s="42"/>
      <c r="D144" s="229" t="s">
        <v>210</v>
      </c>
      <c r="E144" s="42"/>
      <c r="F144" s="230" t="s">
        <v>280</v>
      </c>
      <c r="G144" s="42"/>
      <c r="H144" s="42"/>
      <c r="I144" s="231"/>
      <c r="J144" s="42"/>
      <c r="K144" s="42"/>
      <c r="L144" s="46"/>
      <c r="M144" s="232"/>
      <c r="N144" s="233"/>
      <c r="O144" s="87"/>
      <c r="P144" s="87"/>
      <c r="Q144" s="87"/>
      <c r="R144" s="87"/>
      <c r="S144" s="87"/>
      <c r="T144" s="88"/>
      <c r="U144" s="40"/>
      <c r="V144" s="40"/>
      <c r="W144" s="40"/>
      <c r="X144" s="40"/>
      <c r="Y144" s="40"/>
      <c r="Z144" s="40"/>
      <c r="AA144" s="40"/>
      <c r="AB144" s="40"/>
      <c r="AC144" s="40"/>
      <c r="AD144" s="40"/>
      <c r="AE144" s="40"/>
      <c r="AT144" s="18" t="s">
        <v>210</v>
      </c>
      <c r="AU144" s="18" t="s">
        <v>87</v>
      </c>
    </row>
    <row r="145" s="2" customFormat="1">
      <c r="A145" s="40"/>
      <c r="B145" s="41"/>
      <c r="C145" s="42"/>
      <c r="D145" s="229" t="s">
        <v>212</v>
      </c>
      <c r="E145" s="42"/>
      <c r="F145" s="234" t="s">
        <v>281</v>
      </c>
      <c r="G145" s="42"/>
      <c r="H145" s="42"/>
      <c r="I145" s="231"/>
      <c r="J145" s="42"/>
      <c r="K145" s="42"/>
      <c r="L145" s="46"/>
      <c r="M145" s="232"/>
      <c r="N145" s="233"/>
      <c r="O145" s="87"/>
      <c r="P145" s="87"/>
      <c r="Q145" s="87"/>
      <c r="R145" s="87"/>
      <c r="S145" s="87"/>
      <c r="T145" s="88"/>
      <c r="U145" s="40"/>
      <c r="V145" s="40"/>
      <c r="W145" s="40"/>
      <c r="X145" s="40"/>
      <c r="Y145" s="40"/>
      <c r="Z145" s="40"/>
      <c r="AA145" s="40"/>
      <c r="AB145" s="40"/>
      <c r="AC145" s="40"/>
      <c r="AD145" s="40"/>
      <c r="AE145" s="40"/>
      <c r="AT145" s="18" t="s">
        <v>212</v>
      </c>
      <c r="AU145" s="18" t="s">
        <v>87</v>
      </c>
    </row>
    <row r="146" s="13" customFormat="1">
      <c r="A146" s="13"/>
      <c r="B146" s="235"/>
      <c r="C146" s="236"/>
      <c r="D146" s="229" t="s">
        <v>214</v>
      </c>
      <c r="E146" s="237" t="s">
        <v>39</v>
      </c>
      <c r="F146" s="238" t="s">
        <v>505</v>
      </c>
      <c r="G146" s="236"/>
      <c r="H146" s="239">
        <v>1264</v>
      </c>
      <c r="I146" s="240"/>
      <c r="J146" s="236"/>
      <c r="K146" s="236"/>
      <c r="L146" s="241"/>
      <c r="M146" s="242"/>
      <c r="N146" s="243"/>
      <c r="O146" s="243"/>
      <c r="P146" s="243"/>
      <c r="Q146" s="243"/>
      <c r="R146" s="243"/>
      <c r="S146" s="243"/>
      <c r="T146" s="244"/>
      <c r="U146" s="13"/>
      <c r="V146" s="13"/>
      <c r="W146" s="13"/>
      <c r="X146" s="13"/>
      <c r="Y146" s="13"/>
      <c r="Z146" s="13"/>
      <c r="AA146" s="13"/>
      <c r="AB146" s="13"/>
      <c r="AC146" s="13"/>
      <c r="AD146" s="13"/>
      <c r="AE146" s="13"/>
      <c r="AT146" s="245" t="s">
        <v>214</v>
      </c>
      <c r="AU146" s="245" t="s">
        <v>87</v>
      </c>
      <c r="AV146" s="13" t="s">
        <v>89</v>
      </c>
      <c r="AW146" s="13" t="s">
        <v>41</v>
      </c>
      <c r="AX146" s="13" t="s">
        <v>80</v>
      </c>
      <c r="AY146" s="245" t="s">
        <v>201</v>
      </c>
    </row>
    <row r="147" s="14" customFormat="1">
      <c r="A147" s="14"/>
      <c r="B147" s="246"/>
      <c r="C147" s="247"/>
      <c r="D147" s="229" t="s">
        <v>214</v>
      </c>
      <c r="E147" s="248" t="s">
        <v>39</v>
      </c>
      <c r="F147" s="249" t="s">
        <v>216</v>
      </c>
      <c r="G147" s="247"/>
      <c r="H147" s="250">
        <v>1264</v>
      </c>
      <c r="I147" s="251"/>
      <c r="J147" s="247"/>
      <c r="K147" s="247"/>
      <c r="L147" s="252"/>
      <c r="M147" s="253"/>
      <c r="N147" s="254"/>
      <c r="O147" s="254"/>
      <c r="P147" s="254"/>
      <c r="Q147" s="254"/>
      <c r="R147" s="254"/>
      <c r="S147" s="254"/>
      <c r="T147" s="255"/>
      <c r="U147" s="14"/>
      <c r="V147" s="14"/>
      <c r="W147" s="14"/>
      <c r="X147" s="14"/>
      <c r="Y147" s="14"/>
      <c r="Z147" s="14"/>
      <c r="AA147" s="14"/>
      <c r="AB147" s="14"/>
      <c r="AC147" s="14"/>
      <c r="AD147" s="14"/>
      <c r="AE147" s="14"/>
      <c r="AT147" s="256" t="s">
        <v>214</v>
      </c>
      <c r="AU147" s="256" t="s">
        <v>87</v>
      </c>
      <c r="AV147" s="14" t="s">
        <v>208</v>
      </c>
      <c r="AW147" s="14" t="s">
        <v>41</v>
      </c>
      <c r="AX147" s="14" t="s">
        <v>87</v>
      </c>
      <c r="AY147" s="256" t="s">
        <v>201</v>
      </c>
    </row>
    <row r="148" s="2" customFormat="1" ht="16.5" customHeight="1">
      <c r="A148" s="40"/>
      <c r="B148" s="41"/>
      <c r="C148" s="216" t="s">
        <v>283</v>
      </c>
      <c r="D148" s="216" t="s">
        <v>204</v>
      </c>
      <c r="E148" s="217" t="s">
        <v>284</v>
      </c>
      <c r="F148" s="218" t="s">
        <v>285</v>
      </c>
      <c r="G148" s="219" t="s">
        <v>168</v>
      </c>
      <c r="H148" s="220">
        <v>202</v>
      </c>
      <c r="I148" s="221"/>
      <c r="J148" s="222">
        <f>ROUND(I148*H148,2)</f>
        <v>0</v>
      </c>
      <c r="K148" s="218" t="s">
        <v>207</v>
      </c>
      <c r="L148" s="46"/>
      <c r="M148" s="223" t="s">
        <v>39</v>
      </c>
      <c r="N148" s="224" t="s">
        <v>53</v>
      </c>
      <c r="O148" s="87"/>
      <c r="P148" s="225">
        <f>O148*H148</f>
        <v>0</v>
      </c>
      <c r="Q148" s="225">
        <v>0</v>
      </c>
      <c r="R148" s="225">
        <f>Q148*H148</f>
        <v>0</v>
      </c>
      <c r="S148" s="225">
        <v>0</v>
      </c>
      <c r="T148" s="226">
        <f>S148*H148</f>
        <v>0</v>
      </c>
      <c r="U148" s="40"/>
      <c r="V148" s="40"/>
      <c r="W148" s="40"/>
      <c r="X148" s="40"/>
      <c r="Y148" s="40"/>
      <c r="Z148" s="40"/>
      <c r="AA148" s="40"/>
      <c r="AB148" s="40"/>
      <c r="AC148" s="40"/>
      <c r="AD148" s="40"/>
      <c r="AE148" s="40"/>
      <c r="AR148" s="227" t="s">
        <v>208</v>
      </c>
      <c r="AT148" s="227" t="s">
        <v>204</v>
      </c>
      <c r="AU148" s="227" t="s">
        <v>87</v>
      </c>
      <c r="AY148" s="18" t="s">
        <v>201</v>
      </c>
      <c r="BE148" s="228">
        <f>IF(N148="základní",J148,0)</f>
        <v>0</v>
      </c>
      <c r="BF148" s="228">
        <f>IF(N148="snížená",J148,0)</f>
        <v>0</v>
      </c>
      <c r="BG148" s="228">
        <f>IF(N148="zákl. přenesená",J148,0)</f>
        <v>0</v>
      </c>
      <c r="BH148" s="228">
        <f>IF(N148="sníž. přenesená",J148,0)</f>
        <v>0</v>
      </c>
      <c r="BI148" s="228">
        <f>IF(N148="nulová",J148,0)</f>
        <v>0</v>
      </c>
      <c r="BJ148" s="18" t="s">
        <v>208</v>
      </c>
      <c r="BK148" s="228">
        <f>ROUND(I148*H148,2)</f>
        <v>0</v>
      </c>
      <c r="BL148" s="18" t="s">
        <v>208</v>
      </c>
      <c r="BM148" s="227" t="s">
        <v>506</v>
      </c>
    </row>
    <row r="149" s="2" customFormat="1">
      <c r="A149" s="40"/>
      <c r="B149" s="41"/>
      <c r="C149" s="42"/>
      <c r="D149" s="229" t="s">
        <v>210</v>
      </c>
      <c r="E149" s="42"/>
      <c r="F149" s="230" t="s">
        <v>287</v>
      </c>
      <c r="G149" s="42"/>
      <c r="H149" s="42"/>
      <c r="I149" s="231"/>
      <c r="J149" s="42"/>
      <c r="K149" s="42"/>
      <c r="L149" s="46"/>
      <c r="M149" s="232"/>
      <c r="N149" s="233"/>
      <c r="O149" s="87"/>
      <c r="P149" s="87"/>
      <c r="Q149" s="87"/>
      <c r="R149" s="87"/>
      <c r="S149" s="87"/>
      <c r="T149" s="88"/>
      <c r="U149" s="40"/>
      <c r="V149" s="40"/>
      <c r="W149" s="40"/>
      <c r="X149" s="40"/>
      <c r="Y149" s="40"/>
      <c r="Z149" s="40"/>
      <c r="AA149" s="40"/>
      <c r="AB149" s="40"/>
      <c r="AC149" s="40"/>
      <c r="AD149" s="40"/>
      <c r="AE149" s="40"/>
      <c r="AT149" s="18" t="s">
        <v>210</v>
      </c>
      <c r="AU149" s="18" t="s">
        <v>87</v>
      </c>
    </row>
    <row r="150" s="2" customFormat="1">
      <c r="A150" s="40"/>
      <c r="B150" s="41"/>
      <c r="C150" s="42"/>
      <c r="D150" s="229" t="s">
        <v>212</v>
      </c>
      <c r="E150" s="42"/>
      <c r="F150" s="234" t="s">
        <v>288</v>
      </c>
      <c r="G150" s="42"/>
      <c r="H150" s="42"/>
      <c r="I150" s="231"/>
      <c r="J150" s="42"/>
      <c r="K150" s="42"/>
      <c r="L150" s="46"/>
      <c r="M150" s="232"/>
      <c r="N150" s="233"/>
      <c r="O150" s="87"/>
      <c r="P150" s="87"/>
      <c r="Q150" s="87"/>
      <c r="R150" s="87"/>
      <c r="S150" s="87"/>
      <c r="T150" s="88"/>
      <c r="U150" s="40"/>
      <c r="V150" s="40"/>
      <c r="W150" s="40"/>
      <c r="X150" s="40"/>
      <c r="Y150" s="40"/>
      <c r="Z150" s="40"/>
      <c r="AA150" s="40"/>
      <c r="AB150" s="40"/>
      <c r="AC150" s="40"/>
      <c r="AD150" s="40"/>
      <c r="AE150" s="40"/>
      <c r="AT150" s="18" t="s">
        <v>212</v>
      </c>
      <c r="AU150" s="18" t="s">
        <v>87</v>
      </c>
    </row>
    <row r="151" s="13" customFormat="1">
      <c r="A151" s="13"/>
      <c r="B151" s="235"/>
      <c r="C151" s="236"/>
      <c r="D151" s="229" t="s">
        <v>214</v>
      </c>
      <c r="E151" s="237" t="s">
        <v>39</v>
      </c>
      <c r="F151" s="238" t="s">
        <v>507</v>
      </c>
      <c r="G151" s="236"/>
      <c r="H151" s="239">
        <v>202</v>
      </c>
      <c r="I151" s="240"/>
      <c r="J151" s="236"/>
      <c r="K151" s="236"/>
      <c r="L151" s="241"/>
      <c r="M151" s="242"/>
      <c r="N151" s="243"/>
      <c r="O151" s="243"/>
      <c r="P151" s="243"/>
      <c r="Q151" s="243"/>
      <c r="R151" s="243"/>
      <c r="S151" s="243"/>
      <c r="T151" s="244"/>
      <c r="U151" s="13"/>
      <c r="V151" s="13"/>
      <c r="W151" s="13"/>
      <c r="X151" s="13"/>
      <c r="Y151" s="13"/>
      <c r="Z151" s="13"/>
      <c r="AA151" s="13"/>
      <c r="AB151" s="13"/>
      <c r="AC151" s="13"/>
      <c r="AD151" s="13"/>
      <c r="AE151" s="13"/>
      <c r="AT151" s="245" t="s">
        <v>214</v>
      </c>
      <c r="AU151" s="245" t="s">
        <v>87</v>
      </c>
      <c r="AV151" s="13" t="s">
        <v>89</v>
      </c>
      <c r="AW151" s="13" t="s">
        <v>41</v>
      </c>
      <c r="AX151" s="13" t="s">
        <v>80</v>
      </c>
      <c r="AY151" s="245" t="s">
        <v>201</v>
      </c>
    </row>
    <row r="152" s="14" customFormat="1">
      <c r="A152" s="14"/>
      <c r="B152" s="246"/>
      <c r="C152" s="247"/>
      <c r="D152" s="229" t="s">
        <v>214</v>
      </c>
      <c r="E152" s="248" t="s">
        <v>39</v>
      </c>
      <c r="F152" s="249" t="s">
        <v>216</v>
      </c>
      <c r="G152" s="247"/>
      <c r="H152" s="250">
        <v>202</v>
      </c>
      <c r="I152" s="251"/>
      <c r="J152" s="247"/>
      <c r="K152" s="247"/>
      <c r="L152" s="252"/>
      <c r="M152" s="253"/>
      <c r="N152" s="254"/>
      <c r="O152" s="254"/>
      <c r="P152" s="254"/>
      <c r="Q152" s="254"/>
      <c r="R152" s="254"/>
      <c r="S152" s="254"/>
      <c r="T152" s="255"/>
      <c r="U152" s="14"/>
      <c r="V152" s="14"/>
      <c r="W152" s="14"/>
      <c r="X152" s="14"/>
      <c r="Y152" s="14"/>
      <c r="Z152" s="14"/>
      <c r="AA152" s="14"/>
      <c r="AB152" s="14"/>
      <c r="AC152" s="14"/>
      <c r="AD152" s="14"/>
      <c r="AE152" s="14"/>
      <c r="AT152" s="256" t="s">
        <v>214</v>
      </c>
      <c r="AU152" s="256" t="s">
        <v>87</v>
      </c>
      <c r="AV152" s="14" t="s">
        <v>208</v>
      </c>
      <c r="AW152" s="14" t="s">
        <v>41</v>
      </c>
      <c r="AX152" s="14" t="s">
        <v>87</v>
      </c>
      <c r="AY152" s="256" t="s">
        <v>201</v>
      </c>
    </row>
    <row r="153" s="2" customFormat="1" ht="76.35" customHeight="1">
      <c r="A153" s="40"/>
      <c r="B153" s="41"/>
      <c r="C153" s="216" t="s">
        <v>290</v>
      </c>
      <c r="D153" s="216" t="s">
        <v>204</v>
      </c>
      <c r="E153" s="217" t="s">
        <v>291</v>
      </c>
      <c r="F153" s="218" t="s">
        <v>508</v>
      </c>
      <c r="G153" s="219" t="s">
        <v>140</v>
      </c>
      <c r="H153" s="220">
        <v>0.029999999999999999</v>
      </c>
      <c r="I153" s="221"/>
      <c r="J153" s="222">
        <f>ROUND(I153*H153,2)</f>
        <v>0</v>
      </c>
      <c r="K153" s="218" t="s">
        <v>207</v>
      </c>
      <c r="L153" s="46"/>
      <c r="M153" s="223" t="s">
        <v>39</v>
      </c>
      <c r="N153" s="224" t="s">
        <v>53</v>
      </c>
      <c r="O153" s="87"/>
      <c r="P153" s="225">
        <f>O153*H153</f>
        <v>0</v>
      </c>
      <c r="Q153" s="225">
        <v>0</v>
      </c>
      <c r="R153" s="225">
        <f>Q153*H153</f>
        <v>0</v>
      </c>
      <c r="S153" s="225">
        <v>0</v>
      </c>
      <c r="T153" s="226">
        <f>S153*H153</f>
        <v>0</v>
      </c>
      <c r="U153" s="40"/>
      <c r="V153" s="40"/>
      <c r="W153" s="40"/>
      <c r="X153" s="40"/>
      <c r="Y153" s="40"/>
      <c r="Z153" s="40"/>
      <c r="AA153" s="40"/>
      <c r="AB153" s="40"/>
      <c r="AC153" s="40"/>
      <c r="AD153" s="40"/>
      <c r="AE153" s="40"/>
      <c r="AR153" s="227" t="s">
        <v>208</v>
      </c>
      <c r="AT153" s="227" t="s">
        <v>204</v>
      </c>
      <c r="AU153" s="227" t="s">
        <v>87</v>
      </c>
      <c r="AY153" s="18" t="s">
        <v>201</v>
      </c>
      <c r="BE153" s="228">
        <f>IF(N153="základní",J153,0)</f>
        <v>0</v>
      </c>
      <c r="BF153" s="228">
        <f>IF(N153="snížená",J153,0)</f>
        <v>0</v>
      </c>
      <c r="BG153" s="228">
        <f>IF(N153="zákl. přenesená",J153,0)</f>
        <v>0</v>
      </c>
      <c r="BH153" s="228">
        <f>IF(N153="sníž. přenesená",J153,0)</f>
        <v>0</v>
      </c>
      <c r="BI153" s="228">
        <f>IF(N153="nulová",J153,0)</f>
        <v>0</v>
      </c>
      <c r="BJ153" s="18" t="s">
        <v>208</v>
      </c>
      <c r="BK153" s="228">
        <f>ROUND(I153*H153,2)</f>
        <v>0</v>
      </c>
      <c r="BL153" s="18" t="s">
        <v>208</v>
      </c>
      <c r="BM153" s="227" t="s">
        <v>509</v>
      </c>
    </row>
    <row r="154" s="2" customFormat="1">
      <c r="A154" s="40"/>
      <c r="B154" s="41"/>
      <c r="C154" s="42"/>
      <c r="D154" s="229" t="s">
        <v>210</v>
      </c>
      <c r="E154" s="42"/>
      <c r="F154" s="230" t="s">
        <v>294</v>
      </c>
      <c r="G154" s="42"/>
      <c r="H154" s="42"/>
      <c r="I154" s="231"/>
      <c r="J154" s="42"/>
      <c r="K154" s="42"/>
      <c r="L154" s="46"/>
      <c r="M154" s="232"/>
      <c r="N154" s="233"/>
      <c r="O154" s="87"/>
      <c r="P154" s="87"/>
      <c r="Q154" s="87"/>
      <c r="R154" s="87"/>
      <c r="S154" s="87"/>
      <c r="T154" s="88"/>
      <c r="U154" s="40"/>
      <c r="V154" s="40"/>
      <c r="W154" s="40"/>
      <c r="X154" s="40"/>
      <c r="Y154" s="40"/>
      <c r="Z154" s="40"/>
      <c r="AA154" s="40"/>
      <c r="AB154" s="40"/>
      <c r="AC154" s="40"/>
      <c r="AD154" s="40"/>
      <c r="AE154" s="40"/>
      <c r="AT154" s="18" t="s">
        <v>210</v>
      </c>
      <c r="AU154" s="18" t="s">
        <v>87</v>
      </c>
    </row>
    <row r="155" s="2" customFormat="1">
      <c r="A155" s="40"/>
      <c r="B155" s="41"/>
      <c r="C155" s="42"/>
      <c r="D155" s="229" t="s">
        <v>212</v>
      </c>
      <c r="E155" s="42"/>
      <c r="F155" s="234" t="s">
        <v>295</v>
      </c>
      <c r="G155" s="42"/>
      <c r="H155" s="42"/>
      <c r="I155" s="231"/>
      <c r="J155" s="42"/>
      <c r="K155" s="42"/>
      <c r="L155" s="46"/>
      <c r="M155" s="232"/>
      <c r="N155" s="233"/>
      <c r="O155" s="87"/>
      <c r="P155" s="87"/>
      <c r="Q155" s="87"/>
      <c r="R155" s="87"/>
      <c r="S155" s="87"/>
      <c r="T155" s="88"/>
      <c r="U155" s="40"/>
      <c r="V155" s="40"/>
      <c r="W155" s="40"/>
      <c r="X155" s="40"/>
      <c r="Y155" s="40"/>
      <c r="Z155" s="40"/>
      <c r="AA155" s="40"/>
      <c r="AB155" s="40"/>
      <c r="AC155" s="40"/>
      <c r="AD155" s="40"/>
      <c r="AE155" s="40"/>
      <c r="AT155" s="18" t="s">
        <v>212</v>
      </c>
      <c r="AU155" s="18" t="s">
        <v>87</v>
      </c>
    </row>
    <row r="156" s="15" customFormat="1">
      <c r="A156" s="15"/>
      <c r="B156" s="257"/>
      <c r="C156" s="258"/>
      <c r="D156" s="229" t="s">
        <v>214</v>
      </c>
      <c r="E156" s="259" t="s">
        <v>39</v>
      </c>
      <c r="F156" s="260" t="s">
        <v>296</v>
      </c>
      <c r="G156" s="258"/>
      <c r="H156" s="259" t="s">
        <v>39</v>
      </c>
      <c r="I156" s="261"/>
      <c r="J156" s="258"/>
      <c r="K156" s="258"/>
      <c r="L156" s="262"/>
      <c r="M156" s="263"/>
      <c r="N156" s="264"/>
      <c r="O156" s="264"/>
      <c r="P156" s="264"/>
      <c r="Q156" s="264"/>
      <c r="R156" s="264"/>
      <c r="S156" s="264"/>
      <c r="T156" s="265"/>
      <c r="U156" s="15"/>
      <c r="V156" s="15"/>
      <c r="W156" s="15"/>
      <c r="X156" s="15"/>
      <c r="Y156" s="15"/>
      <c r="Z156" s="15"/>
      <c r="AA156" s="15"/>
      <c r="AB156" s="15"/>
      <c r="AC156" s="15"/>
      <c r="AD156" s="15"/>
      <c r="AE156" s="15"/>
      <c r="AT156" s="266" t="s">
        <v>214</v>
      </c>
      <c r="AU156" s="266" t="s">
        <v>87</v>
      </c>
      <c r="AV156" s="15" t="s">
        <v>87</v>
      </c>
      <c r="AW156" s="15" t="s">
        <v>41</v>
      </c>
      <c r="AX156" s="15" t="s">
        <v>80</v>
      </c>
      <c r="AY156" s="266" t="s">
        <v>201</v>
      </c>
    </row>
    <row r="157" s="13" customFormat="1">
      <c r="A157" s="13"/>
      <c r="B157" s="235"/>
      <c r="C157" s="236"/>
      <c r="D157" s="229" t="s">
        <v>214</v>
      </c>
      <c r="E157" s="237" t="s">
        <v>39</v>
      </c>
      <c r="F157" s="238" t="s">
        <v>510</v>
      </c>
      <c r="G157" s="236"/>
      <c r="H157" s="239">
        <v>0.029999999999999999</v>
      </c>
      <c r="I157" s="240"/>
      <c r="J157" s="236"/>
      <c r="K157" s="236"/>
      <c r="L157" s="241"/>
      <c r="M157" s="242"/>
      <c r="N157" s="243"/>
      <c r="O157" s="243"/>
      <c r="P157" s="243"/>
      <c r="Q157" s="243"/>
      <c r="R157" s="243"/>
      <c r="S157" s="243"/>
      <c r="T157" s="244"/>
      <c r="U157" s="13"/>
      <c r="V157" s="13"/>
      <c r="W157" s="13"/>
      <c r="X157" s="13"/>
      <c r="Y157" s="13"/>
      <c r="Z157" s="13"/>
      <c r="AA157" s="13"/>
      <c r="AB157" s="13"/>
      <c r="AC157" s="13"/>
      <c r="AD157" s="13"/>
      <c r="AE157" s="13"/>
      <c r="AT157" s="245" t="s">
        <v>214</v>
      </c>
      <c r="AU157" s="245" t="s">
        <v>87</v>
      </c>
      <c r="AV157" s="13" t="s">
        <v>89</v>
      </c>
      <c r="AW157" s="13" t="s">
        <v>41</v>
      </c>
      <c r="AX157" s="13" t="s">
        <v>80</v>
      </c>
      <c r="AY157" s="245" t="s">
        <v>201</v>
      </c>
    </row>
    <row r="158" s="14" customFormat="1">
      <c r="A158" s="14"/>
      <c r="B158" s="246"/>
      <c r="C158" s="247"/>
      <c r="D158" s="229" t="s">
        <v>214</v>
      </c>
      <c r="E158" s="248" t="s">
        <v>39</v>
      </c>
      <c r="F158" s="249" t="s">
        <v>216</v>
      </c>
      <c r="G158" s="247"/>
      <c r="H158" s="250">
        <v>0.029999999999999999</v>
      </c>
      <c r="I158" s="251"/>
      <c r="J158" s="247"/>
      <c r="K158" s="247"/>
      <c r="L158" s="252"/>
      <c r="M158" s="253"/>
      <c r="N158" s="254"/>
      <c r="O158" s="254"/>
      <c r="P158" s="254"/>
      <c r="Q158" s="254"/>
      <c r="R158" s="254"/>
      <c r="S158" s="254"/>
      <c r="T158" s="255"/>
      <c r="U158" s="14"/>
      <c r="V158" s="14"/>
      <c r="W158" s="14"/>
      <c r="X158" s="14"/>
      <c r="Y158" s="14"/>
      <c r="Z158" s="14"/>
      <c r="AA158" s="14"/>
      <c r="AB158" s="14"/>
      <c r="AC158" s="14"/>
      <c r="AD158" s="14"/>
      <c r="AE158" s="14"/>
      <c r="AT158" s="256" t="s">
        <v>214</v>
      </c>
      <c r="AU158" s="256" t="s">
        <v>87</v>
      </c>
      <c r="AV158" s="14" t="s">
        <v>208</v>
      </c>
      <c r="AW158" s="14" t="s">
        <v>41</v>
      </c>
      <c r="AX158" s="14" t="s">
        <v>87</v>
      </c>
      <c r="AY158" s="256" t="s">
        <v>201</v>
      </c>
    </row>
    <row r="159" s="2" customFormat="1" ht="55.5" customHeight="1">
      <c r="A159" s="40"/>
      <c r="B159" s="41"/>
      <c r="C159" s="216" t="s">
        <v>298</v>
      </c>
      <c r="D159" s="216" t="s">
        <v>204</v>
      </c>
      <c r="E159" s="217" t="s">
        <v>299</v>
      </c>
      <c r="F159" s="218" t="s">
        <v>302</v>
      </c>
      <c r="G159" s="219" t="s">
        <v>140</v>
      </c>
      <c r="H159" s="220">
        <v>0.63200000000000001</v>
      </c>
      <c r="I159" s="221"/>
      <c r="J159" s="222">
        <f>ROUND(I159*H159,2)</f>
        <v>0</v>
      </c>
      <c r="K159" s="218" t="s">
        <v>207</v>
      </c>
      <c r="L159" s="46"/>
      <c r="M159" s="223" t="s">
        <v>39</v>
      </c>
      <c r="N159" s="224" t="s">
        <v>53</v>
      </c>
      <c r="O159" s="87"/>
      <c r="P159" s="225">
        <f>O159*H159</f>
        <v>0</v>
      </c>
      <c r="Q159" s="225">
        <v>0</v>
      </c>
      <c r="R159" s="225">
        <f>Q159*H159</f>
        <v>0</v>
      </c>
      <c r="S159" s="225">
        <v>0</v>
      </c>
      <c r="T159" s="226">
        <f>S159*H159</f>
        <v>0</v>
      </c>
      <c r="U159" s="40"/>
      <c r="V159" s="40"/>
      <c r="W159" s="40"/>
      <c r="X159" s="40"/>
      <c r="Y159" s="40"/>
      <c r="Z159" s="40"/>
      <c r="AA159" s="40"/>
      <c r="AB159" s="40"/>
      <c r="AC159" s="40"/>
      <c r="AD159" s="40"/>
      <c r="AE159" s="40"/>
      <c r="AR159" s="227" t="s">
        <v>208</v>
      </c>
      <c r="AT159" s="227" t="s">
        <v>204</v>
      </c>
      <c r="AU159" s="227" t="s">
        <v>87</v>
      </c>
      <c r="AY159" s="18" t="s">
        <v>201</v>
      </c>
      <c r="BE159" s="228">
        <f>IF(N159="základní",J159,0)</f>
        <v>0</v>
      </c>
      <c r="BF159" s="228">
        <f>IF(N159="snížená",J159,0)</f>
        <v>0</v>
      </c>
      <c r="BG159" s="228">
        <f>IF(N159="zákl. přenesená",J159,0)</f>
        <v>0</v>
      </c>
      <c r="BH159" s="228">
        <f>IF(N159="sníž. přenesená",J159,0)</f>
        <v>0</v>
      </c>
      <c r="BI159" s="228">
        <f>IF(N159="nulová",J159,0)</f>
        <v>0</v>
      </c>
      <c r="BJ159" s="18" t="s">
        <v>208</v>
      </c>
      <c r="BK159" s="228">
        <f>ROUND(I159*H159,2)</f>
        <v>0</v>
      </c>
      <c r="BL159" s="18" t="s">
        <v>208</v>
      </c>
      <c r="BM159" s="227" t="s">
        <v>511</v>
      </c>
    </row>
    <row r="160" s="2" customFormat="1">
      <c r="A160" s="40"/>
      <c r="B160" s="41"/>
      <c r="C160" s="42"/>
      <c r="D160" s="229" t="s">
        <v>210</v>
      </c>
      <c r="E160" s="42"/>
      <c r="F160" s="230" t="s">
        <v>302</v>
      </c>
      <c r="G160" s="42"/>
      <c r="H160" s="42"/>
      <c r="I160" s="231"/>
      <c r="J160" s="42"/>
      <c r="K160" s="42"/>
      <c r="L160" s="46"/>
      <c r="M160" s="232"/>
      <c r="N160" s="233"/>
      <c r="O160" s="87"/>
      <c r="P160" s="87"/>
      <c r="Q160" s="87"/>
      <c r="R160" s="87"/>
      <c r="S160" s="87"/>
      <c r="T160" s="88"/>
      <c r="U160" s="40"/>
      <c r="V160" s="40"/>
      <c r="W160" s="40"/>
      <c r="X160" s="40"/>
      <c r="Y160" s="40"/>
      <c r="Z160" s="40"/>
      <c r="AA160" s="40"/>
      <c r="AB160" s="40"/>
      <c r="AC160" s="40"/>
      <c r="AD160" s="40"/>
      <c r="AE160" s="40"/>
      <c r="AT160" s="18" t="s">
        <v>210</v>
      </c>
      <c r="AU160" s="18" t="s">
        <v>87</v>
      </c>
    </row>
    <row r="161" s="2" customFormat="1">
      <c r="A161" s="40"/>
      <c r="B161" s="41"/>
      <c r="C161" s="42"/>
      <c r="D161" s="229" t="s">
        <v>212</v>
      </c>
      <c r="E161" s="42"/>
      <c r="F161" s="234" t="s">
        <v>303</v>
      </c>
      <c r="G161" s="42"/>
      <c r="H161" s="42"/>
      <c r="I161" s="231"/>
      <c r="J161" s="42"/>
      <c r="K161" s="42"/>
      <c r="L161" s="46"/>
      <c r="M161" s="232"/>
      <c r="N161" s="233"/>
      <c r="O161" s="87"/>
      <c r="P161" s="87"/>
      <c r="Q161" s="87"/>
      <c r="R161" s="87"/>
      <c r="S161" s="87"/>
      <c r="T161" s="88"/>
      <c r="U161" s="40"/>
      <c r="V161" s="40"/>
      <c r="W161" s="40"/>
      <c r="X161" s="40"/>
      <c r="Y161" s="40"/>
      <c r="Z161" s="40"/>
      <c r="AA161" s="40"/>
      <c r="AB161" s="40"/>
      <c r="AC161" s="40"/>
      <c r="AD161" s="40"/>
      <c r="AE161" s="40"/>
      <c r="AT161" s="18" t="s">
        <v>212</v>
      </c>
      <c r="AU161" s="18" t="s">
        <v>87</v>
      </c>
    </row>
    <row r="162" s="13" customFormat="1">
      <c r="A162" s="13"/>
      <c r="B162" s="235"/>
      <c r="C162" s="236"/>
      <c r="D162" s="229" t="s">
        <v>214</v>
      </c>
      <c r="E162" s="237" t="s">
        <v>39</v>
      </c>
      <c r="F162" s="238" t="s">
        <v>465</v>
      </c>
      <c r="G162" s="236"/>
      <c r="H162" s="239">
        <v>0.63200000000000001</v>
      </c>
      <c r="I162" s="240"/>
      <c r="J162" s="236"/>
      <c r="K162" s="236"/>
      <c r="L162" s="241"/>
      <c r="M162" s="242"/>
      <c r="N162" s="243"/>
      <c r="O162" s="243"/>
      <c r="P162" s="243"/>
      <c r="Q162" s="243"/>
      <c r="R162" s="243"/>
      <c r="S162" s="243"/>
      <c r="T162" s="244"/>
      <c r="U162" s="13"/>
      <c r="V162" s="13"/>
      <c r="W162" s="13"/>
      <c r="X162" s="13"/>
      <c r="Y162" s="13"/>
      <c r="Z162" s="13"/>
      <c r="AA162" s="13"/>
      <c r="AB162" s="13"/>
      <c r="AC162" s="13"/>
      <c r="AD162" s="13"/>
      <c r="AE162" s="13"/>
      <c r="AT162" s="245" t="s">
        <v>214</v>
      </c>
      <c r="AU162" s="245" t="s">
        <v>87</v>
      </c>
      <c r="AV162" s="13" t="s">
        <v>89</v>
      </c>
      <c r="AW162" s="13" t="s">
        <v>41</v>
      </c>
      <c r="AX162" s="13" t="s">
        <v>80</v>
      </c>
      <c r="AY162" s="245" t="s">
        <v>201</v>
      </c>
    </row>
    <row r="163" s="14" customFormat="1">
      <c r="A163" s="14"/>
      <c r="B163" s="246"/>
      <c r="C163" s="247"/>
      <c r="D163" s="229" t="s">
        <v>214</v>
      </c>
      <c r="E163" s="248" t="s">
        <v>39</v>
      </c>
      <c r="F163" s="249" t="s">
        <v>216</v>
      </c>
      <c r="G163" s="247"/>
      <c r="H163" s="250">
        <v>0.63200000000000001</v>
      </c>
      <c r="I163" s="251"/>
      <c r="J163" s="247"/>
      <c r="K163" s="247"/>
      <c r="L163" s="252"/>
      <c r="M163" s="253"/>
      <c r="N163" s="254"/>
      <c r="O163" s="254"/>
      <c r="P163" s="254"/>
      <c r="Q163" s="254"/>
      <c r="R163" s="254"/>
      <c r="S163" s="254"/>
      <c r="T163" s="255"/>
      <c r="U163" s="14"/>
      <c r="V163" s="14"/>
      <c r="W163" s="14"/>
      <c r="X163" s="14"/>
      <c r="Y163" s="14"/>
      <c r="Z163" s="14"/>
      <c r="AA163" s="14"/>
      <c r="AB163" s="14"/>
      <c r="AC163" s="14"/>
      <c r="AD163" s="14"/>
      <c r="AE163" s="14"/>
      <c r="AT163" s="256" t="s">
        <v>214</v>
      </c>
      <c r="AU163" s="256" t="s">
        <v>87</v>
      </c>
      <c r="AV163" s="14" t="s">
        <v>208</v>
      </c>
      <c r="AW163" s="14" t="s">
        <v>41</v>
      </c>
      <c r="AX163" s="14" t="s">
        <v>87</v>
      </c>
      <c r="AY163" s="256" t="s">
        <v>201</v>
      </c>
    </row>
    <row r="164" s="2" customFormat="1" ht="24.15" customHeight="1">
      <c r="A164" s="40"/>
      <c r="B164" s="41"/>
      <c r="C164" s="216" t="s">
        <v>8</v>
      </c>
      <c r="D164" s="216" t="s">
        <v>204</v>
      </c>
      <c r="E164" s="217" t="s">
        <v>304</v>
      </c>
      <c r="F164" s="218" t="s">
        <v>305</v>
      </c>
      <c r="G164" s="219" t="s">
        <v>270</v>
      </c>
      <c r="H164" s="220">
        <v>1264</v>
      </c>
      <c r="I164" s="221"/>
      <c r="J164" s="222">
        <f>ROUND(I164*H164,2)</f>
        <v>0</v>
      </c>
      <c r="K164" s="218" t="s">
        <v>207</v>
      </c>
      <c r="L164" s="46"/>
      <c r="M164" s="223" t="s">
        <v>39</v>
      </c>
      <c r="N164" s="224" t="s">
        <v>53</v>
      </c>
      <c r="O164" s="87"/>
      <c r="P164" s="225">
        <f>O164*H164</f>
        <v>0</v>
      </c>
      <c r="Q164" s="225">
        <v>0</v>
      </c>
      <c r="R164" s="225">
        <f>Q164*H164</f>
        <v>0</v>
      </c>
      <c r="S164" s="225">
        <v>0</v>
      </c>
      <c r="T164" s="226">
        <f>S164*H164</f>
        <v>0</v>
      </c>
      <c r="U164" s="40"/>
      <c r="V164" s="40"/>
      <c r="W164" s="40"/>
      <c r="X164" s="40"/>
      <c r="Y164" s="40"/>
      <c r="Z164" s="40"/>
      <c r="AA164" s="40"/>
      <c r="AB164" s="40"/>
      <c r="AC164" s="40"/>
      <c r="AD164" s="40"/>
      <c r="AE164" s="40"/>
      <c r="AR164" s="227" t="s">
        <v>208</v>
      </c>
      <c r="AT164" s="227" t="s">
        <v>204</v>
      </c>
      <c r="AU164" s="227" t="s">
        <v>87</v>
      </c>
      <c r="AY164" s="18" t="s">
        <v>201</v>
      </c>
      <c r="BE164" s="228">
        <f>IF(N164="základní",J164,0)</f>
        <v>0</v>
      </c>
      <c r="BF164" s="228">
        <f>IF(N164="snížená",J164,0)</f>
        <v>0</v>
      </c>
      <c r="BG164" s="228">
        <f>IF(N164="zákl. přenesená",J164,0)</f>
        <v>0</v>
      </c>
      <c r="BH164" s="228">
        <f>IF(N164="sníž. přenesená",J164,0)</f>
        <v>0</v>
      </c>
      <c r="BI164" s="228">
        <f>IF(N164="nulová",J164,0)</f>
        <v>0</v>
      </c>
      <c r="BJ164" s="18" t="s">
        <v>208</v>
      </c>
      <c r="BK164" s="228">
        <f>ROUND(I164*H164,2)</f>
        <v>0</v>
      </c>
      <c r="BL164" s="18" t="s">
        <v>208</v>
      </c>
      <c r="BM164" s="227" t="s">
        <v>512</v>
      </c>
    </row>
    <row r="165" s="2" customFormat="1">
      <c r="A165" s="40"/>
      <c r="B165" s="41"/>
      <c r="C165" s="42"/>
      <c r="D165" s="229" t="s">
        <v>210</v>
      </c>
      <c r="E165" s="42"/>
      <c r="F165" s="230" t="s">
        <v>307</v>
      </c>
      <c r="G165" s="42"/>
      <c r="H165" s="42"/>
      <c r="I165" s="231"/>
      <c r="J165" s="42"/>
      <c r="K165" s="42"/>
      <c r="L165" s="46"/>
      <c r="M165" s="232"/>
      <c r="N165" s="233"/>
      <c r="O165" s="87"/>
      <c r="P165" s="87"/>
      <c r="Q165" s="87"/>
      <c r="R165" s="87"/>
      <c r="S165" s="87"/>
      <c r="T165" s="88"/>
      <c r="U165" s="40"/>
      <c r="V165" s="40"/>
      <c r="W165" s="40"/>
      <c r="X165" s="40"/>
      <c r="Y165" s="40"/>
      <c r="Z165" s="40"/>
      <c r="AA165" s="40"/>
      <c r="AB165" s="40"/>
      <c r="AC165" s="40"/>
      <c r="AD165" s="40"/>
      <c r="AE165" s="40"/>
      <c r="AT165" s="18" t="s">
        <v>210</v>
      </c>
      <c r="AU165" s="18" t="s">
        <v>87</v>
      </c>
    </row>
    <row r="166" s="2" customFormat="1">
      <c r="A166" s="40"/>
      <c r="B166" s="41"/>
      <c r="C166" s="42"/>
      <c r="D166" s="229" t="s">
        <v>212</v>
      </c>
      <c r="E166" s="42"/>
      <c r="F166" s="234" t="s">
        <v>308</v>
      </c>
      <c r="G166" s="42"/>
      <c r="H166" s="42"/>
      <c r="I166" s="231"/>
      <c r="J166" s="42"/>
      <c r="K166" s="42"/>
      <c r="L166" s="46"/>
      <c r="M166" s="232"/>
      <c r="N166" s="233"/>
      <c r="O166" s="87"/>
      <c r="P166" s="87"/>
      <c r="Q166" s="87"/>
      <c r="R166" s="87"/>
      <c r="S166" s="87"/>
      <c r="T166" s="88"/>
      <c r="U166" s="40"/>
      <c r="V166" s="40"/>
      <c r="W166" s="40"/>
      <c r="X166" s="40"/>
      <c r="Y166" s="40"/>
      <c r="Z166" s="40"/>
      <c r="AA166" s="40"/>
      <c r="AB166" s="40"/>
      <c r="AC166" s="40"/>
      <c r="AD166" s="40"/>
      <c r="AE166" s="40"/>
      <c r="AT166" s="18" t="s">
        <v>212</v>
      </c>
      <c r="AU166" s="18" t="s">
        <v>87</v>
      </c>
    </row>
    <row r="167" s="13" customFormat="1">
      <c r="A167" s="13"/>
      <c r="B167" s="235"/>
      <c r="C167" s="236"/>
      <c r="D167" s="229" t="s">
        <v>214</v>
      </c>
      <c r="E167" s="237" t="s">
        <v>39</v>
      </c>
      <c r="F167" s="238" t="s">
        <v>505</v>
      </c>
      <c r="G167" s="236"/>
      <c r="H167" s="239">
        <v>1264</v>
      </c>
      <c r="I167" s="240"/>
      <c r="J167" s="236"/>
      <c r="K167" s="236"/>
      <c r="L167" s="241"/>
      <c r="M167" s="242"/>
      <c r="N167" s="243"/>
      <c r="O167" s="243"/>
      <c r="P167" s="243"/>
      <c r="Q167" s="243"/>
      <c r="R167" s="243"/>
      <c r="S167" s="243"/>
      <c r="T167" s="244"/>
      <c r="U167" s="13"/>
      <c r="V167" s="13"/>
      <c r="W167" s="13"/>
      <c r="X167" s="13"/>
      <c r="Y167" s="13"/>
      <c r="Z167" s="13"/>
      <c r="AA167" s="13"/>
      <c r="AB167" s="13"/>
      <c r="AC167" s="13"/>
      <c r="AD167" s="13"/>
      <c r="AE167" s="13"/>
      <c r="AT167" s="245" t="s">
        <v>214</v>
      </c>
      <c r="AU167" s="245" t="s">
        <v>87</v>
      </c>
      <c r="AV167" s="13" t="s">
        <v>89</v>
      </c>
      <c r="AW167" s="13" t="s">
        <v>41</v>
      </c>
      <c r="AX167" s="13" t="s">
        <v>80</v>
      </c>
      <c r="AY167" s="245" t="s">
        <v>201</v>
      </c>
    </row>
    <row r="168" s="14" customFormat="1">
      <c r="A168" s="14"/>
      <c r="B168" s="246"/>
      <c r="C168" s="247"/>
      <c r="D168" s="229" t="s">
        <v>214</v>
      </c>
      <c r="E168" s="248" t="s">
        <v>39</v>
      </c>
      <c r="F168" s="249" t="s">
        <v>216</v>
      </c>
      <c r="G168" s="247"/>
      <c r="H168" s="250">
        <v>1264</v>
      </c>
      <c r="I168" s="251"/>
      <c r="J168" s="247"/>
      <c r="K168" s="247"/>
      <c r="L168" s="252"/>
      <c r="M168" s="253"/>
      <c r="N168" s="254"/>
      <c r="O168" s="254"/>
      <c r="P168" s="254"/>
      <c r="Q168" s="254"/>
      <c r="R168" s="254"/>
      <c r="S168" s="254"/>
      <c r="T168" s="255"/>
      <c r="U168" s="14"/>
      <c r="V168" s="14"/>
      <c r="W168" s="14"/>
      <c r="X168" s="14"/>
      <c r="Y168" s="14"/>
      <c r="Z168" s="14"/>
      <c r="AA168" s="14"/>
      <c r="AB168" s="14"/>
      <c r="AC168" s="14"/>
      <c r="AD168" s="14"/>
      <c r="AE168" s="14"/>
      <c r="AT168" s="256" t="s">
        <v>214</v>
      </c>
      <c r="AU168" s="256" t="s">
        <v>87</v>
      </c>
      <c r="AV168" s="14" t="s">
        <v>208</v>
      </c>
      <c r="AW168" s="14" t="s">
        <v>41</v>
      </c>
      <c r="AX168" s="14" t="s">
        <v>87</v>
      </c>
      <c r="AY168" s="256" t="s">
        <v>201</v>
      </c>
    </row>
    <row r="169" s="2" customFormat="1" ht="24.15" customHeight="1">
      <c r="A169" s="40"/>
      <c r="B169" s="41"/>
      <c r="C169" s="216" t="s">
        <v>309</v>
      </c>
      <c r="D169" s="216" t="s">
        <v>204</v>
      </c>
      <c r="E169" s="217" t="s">
        <v>310</v>
      </c>
      <c r="F169" s="218" t="s">
        <v>311</v>
      </c>
      <c r="G169" s="219" t="s">
        <v>312</v>
      </c>
      <c r="H169" s="220">
        <v>8</v>
      </c>
      <c r="I169" s="221"/>
      <c r="J169" s="222">
        <f>ROUND(I169*H169,2)</f>
        <v>0</v>
      </c>
      <c r="K169" s="218" t="s">
        <v>207</v>
      </c>
      <c r="L169" s="46"/>
      <c r="M169" s="223" t="s">
        <v>39</v>
      </c>
      <c r="N169" s="224" t="s">
        <v>53</v>
      </c>
      <c r="O169" s="87"/>
      <c r="P169" s="225">
        <f>O169*H169</f>
        <v>0</v>
      </c>
      <c r="Q169" s="225">
        <v>0</v>
      </c>
      <c r="R169" s="225">
        <f>Q169*H169</f>
        <v>0</v>
      </c>
      <c r="S169" s="225">
        <v>0</v>
      </c>
      <c r="T169" s="226">
        <f>S169*H169</f>
        <v>0</v>
      </c>
      <c r="U169" s="40"/>
      <c r="V169" s="40"/>
      <c r="W169" s="40"/>
      <c r="X169" s="40"/>
      <c r="Y169" s="40"/>
      <c r="Z169" s="40"/>
      <c r="AA169" s="40"/>
      <c r="AB169" s="40"/>
      <c r="AC169" s="40"/>
      <c r="AD169" s="40"/>
      <c r="AE169" s="40"/>
      <c r="AR169" s="227" t="s">
        <v>208</v>
      </c>
      <c r="AT169" s="227" t="s">
        <v>204</v>
      </c>
      <c r="AU169" s="227" t="s">
        <v>87</v>
      </c>
      <c r="AY169" s="18" t="s">
        <v>201</v>
      </c>
      <c r="BE169" s="228">
        <f>IF(N169="základní",J169,0)</f>
        <v>0</v>
      </c>
      <c r="BF169" s="228">
        <f>IF(N169="snížená",J169,0)</f>
        <v>0</v>
      </c>
      <c r="BG169" s="228">
        <f>IF(N169="zákl. přenesená",J169,0)</f>
        <v>0</v>
      </c>
      <c r="BH169" s="228">
        <f>IF(N169="sníž. přenesená",J169,0)</f>
        <v>0</v>
      </c>
      <c r="BI169" s="228">
        <f>IF(N169="nulová",J169,0)</f>
        <v>0</v>
      </c>
      <c r="BJ169" s="18" t="s">
        <v>208</v>
      </c>
      <c r="BK169" s="228">
        <f>ROUND(I169*H169,2)</f>
        <v>0</v>
      </c>
      <c r="BL169" s="18" t="s">
        <v>208</v>
      </c>
      <c r="BM169" s="227" t="s">
        <v>513</v>
      </c>
    </row>
    <row r="170" s="2" customFormat="1">
      <c r="A170" s="40"/>
      <c r="B170" s="41"/>
      <c r="C170" s="42"/>
      <c r="D170" s="229" t="s">
        <v>210</v>
      </c>
      <c r="E170" s="42"/>
      <c r="F170" s="230" t="s">
        <v>314</v>
      </c>
      <c r="G170" s="42"/>
      <c r="H170" s="42"/>
      <c r="I170" s="231"/>
      <c r="J170" s="42"/>
      <c r="K170" s="42"/>
      <c r="L170" s="46"/>
      <c r="M170" s="232"/>
      <c r="N170" s="233"/>
      <c r="O170" s="87"/>
      <c r="P170" s="87"/>
      <c r="Q170" s="87"/>
      <c r="R170" s="87"/>
      <c r="S170" s="87"/>
      <c r="T170" s="88"/>
      <c r="U170" s="40"/>
      <c r="V170" s="40"/>
      <c r="W170" s="40"/>
      <c r="X170" s="40"/>
      <c r="Y170" s="40"/>
      <c r="Z170" s="40"/>
      <c r="AA170" s="40"/>
      <c r="AB170" s="40"/>
      <c r="AC170" s="40"/>
      <c r="AD170" s="40"/>
      <c r="AE170" s="40"/>
      <c r="AT170" s="18" t="s">
        <v>210</v>
      </c>
      <c r="AU170" s="18" t="s">
        <v>87</v>
      </c>
    </row>
    <row r="171" s="2" customFormat="1">
      <c r="A171" s="40"/>
      <c r="B171" s="41"/>
      <c r="C171" s="42"/>
      <c r="D171" s="229" t="s">
        <v>212</v>
      </c>
      <c r="E171" s="42"/>
      <c r="F171" s="234" t="s">
        <v>315</v>
      </c>
      <c r="G171" s="42"/>
      <c r="H171" s="42"/>
      <c r="I171" s="231"/>
      <c r="J171" s="42"/>
      <c r="K171" s="42"/>
      <c r="L171" s="46"/>
      <c r="M171" s="232"/>
      <c r="N171" s="233"/>
      <c r="O171" s="87"/>
      <c r="P171" s="87"/>
      <c r="Q171" s="87"/>
      <c r="R171" s="87"/>
      <c r="S171" s="87"/>
      <c r="T171" s="88"/>
      <c r="U171" s="40"/>
      <c r="V171" s="40"/>
      <c r="W171" s="40"/>
      <c r="X171" s="40"/>
      <c r="Y171" s="40"/>
      <c r="Z171" s="40"/>
      <c r="AA171" s="40"/>
      <c r="AB171" s="40"/>
      <c r="AC171" s="40"/>
      <c r="AD171" s="40"/>
      <c r="AE171" s="40"/>
      <c r="AT171" s="18" t="s">
        <v>212</v>
      </c>
      <c r="AU171" s="18" t="s">
        <v>87</v>
      </c>
    </row>
    <row r="172" s="13" customFormat="1">
      <c r="A172" s="13"/>
      <c r="B172" s="235"/>
      <c r="C172" s="236"/>
      <c r="D172" s="229" t="s">
        <v>214</v>
      </c>
      <c r="E172" s="237" t="s">
        <v>39</v>
      </c>
      <c r="F172" s="238" t="s">
        <v>316</v>
      </c>
      <c r="G172" s="236"/>
      <c r="H172" s="239">
        <v>8</v>
      </c>
      <c r="I172" s="240"/>
      <c r="J172" s="236"/>
      <c r="K172" s="236"/>
      <c r="L172" s="241"/>
      <c r="M172" s="242"/>
      <c r="N172" s="243"/>
      <c r="O172" s="243"/>
      <c r="P172" s="243"/>
      <c r="Q172" s="243"/>
      <c r="R172" s="243"/>
      <c r="S172" s="243"/>
      <c r="T172" s="244"/>
      <c r="U172" s="13"/>
      <c r="V172" s="13"/>
      <c r="W172" s="13"/>
      <c r="X172" s="13"/>
      <c r="Y172" s="13"/>
      <c r="Z172" s="13"/>
      <c r="AA172" s="13"/>
      <c r="AB172" s="13"/>
      <c r="AC172" s="13"/>
      <c r="AD172" s="13"/>
      <c r="AE172" s="13"/>
      <c r="AT172" s="245" t="s">
        <v>214</v>
      </c>
      <c r="AU172" s="245" t="s">
        <v>87</v>
      </c>
      <c r="AV172" s="13" t="s">
        <v>89</v>
      </c>
      <c r="AW172" s="13" t="s">
        <v>41</v>
      </c>
      <c r="AX172" s="13" t="s">
        <v>80</v>
      </c>
      <c r="AY172" s="245" t="s">
        <v>201</v>
      </c>
    </row>
    <row r="173" s="14" customFormat="1">
      <c r="A173" s="14"/>
      <c r="B173" s="246"/>
      <c r="C173" s="247"/>
      <c r="D173" s="229" t="s">
        <v>214</v>
      </c>
      <c r="E173" s="248" t="s">
        <v>39</v>
      </c>
      <c r="F173" s="249" t="s">
        <v>216</v>
      </c>
      <c r="G173" s="247"/>
      <c r="H173" s="250">
        <v>8</v>
      </c>
      <c r="I173" s="251"/>
      <c r="J173" s="247"/>
      <c r="K173" s="247"/>
      <c r="L173" s="252"/>
      <c r="M173" s="253"/>
      <c r="N173" s="254"/>
      <c r="O173" s="254"/>
      <c r="P173" s="254"/>
      <c r="Q173" s="254"/>
      <c r="R173" s="254"/>
      <c r="S173" s="254"/>
      <c r="T173" s="255"/>
      <c r="U173" s="14"/>
      <c r="V173" s="14"/>
      <c r="W173" s="14"/>
      <c r="X173" s="14"/>
      <c r="Y173" s="14"/>
      <c r="Z173" s="14"/>
      <c r="AA173" s="14"/>
      <c r="AB173" s="14"/>
      <c r="AC173" s="14"/>
      <c r="AD173" s="14"/>
      <c r="AE173" s="14"/>
      <c r="AT173" s="256" t="s">
        <v>214</v>
      </c>
      <c r="AU173" s="256" t="s">
        <v>87</v>
      </c>
      <c r="AV173" s="14" t="s">
        <v>208</v>
      </c>
      <c r="AW173" s="14" t="s">
        <v>41</v>
      </c>
      <c r="AX173" s="14" t="s">
        <v>87</v>
      </c>
      <c r="AY173" s="256" t="s">
        <v>201</v>
      </c>
    </row>
    <row r="174" s="2" customFormat="1" ht="24.15" customHeight="1">
      <c r="A174" s="40"/>
      <c r="B174" s="41"/>
      <c r="C174" s="216" t="s">
        <v>317</v>
      </c>
      <c r="D174" s="216" t="s">
        <v>204</v>
      </c>
      <c r="E174" s="217" t="s">
        <v>318</v>
      </c>
      <c r="F174" s="218" t="s">
        <v>319</v>
      </c>
      <c r="G174" s="219" t="s">
        <v>312</v>
      </c>
      <c r="H174" s="220">
        <v>4</v>
      </c>
      <c r="I174" s="221"/>
      <c r="J174" s="222">
        <f>ROUND(I174*H174,2)</f>
        <v>0</v>
      </c>
      <c r="K174" s="218" t="s">
        <v>207</v>
      </c>
      <c r="L174" s="46"/>
      <c r="M174" s="223" t="s">
        <v>39</v>
      </c>
      <c r="N174" s="224" t="s">
        <v>53</v>
      </c>
      <c r="O174" s="87"/>
      <c r="P174" s="225">
        <f>O174*H174</f>
        <v>0</v>
      </c>
      <c r="Q174" s="225">
        <v>0</v>
      </c>
      <c r="R174" s="225">
        <f>Q174*H174</f>
        <v>0</v>
      </c>
      <c r="S174" s="225">
        <v>0</v>
      </c>
      <c r="T174" s="226">
        <f>S174*H174</f>
        <v>0</v>
      </c>
      <c r="U174" s="40"/>
      <c r="V174" s="40"/>
      <c r="W174" s="40"/>
      <c r="X174" s="40"/>
      <c r="Y174" s="40"/>
      <c r="Z174" s="40"/>
      <c r="AA174" s="40"/>
      <c r="AB174" s="40"/>
      <c r="AC174" s="40"/>
      <c r="AD174" s="40"/>
      <c r="AE174" s="40"/>
      <c r="AR174" s="227" t="s">
        <v>208</v>
      </c>
      <c r="AT174" s="227" t="s">
        <v>204</v>
      </c>
      <c r="AU174" s="227" t="s">
        <v>87</v>
      </c>
      <c r="AY174" s="18" t="s">
        <v>201</v>
      </c>
      <c r="BE174" s="228">
        <f>IF(N174="základní",J174,0)</f>
        <v>0</v>
      </c>
      <c r="BF174" s="228">
        <f>IF(N174="snížená",J174,0)</f>
        <v>0</v>
      </c>
      <c r="BG174" s="228">
        <f>IF(N174="zákl. přenesená",J174,0)</f>
        <v>0</v>
      </c>
      <c r="BH174" s="228">
        <f>IF(N174="sníž. přenesená",J174,0)</f>
        <v>0</v>
      </c>
      <c r="BI174" s="228">
        <f>IF(N174="nulová",J174,0)</f>
        <v>0</v>
      </c>
      <c r="BJ174" s="18" t="s">
        <v>208</v>
      </c>
      <c r="BK174" s="228">
        <f>ROUND(I174*H174,2)</f>
        <v>0</v>
      </c>
      <c r="BL174" s="18" t="s">
        <v>208</v>
      </c>
      <c r="BM174" s="227" t="s">
        <v>514</v>
      </c>
    </row>
    <row r="175" s="2" customFormat="1">
      <c r="A175" s="40"/>
      <c r="B175" s="41"/>
      <c r="C175" s="42"/>
      <c r="D175" s="229" t="s">
        <v>210</v>
      </c>
      <c r="E175" s="42"/>
      <c r="F175" s="230" t="s">
        <v>515</v>
      </c>
      <c r="G175" s="42"/>
      <c r="H175" s="42"/>
      <c r="I175" s="231"/>
      <c r="J175" s="42"/>
      <c r="K175" s="42"/>
      <c r="L175" s="46"/>
      <c r="M175" s="232"/>
      <c r="N175" s="233"/>
      <c r="O175" s="87"/>
      <c r="P175" s="87"/>
      <c r="Q175" s="87"/>
      <c r="R175" s="87"/>
      <c r="S175" s="87"/>
      <c r="T175" s="88"/>
      <c r="U175" s="40"/>
      <c r="V175" s="40"/>
      <c r="W175" s="40"/>
      <c r="X175" s="40"/>
      <c r="Y175" s="40"/>
      <c r="Z175" s="40"/>
      <c r="AA175" s="40"/>
      <c r="AB175" s="40"/>
      <c r="AC175" s="40"/>
      <c r="AD175" s="40"/>
      <c r="AE175" s="40"/>
      <c r="AT175" s="18" t="s">
        <v>210</v>
      </c>
      <c r="AU175" s="18" t="s">
        <v>87</v>
      </c>
    </row>
    <row r="176" s="2" customFormat="1">
      <c r="A176" s="40"/>
      <c r="B176" s="41"/>
      <c r="C176" s="42"/>
      <c r="D176" s="229" t="s">
        <v>212</v>
      </c>
      <c r="E176" s="42"/>
      <c r="F176" s="234" t="s">
        <v>322</v>
      </c>
      <c r="G176" s="42"/>
      <c r="H176" s="42"/>
      <c r="I176" s="231"/>
      <c r="J176" s="42"/>
      <c r="K176" s="42"/>
      <c r="L176" s="46"/>
      <c r="M176" s="232"/>
      <c r="N176" s="233"/>
      <c r="O176" s="87"/>
      <c r="P176" s="87"/>
      <c r="Q176" s="87"/>
      <c r="R176" s="87"/>
      <c r="S176" s="87"/>
      <c r="T176" s="88"/>
      <c r="U176" s="40"/>
      <c r="V176" s="40"/>
      <c r="W176" s="40"/>
      <c r="X176" s="40"/>
      <c r="Y176" s="40"/>
      <c r="Z176" s="40"/>
      <c r="AA176" s="40"/>
      <c r="AB176" s="40"/>
      <c r="AC176" s="40"/>
      <c r="AD176" s="40"/>
      <c r="AE176" s="40"/>
      <c r="AT176" s="18" t="s">
        <v>212</v>
      </c>
      <c r="AU176" s="18" t="s">
        <v>87</v>
      </c>
    </row>
    <row r="177" s="13" customFormat="1">
      <c r="A177" s="13"/>
      <c r="B177" s="235"/>
      <c r="C177" s="236"/>
      <c r="D177" s="229" t="s">
        <v>214</v>
      </c>
      <c r="E177" s="237" t="s">
        <v>39</v>
      </c>
      <c r="F177" s="238" t="s">
        <v>323</v>
      </c>
      <c r="G177" s="236"/>
      <c r="H177" s="239">
        <v>4</v>
      </c>
      <c r="I177" s="240"/>
      <c r="J177" s="236"/>
      <c r="K177" s="236"/>
      <c r="L177" s="241"/>
      <c r="M177" s="242"/>
      <c r="N177" s="243"/>
      <c r="O177" s="243"/>
      <c r="P177" s="243"/>
      <c r="Q177" s="243"/>
      <c r="R177" s="243"/>
      <c r="S177" s="243"/>
      <c r="T177" s="244"/>
      <c r="U177" s="13"/>
      <c r="V177" s="13"/>
      <c r="W177" s="13"/>
      <c r="X177" s="13"/>
      <c r="Y177" s="13"/>
      <c r="Z177" s="13"/>
      <c r="AA177" s="13"/>
      <c r="AB177" s="13"/>
      <c r="AC177" s="13"/>
      <c r="AD177" s="13"/>
      <c r="AE177" s="13"/>
      <c r="AT177" s="245" t="s">
        <v>214</v>
      </c>
      <c r="AU177" s="245" t="s">
        <v>87</v>
      </c>
      <c r="AV177" s="13" t="s">
        <v>89</v>
      </c>
      <c r="AW177" s="13" t="s">
        <v>41</v>
      </c>
      <c r="AX177" s="13" t="s">
        <v>80</v>
      </c>
      <c r="AY177" s="245" t="s">
        <v>201</v>
      </c>
    </row>
    <row r="178" s="14" customFormat="1">
      <c r="A178" s="14"/>
      <c r="B178" s="246"/>
      <c r="C178" s="247"/>
      <c r="D178" s="229" t="s">
        <v>214</v>
      </c>
      <c r="E178" s="248" t="s">
        <v>39</v>
      </c>
      <c r="F178" s="249" t="s">
        <v>216</v>
      </c>
      <c r="G178" s="247"/>
      <c r="H178" s="250">
        <v>4</v>
      </c>
      <c r="I178" s="251"/>
      <c r="J178" s="247"/>
      <c r="K178" s="247"/>
      <c r="L178" s="252"/>
      <c r="M178" s="253"/>
      <c r="N178" s="254"/>
      <c r="O178" s="254"/>
      <c r="P178" s="254"/>
      <c r="Q178" s="254"/>
      <c r="R178" s="254"/>
      <c r="S178" s="254"/>
      <c r="T178" s="255"/>
      <c r="U178" s="14"/>
      <c r="V178" s="14"/>
      <c r="W178" s="14"/>
      <c r="X178" s="14"/>
      <c r="Y178" s="14"/>
      <c r="Z178" s="14"/>
      <c r="AA178" s="14"/>
      <c r="AB178" s="14"/>
      <c r="AC178" s="14"/>
      <c r="AD178" s="14"/>
      <c r="AE178" s="14"/>
      <c r="AT178" s="256" t="s">
        <v>214</v>
      </c>
      <c r="AU178" s="256" t="s">
        <v>87</v>
      </c>
      <c r="AV178" s="14" t="s">
        <v>208</v>
      </c>
      <c r="AW178" s="14" t="s">
        <v>41</v>
      </c>
      <c r="AX178" s="14" t="s">
        <v>87</v>
      </c>
      <c r="AY178" s="256" t="s">
        <v>201</v>
      </c>
    </row>
    <row r="179" s="2" customFormat="1" ht="44.25" customHeight="1">
      <c r="A179" s="40"/>
      <c r="B179" s="41"/>
      <c r="C179" s="216" t="s">
        <v>324</v>
      </c>
      <c r="D179" s="216" t="s">
        <v>204</v>
      </c>
      <c r="E179" s="217" t="s">
        <v>325</v>
      </c>
      <c r="F179" s="218" t="s">
        <v>326</v>
      </c>
      <c r="G179" s="219" t="s">
        <v>270</v>
      </c>
      <c r="H179" s="220">
        <v>1264</v>
      </c>
      <c r="I179" s="221"/>
      <c r="J179" s="222">
        <f>ROUND(I179*H179,2)</f>
        <v>0</v>
      </c>
      <c r="K179" s="218" t="s">
        <v>207</v>
      </c>
      <c r="L179" s="46"/>
      <c r="M179" s="223" t="s">
        <v>39</v>
      </c>
      <c r="N179" s="224" t="s">
        <v>53</v>
      </c>
      <c r="O179" s="87"/>
      <c r="P179" s="225">
        <f>O179*H179</f>
        <v>0</v>
      </c>
      <c r="Q179" s="225">
        <v>0</v>
      </c>
      <c r="R179" s="225">
        <f>Q179*H179</f>
        <v>0</v>
      </c>
      <c r="S179" s="225">
        <v>0</v>
      </c>
      <c r="T179" s="226">
        <f>S179*H179</f>
        <v>0</v>
      </c>
      <c r="U179" s="40"/>
      <c r="V179" s="40"/>
      <c r="W179" s="40"/>
      <c r="X179" s="40"/>
      <c r="Y179" s="40"/>
      <c r="Z179" s="40"/>
      <c r="AA179" s="40"/>
      <c r="AB179" s="40"/>
      <c r="AC179" s="40"/>
      <c r="AD179" s="40"/>
      <c r="AE179" s="40"/>
      <c r="AR179" s="227" t="s">
        <v>208</v>
      </c>
      <c r="AT179" s="227" t="s">
        <v>204</v>
      </c>
      <c r="AU179" s="227" t="s">
        <v>87</v>
      </c>
      <c r="AY179" s="18" t="s">
        <v>201</v>
      </c>
      <c r="BE179" s="228">
        <f>IF(N179="základní",J179,0)</f>
        <v>0</v>
      </c>
      <c r="BF179" s="228">
        <f>IF(N179="snížená",J179,0)</f>
        <v>0</v>
      </c>
      <c r="BG179" s="228">
        <f>IF(N179="zákl. přenesená",J179,0)</f>
        <v>0</v>
      </c>
      <c r="BH179" s="228">
        <f>IF(N179="sníž. přenesená",J179,0)</f>
        <v>0</v>
      </c>
      <c r="BI179" s="228">
        <f>IF(N179="nulová",J179,0)</f>
        <v>0</v>
      </c>
      <c r="BJ179" s="18" t="s">
        <v>208</v>
      </c>
      <c r="BK179" s="228">
        <f>ROUND(I179*H179,2)</f>
        <v>0</v>
      </c>
      <c r="BL179" s="18" t="s">
        <v>208</v>
      </c>
      <c r="BM179" s="227" t="s">
        <v>516</v>
      </c>
    </row>
    <row r="180" s="2" customFormat="1">
      <c r="A180" s="40"/>
      <c r="B180" s="41"/>
      <c r="C180" s="42"/>
      <c r="D180" s="229" t="s">
        <v>210</v>
      </c>
      <c r="E180" s="42"/>
      <c r="F180" s="230" t="s">
        <v>328</v>
      </c>
      <c r="G180" s="42"/>
      <c r="H180" s="42"/>
      <c r="I180" s="231"/>
      <c r="J180" s="42"/>
      <c r="K180" s="42"/>
      <c r="L180" s="46"/>
      <c r="M180" s="232"/>
      <c r="N180" s="233"/>
      <c r="O180" s="87"/>
      <c r="P180" s="87"/>
      <c r="Q180" s="87"/>
      <c r="R180" s="87"/>
      <c r="S180" s="87"/>
      <c r="T180" s="88"/>
      <c r="U180" s="40"/>
      <c r="V180" s="40"/>
      <c r="W180" s="40"/>
      <c r="X180" s="40"/>
      <c r="Y180" s="40"/>
      <c r="Z180" s="40"/>
      <c r="AA180" s="40"/>
      <c r="AB180" s="40"/>
      <c r="AC180" s="40"/>
      <c r="AD180" s="40"/>
      <c r="AE180" s="40"/>
      <c r="AT180" s="18" t="s">
        <v>210</v>
      </c>
      <c r="AU180" s="18" t="s">
        <v>87</v>
      </c>
    </row>
    <row r="181" s="2" customFormat="1">
      <c r="A181" s="40"/>
      <c r="B181" s="41"/>
      <c r="C181" s="42"/>
      <c r="D181" s="229" t="s">
        <v>212</v>
      </c>
      <c r="E181" s="42"/>
      <c r="F181" s="234" t="s">
        <v>329</v>
      </c>
      <c r="G181" s="42"/>
      <c r="H181" s="42"/>
      <c r="I181" s="231"/>
      <c r="J181" s="42"/>
      <c r="K181" s="42"/>
      <c r="L181" s="46"/>
      <c r="M181" s="232"/>
      <c r="N181" s="233"/>
      <c r="O181" s="87"/>
      <c r="P181" s="87"/>
      <c r="Q181" s="87"/>
      <c r="R181" s="87"/>
      <c r="S181" s="87"/>
      <c r="T181" s="88"/>
      <c r="U181" s="40"/>
      <c r="V181" s="40"/>
      <c r="W181" s="40"/>
      <c r="X181" s="40"/>
      <c r="Y181" s="40"/>
      <c r="Z181" s="40"/>
      <c r="AA181" s="40"/>
      <c r="AB181" s="40"/>
      <c r="AC181" s="40"/>
      <c r="AD181" s="40"/>
      <c r="AE181" s="40"/>
      <c r="AT181" s="18" t="s">
        <v>212</v>
      </c>
      <c r="AU181" s="18" t="s">
        <v>87</v>
      </c>
    </row>
    <row r="182" s="15" customFormat="1">
      <c r="A182" s="15"/>
      <c r="B182" s="257"/>
      <c r="C182" s="258"/>
      <c r="D182" s="229" t="s">
        <v>214</v>
      </c>
      <c r="E182" s="259" t="s">
        <v>39</v>
      </c>
      <c r="F182" s="260" t="s">
        <v>330</v>
      </c>
      <c r="G182" s="258"/>
      <c r="H182" s="259" t="s">
        <v>39</v>
      </c>
      <c r="I182" s="261"/>
      <c r="J182" s="258"/>
      <c r="K182" s="258"/>
      <c r="L182" s="262"/>
      <c r="M182" s="263"/>
      <c r="N182" s="264"/>
      <c r="O182" s="264"/>
      <c r="P182" s="264"/>
      <c r="Q182" s="264"/>
      <c r="R182" s="264"/>
      <c r="S182" s="264"/>
      <c r="T182" s="265"/>
      <c r="U182" s="15"/>
      <c r="V182" s="15"/>
      <c r="W182" s="15"/>
      <c r="X182" s="15"/>
      <c r="Y182" s="15"/>
      <c r="Z182" s="15"/>
      <c r="AA182" s="15"/>
      <c r="AB182" s="15"/>
      <c r="AC182" s="15"/>
      <c r="AD182" s="15"/>
      <c r="AE182" s="15"/>
      <c r="AT182" s="266" t="s">
        <v>214</v>
      </c>
      <c r="AU182" s="266" t="s">
        <v>87</v>
      </c>
      <c r="AV182" s="15" t="s">
        <v>87</v>
      </c>
      <c r="AW182" s="15" t="s">
        <v>41</v>
      </c>
      <c r="AX182" s="15" t="s">
        <v>80</v>
      </c>
      <c r="AY182" s="266" t="s">
        <v>201</v>
      </c>
    </row>
    <row r="183" s="13" customFormat="1">
      <c r="A183" s="13"/>
      <c r="B183" s="235"/>
      <c r="C183" s="236"/>
      <c r="D183" s="229" t="s">
        <v>214</v>
      </c>
      <c r="E183" s="237" t="s">
        <v>39</v>
      </c>
      <c r="F183" s="238" t="s">
        <v>505</v>
      </c>
      <c r="G183" s="236"/>
      <c r="H183" s="239">
        <v>1264</v>
      </c>
      <c r="I183" s="240"/>
      <c r="J183" s="236"/>
      <c r="K183" s="236"/>
      <c r="L183" s="241"/>
      <c r="M183" s="242"/>
      <c r="N183" s="243"/>
      <c r="O183" s="243"/>
      <c r="P183" s="243"/>
      <c r="Q183" s="243"/>
      <c r="R183" s="243"/>
      <c r="S183" s="243"/>
      <c r="T183" s="244"/>
      <c r="U183" s="13"/>
      <c r="V183" s="13"/>
      <c r="W183" s="13"/>
      <c r="X183" s="13"/>
      <c r="Y183" s="13"/>
      <c r="Z183" s="13"/>
      <c r="AA183" s="13"/>
      <c r="AB183" s="13"/>
      <c r="AC183" s="13"/>
      <c r="AD183" s="13"/>
      <c r="AE183" s="13"/>
      <c r="AT183" s="245" t="s">
        <v>214</v>
      </c>
      <c r="AU183" s="245" t="s">
        <v>87</v>
      </c>
      <c r="AV183" s="13" t="s">
        <v>89</v>
      </c>
      <c r="AW183" s="13" t="s">
        <v>41</v>
      </c>
      <c r="AX183" s="13" t="s">
        <v>80</v>
      </c>
      <c r="AY183" s="245" t="s">
        <v>201</v>
      </c>
    </row>
    <row r="184" s="14" customFormat="1">
      <c r="A184" s="14"/>
      <c r="B184" s="246"/>
      <c r="C184" s="247"/>
      <c r="D184" s="229" t="s">
        <v>214</v>
      </c>
      <c r="E184" s="248" t="s">
        <v>39</v>
      </c>
      <c r="F184" s="249" t="s">
        <v>216</v>
      </c>
      <c r="G184" s="247"/>
      <c r="H184" s="250">
        <v>1264</v>
      </c>
      <c r="I184" s="251"/>
      <c r="J184" s="247"/>
      <c r="K184" s="247"/>
      <c r="L184" s="252"/>
      <c r="M184" s="253"/>
      <c r="N184" s="254"/>
      <c r="O184" s="254"/>
      <c r="P184" s="254"/>
      <c r="Q184" s="254"/>
      <c r="R184" s="254"/>
      <c r="S184" s="254"/>
      <c r="T184" s="255"/>
      <c r="U184" s="14"/>
      <c r="V184" s="14"/>
      <c r="W184" s="14"/>
      <c r="X184" s="14"/>
      <c r="Y184" s="14"/>
      <c r="Z184" s="14"/>
      <c r="AA184" s="14"/>
      <c r="AB184" s="14"/>
      <c r="AC184" s="14"/>
      <c r="AD184" s="14"/>
      <c r="AE184" s="14"/>
      <c r="AT184" s="256" t="s">
        <v>214</v>
      </c>
      <c r="AU184" s="256" t="s">
        <v>87</v>
      </c>
      <c r="AV184" s="14" t="s">
        <v>208</v>
      </c>
      <c r="AW184" s="14" t="s">
        <v>41</v>
      </c>
      <c r="AX184" s="14" t="s">
        <v>87</v>
      </c>
      <c r="AY184" s="256" t="s">
        <v>201</v>
      </c>
    </row>
    <row r="185" s="2" customFormat="1" ht="24.15" customHeight="1">
      <c r="A185" s="40"/>
      <c r="B185" s="41"/>
      <c r="C185" s="216" t="s">
        <v>331</v>
      </c>
      <c r="D185" s="216" t="s">
        <v>204</v>
      </c>
      <c r="E185" s="217" t="s">
        <v>332</v>
      </c>
      <c r="F185" s="218" t="s">
        <v>333</v>
      </c>
      <c r="G185" s="219" t="s">
        <v>152</v>
      </c>
      <c r="H185" s="220">
        <v>1</v>
      </c>
      <c r="I185" s="221"/>
      <c r="J185" s="222">
        <f>ROUND(I185*H185,2)</f>
        <v>0</v>
      </c>
      <c r="K185" s="218" t="s">
        <v>207</v>
      </c>
      <c r="L185" s="46"/>
      <c r="M185" s="223" t="s">
        <v>39</v>
      </c>
      <c r="N185" s="224" t="s">
        <v>53</v>
      </c>
      <c r="O185" s="87"/>
      <c r="P185" s="225">
        <f>O185*H185</f>
        <v>0</v>
      </c>
      <c r="Q185" s="225">
        <v>0</v>
      </c>
      <c r="R185" s="225">
        <f>Q185*H185</f>
        <v>0</v>
      </c>
      <c r="S185" s="225">
        <v>0</v>
      </c>
      <c r="T185" s="226">
        <f>S185*H185</f>
        <v>0</v>
      </c>
      <c r="U185" s="40"/>
      <c r="V185" s="40"/>
      <c r="W185" s="40"/>
      <c r="X185" s="40"/>
      <c r="Y185" s="40"/>
      <c r="Z185" s="40"/>
      <c r="AA185" s="40"/>
      <c r="AB185" s="40"/>
      <c r="AC185" s="40"/>
      <c r="AD185" s="40"/>
      <c r="AE185" s="40"/>
      <c r="AR185" s="227" t="s">
        <v>208</v>
      </c>
      <c r="AT185" s="227" t="s">
        <v>204</v>
      </c>
      <c r="AU185" s="227" t="s">
        <v>87</v>
      </c>
      <c r="AY185" s="18" t="s">
        <v>201</v>
      </c>
      <c r="BE185" s="228">
        <f>IF(N185="základní",J185,0)</f>
        <v>0</v>
      </c>
      <c r="BF185" s="228">
        <f>IF(N185="snížená",J185,0)</f>
        <v>0</v>
      </c>
      <c r="BG185" s="228">
        <f>IF(N185="zákl. přenesená",J185,0)</f>
        <v>0</v>
      </c>
      <c r="BH185" s="228">
        <f>IF(N185="sníž. přenesená",J185,0)</f>
        <v>0</v>
      </c>
      <c r="BI185" s="228">
        <f>IF(N185="nulová",J185,0)</f>
        <v>0</v>
      </c>
      <c r="BJ185" s="18" t="s">
        <v>208</v>
      </c>
      <c r="BK185" s="228">
        <f>ROUND(I185*H185,2)</f>
        <v>0</v>
      </c>
      <c r="BL185" s="18" t="s">
        <v>208</v>
      </c>
      <c r="BM185" s="227" t="s">
        <v>517</v>
      </c>
    </row>
    <row r="186" s="2" customFormat="1">
      <c r="A186" s="40"/>
      <c r="B186" s="41"/>
      <c r="C186" s="42"/>
      <c r="D186" s="229" t="s">
        <v>210</v>
      </c>
      <c r="E186" s="42"/>
      <c r="F186" s="230" t="s">
        <v>335</v>
      </c>
      <c r="G186" s="42"/>
      <c r="H186" s="42"/>
      <c r="I186" s="231"/>
      <c r="J186" s="42"/>
      <c r="K186" s="42"/>
      <c r="L186" s="46"/>
      <c r="M186" s="232"/>
      <c r="N186" s="233"/>
      <c r="O186" s="87"/>
      <c r="P186" s="87"/>
      <c r="Q186" s="87"/>
      <c r="R186" s="87"/>
      <c r="S186" s="87"/>
      <c r="T186" s="88"/>
      <c r="U186" s="40"/>
      <c r="V186" s="40"/>
      <c r="W186" s="40"/>
      <c r="X186" s="40"/>
      <c r="Y186" s="40"/>
      <c r="Z186" s="40"/>
      <c r="AA186" s="40"/>
      <c r="AB186" s="40"/>
      <c r="AC186" s="40"/>
      <c r="AD186" s="40"/>
      <c r="AE186" s="40"/>
      <c r="AT186" s="18" t="s">
        <v>210</v>
      </c>
      <c r="AU186" s="18" t="s">
        <v>87</v>
      </c>
    </row>
    <row r="187" s="2" customFormat="1">
      <c r="A187" s="40"/>
      <c r="B187" s="41"/>
      <c r="C187" s="42"/>
      <c r="D187" s="229" t="s">
        <v>212</v>
      </c>
      <c r="E187" s="42"/>
      <c r="F187" s="234" t="s">
        <v>336</v>
      </c>
      <c r="G187" s="42"/>
      <c r="H187" s="42"/>
      <c r="I187" s="231"/>
      <c r="J187" s="42"/>
      <c r="K187" s="42"/>
      <c r="L187" s="46"/>
      <c r="M187" s="232"/>
      <c r="N187" s="233"/>
      <c r="O187" s="87"/>
      <c r="P187" s="87"/>
      <c r="Q187" s="87"/>
      <c r="R187" s="87"/>
      <c r="S187" s="87"/>
      <c r="T187" s="88"/>
      <c r="U187" s="40"/>
      <c r="V187" s="40"/>
      <c r="W187" s="40"/>
      <c r="X187" s="40"/>
      <c r="Y187" s="40"/>
      <c r="Z187" s="40"/>
      <c r="AA187" s="40"/>
      <c r="AB187" s="40"/>
      <c r="AC187" s="40"/>
      <c r="AD187" s="40"/>
      <c r="AE187" s="40"/>
      <c r="AT187" s="18" t="s">
        <v>212</v>
      </c>
      <c r="AU187" s="18" t="s">
        <v>87</v>
      </c>
    </row>
    <row r="188" s="2" customFormat="1">
      <c r="A188" s="40"/>
      <c r="B188" s="41"/>
      <c r="C188" s="42"/>
      <c r="D188" s="229" t="s">
        <v>337</v>
      </c>
      <c r="E188" s="42"/>
      <c r="F188" s="234" t="s">
        <v>338</v>
      </c>
      <c r="G188" s="42"/>
      <c r="H188" s="42"/>
      <c r="I188" s="231"/>
      <c r="J188" s="42"/>
      <c r="K188" s="42"/>
      <c r="L188" s="46"/>
      <c r="M188" s="232"/>
      <c r="N188" s="233"/>
      <c r="O188" s="87"/>
      <c r="P188" s="87"/>
      <c r="Q188" s="87"/>
      <c r="R188" s="87"/>
      <c r="S188" s="87"/>
      <c r="T188" s="88"/>
      <c r="U188" s="40"/>
      <c r="V188" s="40"/>
      <c r="W188" s="40"/>
      <c r="X188" s="40"/>
      <c r="Y188" s="40"/>
      <c r="Z188" s="40"/>
      <c r="AA188" s="40"/>
      <c r="AB188" s="40"/>
      <c r="AC188" s="40"/>
      <c r="AD188" s="40"/>
      <c r="AE188" s="40"/>
      <c r="AT188" s="18" t="s">
        <v>337</v>
      </c>
      <c r="AU188" s="18" t="s">
        <v>87</v>
      </c>
    </row>
    <row r="189" s="2" customFormat="1" ht="16.5" customHeight="1">
      <c r="A189" s="40"/>
      <c r="B189" s="41"/>
      <c r="C189" s="216" t="s">
        <v>339</v>
      </c>
      <c r="D189" s="216" t="s">
        <v>204</v>
      </c>
      <c r="E189" s="217" t="s">
        <v>340</v>
      </c>
      <c r="F189" s="218" t="s">
        <v>341</v>
      </c>
      <c r="G189" s="219" t="s">
        <v>159</v>
      </c>
      <c r="H189" s="220">
        <v>1</v>
      </c>
      <c r="I189" s="221"/>
      <c r="J189" s="222">
        <f>ROUND(I189*H189,2)</f>
        <v>0</v>
      </c>
      <c r="K189" s="218" t="s">
        <v>207</v>
      </c>
      <c r="L189" s="46"/>
      <c r="M189" s="223" t="s">
        <v>39</v>
      </c>
      <c r="N189" s="224" t="s">
        <v>53</v>
      </c>
      <c r="O189" s="87"/>
      <c r="P189" s="225">
        <f>O189*H189</f>
        <v>0</v>
      </c>
      <c r="Q189" s="225">
        <v>0</v>
      </c>
      <c r="R189" s="225">
        <f>Q189*H189</f>
        <v>0</v>
      </c>
      <c r="S189" s="225">
        <v>0</v>
      </c>
      <c r="T189" s="226">
        <f>S189*H189</f>
        <v>0</v>
      </c>
      <c r="U189" s="40"/>
      <c r="V189" s="40"/>
      <c r="W189" s="40"/>
      <c r="X189" s="40"/>
      <c r="Y189" s="40"/>
      <c r="Z189" s="40"/>
      <c r="AA189" s="40"/>
      <c r="AB189" s="40"/>
      <c r="AC189" s="40"/>
      <c r="AD189" s="40"/>
      <c r="AE189" s="40"/>
      <c r="AR189" s="227" t="s">
        <v>208</v>
      </c>
      <c r="AT189" s="227" t="s">
        <v>204</v>
      </c>
      <c r="AU189" s="227" t="s">
        <v>87</v>
      </c>
      <c r="AY189" s="18" t="s">
        <v>201</v>
      </c>
      <c r="BE189" s="228">
        <f>IF(N189="základní",J189,0)</f>
        <v>0</v>
      </c>
      <c r="BF189" s="228">
        <f>IF(N189="snížená",J189,0)</f>
        <v>0</v>
      </c>
      <c r="BG189" s="228">
        <f>IF(N189="zákl. přenesená",J189,0)</f>
        <v>0</v>
      </c>
      <c r="BH189" s="228">
        <f>IF(N189="sníž. přenesená",J189,0)</f>
        <v>0</v>
      </c>
      <c r="BI189" s="228">
        <f>IF(N189="nulová",J189,0)</f>
        <v>0</v>
      </c>
      <c r="BJ189" s="18" t="s">
        <v>208</v>
      </c>
      <c r="BK189" s="228">
        <f>ROUND(I189*H189,2)</f>
        <v>0</v>
      </c>
      <c r="BL189" s="18" t="s">
        <v>208</v>
      </c>
      <c r="BM189" s="227" t="s">
        <v>518</v>
      </c>
    </row>
    <row r="190" s="2" customFormat="1">
      <c r="A190" s="40"/>
      <c r="B190" s="41"/>
      <c r="C190" s="42"/>
      <c r="D190" s="229" t="s">
        <v>210</v>
      </c>
      <c r="E190" s="42"/>
      <c r="F190" s="230" t="s">
        <v>343</v>
      </c>
      <c r="G190" s="42"/>
      <c r="H190" s="42"/>
      <c r="I190" s="231"/>
      <c r="J190" s="42"/>
      <c r="K190" s="42"/>
      <c r="L190" s="46"/>
      <c r="M190" s="232"/>
      <c r="N190" s="233"/>
      <c r="O190" s="87"/>
      <c r="P190" s="87"/>
      <c r="Q190" s="87"/>
      <c r="R190" s="87"/>
      <c r="S190" s="87"/>
      <c r="T190" s="88"/>
      <c r="U190" s="40"/>
      <c r="V190" s="40"/>
      <c r="W190" s="40"/>
      <c r="X190" s="40"/>
      <c r="Y190" s="40"/>
      <c r="Z190" s="40"/>
      <c r="AA190" s="40"/>
      <c r="AB190" s="40"/>
      <c r="AC190" s="40"/>
      <c r="AD190" s="40"/>
      <c r="AE190" s="40"/>
      <c r="AT190" s="18" t="s">
        <v>210</v>
      </c>
      <c r="AU190" s="18" t="s">
        <v>87</v>
      </c>
    </row>
    <row r="191" s="2" customFormat="1">
      <c r="A191" s="40"/>
      <c r="B191" s="41"/>
      <c r="C191" s="42"/>
      <c r="D191" s="229" t="s">
        <v>212</v>
      </c>
      <c r="E191" s="42"/>
      <c r="F191" s="234" t="s">
        <v>344</v>
      </c>
      <c r="G191" s="42"/>
      <c r="H191" s="42"/>
      <c r="I191" s="231"/>
      <c r="J191" s="42"/>
      <c r="K191" s="42"/>
      <c r="L191" s="46"/>
      <c r="M191" s="232"/>
      <c r="N191" s="233"/>
      <c r="O191" s="87"/>
      <c r="P191" s="87"/>
      <c r="Q191" s="87"/>
      <c r="R191" s="87"/>
      <c r="S191" s="87"/>
      <c r="T191" s="88"/>
      <c r="U191" s="40"/>
      <c r="V191" s="40"/>
      <c r="W191" s="40"/>
      <c r="X191" s="40"/>
      <c r="Y191" s="40"/>
      <c r="Z191" s="40"/>
      <c r="AA191" s="40"/>
      <c r="AB191" s="40"/>
      <c r="AC191" s="40"/>
      <c r="AD191" s="40"/>
      <c r="AE191" s="40"/>
      <c r="AT191" s="18" t="s">
        <v>212</v>
      </c>
      <c r="AU191" s="18" t="s">
        <v>87</v>
      </c>
    </row>
    <row r="192" s="13" customFormat="1">
      <c r="A192" s="13"/>
      <c r="B192" s="235"/>
      <c r="C192" s="236"/>
      <c r="D192" s="229" t="s">
        <v>214</v>
      </c>
      <c r="E192" s="237" t="s">
        <v>39</v>
      </c>
      <c r="F192" s="238" t="s">
        <v>345</v>
      </c>
      <c r="G192" s="236"/>
      <c r="H192" s="239">
        <v>1</v>
      </c>
      <c r="I192" s="240"/>
      <c r="J192" s="236"/>
      <c r="K192" s="236"/>
      <c r="L192" s="241"/>
      <c r="M192" s="242"/>
      <c r="N192" s="243"/>
      <c r="O192" s="243"/>
      <c r="P192" s="243"/>
      <c r="Q192" s="243"/>
      <c r="R192" s="243"/>
      <c r="S192" s="243"/>
      <c r="T192" s="244"/>
      <c r="U192" s="13"/>
      <c r="V192" s="13"/>
      <c r="W192" s="13"/>
      <c r="X192" s="13"/>
      <c r="Y192" s="13"/>
      <c r="Z192" s="13"/>
      <c r="AA192" s="13"/>
      <c r="AB192" s="13"/>
      <c r="AC192" s="13"/>
      <c r="AD192" s="13"/>
      <c r="AE192" s="13"/>
      <c r="AT192" s="245" t="s">
        <v>214</v>
      </c>
      <c r="AU192" s="245" t="s">
        <v>87</v>
      </c>
      <c r="AV192" s="13" t="s">
        <v>89</v>
      </c>
      <c r="AW192" s="13" t="s">
        <v>41</v>
      </c>
      <c r="AX192" s="13" t="s">
        <v>80</v>
      </c>
      <c r="AY192" s="245" t="s">
        <v>201</v>
      </c>
    </row>
    <row r="193" s="14" customFormat="1">
      <c r="A193" s="14"/>
      <c r="B193" s="246"/>
      <c r="C193" s="247"/>
      <c r="D193" s="229" t="s">
        <v>214</v>
      </c>
      <c r="E193" s="248" t="s">
        <v>39</v>
      </c>
      <c r="F193" s="249" t="s">
        <v>216</v>
      </c>
      <c r="G193" s="247"/>
      <c r="H193" s="250">
        <v>1</v>
      </c>
      <c r="I193" s="251"/>
      <c r="J193" s="247"/>
      <c r="K193" s="247"/>
      <c r="L193" s="252"/>
      <c r="M193" s="253"/>
      <c r="N193" s="254"/>
      <c r="O193" s="254"/>
      <c r="P193" s="254"/>
      <c r="Q193" s="254"/>
      <c r="R193" s="254"/>
      <c r="S193" s="254"/>
      <c r="T193" s="255"/>
      <c r="U193" s="14"/>
      <c r="V193" s="14"/>
      <c r="W193" s="14"/>
      <c r="X193" s="14"/>
      <c r="Y193" s="14"/>
      <c r="Z193" s="14"/>
      <c r="AA193" s="14"/>
      <c r="AB193" s="14"/>
      <c r="AC193" s="14"/>
      <c r="AD193" s="14"/>
      <c r="AE193" s="14"/>
      <c r="AT193" s="256" t="s">
        <v>214</v>
      </c>
      <c r="AU193" s="256" t="s">
        <v>87</v>
      </c>
      <c r="AV193" s="14" t="s">
        <v>208</v>
      </c>
      <c r="AW193" s="14" t="s">
        <v>41</v>
      </c>
      <c r="AX193" s="14" t="s">
        <v>87</v>
      </c>
      <c r="AY193" s="256" t="s">
        <v>201</v>
      </c>
    </row>
    <row r="194" s="2" customFormat="1" ht="16.5" customHeight="1">
      <c r="A194" s="40"/>
      <c r="B194" s="41"/>
      <c r="C194" s="216" t="s">
        <v>7</v>
      </c>
      <c r="D194" s="216" t="s">
        <v>204</v>
      </c>
      <c r="E194" s="217" t="s">
        <v>346</v>
      </c>
      <c r="F194" s="218" t="s">
        <v>347</v>
      </c>
      <c r="G194" s="219" t="s">
        <v>159</v>
      </c>
      <c r="H194" s="220">
        <v>1</v>
      </c>
      <c r="I194" s="221"/>
      <c r="J194" s="222">
        <f>ROUND(I194*H194,2)</f>
        <v>0</v>
      </c>
      <c r="K194" s="218" t="s">
        <v>207</v>
      </c>
      <c r="L194" s="46"/>
      <c r="M194" s="223" t="s">
        <v>39</v>
      </c>
      <c r="N194" s="224" t="s">
        <v>53</v>
      </c>
      <c r="O194" s="87"/>
      <c r="P194" s="225">
        <f>O194*H194</f>
        <v>0</v>
      </c>
      <c r="Q194" s="225">
        <v>0</v>
      </c>
      <c r="R194" s="225">
        <f>Q194*H194</f>
        <v>0</v>
      </c>
      <c r="S194" s="225">
        <v>0</v>
      </c>
      <c r="T194" s="226">
        <f>S194*H194</f>
        <v>0</v>
      </c>
      <c r="U194" s="40"/>
      <c r="V194" s="40"/>
      <c r="W194" s="40"/>
      <c r="X194" s="40"/>
      <c r="Y194" s="40"/>
      <c r="Z194" s="40"/>
      <c r="AA194" s="40"/>
      <c r="AB194" s="40"/>
      <c r="AC194" s="40"/>
      <c r="AD194" s="40"/>
      <c r="AE194" s="40"/>
      <c r="AR194" s="227" t="s">
        <v>208</v>
      </c>
      <c r="AT194" s="227" t="s">
        <v>204</v>
      </c>
      <c r="AU194" s="227" t="s">
        <v>87</v>
      </c>
      <c r="AY194" s="18" t="s">
        <v>201</v>
      </c>
      <c r="BE194" s="228">
        <f>IF(N194="základní",J194,0)</f>
        <v>0</v>
      </c>
      <c r="BF194" s="228">
        <f>IF(N194="snížená",J194,0)</f>
        <v>0</v>
      </c>
      <c r="BG194" s="228">
        <f>IF(N194="zákl. přenesená",J194,0)</f>
        <v>0</v>
      </c>
      <c r="BH194" s="228">
        <f>IF(N194="sníž. přenesená",J194,0)</f>
        <v>0</v>
      </c>
      <c r="BI194" s="228">
        <f>IF(N194="nulová",J194,0)</f>
        <v>0</v>
      </c>
      <c r="BJ194" s="18" t="s">
        <v>208</v>
      </c>
      <c r="BK194" s="228">
        <f>ROUND(I194*H194,2)</f>
        <v>0</v>
      </c>
      <c r="BL194" s="18" t="s">
        <v>208</v>
      </c>
      <c r="BM194" s="227" t="s">
        <v>519</v>
      </c>
    </row>
    <row r="195" s="2" customFormat="1">
      <c r="A195" s="40"/>
      <c r="B195" s="41"/>
      <c r="C195" s="42"/>
      <c r="D195" s="229" t="s">
        <v>210</v>
      </c>
      <c r="E195" s="42"/>
      <c r="F195" s="230" t="s">
        <v>349</v>
      </c>
      <c r="G195" s="42"/>
      <c r="H195" s="42"/>
      <c r="I195" s="231"/>
      <c r="J195" s="42"/>
      <c r="K195" s="42"/>
      <c r="L195" s="46"/>
      <c r="M195" s="232"/>
      <c r="N195" s="233"/>
      <c r="O195" s="87"/>
      <c r="P195" s="87"/>
      <c r="Q195" s="87"/>
      <c r="R195" s="87"/>
      <c r="S195" s="87"/>
      <c r="T195" s="88"/>
      <c r="U195" s="40"/>
      <c r="V195" s="40"/>
      <c r="W195" s="40"/>
      <c r="X195" s="40"/>
      <c r="Y195" s="40"/>
      <c r="Z195" s="40"/>
      <c r="AA195" s="40"/>
      <c r="AB195" s="40"/>
      <c r="AC195" s="40"/>
      <c r="AD195" s="40"/>
      <c r="AE195" s="40"/>
      <c r="AT195" s="18" t="s">
        <v>210</v>
      </c>
      <c r="AU195" s="18" t="s">
        <v>87</v>
      </c>
    </row>
    <row r="196" s="2" customFormat="1">
      <c r="A196" s="40"/>
      <c r="B196" s="41"/>
      <c r="C196" s="42"/>
      <c r="D196" s="229" t="s">
        <v>212</v>
      </c>
      <c r="E196" s="42"/>
      <c r="F196" s="234" t="s">
        <v>344</v>
      </c>
      <c r="G196" s="42"/>
      <c r="H196" s="42"/>
      <c r="I196" s="231"/>
      <c r="J196" s="42"/>
      <c r="K196" s="42"/>
      <c r="L196" s="46"/>
      <c r="M196" s="232"/>
      <c r="N196" s="233"/>
      <c r="O196" s="87"/>
      <c r="P196" s="87"/>
      <c r="Q196" s="87"/>
      <c r="R196" s="87"/>
      <c r="S196" s="87"/>
      <c r="T196" s="88"/>
      <c r="U196" s="40"/>
      <c r="V196" s="40"/>
      <c r="W196" s="40"/>
      <c r="X196" s="40"/>
      <c r="Y196" s="40"/>
      <c r="Z196" s="40"/>
      <c r="AA196" s="40"/>
      <c r="AB196" s="40"/>
      <c r="AC196" s="40"/>
      <c r="AD196" s="40"/>
      <c r="AE196" s="40"/>
      <c r="AT196" s="18" t="s">
        <v>212</v>
      </c>
      <c r="AU196" s="18" t="s">
        <v>87</v>
      </c>
    </row>
    <row r="197" s="13" customFormat="1">
      <c r="A197" s="13"/>
      <c r="B197" s="235"/>
      <c r="C197" s="236"/>
      <c r="D197" s="229" t="s">
        <v>214</v>
      </c>
      <c r="E197" s="237" t="s">
        <v>39</v>
      </c>
      <c r="F197" s="238" t="s">
        <v>350</v>
      </c>
      <c r="G197" s="236"/>
      <c r="H197" s="239">
        <v>1</v>
      </c>
      <c r="I197" s="240"/>
      <c r="J197" s="236"/>
      <c r="K197" s="236"/>
      <c r="L197" s="241"/>
      <c r="M197" s="242"/>
      <c r="N197" s="243"/>
      <c r="O197" s="243"/>
      <c r="P197" s="243"/>
      <c r="Q197" s="243"/>
      <c r="R197" s="243"/>
      <c r="S197" s="243"/>
      <c r="T197" s="244"/>
      <c r="U197" s="13"/>
      <c r="V197" s="13"/>
      <c r="W197" s="13"/>
      <c r="X197" s="13"/>
      <c r="Y197" s="13"/>
      <c r="Z197" s="13"/>
      <c r="AA197" s="13"/>
      <c r="AB197" s="13"/>
      <c r="AC197" s="13"/>
      <c r="AD197" s="13"/>
      <c r="AE197" s="13"/>
      <c r="AT197" s="245" t="s">
        <v>214</v>
      </c>
      <c r="AU197" s="245" t="s">
        <v>87</v>
      </c>
      <c r="AV197" s="13" t="s">
        <v>89</v>
      </c>
      <c r="AW197" s="13" t="s">
        <v>41</v>
      </c>
      <c r="AX197" s="13" t="s">
        <v>80</v>
      </c>
      <c r="AY197" s="245" t="s">
        <v>201</v>
      </c>
    </row>
    <row r="198" s="14" customFormat="1">
      <c r="A198" s="14"/>
      <c r="B198" s="246"/>
      <c r="C198" s="247"/>
      <c r="D198" s="229" t="s">
        <v>214</v>
      </c>
      <c r="E198" s="248" t="s">
        <v>39</v>
      </c>
      <c r="F198" s="249" t="s">
        <v>216</v>
      </c>
      <c r="G198" s="247"/>
      <c r="H198" s="250">
        <v>1</v>
      </c>
      <c r="I198" s="251"/>
      <c r="J198" s="247"/>
      <c r="K198" s="247"/>
      <c r="L198" s="252"/>
      <c r="M198" s="253"/>
      <c r="N198" s="254"/>
      <c r="O198" s="254"/>
      <c r="P198" s="254"/>
      <c r="Q198" s="254"/>
      <c r="R198" s="254"/>
      <c r="S198" s="254"/>
      <c r="T198" s="255"/>
      <c r="U198" s="14"/>
      <c r="V198" s="14"/>
      <c r="W198" s="14"/>
      <c r="X198" s="14"/>
      <c r="Y198" s="14"/>
      <c r="Z198" s="14"/>
      <c r="AA198" s="14"/>
      <c r="AB198" s="14"/>
      <c r="AC198" s="14"/>
      <c r="AD198" s="14"/>
      <c r="AE198" s="14"/>
      <c r="AT198" s="256" t="s">
        <v>214</v>
      </c>
      <c r="AU198" s="256" t="s">
        <v>87</v>
      </c>
      <c r="AV198" s="14" t="s">
        <v>208</v>
      </c>
      <c r="AW198" s="14" t="s">
        <v>41</v>
      </c>
      <c r="AX198" s="14" t="s">
        <v>87</v>
      </c>
      <c r="AY198" s="256" t="s">
        <v>201</v>
      </c>
    </row>
    <row r="199" s="12" customFormat="1" ht="25.92" customHeight="1">
      <c r="A199" s="12"/>
      <c r="B199" s="200"/>
      <c r="C199" s="201"/>
      <c r="D199" s="202" t="s">
        <v>79</v>
      </c>
      <c r="E199" s="203" t="s">
        <v>351</v>
      </c>
      <c r="F199" s="203" t="s">
        <v>352</v>
      </c>
      <c r="G199" s="201"/>
      <c r="H199" s="201"/>
      <c r="I199" s="204"/>
      <c r="J199" s="205">
        <f>BK199</f>
        <v>0</v>
      </c>
      <c r="K199" s="201"/>
      <c r="L199" s="206"/>
      <c r="M199" s="207"/>
      <c r="N199" s="208"/>
      <c r="O199" s="208"/>
      <c r="P199" s="209">
        <f>SUM(P200:P303)</f>
        <v>0</v>
      </c>
      <c r="Q199" s="208"/>
      <c r="R199" s="209">
        <f>SUM(R200:R303)</f>
        <v>2264.6914799999995</v>
      </c>
      <c r="S199" s="208"/>
      <c r="T199" s="210">
        <f>SUM(T200:T303)</f>
        <v>0</v>
      </c>
      <c r="U199" s="12"/>
      <c r="V199" s="12"/>
      <c r="W199" s="12"/>
      <c r="X199" s="12"/>
      <c r="Y199" s="12"/>
      <c r="Z199" s="12"/>
      <c r="AA199" s="12"/>
      <c r="AB199" s="12"/>
      <c r="AC199" s="12"/>
      <c r="AD199" s="12"/>
      <c r="AE199" s="12"/>
      <c r="AR199" s="211" t="s">
        <v>208</v>
      </c>
      <c r="AT199" s="212" t="s">
        <v>79</v>
      </c>
      <c r="AU199" s="212" t="s">
        <v>80</v>
      </c>
      <c r="AY199" s="211" t="s">
        <v>201</v>
      </c>
      <c r="BK199" s="213">
        <f>SUM(BK200:BK303)</f>
        <v>0</v>
      </c>
    </row>
    <row r="200" s="2" customFormat="1" ht="62.7" customHeight="1">
      <c r="A200" s="40"/>
      <c r="B200" s="41"/>
      <c r="C200" s="216" t="s">
        <v>353</v>
      </c>
      <c r="D200" s="216" t="s">
        <v>204</v>
      </c>
      <c r="E200" s="217" t="s">
        <v>354</v>
      </c>
      <c r="F200" s="218" t="s">
        <v>355</v>
      </c>
      <c r="G200" s="219" t="s">
        <v>168</v>
      </c>
      <c r="H200" s="220">
        <v>1</v>
      </c>
      <c r="I200" s="221"/>
      <c r="J200" s="222">
        <f>ROUND(I200*H200,2)</f>
        <v>0</v>
      </c>
      <c r="K200" s="218" t="s">
        <v>207</v>
      </c>
      <c r="L200" s="46"/>
      <c r="M200" s="223" t="s">
        <v>39</v>
      </c>
      <c r="N200" s="224" t="s">
        <v>53</v>
      </c>
      <c r="O200" s="87"/>
      <c r="P200" s="225">
        <f>O200*H200</f>
        <v>0</v>
      </c>
      <c r="Q200" s="225">
        <v>0</v>
      </c>
      <c r="R200" s="225">
        <f>Q200*H200</f>
        <v>0</v>
      </c>
      <c r="S200" s="225">
        <v>0</v>
      </c>
      <c r="T200" s="226">
        <f>S200*H200</f>
        <v>0</v>
      </c>
      <c r="U200" s="40"/>
      <c r="V200" s="40"/>
      <c r="W200" s="40"/>
      <c r="X200" s="40"/>
      <c r="Y200" s="40"/>
      <c r="Z200" s="40"/>
      <c r="AA200" s="40"/>
      <c r="AB200" s="40"/>
      <c r="AC200" s="40"/>
      <c r="AD200" s="40"/>
      <c r="AE200" s="40"/>
      <c r="AR200" s="227" t="s">
        <v>356</v>
      </c>
      <c r="AT200" s="227" t="s">
        <v>204</v>
      </c>
      <c r="AU200" s="227" t="s">
        <v>87</v>
      </c>
      <c r="AY200" s="18" t="s">
        <v>201</v>
      </c>
      <c r="BE200" s="228">
        <f>IF(N200="základní",J200,0)</f>
        <v>0</v>
      </c>
      <c r="BF200" s="228">
        <f>IF(N200="snížená",J200,0)</f>
        <v>0</v>
      </c>
      <c r="BG200" s="228">
        <f>IF(N200="zákl. přenesená",J200,0)</f>
        <v>0</v>
      </c>
      <c r="BH200" s="228">
        <f>IF(N200="sníž. přenesená",J200,0)</f>
        <v>0</v>
      </c>
      <c r="BI200" s="228">
        <f>IF(N200="nulová",J200,0)</f>
        <v>0</v>
      </c>
      <c r="BJ200" s="18" t="s">
        <v>208</v>
      </c>
      <c r="BK200" s="228">
        <f>ROUND(I200*H200,2)</f>
        <v>0</v>
      </c>
      <c r="BL200" s="18" t="s">
        <v>356</v>
      </c>
      <c r="BM200" s="227" t="s">
        <v>520</v>
      </c>
    </row>
    <row r="201" s="2" customFormat="1">
      <c r="A201" s="40"/>
      <c r="B201" s="41"/>
      <c r="C201" s="42"/>
      <c r="D201" s="229" t="s">
        <v>210</v>
      </c>
      <c r="E201" s="42"/>
      <c r="F201" s="230" t="s">
        <v>358</v>
      </c>
      <c r="G201" s="42"/>
      <c r="H201" s="42"/>
      <c r="I201" s="231"/>
      <c r="J201" s="42"/>
      <c r="K201" s="42"/>
      <c r="L201" s="46"/>
      <c r="M201" s="232"/>
      <c r="N201" s="233"/>
      <c r="O201" s="87"/>
      <c r="P201" s="87"/>
      <c r="Q201" s="87"/>
      <c r="R201" s="87"/>
      <c r="S201" s="87"/>
      <c r="T201" s="88"/>
      <c r="U201" s="40"/>
      <c r="V201" s="40"/>
      <c r="W201" s="40"/>
      <c r="X201" s="40"/>
      <c r="Y201" s="40"/>
      <c r="Z201" s="40"/>
      <c r="AA201" s="40"/>
      <c r="AB201" s="40"/>
      <c r="AC201" s="40"/>
      <c r="AD201" s="40"/>
      <c r="AE201" s="40"/>
      <c r="AT201" s="18" t="s">
        <v>210</v>
      </c>
      <c r="AU201" s="18" t="s">
        <v>87</v>
      </c>
    </row>
    <row r="202" s="2" customFormat="1">
      <c r="A202" s="40"/>
      <c r="B202" s="41"/>
      <c r="C202" s="42"/>
      <c r="D202" s="229" t="s">
        <v>212</v>
      </c>
      <c r="E202" s="42"/>
      <c r="F202" s="234" t="s">
        <v>359</v>
      </c>
      <c r="G202" s="42"/>
      <c r="H202" s="42"/>
      <c r="I202" s="231"/>
      <c r="J202" s="42"/>
      <c r="K202" s="42"/>
      <c r="L202" s="46"/>
      <c r="M202" s="232"/>
      <c r="N202" s="233"/>
      <c r="O202" s="87"/>
      <c r="P202" s="87"/>
      <c r="Q202" s="87"/>
      <c r="R202" s="87"/>
      <c r="S202" s="87"/>
      <c r="T202" s="88"/>
      <c r="U202" s="40"/>
      <c r="V202" s="40"/>
      <c r="W202" s="40"/>
      <c r="X202" s="40"/>
      <c r="Y202" s="40"/>
      <c r="Z202" s="40"/>
      <c r="AA202" s="40"/>
      <c r="AB202" s="40"/>
      <c r="AC202" s="40"/>
      <c r="AD202" s="40"/>
      <c r="AE202" s="40"/>
      <c r="AT202" s="18" t="s">
        <v>212</v>
      </c>
      <c r="AU202" s="18" t="s">
        <v>87</v>
      </c>
    </row>
    <row r="203" s="2" customFormat="1">
      <c r="A203" s="40"/>
      <c r="B203" s="41"/>
      <c r="C203" s="42"/>
      <c r="D203" s="229" t="s">
        <v>337</v>
      </c>
      <c r="E203" s="42"/>
      <c r="F203" s="234" t="s">
        <v>360</v>
      </c>
      <c r="G203" s="42"/>
      <c r="H203" s="42"/>
      <c r="I203" s="231"/>
      <c r="J203" s="42"/>
      <c r="K203" s="42"/>
      <c r="L203" s="46"/>
      <c r="M203" s="232"/>
      <c r="N203" s="233"/>
      <c r="O203" s="87"/>
      <c r="P203" s="87"/>
      <c r="Q203" s="87"/>
      <c r="R203" s="87"/>
      <c r="S203" s="87"/>
      <c r="T203" s="88"/>
      <c r="U203" s="40"/>
      <c r="V203" s="40"/>
      <c r="W203" s="40"/>
      <c r="X203" s="40"/>
      <c r="Y203" s="40"/>
      <c r="Z203" s="40"/>
      <c r="AA203" s="40"/>
      <c r="AB203" s="40"/>
      <c r="AC203" s="40"/>
      <c r="AD203" s="40"/>
      <c r="AE203" s="40"/>
      <c r="AT203" s="18" t="s">
        <v>337</v>
      </c>
      <c r="AU203" s="18" t="s">
        <v>87</v>
      </c>
    </row>
    <row r="204" s="2" customFormat="1" ht="55.5" customHeight="1">
      <c r="A204" s="40"/>
      <c r="B204" s="41"/>
      <c r="C204" s="216" t="s">
        <v>361</v>
      </c>
      <c r="D204" s="216" t="s">
        <v>204</v>
      </c>
      <c r="E204" s="217" t="s">
        <v>362</v>
      </c>
      <c r="F204" s="218" t="s">
        <v>363</v>
      </c>
      <c r="G204" s="219" t="s">
        <v>159</v>
      </c>
      <c r="H204" s="220">
        <v>4712.4610000000002</v>
      </c>
      <c r="I204" s="221"/>
      <c r="J204" s="222">
        <f>ROUND(I204*H204,2)</f>
        <v>0</v>
      </c>
      <c r="K204" s="218" t="s">
        <v>207</v>
      </c>
      <c r="L204" s="46"/>
      <c r="M204" s="223" t="s">
        <v>39</v>
      </c>
      <c r="N204" s="224" t="s">
        <v>53</v>
      </c>
      <c r="O204" s="87"/>
      <c r="P204" s="225">
        <f>O204*H204</f>
        <v>0</v>
      </c>
      <c r="Q204" s="225">
        <v>0</v>
      </c>
      <c r="R204" s="225">
        <f>Q204*H204</f>
        <v>0</v>
      </c>
      <c r="S204" s="225">
        <v>0</v>
      </c>
      <c r="T204" s="226">
        <f>S204*H204</f>
        <v>0</v>
      </c>
      <c r="U204" s="40"/>
      <c r="V204" s="40"/>
      <c r="W204" s="40"/>
      <c r="X204" s="40"/>
      <c r="Y204" s="40"/>
      <c r="Z204" s="40"/>
      <c r="AA204" s="40"/>
      <c r="AB204" s="40"/>
      <c r="AC204" s="40"/>
      <c r="AD204" s="40"/>
      <c r="AE204" s="40"/>
      <c r="AR204" s="227" t="s">
        <v>356</v>
      </c>
      <c r="AT204" s="227" t="s">
        <v>204</v>
      </c>
      <c r="AU204" s="227" t="s">
        <v>87</v>
      </c>
      <c r="AY204" s="18" t="s">
        <v>201</v>
      </c>
      <c r="BE204" s="228">
        <f>IF(N204="základní",J204,0)</f>
        <v>0</v>
      </c>
      <c r="BF204" s="228">
        <f>IF(N204="snížená",J204,0)</f>
        <v>0</v>
      </c>
      <c r="BG204" s="228">
        <f>IF(N204="zákl. přenesená",J204,0)</f>
        <v>0</v>
      </c>
      <c r="BH204" s="228">
        <f>IF(N204="sníž. přenesená",J204,0)</f>
        <v>0</v>
      </c>
      <c r="BI204" s="228">
        <f>IF(N204="nulová",J204,0)</f>
        <v>0</v>
      </c>
      <c r="BJ204" s="18" t="s">
        <v>208</v>
      </c>
      <c r="BK204" s="228">
        <f>ROUND(I204*H204,2)</f>
        <v>0</v>
      </c>
      <c r="BL204" s="18" t="s">
        <v>356</v>
      </c>
      <c r="BM204" s="227" t="s">
        <v>521</v>
      </c>
    </row>
    <row r="205" s="2" customFormat="1">
      <c r="A205" s="40"/>
      <c r="B205" s="41"/>
      <c r="C205" s="42"/>
      <c r="D205" s="229" t="s">
        <v>210</v>
      </c>
      <c r="E205" s="42"/>
      <c r="F205" s="230" t="s">
        <v>365</v>
      </c>
      <c r="G205" s="42"/>
      <c r="H205" s="42"/>
      <c r="I205" s="231"/>
      <c r="J205" s="42"/>
      <c r="K205" s="42"/>
      <c r="L205" s="46"/>
      <c r="M205" s="232"/>
      <c r="N205" s="233"/>
      <c r="O205" s="87"/>
      <c r="P205" s="87"/>
      <c r="Q205" s="87"/>
      <c r="R205" s="87"/>
      <c r="S205" s="87"/>
      <c r="T205" s="88"/>
      <c r="U205" s="40"/>
      <c r="V205" s="40"/>
      <c r="W205" s="40"/>
      <c r="X205" s="40"/>
      <c r="Y205" s="40"/>
      <c r="Z205" s="40"/>
      <c r="AA205" s="40"/>
      <c r="AB205" s="40"/>
      <c r="AC205" s="40"/>
      <c r="AD205" s="40"/>
      <c r="AE205" s="40"/>
      <c r="AT205" s="18" t="s">
        <v>210</v>
      </c>
      <c r="AU205" s="18" t="s">
        <v>87</v>
      </c>
    </row>
    <row r="206" s="2" customFormat="1">
      <c r="A206" s="40"/>
      <c r="B206" s="41"/>
      <c r="C206" s="42"/>
      <c r="D206" s="229" t="s">
        <v>212</v>
      </c>
      <c r="E206" s="42"/>
      <c r="F206" s="234" t="s">
        <v>359</v>
      </c>
      <c r="G206" s="42"/>
      <c r="H206" s="42"/>
      <c r="I206" s="231"/>
      <c r="J206" s="42"/>
      <c r="K206" s="42"/>
      <c r="L206" s="46"/>
      <c r="M206" s="232"/>
      <c r="N206" s="233"/>
      <c r="O206" s="87"/>
      <c r="P206" s="87"/>
      <c r="Q206" s="87"/>
      <c r="R206" s="87"/>
      <c r="S206" s="87"/>
      <c r="T206" s="88"/>
      <c r="U206" s="40"/>
      <c r="V206" s="40"/>
      <c r="W206" s="40"/>
      <c r="X206" s="40"/>
      <c r="Y206" s="40"/>
      <c r="Z206" s="40"/>
      <c r="AA206" s="40"/>
      <c r="AB206" s="40"/>
      <c r="AC206" s="40"/>
      <c r="AD206" s="40"/>
      <c r="AE206" s="40"/>
      <c r="AT206" s="18" t="s">
        <v>212</v>
      </c>
      <c r="AU206" s="18" t="s">
        <v>87</v>
      </c>
    </row>
    <row r="207" s="15" customFormat="1">
      <c r="A207" s="15"/>
      <c r="B207" s="257"/>
      <c r="C207" s="258"/>
      <c r="D207" s="229" t="s">
        <v>214</v>
      </c>
      <c r="E207" s="259" t="s">
        <v>39</v>
      </c>
      <c r="F207" s="260" t="s">
        <v>366</v>
      </c>
      <c r="G207" s="258"/>
      <c r="H207" s="259" t="s">
        <v>39</v>
      </c>
      <c r="I207" s="261"/>
      <c r="J207" s="258"/>
      <c r="K207" s="258"/>
      <c r="L207" s="262"/>
      <c r="M207" s="263"/>
      <c r="N207" s="264"/>
      <c r="O207" s="264"/>
      <c r="P207" s="264"/>
      <c r="Q207" s="264"/>
      <c r="R207" s="264"/>
      <c r="S207" s="264"/>
      <c r="T207" s="265"/>
      <c r="U207" s="15"/>
      <c r="V207" s="15"/>
      <c r="W207" s="15"/>
      <c r="X207" s="15"/>
      <c r="Y207" s="15"/>
      <c r="Z207" s="15"/>
      <c r="AA207" s="15"/>
      <c r="AB207" s="15"/>
      <c r="AC207" s="15"/>
      <c r="AD207" s="15"/>
      <c r="AE207" s="15"/>
      <c r="AT207" s="266" t="s">
        <v>214</v>
      </c>
      <c r="AU207" s="266" t="s">
        <v>87</v>
      </c>
      <c r="AV207" s="15" t="s">
        <v>87</v>
      </c>
      <c r="AW207" s="15" t="s">
        <v>41</v>
      </c>
      <c r="AX207" s="15" t="s">
        <v>80</v>
      </c>
      <c r="AY207" s="266" t="s">
        <v>201</v>
      </c>
    </row>
    <row r="208" s="15" customFormat="1">
      <c r="A208" s="15"/>
      <c r="B208" s="257"/>
      <c r="C208" s="258"/>
      <c r="D208" s="229" t="s">
        <v>214</v>
      </c>
      <c r="E208" s="259" t="s">
        <v>39</v>
      </c>
      <c r="F208" s="260" t="s">
        <v>367</v>
      </c>
      <c r="G208" s="258"/>
      <c r="H208" s="259" t="s">
        <v>39</v>
      </c>
      <c r="I208" s="261"/>
      <c r="J208" s="258"/>
      <c r="K208" s="258"/>
      <c r="L208" s="262"/>
      <c r="M208" s="263"/>
      <c r="N208" s="264"/>
      <c r="O208" s="264"/>
      <c r="P208" s="264"/>
      <c r="Q208" s="264"/>
      <c r="R208" s="264"/>
      <c r="S208" s="264"/>
      <c r="T208" s="265"/>
      <c r="U208" s="15"/>
      <c r="V208" s="15"/>
      <c r="W208" s="15"/>
      <c r="X208" s="15"/>
      <c r="Y208" s="15"/>
      <c r="Z208" s="15"/>
      <c r="AA208" s="15"/>
      <c r="AB208" s="15"/>
      <c r="AC208" s="15"/>
      <c r="AD208" s="15"/>
      <c r="AE208" s="15"/>
      <c r="AT208" s="266" t="s">
        <v>214</v>
      </c>
      <c r="AU208" s="266" t="s">
        <v>87</v>
      </c>
      <c r="AV208" s="15" t="s">
        <v>87</v>
      </c>
      <c r="AW208" s="15" t="s">
        <v>41</v>
      </c>
      <c r="AX208" s="15" t="s">
        <v>80</v>
      </c>
      <c r="AY208" s="266" t="s">
        <v>201</v>
      </c>
    </row>
    <row r="209" s="15" customFormat="1">
      <c r="A209" s="15"/>
      <c r="B209" s="257"/>
      <c r="C209" s="258"/>
      <c r="D209" s="229" t="s">
        <v>214</v>
      </c>
      <c r="E209" s="259" t="s">
        <v>39</v>
      </c>
      <c r="F209" s="260" t="s">
        <v>368</v>
      </c>
      <c r="G209" s="258"/>
      <c r="H209" s="259" t="s">
        <v>39</v>
      </c>
      <c r="I209" s="261"/>
      <c r="J209" s="258"/>
      <c r="K209" s="258"/>
      <c r="L209" s="262"/>
      <c r="M209" s="263"/>
      <c r="N209" s="264"/>
      <c r="O209" s="264"/>
      <c r="P209" s="264"/>
      <c r="Q209" s="264"/>
      <c r="R209" s="264"/>
      <c r="S209" s="264"/>
      <c r="T209" s="265"/>
      <c r="U209" s="15"/>
      <c r="V209" s="15"/>
      <c r="W209" s="15"/>
      <c r="X209" s="15"/>
      <c r="Y209" s="15"/>
      <c r="Z209" s="15"/>
      <c r="AA209" s="15"/>
      <c r="AB209" s="15"/>
      <c r="AC209" s="15"/>
      <c r="AD209" s="15"/>
      <c r="AE209" s="15"/>
      <c r="AT209" s="266" t="s">
        <v>214</v>
      </c>
      <c r="AU209" s="266" t="s">
        <v>87</v>
      </c>
      <c r="AV209" s="15" t="s">
        <v>87</v>
      </c>
      <c r="AW209" s="15" t="s">
        <v>41</v>
      </c>
      <c r="AX209" s="15" t="s">
        <v>80</v>
      </c>
      <c r="AY209" s="266" t="s">
        <v>201</v>
      </c>
    </row>
    <row r="210" s="15" customFormat="1">
      <c r="A210" s="15"/>
      <c r="B210" s="257"/>
      <c r="C210" s="258"/>
      <c r="D210" s="229" t="s">
        <v>214</v>
      </c>
      <c r="E210" s="259" t="s">
        <v>39</v>
      </c>
      <c r="F210" s="260" t="s">
        <v>369</v>
      </c>
      <c r="G210" s="258"/>
      <c r="H210" s="259" t="s">
        <v>39</v>
      </c>
      <c r="I210" s="261"/>
      <c r="J210" s="258"/>
      <c r="K210" s="258"/>
      <c r="L210" s="262"/>
      <c r="M210" s="263"/>
      <c r="N210" s="264"/>
      <c r="O210" s="264"/>
      <c r="P210" s="264"/>
      <c r="Q210" s="264"/>
      <c r="R210" s="264"/>
      <c r="S210" s="264"/>
      <c r="T210" s="265"/>
      <c r="U210" s="15"/>
      <c r="V210" s="15"/>
      <c r="W210" s="15"/>
      <c r="X210" s="15"/>
      <c r="Y210" s="15"/>
      <c r="Z210" s="15"/>
      <c r="AA210" s="15"/>
      <c r="AB210" s="15"/>
      <c r="AC210" s="15"/>
      <c r="AD210" s="15"/>
      <c r="AE210" s="15"/>
      <c r="AT210" s="266" t="s">
        <v>214</v>
      </c>
      <c r="AU210" s="266" t="s">
        <v>87</v>
      </c>
      <c r="AV210" s="15" t="s">
        <v>87</v>
      </c>
      <c r="AW210" s="15" t="s">
        <v>41</v>
      </c>
      <c r="AX210" s="15" t="s">
        <v>80</v>
      </c>
      <c r="AY210" s="266" t="s">
        <v>201</v>
      </c>
    </row>
    <row r="211" s="13" customFormat="1">
      <c r="A211" s="13"/>
      <c r="B211" s="235"/>
      <c r="C211" s="236"/>
      <c r="D211" s="229" t="s">
        <v>214</v>
      </c>
      <c r="E211" s="237" t="s">
        <v>39</v>
      </c>
      <c r="F211" s="238" t="s">
        <v>522</v>
      </c>
      <c r="G211" s="236"/>
      <c r="H211" s="239">
        <v>4234.8289999999997</v>
      </c>
      <c r="I211" s="240"/>
      <c r="J211" s="236"/>
      <c r="K211" s="236"/>
      <c r="L211" s="241"/>
      <c r="M211" s="242"/>
      <c r="N211" s="243"/>
      <c r="O211" s="243"/>
      <c r="P211" s="243"/>
      <c r="Q211" s="243"/>
      <c r="R211" s="243"/>
      <c r="S211" s="243"/>
      <c r="T211" s="244"/>
      <c r="U211" s="13"/>
      <c r="V211" s="13"/>
      <c r="W211" s="13"/>
      <c r="X211" s="13"/>
      <c r="Y211" s="13"/>
      <c r="Z211" s="13"/>
      <c r="AA211" s="13"/>
      <c r="AB211" s="13"/>
      <c r="AC211" s="13"/>
      <c r="AD211" s="13"/>
      <c r="AE211" s="13"/>
      <c r="AT211" s="245" t="s">
        <v>214</v>
      </c>
      <c r="AU211" s="245" t="s">
        <v>87</v>
      </c>
      <c r="AV211" s="13" t="s">
        <v>89</v>
      </c>
      <c r="AW211" s="13" t="s">
        <v>41</v>
      </c>
      <c r="AX211" s="13" t="s">
        <v>80</v>
      </c>
      <c r="AY211" s="245" t="s">
        <v>201</v>
      </c>
    </row>
    <row r="212" s="16" customFormat="1">
      <c r="A212" s="16"/>
      <c r="B212" s="267"/>
      <c r="C212" s="268"/>
      <c r="D212" s="229" t="s">
        <v>214</v>
      </c>
      <c r="E212" s="269" t="s">
        <v>39</v>
      </c>
      <c r="F212" s="270" t="s">
        <v>371</v>
      </c>
      <c r="G212" s="268"/>
      <c r="H212" s="271">
        <v>4234.8289999999997</v>
      </c>
      <c r="I212" s="272"/>
      <c r="J212" s="268"/>
      <c r="K212" s="268"/>
      <c r="L212" s="273"/>
      <c r="M212" s="274"/>
      <c r="N212" s="275"/>
      <c r="O212" s="275"/>
      <c r="P212" s="275"/>
      <c r="Q212" s="275"/>
      <c r="R212" s="275"/>
      <c r="S212" s="275"/>
      <c r="T212" s="276"/>
      <c r="U212" s="16"/>
      <c r="V212" s="16"/>
      <c r="W212" s="16"/>
      <c r="X212" s="16"/>
      <c r="Y212" s="16"/>
      <c r="Z212" s="16"/>
      <c r="AA212" s="16"/>
      <c r="AB212" s="16"/>
      <c r="AC212" s="16"/>
      <c r="AD212" s="16"/>
      <c r="AE212" s="16"/>
      <c r="AT212" s="277" t="s">
        <v>214</v>
      </c>
      <c r="AU212" s="277" t="s">
        <v>87</v>
      </c>
      <c r="AV212" s="16" t="s">
        <v>222</v>
      </c>
      <c r="AW212" s="16" t="s">
        <v>41</v>
      </c>
      <c r="AX212" s="16" t="s">
        <v>80</v>
      </c>
      <c r="AY212" s="277" t="s">
        <v>201</v>
      </c>
    </row>
    <row r="213" s="15" customFormat="1">
      <c r="A213" s="15"/>
      <c r="B213" s="257"/>
      <c r="C213" s="258"/>
      <c r="D213" s="229" t="s">
        <v>214</v>
      </c>
      <c r="E213" s="259" t="s">
        <v>39</v>
      </c>
      <c r="F213" s="260" t="s">
        <v>372</v>
      </c>
      <c r="G213" s="258"/>
      <c r="H213" s="259" t="s">
        <v>39</v>
      </c>
      <c r="I213" s="261"/>
      <c r="J213" s="258"/>
      <c r="K213" s="258"/>
      <c r="L213" s="262"/>
      <c r="M213" s="263"/>
      <c r="N213" s="264"/>
      <c r="O213" s="264"/>
      <c r="P213" s="264"/>
      <c r="Q213" s="264"/>
      <c r="R213" s="264"/>
      <c r="S213" s="264"/>
      <c r="T213" s="265"/>
      <c r="U213" s="15"/>
      <c r="V213" s="15"/>
      <c r="W213" s="15"/>
      <c r="X213" s="15"/>
      <c r="Y213" s="15"/>
      <c r="Z213" s="15"/>
      <c r="AA213" s="15"/>
      <c r="AB213" s="15"/>
      <c r="AC213" s="15"/>
      <c r="AD213" s="15"/>
      <c r="AE213" s="15"/>
      <c r="AT213" s="266" t="s">
        <v>214</v>
      </c>
      <c r="AU213" s="266" t="s">
        <v>87</v>
      </c>
      <c r="AV213" s="15" t="s">
        <v>87</v>
      </c>
      <c r="AW213" s="15" t="s">
        <v>41</v>
      </c>
      <c r="AX213" s="15" t="s">
        <v>80</v>
      </c>
      <c r="AY213" s="266" t="s">
        <v>201</v>
      </c>
    </row>
    <row r="214" s="13" customFormat="1">
      <c r="A214" s="13"/>
      <c r="B214" s="235"/>
      <c r="C214" s="236"/>
      <c r="D214" s="229" t="s">
        <v>214</v>
      </c>
      <c r="E214" s="237" t="s">
        <v>39</v>
      </c>
      <c r="F214" s="238" t="s">
        <v>523</v>
      </c>
      <c r="G214" s="236"/>
      <c r="H214" s="239">
        <v>42.5</v>
      </c>
      <c r="I214" s="240"/>
      <c r="J214" s="236"/>
      <c r="K214" s="236"/>
      <c r="L214" s="241"/>
      <c r="M214" s="242"/>
      <c r="N214" s="243"/>
      <c r="O214" s="243"/>
      <c r="P214" s="243"/>
      <c r="Q214" s="243"/>
      <c r="R214" s="243"/>
      <c r="S214" s="243"/>
      <c r="T214" s="244"/>
      <c r="U214" s="13"/>
      <c r="V214" s="13"/>
      <c r="W214" s="13"/>
      <c r="X214" s="13"/>
      <c r="Y214" s="13"/>
      <c r="Z214" s="13"/>
      <c r="AA214" s="13"/>
      <c r="AB214" s="13"/>
      <c r="AC214" s="13"/>
      <c r="AD214" s="13"/>
      <c r="AE214" s="13"/>
      <c r="AT214" s="245" t="s">
        <v>214</v>
      </c>
      <c r="AU214" s="245" t="s">
        <v>87</v>
      </c>
      <c r="AV214" s="13" t="s">
        <v>89</v>
      </c>
      <c r="AW214" s="13" t="s">
        <v>41</v>
      </c>
      <c r="AX214" s="13" t="s">
        <v>80</v>
      </c>
      <c r="AY214" s="245" t="s">
        <v>201</v>
      </c>
    </row>
    <row r="215" s="13" customFormat="1">
      <c r="A215" s="13"/>
      <c r="B215" s="235"/>
      <c r="C215" s="236"/>
      <c r="D215" s="229" t="s">
        <v>214</v>
      </c>
      <c r="E215" s="237" t="s">
        <v>39</v>
      </c>
      <c r="F215" s="238" t="s">
        <v>524</v>
      </c>
      <c r="G215" s="236"/>
      <c r="H215" s="239">
        <v>435.132</v>
      </c>
      <c r="I215" s="240"/>
      <c r="J215" s="236"/>
      <c r="K215" s="236"/>
      <c r="L215" s="241"/>
      <c r="M215" s="242"/>
      <c r="N215" s="243"/>
      <c r="O215" s="243"/>
      <c r="P215" s="243"/>
      <c r="Q215" s="243"/>
      <c r="R215" s="243"/>
      <c r="S215" s="243"/>
      <c r="T215" s="244"/>
      <c r="U215" s="13"/>
      <c r="V215" s="13"/>
      <c r="W215" s="13"/>
      <c r="X215" s="13"/>
      <c r="Y215" s="13"/>
      <c r="Z215" s="13"/>
      <c r="AA215" s="13"/>
      <c r="AB215" s="13"/>
      <c r="AC215" s="13"/>
      <c r="AD215" s="13"/>
      <c r="AE215" s="13"/>
      <c r="AT215" s="245" t="s">
        <v>214</v>
      </c>
      <c r="AU215" s="245" t="s">
        <v>87</v>
      </c>
      <c r="AV215" s="13" t="s">
        <v>89</v>
      </c>
      <c r="AW215" s="13" t="s">
        <v>41</v>
      </c>
      <c r="AX215" s="13" t="s">
        <v>80</v>
      </c>
      <c r="AY215" s="245" t="s">
        <v>201</v>
      </c>
    </row>
    <row r="216" s="16" customFormat="1">
      <c r="A216" s="16"/>
      <c r="B216" s="267"/>
      <c r="C216" s="268"/>
      <c r="D216" s="229" t="s">
        <v>214</v>
      </c>
      <c r="E216" s="269" t="s">
        <v>39</v>
      </c>
      <c r="F216" s="270" t="s">
        <v>371</v>
      </c>
      <c r="G216" s="268"/>
      <c r="H216" s="271">
        <v>477.632</v>
      </c>
      <c r="I216" s="272"/>
      <c r="J216" s="268"/>
      <c r="K216" s="268"/>
      <c r="L216" s="273"/>
      <c r="M216" s="274"/>
      <c r="N216" s="275"/>
      <c r="O216" s="275"/>
      <c r="P216" s="275"/>
      <c r="Q216" s="275"/>
      <c r="R216" s="275"/>
      <c r="S216" s="275"/>
      <c r="T216" s="276"/>
      <c r="U216" s="16"/>
      <c r="V216" s="16"/>
      <c r="W216" s="16"/>
      <c r="X216" s="16"/>
      <c r="Y216" s="16"/>
      <c r="Z216" s="16"/>
      <c r="AA216" s="16"/>
      <c r="AB216" s="16"/>
      <c r="AC216" s="16"/>
      <c r="AD216" s="16"/>
      <c r="AE216" s="16"/>
      <c r="AT216" s="277" t="s">
        <v>214</v>
      </c>
      <c r="AU216" s="277" t="s">
        <v>87</v>
      </c>
      <c r="AV216" s="16" t="s">
        <v>222</v>
      </c>
      <c r="AW216" s="16" t="s">
        <v>41</v>
      </c>
      <c r="AX216" s="16" t="s">
        <v>80</v>
      </c>
      <c r="AY216" s="277" t="s">
        <v>201</v>
      </c>
    </row>
    <row r="217" s="14" customFormat="1">
      <c r="A217" s="14"/>
      <c r="B217" s="246"/>
      <c r="C217" s="247"/>
      <c r="D217" s="229" t="s">
        <v>214</v>
      </c>
      <c r="E217" s="248" t="s">
        <v>39</v>
      </c>
      <c r="F217" s="249" t="s">
        <v>216</v>
      </c>
      <c r="G217" s="247"/>
      <c r="H217" s="250">
        <v>4712.4610000000002</v>
      </c>
      <c r="I217" s="251"/>
      <c r="J217" s="247"/>
      <c r="K217" s="247"/>
      <c r="L217" s="252"/>
      <c r="M217" s="253"/>
      <c r="N217" s="254"/>
      <c r="O217" s="254"/>
      <c r="P217" s="254"/>
      <c r="Q217" s="254"/>
      <c r="R217" s="254"/>
      <c r="S217" s="254"/>
      <c r="T217" s="255"/>
      <c r="U217" s="14"/>
      <c r="V217" s="14"/>
      <c r="W217" s="14"/>
      <c r="X217" s="14"/>
      <c r="Y217" s="14"/>
      <c r="Z217" s="14"/>
      <c r="AA217" s="14"/>
      <c r="AB217" s="14"/>
      <c r="AC217" s="14"/>
      <c r="AD217" s="14"/>
      <c r="AE217" s="14"/>
      <c r="AT217" s="256" t="s">
        <v>214</v>
      </c>
      <c r="AU217" s="256" t="s">
        <v>87</v>
      </c>
      <c r="AV217" s="14" t="s">
        <v>208</v>
      </c>
      <c r="AW217" s="14" t="s">
        <v>41</v>
      </c>
      <c r="AX217" s="14" t="s">
        <v>87</v>
      </c>
      <c r="AY217" s="256" t="s">
        <v>201</v>
      </c>
    </row>
    <row r="218" s="2" customFormat="1" ht="55.5" customHeight="1">
      <c r="A218" s="40"/>
      <c r="B218" s="41"/>
      <c r="C218" s="216" t="s">
        <v>375</v>
      </c>
      <c r="D218" s="216" t="s">
        <v>204</v>
      </c>
      <c r="E218" s="217" t="s">
        <v>376</v>
      </c>
      <c r="F218" s="218" t="s">
        <v>377</v>
      </c>
      <c r="G218" s="219" t="s">
        <v>159</v>
      </c>
      <c r="H218" s="220">
        <v>2259.855</v>
      </c>
      <c r="I218" s="221"/>
      <c r="J218" s="222">
        <f>ROUND(I218*H218,2)</f>
        <v>0</v>
      </c>
      <c r="K218" s="218" t="s">
        <v>207</v>
      </c>
      <c r="L218" s="46"/>
      <c r="M218" s="223" t="s">
        <v>39</v>
      </c>
      <c r="N218" s="224" t="s">
        <v>53</v>
      </c>
      <c r="O218" s="87"/>
      <c r="P218" s="225">
        <f>O218*H218</f>
        <v>0</v>
      </c>
      <c r="Q218" s="225">
        <v>0</v>
      </c>
      <c r="R218" s="225">
        <f>Q218*H218</f>
        <v>0</v>
      </c>
      <c r="S218" s="225">
        <v>0</v>
      </c>
      <c r="T218" s="226">
        <f>S218*H218</f>
        <v>0</v>
      </c>
      <c r="U218" s="40"/>
      <c r="V218" s="40"/>
      <c r="W218" s="40"/>
      <c r="X218" s="40"/>
      <c r="Y218" s="40"/>
      <c r="Z218" s="40"/>
      <c r="AA218" s="40"/>
      <c r="AB218" s="40"/>
      <c r="AC218" s="40"/>
      <c r="AD218" s="40"/>
      <c r="AE218" s="40"/>
      <c r="AR218" s="227" t="s">
        <v>356</v>
      </c>
      <c r="AT218" s="227" t="s">
        <v>204</v>
      </c>
      <c r="AU218" s="227" t="s">
        <v>87</v>
      </c>
      <c r="AY218" s="18" t="s">
        <v>201</v>
      </c>
      <c r="BE218" s="228">
        <f>IF(N218="základní",J218,0)</f>
        <v>0</v>
      </c>
      <c r="BF218" s="228">
        <f>IF(N218="snížená",J218,0)</f>
        <v>0</v>
      </c>
      <c r="BG218" s="228">
        <f>IF(N218="zákl. přenesená",J218,0)</f>
        <v>0</v>
      </c>
      <c r="BH218" s="228">
        <f>IF(N218="sníž. přenesená",J218,0)</f>
        <v>0</v>
      </c>
      <c r="BI218" s="228">
        <f>IF(N218="nulová",J218,0)</f>
        <v>0</v>
      </c>
      <c r="BJ218" s="18" t="s">
        <v>208</v>
      </c>
      <c r="BK218" s="228">
        <f>ROUND(I218*H218,2)</f>
        <v>0</v>
      </c>
      <c r="BL218" s="18" t="s">
        <v>356</v>
      </c>
      <c r="BM218" s="227" t="s">
        <v>525</v>
      </c>
    </row>
    <row r="219" s="2" customFormat="1">
      <c r="A219" s="40"/>
      <c r="B219" s="41"/>
      <c r="C219" s="42"/>
      <c r="D219" s="229" t="s">
        <v>210</v>
      </c>
      <c r="E219" s="42"/>
      <c r="F219" s="230" t="s">
        <v>379</v>
      </c>
      <c r="G219" s="42"/>
      <c r="H219" s="42"/>
      <c r="I219" s="231"/>
      <c r="J219" s="42"/>
      <c r="K219" s="42"/>
      <c r="L219" s="46"/>
      <c r="M219" s="232"/>
      <c r="N219" s="233"/>
      <c r="O219" s="87"/>
      <c r="P219" s="87"/>
      <c r="Q219" s="87"/>
      <c r="R219" s="87"/>
      <c r="S219" s="87"/>
      <c r="T219" s="88"/>
      <c r="U219" s="40"/>
      <c r="V219" s="40"/>
      <c r="W219" s="40"/>
      <c r="X219" s="40"/>
      <c r="Y219" s="40"/>
      <c r="Z219" s="40"/>
      <c r="AA219" s="40"/>
      <c r="AB219" s="40"/>
      <c r="AC219" s="40"/>
      <c r="AD219" s="40"/>
      <c r="AE219" s="40"/>
      <c r="AT219" s="18" t="s">
        <v>210</v>
      </c>
      <c r="AU219" s="18" t="s">
        <v>87</v>
      </c>
    </row>
    <row r="220" s="2" customFormat="1">
      <c r="A220" s="40"/>
      <c r="B220" s="41"/>
      <c r="C220" s="42"/>
      <c r="D220" s="229" t="s">
        <v>212</v>
      </c>
      <c r="E220" s="42"/>
      <c r="F220" s="234" t="s">
        <v>359</v>
      </c>
      <c r="G220" s="42"/>
      <c r="H220" s="42"/>
      <c r="I220" s="231"/>
      <c r="J220" s="42"/>
      <c r="K220" s="42"/>
      <c r="L220" s="46"/>
      <c r="M220" s="232"/>
      <c r="N220" s="233"/>
      <c r="O220" s="87"/>
      <c r="P220" s="87"/>
      <c r="Q220" s="87"/>
      <c r="R220" s="87"/>
      <c r="S220" s="87"/>
      <c r="T220" s="88"/>
      <c r="U220" s="40"/>
      <c r="V220" s="40"/>
      <c r="W220" s="40"/>
      <c r="X220" s="40"/>
      <c r="Y220" s="40"/>
      <c r="Z220" s="40"/>
      <c r="AA220" s="40"/>
      <c r="AB220" s="40"/>
      <c r="AC220" s="40"/>
      <c r="AD220" s="40"/>
      <c r="AE220" s="40"/>
      <c r="AT220" s="18" t="s">
        <v>212</v>
      </c>
      <c r="AU220" s="18" t="s">
        <v>87</v>
      </c>
    </row>
    <row r="221" s="15" customFormat="1">
      <c r="A221" s="15"/>
      <c r="B221" s="257"/>
      <c r="C221" s="258"/>
      <c r="D221" s="229" t="s">
        <v>214</v>
      </c>
      <c r="E221" s="259" t="s">
        <v>39</v>
      </c>
      <c r="F221" s="260" t="s">
        <v>380</v>
      </c>
      <c r="G221" s="258"/>
      <c r="H221" s="259" t="s">
        <v>39</v>
      </c>
      <c r="I221" s="261"/>
      <c r="J221" s="258"/>
      <c r="K221" s="258"/>
      <c r="L221" s="262"/>
      <c r="M221" s="263"/>
      <c r="N221" s="264"/>
      <c r="O221" s="264"/>
      <c r="P221" s="264"/>
      <c r="Q221" s="264"/>
      <c r="R221" s="264"/>
      <c r="S221" s="264"/>
      <c r="T221" s="265"/>
      <c r="U221" s="15"/>
      <c r="V221" s="15"/>
      <c r="W221" s="15"/>
      <c r="X221" s="15"/>
      <c r="Y221" s="15"/>
      <c r="Z221" s="15"/>
      <c r="AA221" s="15"/>
      <c r="AB221" s="15"/>
      <c r="AC221" s="15"/>
      <c r="AD221" s="15"/>
      <c r="AE221" s="15"/>
      <c r="AT221" s="266" t="s">
        <v>214</v>
      </c>
      <c r="AU221" s="266" t="s">
        <v>87</v>
      </c>
      <c r="AV221" s="15" t="s">
        <v>87</v>
      </c>
      <c r="AW221" s="15" t="s">
        <v>41</v>
      </c>
      <c r="AX221" s="15" t="s">
        <v>80</v>
      </c>
      <c r="AY221" s="266" t="s">
        <v>201</v>
      </c>
    </row>
    <row r="222" s="13" customFormat="1">
      <c r="A222" s="13"/>
      <c r="B222" s="235"/>
      <c r="C222" s="236"/>
      <c r="D222" s="229" t="s">
        <v>214</v>
      </c>
      <c r="E222" s="237" t="s">
        <v>39</v>
      </c>
      <c r="F222" s="238" t="s">
        <v>475</v>
      </c>
      <c r="G222" s="236"/>
      <c r="H222" s="239">
        <v>2144.6729999999998</v>
      </c>
      <c r="I222" s="240"/>
      <c r="J222" s="236"/>
      <c r="K222" s="236"/>
      <c r="L222" s="241"/>
      <c r="M222" s="242"/>
      <c r="N222" s="243"/>
      <c r="O222" s="243"/>
      <c r="P222" s="243"/>
      <c r="Q222" s="243"/>
      <c r="R222" s="243"/>
      <c r="S222" s="243"/>
      <c r="T222" s="244"/>
      <c r="U222" s="13"/>
      <c r="V222" s="13"/>
      <c r="W222" s="13"/>
      <c r="X222" s="13"/>
      <c r="Y222" s="13"/>
      <c r="Z222" s="13"/>
      <c r="AA222" s="13"/>
      <c r="AB222" s="13"/>
      <c r="AC222" s="13"/>
      <c r="AD222" s="13"/>
      <c r="AE222" s="13"/>
      <c r="AT222" s="245" t="s">
        <v>214</v>
      </c>
      <c r="AU222" s="245" t="s">
        <v>87</v>
      </c>
      <c r="AV222" s="13" t="s">
        <v>89</v>
      </c>
      <c r="AW222" s="13" t="s">
        <v>41</v>
      </c>
      <c r="AX222" s="13" t="s">
        <v>80</v>
      </c>
      <c r="AY222" s="245" t="s">
        <v>201</v>
      </c>
    </row>
    <row r="223" s="13" customFormat="1">
      <c r="A223" s="13"/>
      <c r="B223" s="235"/>
      <c r="C223" s="236"/>
      <c r="D223" s="229" t="s">
        <v>214</v>
      </c>
      <c r="E223" s="237" t="s">
        <v>39</v>
      </c>
      <c r="F223" s="238" t="s">
        <v>477</v>
      </c>
      <c r="G223" s="236"/>
      <c r="H223" s="239">
        <v>115.182</v>
      </c>
      <c r="I223" s="240"/>
      <c r="J223" s="236"/>
      <c r="K223" s="236"/>
      <c r="L223" s="241"/>
      <c r="M223" s="242"/>
      <c r="N223" s="243"/>
      <c r="O223" s="243"/>
      <c r="P223" s="243"/>
      <c r="Q223" s="243"/>
      <c r="R223" s="243"/>
      <c r="S223" s="243"/>
      <c r="T223" s="244"/>
      <c r="U223" s="13"/>
      <c r="V223" s="13"/>
      <c r="W223" s="13"/>
      <c r="X223" s="13"/>
      <c r="Y223" s="13"/>
      <c r="Z223" s="13"/>
      <c r="AA223" s="13"/>
      <c r="AB223" s="13"/>
      <c r="AC223" s="13"/>
      <c r="AD223" s="13"/>
      <c r="AE223" s="13"/>
      <c r="AT223" s="245" t="s">
        <v>214</v>
      </c>
      <c r="AU223" s="245" t="s">
        <v>87</v>
      </c>
      <c r="AV223" s="13" t="s">
        <v>89</v>
      </c>
      <c r="AW223" s="13" t="s">
        <v>41</v>
      </c>
      <c r="AX223" s="13" t="s">
        <v>80</v>
      </c>
      <c r="AY223" s="245" t="s">
        <v>201</v>
      </c>
    </row>
    <row r="224" s="14" customFormat="1">
      <c r="A224" s="14"/>
      <c r="B224" s="246"/>
      <c r="C224" s="247"/>
      <c r="D224" s="229" t="s">
        <v>214</v>
      </c>
      <c r="E224" s="248" t="s">
        <v>39</v>
      </c>
      <c r="F224" s="249" t="s">
        <v>216</v>
      </c>
      <c r="G224" s="247"/>
      <c r="H224" s="250">
        <v>2259.855</v>
      </c>
      <c r="I224" s="251"/>
      <c r="J224" s="247"/>
      <c r="K224" s="247"/>
      <c r="L224" s="252"/>
      <c r="M224" s="253"/>
      <c r="N224" s="254"/>
      <c r="O224" s="254"/>
      <c r="P224" s="254"/>
      <c r="Q224" s="254"/>
      <c r="R224" s="254"/>
      <c r="S224" s="254"/>
      <c r="T224" s="255"/>
      <c r="U224" s="14"/>
      <c r="V224" s="14"/>
      <c r="W224" s="14"/>
      <c r="X224" s="14"/>
      <c r="Y224" s="14"/>
      <c r="Z224" s="14"/>
      <c r="AA224" s="14"/>
      <c r="AB224" s="14"/>
      <c r="AC224" s="14"/>
      <c r="AD224" s="14"/>
      <c r="AE224" s="14"/>
      <c r="AT224" s="256" t="s">
        <v>214</v>
      </c>
      <c r="AU224" s="256" t="s">
        <v>87</v>
      </c>
      <c r="AV224" s="14" t="s">
        <v>208</v>
      </c>
      <c r="AW224" s="14" t="s">
        <v>41</v>
      </c>
      <c r="AX224" s="14" t="s">
        <v>87</v>
      </c>
      <c r="AY224" s="256" t="s">
        <v>201</v>
      </c>
    </row>
    <row r="225" s="2" customFormat="1" ht="66.75" customHeight="1">
      <c r="A225" s="40"/>
      <c r="B225" s="41"/>
      <c r="C225" s="216" t="s">
        <v>381</v>
      </c>
      <c r="D225" s="216" t="s">
        <v>204</v>
      </c>
      <c r="E225" s="217" t="s">
        <v>382</v>
      </c>
      <c r="F225" s="218" t="s">
        <v>383</v>
      </c>
      <c r="G225" s="219" t="s">
        <v>159</v>
      </c>
      <c r="H225" s="220">
        <v>162.53999999999999</v>
      </c>
      <c r="I225" s="221"/>
      <c r="J225" s="222">
        <f>ROUND(I225*H225,2)</f>
        <v>0</v>
      </c>
      <c r="K225" s="218" t="s">
        <v>207</v>
      </c>
      <c r="L225" s="46"/>
      <c r="M225" s="223" t="s">
        <v>39</v>
      </c>
      <c r="N225" s="224" t="s">
        <v>53</v>
      </c>
      <c r="O225" s="87"/>
      <c r="P225" s="225">
        <f>O225*H225</f>
        <v>0</v>
      </c>
      <c r="Q225" s="225">
        <v>0</v>
      </c>
      <c r="R225" s="225">
        <f>Q225*H225</f>
        <v>0</v>
      </c>
      <c r="S225" s="225">
        <v>0</v>
      </c>
      <c r="T225" s="226">
        <f>S225*H225</f>
        <v>0</v>
      </c>
      <c r="U225" s="40"/>
      <c r="V225" s="40"/>
      <c r="W225" s="40"/>
      <c r="X225" s="40"/>
      <c r="Y225" s="40"/>
      <c r="Z225" s="40"/>
      <c r="AA225" s="40"/>
      <c r="AB225" s="40"/>
      <c r="AC225" s="40"/>
      <c r="AD225" s="40"/>
      <c r="AE225" s="40"/>
      <c r="AR225" s="227" t="s">
        <v>356</v>
      </c>
      <c r="AT225" s="227" t="s">
        <v>204</v>
      </c>
      <c r="AU225" s="227" t="s">
        <v>87</v>
      </c>
      <c r="AY225" s="18" t="s">
        <v>201</v>
      </c>
      <c r="BE225" s="228">
        <f>IF(N225="základní",J225,0)</f>
        <v>0</v>
      </c>
      <c r="BF225" s="228">
        <f>IF(N225="snížená",J225,0)</f>
        <v>0</v>
      </c>
      <c r="BG225" s="228">
        <f>IF(N225="zákl. přenesená",J225,0)</f>
        <v>0</v>
      </c>
      <c r="BH225" s="228">
        <f>IF(N225="sníž. přenesená",J225,0)</f>
        <v>0</v>
      </c>
      <c r="BI225" s="228">
        <f>IF(N225="nulová",J225,0)</f>
        <v>0</v>
      </c>
      <c r="BJ225" s="18" t="s">
        <v>208</v>
      </c>
      <c r="BK225" s="228">
        <f>ROUND(I225*H225,2)</f>
        <v>0</v>
      </c>
      <c r="BL225" s="18" t="s">
        <v>356</v>
      </c>
      <c r="BM225" s="227" t="s">
        <v>526</v>
      </c>
    </row>
    <row r="226" s="2" customFormat="1">
      <c r="A226" s="40"/>
      <c r="B226" s="41"/>
      <c r="C226" s="42"/>
      <c r="D226" s="229" t="s">
        <v>210</v>
      </c>
      <c r="E226" s="42"/>
      <c r="F226" s="230" t="s">
        <v>385</v>
      </c>
      <c r="G226" s="42"/>
      <c r="H226" s="42"/>
      <c r="I226" s="231"/>
      <c r="J226" s="42"/>
      <c r="K226" s="42"/>
      <c r="L226" s="46"/>
      <c r="M226" s="232"/>
      <c r="N226" s="233"/>
      <c r="O226" s="87"/>
      <c r="P226" s="87"/>
      <c r="Q226" s="87"/>
      <c r="R226" s="87"/>
      <c r="S226" s="87"/>
      <c r="T226" s="88"/>
      <c r="U226" s="40"/>
      <c r="V226" s="40"/>
      <c r="W226" s="40"/>
      <c r="X226" s="40"/>
      <c r="Y226" s="40"/>
      <c r="Z226" s="40"/>
      <c r="AA226" s="40"/>
      <c r="AB226" s="40"/>
      <c r="AC226" s="40"/>
      <c r="AD226" s="40"/>
      <c r="AE226" s="40"/>
      <c r="AT226" s="18" t="s">
        <v>210</v>
      </c>
      <c r="AU226" s="18" t="s">
        <v>87</v>
      </c>
    </row>
    <row r="227" s="2" customFormat="1">
      <c r="A227" s="40"/>
      <c r="B227" s="41"/>
      <c r="C227" s="42"/>
      <c r="D227" s="229" t="s">
        <v>212</v>
      </c>
      <c r="E227" s="42"/>
      <c r="F227" s="234" t="s">
        <v>359</v>
      </c>
      <c r="G227" s="42"/>
      <c r="H227" s="42"/>
      <c r="I227" s="231"/>
      <c r="J227" s="42"/>
      <c r="K227" s="42"/>
      <c r="L227" s="46"/>
      <c r="M227" s="232"/>
      <c r="N227" s="233"/>
      <c r="O227" s="87"/>
      <c r="P227" s="87"/>
      <c r="Q227" s="87"/>
      <c r="R227" s="87"/>
      <c r="S227" s="87"/>
      <c r="T227" s="88"/>
      <c r="U227" s="40"/>
      <c r="V227" s="40"/>
      <c r="W227" s="40"/>
      <c r="X227" s="40"/>
      <c r="Y227" s="40"/>
      <c r="Z227" s="40"/>
      <c r="AA227" s="40"/>
      <c r="AB227" s="40"/>
      <c r="AC227" s="40"/>
      <c r="AD227" s="40"/>
      <c r="AE227" s="40"/>
      <c r="AT227" s="18" t="s">
        <v>212</v>
      </c>
      <c r="AU227" s="18" t="s">
        <v>87</v>
      </c>
    </row>
    <row r="228" s="15" customFormat="1">
      <c r="A228" s="15"/>
      <c r="B228" s="257"/>
      <c r="C228" s="258"/>
      <c r="D228" s="229" t="s">
        <v>214</v>
      </c>
      <c r="E228" s="259" t="s">
        <v>39</v>
      </c>
      <c r="F228" s="260" t="s">
        <v>386</v>
      </c>
      <c r="G228" s="258"/>
      <c r="H228" s="259" t="s">
        <v>39</v>
      </c>
      <c r="I228" s="261"/>
      <c r="J228" s="258"/>
      <c r="K228" s="258"/>
      <c r="L228" s="262"/>
      <c r="M228" s="263"/>
      <c r="N228" s="264"/>
      <c r="O228" s="264"/>
      <c r="P228" s="264"/>
      <c r="Q228" s="264"/>
      <c r="R228" s="264"/>
      <c r="S228" s="264"/>
      <c r="T228" s="265"/>
      <c r="U228" s="15"/>
      <c r="V228" s="15"/>
      <c r="W228" s="15"/>
      <c r="X228" s="15"/>
      <c r="Y228" s="15"/>
      <c r="Z228" s="15"/>
      <c r="AA228" s="15"/>
      <c r="AB228" s="15"/>
      <c r="AC228" s="15"/>
      <c r="AD228" s="15"/>
      <c r="AE228" s="15"/>
      <c r="AT228" s="266" t="s">
        <v>214</v>
      </c>
      <c r="AU228" s="266" t="s">
        <v>87</v>
      </c>
      <c r="AV228" s="15" t="s">
        <v>87</v>
      </c>
      <c r="AW228" s="15" t="s">
        <v>41</v>
      </c>
      <c r="AX228" s="15" t="s">
        <v>80</v>
      </c>
      <c r="AY228" s="266" t="s">
        <v>201</v>
      </c>
    </row>
    <row r="229" s="15" customFormat="1">
      <c r="A229" s="15"/>
      <c r="B229" s="257"/>
      <c r="C229" s="258"/>
      <c r="D229" s="229" t="s">
        <v>214</v>
      </c>
      <c r="E229" s="259" t="s">
        <v>39</v>
      </c>
      <c r="F229" s="260" t="s">
        <v>387</v>
      </c>
      <c r="G229" s="258"/>
      <c r="H229" s="259" t="s">
        <v>39</v>
      </c>
      <c r="I229" s="261"/>
      <c r="J229" s="258"/>
      <c r="K229" s="258"/>
      <c r="L229" s="262"/>
      <c r="M229" s="263"/>
      <c r="N229" s="264"/>
      <c r="O229" s="264"/>
      <c r="P229" s="264"/>
      <c r="Q229" s="264"/>
      <c r="R229" s="264"/>
      <c r="S229" s="264"/>
      <c r="T229" s="265"/>
      <c r="U229" s="15"/>
      <c r="V229" s="15"/>
      <c r="W229" s="15"/>
      <c r="X229" s="15"/>
      <c r="Y229" s="15"/>
      <c r="Z229" s="15"/>
      <c r="AA229" s="15"/>
      <c r="AB229" s="15"/>
      <c r="AC229" s="15"/>
      <c r="AD229" s="15"/>
      <c r="AE229" s="15"/>
      <c r="AT229" s="266" t="s">
        <v>214</v>
      </c>
      <c r="AU229" s="266" t="s">
        <v>87</v>
      </c>
      <c r="AV229" s="15" t="s">
        <v>87</v>
      </c>
      <c r="AW229" s="15" t="s">
        <v>41</v>
      </c>
      <c r="AX229" s="15" t="s">
        <v>80</v>
      </c>
      <c r="AY229" s="266" t="s">
        <v>201</v>
      </c>
    </row>
    <row r="230" s="13" customFormat="1">
      <c r="A230" s="13"/>
      <c r="B230" s="235"/>
      <c r="C230" s="236"/>
      <c r="D230" s="229" t="s">
        <v>214</v>
      </c>
      <c r="E230" s="237" t="s">
        <v>39</v>
      </c>
      <c r="F230" s="238" t="s">
        <v>527</v>
      </c>
      <c r="G230" s="236"/>
      <c r="H230" s="239">
        <v>162.53999999999999</v>
      </c>
      <c r="I230" s="240"/>
      <c r="J230" s="236"/>
      <c r="K230" s="236"/>
      <c r="L230" s="241"/>
      <c r="M230" s="242"/>
      <c r="N230" s="243"/>
      <c r="O230" s="243"/>
      <c r="P230" s="243"/>
      <c r="Q230" s="243"/>
      <c r="R230" s="243"/>
      <c r="S230" s="243"/>
      <c r="T230" s="244"/>
      <c r="U230" s="13"/>
      <c r="V230" s="13"/>
      <c r="W230" s="13"/>
      <c r="X230" s="13"/>
      <c r="Y230" s="13"/>
      <c r="Z230" s="13"/>
      <c r="AA230" s="13"/>
      <c r="AB230" s="13"/>
      <c r="AC230" s="13"/>
      <c r="AD230" s="13"/>
      <c r="AE230" s="13"/>
      <c r="AT230" s="245" t="s">
        <v>214</v>
      </c>
      <c r="AU230" s="245" t="s">
        <v>87</v>
      </c>
      <c r="AV230" s="13" t="s">
        <v>89</v>
      </c>
      <c r="AW230" s="13" t="s">
        <v>41</v>
      </c>
      <c r="AX230" s="13" t="s">
        <v>80</v>
      </c>
      <c r="AY230" s="245" t="s">
        <v>201</v>
      </c>
    </row>
    <row r="231" s="15" customFormat="1">
      <c r="A231" s="15"/>
      <c r="B231" s="257"/>
      <c r="C231" s="258"/>
      <c r="D231" s="229" t="s">
        <v>214</v>
      </c>
      <c r="E231" s="259" t="s">
        <v>39</v>
      </c>
      <c r="F231" s="260" t="s">
        <v>389</v>
      </c>
      <c r="G231" s="258"/>
      <c r="H231" s="259" t="s">
        <v>39</v>
      </c>
      <c r="I231" s="261"/>
      <c r="J231" s="258"/>
      <c r="K231" s="258"/>
      <c r="L231" s="262"/>
      <c r="M231" s="263"/>
      <c r="N231" s="264"/>
      <c r="O231" s="264"/>
      <c r="P231" s="264"/>
      <c r="Q231" s="264"/>
      <c r="R231" s="264"/>
      <c r="S231" s="264"/>
      <c r="T231" s="265"/>
      <c r="U231" s="15"/>
      <c r="V231" s="15"/>
      <c r="W231" s="15"/>
      <c r="X231" s="15"/>
      <c r="Y231" s="15"/>
      <c r="Z231" s="15"/>
      <c r="AA231" s="15"/>
      <c r="AB231" s="15"/>
      <c r="AC231" s="15"/>
      <c r="AD231" s="15"/>
      <c r="AE231" s="15"/>
      <c r="AT231" s="266" t="s">
        <v>214</v>
      </c>
      <c r="AU231" s="266" t="s">
        <v>87</v>
      </c>
      <c r="AV231" s="15" t="s">
        <v>87</v>
      </c>
      <c r="AW231" s="15" t="s">
        <v>41</v>
      </c>
      <c r="AX231" s="15" t="s">
        <v>80</v>
      </c>
      <c r="AY231" s="266" t="s">
        <v>201</v>
      </c>
    </row>
    <row r="232" s="2" customFormat="1" ht="66.75" customHeight="1">
      <c r="A232" s="40"/>
      <c r="B232" s="41"/>
      <c r="C232" s="216" t="s">
        <v>390</v>
      </c>
      <c r="D232" s="216" t="s">
        <v>204</v>
      </c>
      <c r="E232" s="217" t="s">
        <v>391</v>
      </c>
      <c r="F232" s="218" t="s">
        <v>392</v>
      </c>
      <c r="G232" s="219" t="s">
        <v>159</v>
      </c>
      <c r="H232" s="220">
        <v>61.936</v>
      </c>
      <c r="I232" s="221"/>
      <c r="J232" s="222">
        <f>ROUND(I232*H232,2)</f>
        <v>0</v>
      </c>
      <c r="K232" s="218" t="s">
        <v>207</v>
      </c>
      <c r="L232" s="46"/>
      <c r="M232" s="223" t="s">
        <v>39</v>
      </c>
      <c r="N232" s="224" t="s">
        <v>53</v>
      </c>
      <c r="O232" s="87"/>
      <c r="P232" s="225">
        <f>O232*H232</f>
        <v>0</v>
      </c>
      <c r="Q232" s="225">
        <v>0</v>
      </c>
      <c r="R232" s="225">
        <f>Q232*H232</f>
        <v>0</v>
      </c>
      <c r="S232" s="225">
        <v>0</v>
      </c>
      <c r="T232" s="226">
        <f>S232*H232</f>
        <v>0</v>
      </c>
      <c r="U232" s="40"/>
      <c r="V232" s="40"/>
      <c r="W232" s="40"/>
      <c r="X232" s="40"/>
      <c r="Y232" s="40"/>
      <c r="Z232" s="40"/>
      <c r="AA232" s="40"/>
      <c r="AB232" s="40"/>
      <c r="AC232" s="40"/>
      <c r="AD232" s="40"/>
      <c r="AE232" s="40"/>
      <c r="AR232" s="227" t="s">
        <v>356</v>
      </c>
      <c r="AT232" s="227" t="s">
        <v>204</v>
      </c>
      <c r="AU232" s="227" t="s">
        <v>87</v>
      </c>
      <c r="AY232" s="18" t="s">
        <v>201</v>
      </c>
      <c r="BE232" s="228">
        <f>IF(N232="základní",J232,0)</f>
        <v>0</v>
      </c>
      <c r="BF232" s="228">
        <f>IF(N232="snížená",J232,0)</f>
        <v>0</v>
      </c>
      <c r="BG232" s="228">
        <f>IF(N232="zákl. přenesená",J232,0)</f>
        <v>0</v>
      </c>
      <c r="BH232" s="228">
        <f>IF(N232="sníž. přenesená",J232,0)</f>
        <v>0</v>
      </c>
      <c r="BI232" s="228">
        <f>IF(N232="nulová",J232,0)</f>
        <v>0</v>
      </c>
      <c r="BJ232" s="18" t="s">
        <v>208</v>
      </c>
      <c r="BK232" s="228">
        <f>ROUND(I232*H232,2)</f>
        <v>0</v>
      </c>
      <c r="BL232" s="18" t="s">
        <v>356</v>
      </c>
      <c r="BM232" s="227" t="s">
        <v>528</v>
      </c>
    </row>
    <row r="233" s="2" customFormat="1">
      <c r="A233" s="40"/>
      <c r="B233" s="41"/>
      <c r="C233" s="42"/>
      <c r="D233" s="229" t="s">
        <v>210</v>
      </c>
      <c r="E233" s="42"/>
      <c r="F233" s="230" t="s">
        <v>394</v>
      </c>
      <c r="G233" s="42"/>
      <c r="H233" s="42"/>
      <c r="I233" s="231"/>
      <c r="J233" s="42"/>
      <c r="K233" s="42"/>
      <c r="L233" s="46"/>
      <c r="M233" s="232"/>
      <c r="N233" s="233"/>
      <c r="O233" s="87"/>
      <c r="P233" s="87"/>
      <c r="Q233" s="87"/>
      <c r="R233" s="87"/>
      <c r="S233" s="87"/>
      <c r="T233" s="88"/>
      <c r="U233" s="40"/>
      <c r="V233" s="40"/>
      <c r="W233" s="40"/>
      <c r="X233" s="40"/>
      <c r="Y233" s="40"/>
      <c r="Z233" s="40"/>
      <c r="AA233" s="40"/>
      <c r="AB233" s="40"/>
      <c r="AC233" s="40"/>
      <c r="AD233" s="40"/>
      <c r="AE233" s="40"/>
      <c r="AT233" s="18" t="s">
        <v>210</v>
      </c>
      <c r="AU233" s="18" t="s">
        <v>87</v>
      </c>
    </row>
    <row r="234" s="2" customFormat="1">
      <c r="A234" s="40"/>
      <c r="B234" s="41"/>
      <c r="C234" s="42"/>
      <c r="D234" s="229" t="s">
        <v>212</v>
      </c>
      <c r="E234" s="42"/>
      <c r="F234" s="234" t="s">
        <v>359</v>
      </c>
      <c r="G234" s="42"/>
      <c r="H234" s="42"/>
      <c r="I234" s="231"/>
      <c r="J234" s="42"/>
      <c r="K234" s="42"/>
      <c r="L234" s="46"/>
      <c r="M234" s="232"/>
      <c r="N234" s="233"/>
      <c r="O234" s="87"/>
      <c r="P234" s="87"/>
      <c r="Q234" s="87"/>
      <c r="R234" s="87"/>
      <c r="S234" s="87"/>
      <c r="T234" s="88"/>
      <c r="U234" s="40"/>
      <c r="V234" s="40"/>
      <c r="W234" s="40"/>
      <c r="X234" s="40"/>
      <c r="Y234" s="40"/>
      <c r="Z234" s="40"/>
      <c r="AA234" s="40"/>
      <c r="AB234" s="40"/>
      <c r="AC234" s="40"/>
      <c r="AD234" s="40"/>
      <c r="AE234" s="40"/>
      <c r="AT234" s="18" t="s">
        <v>212</v>
      </c>
      <c r="AU234" s="18" t="s">
        <v>87</v>
      </c>
    </row>
    <row r="235" s="15" customFormat="1">
      <c r="A235" s="15"/>
      <c r="B235" s="257"/>
      <c r="C235" s="258"/>
      <c r="D235" s="229" t="s">
        <v>214</v>
      </c>
      <c r="E235" s="259" t="s">
        <v>39</v>
      </c>
      <c r="F235" s="260" t="s">
        <v>395</v>
      </c>
      <c r="G235" s="258"/>
      <c r="H235" s="259" t="s">
        <v>39</v>
      </c>
      <c r="I235" s="261"/>
      <c r="J235" s="258"/>
      <c r="K235" s="258"/>
      <c r="L235" s="262"/>
      <c r="M235" s="263"/>
      <c r="N235" s="264"/>
      <c r="O235" s="264"/>
      <c r="P235" s="264"/>
      <c r="Q235" s="264"/>
      <c r="R235" s="264"/>
      <c r="S235" s="264"/>
      <c r="T235" s="265"/>
      <c r="U235" s="15"/>
      <c r="V235" s="15"/>
      <c r="W235" s="15"/>
      <c r="X235" s="15"/>
      <c r="Y235" s="15"/>
      <c r="Z235" s="15"/>
      <c r="AA235" s="15"/>
      <c r="AB235" s="15"/>
      <c r="AC235" s="15"/>
      <c r="AD235" s="15"/>
      <c r="AE235" s="15"/>
      <c r="AT235" s="266" t="s">
        <v>214</v>
      </c>
      <c r="AU235" s="266" t="s">
        <v>87</v>
      </c>
      <c r="AV235" s="15" t="s">
        <v>87</v>
      </c>
      <c r="AW235" s="15" t="s">
        <v>41</v>
      </c>
      <c r="AX235" s="15" t="s">
        <v>80</v>
      </c>
      <c r="AY235" s="266" t="s">
        <v>201</v>
      </c>
    </row>
    <row r="236" s="13" customFormat="1">
      <c r="A236" s="13"/>
      <c r="B236" s="235"/>
      <c r="C236" s="236"/>
      <c r="D236" s="229" t="s">
        <v>214</v>
      </c>
      <c r="E236" s="237" t="s">
        <v>39</v>
      </c>
      <c r="F236" s="238" t="s">
        <v>529</v>
      </c>
      <c r="G236" s="236"/>
      <c r="H236" s="239">
        <v>61.936</v>
      </c>
      <c r="I236" s="240"/>
      <c r="J236" s="236"/>
      <c r="K236" s="236"/>
      <c r="L236" s="241"/>
      <c r="M236" s="242"/>
      <c r="N236" s="243"/>
      <c r="O236" s="243"/>
      <c r="P236" s="243"/>
      <c r="Q236" s="243"/>
      <c r="R236" s="243"/>
      <c r="S236" s="243"/>
      <c r="T236" s="244"/>
      <c r="U236" s="13"/>
      <c r="V236" s="13"/>
      <c r="W236" s="13"/>
      <c r="X236" s="13"/>
      <c r="Y236" s="13"/>
      <c r="Z236" s="13"/>
      <c r="AA236" s="13"/>
      <c r="AB236" s="13"/>
      <c r="AC236" s="13"/>
      <c r="AD236" s="13"/>
      <c r="AE236" s="13"/>
      <c r="AT236" s="245" t="s">
        <v>214</v>
      </c>
      <c r="AU236" s="245" t="s">
        <v>87</v>
      </c>
      <c r="AV236" s="13" t="s">
        <v>89</v>
      </c>
      <c r="AW236" s="13" t="s">
        <v>41</v>
      </c>
      <c r="AX236" s="13" t="s">
        <v>80</v>
      </c>
      <c r="AY236" s="245" t="s">
        <v>201</v>
      </c>
    </row>
    <row r="237" s="14" customFormat="1">
      <c r="A237" s="14"/>
      <c r="B237" s="246"/>
      <c r="C237" s="247"/>
      <c r="D237" s="229" t="s">
        <v>214</v>
      </c>
      <c r="E237" s="248" t="s">
        <v>479</v>
      </c>
      <c r="F237" s="249" t="s">
        <v>216</v>
      </c>
      <c r="G237" s="247"/>
      <c r="H237" s="250">
        <v>61.936</v>
      </c>
      <c r="I237" s="251"/>
      <c r="J237" s="247"/>
      <c r="K237" s="247"/>
      <c r="L237" s="252"/>
      <c r="M237" s="253"/>
      <c r="N237" s="254"/>
      <c r="O237" s="254"/>
      <c r="P237" s="254"/>
      <c r="Q237" s="254"/>
      <c r="R237" s="254"/>
      <c r="S237" s="254"/>
      <c r="T237" s="255"/>
      <c r="U237" s="14"/>
      <c r="V237" s="14"/>
      <c r="W237" s="14"/>
      <c r="X237" s="14"/>
      <c r="Y237" s="14"/>
      <c r="Z237" s="14"/>
      <c r="AA237" s="14"/>
      <c r="AB237" s="14"/>
      <c r="AC237" s="14"/>
      <c r="AD237" s="14"/>
      <c r="AE237" s="14"/>
      <c r="AT237" s="256" t="s">
        <v>214</v>
      </c>
      <c r="AU237" s="256" t="s">
        <v>87</v>
      </c>
      <c r="AV237" s="14" t="s">
        <v>208</v>
      </c>
      <c r="AW237" s="14" t="s">
        <v>41</v>
      </c>
      <c r="AX237" s="14" t="s">
        <v>87</v>
      </c>
      <c r="AY237" s="256" t="s">
        <v>201</v>
      </c>
    </row>
    <row r="238" s="2" customFormat="1" ht="66.75" customHeight="1">
      <c r="A238" s="40"/>
      <c r="B238" s="41"/>
      <c r="C238" s="216" t="s">
        <v>397</v>
      </c>
      <c r="D238" s="216" t="s">
        <v>204</v>
      </c>
      <c r="E238" s="217" t="s">
        <v>530</v>
      </c>
      <c r="F238" s="218" t="s">
        <v>392</v>
      </c>
      <c r="G238" s="219" t="s">
        <v>159</v>
      </c>
      <c r="H238" s="220">
        <v>269.30399999999997</v>
      </c>
      <c r="I238" s="221"/>
      <c r="J238" s="222">
        <f>ROUND(I238*H238,2)</f>
        <v>0</v>
      </c>
      <c r="K238" s="218" t="s">
        <v>207</v>
      </c>
      <c r="L238" s="46"/>
      <c r="M238" s="223" t="s">
        <v>39</v>
      </c>
      <c r="N238" s="224" t="s">
        <v>53</v>
      </c>
      <c r="O238" s="87"/>
      <c r="P238" s="225">
        <f>O238*H238</f>
        <v>0</v>
      </c>
      <c r="Q238" s="225">
        <v>0</v>
      </c>
      <c r="R238" s="225">
        <f>Q238*H238</f>
        <v>0</v>
      </c>
      <c r="S238" s="225">
        <v>0</v>
      </c>
      <c r="T238" s="226">
        <f>S238*H238</f>
        <v>0</v>
      </c>
      <c r="U238" s="40"/>
      <c r="V238" s="40"/>
      <c r="W238" s="40"/>
      <c r="X238" s="40"/>
      <c r="Y238" s="40"/>
      <c r="Z238" s="40"/>
      <c r="AA238" s="40"/>
      <c r="AB238" s="40"/>
      <c r="AC238" s="40"/>
      <c r="AD238" s="40"/>
      <c r="AE238" s="40"/>
      <c r="AR238" s="227" t="s">
        <v>356</v>
      </c>
      <c r="AT238" s="227" t="s">
        <v>204</v>
      </c>
      <c r="AU238" s="227" t="s">
        <v>87</v>
      </c>
      <c r="AY238" s="18" t="s">
        <v>201</v>
      </c>
      <c r="BE238" s="228">
        <f>IF(N238="základní",J238,0)</f>
        <v>0</v>
      </c>
      <c r="BF238" s="228">
        <f>IF(N238="snížená",J238,0)</f>
        <v>0</v>
      </c>
      <c r="BG238" s="228">
        <f>IF(N238="zákl. přenesená",J238,0)</f>
        <v>0</v>
      </c>
      <c r="BH238" s="228">
        <f>IF(N238="sníž. přenesená",J238,0)</f>
        <v>0</v>
      </c>
      <c r="BI238" s="228">
        <f>IF(N238="nulová",J238,0)</f>
        <v>0</v>
      </c>
      <c r="BJ238" s="18" t="s">
        <v>208</v>
      </c>
      <c r="BK238" s="228">
        <f>ROUND(I238*H238,2)</f>
        <v>0</v>
      </c>
      <c r="BL238" s="18" t="s">
        <v>356</v>
      </c>
      <c r="BM238" s="227" t="s">
        <v>531</v>
      </c>
    </row>
    <row r="239" s="2" customFormat="1">
      <c r="A239" s="40"/>
      <c r="B239" s="41"/>
      <c r="C239" s="42"/>
      <c r="D239" s="229" t="s">
        <v>210</v>
      </c>
      <c r="E239" s="42"/>
      <c r="F239" s="230" t="s">
        <v>394</v>
      </c>
      <c r="G239" s="42"/>
      <c r="H239" s="42"/>
      <c r="I239" s="231"/>
      <c r="J239" s="42"/>
      <c r="K239" s="42"/>
      <c r="L239" s="46"/>
      <c r="M239" s="232"/>
      <c r="N239" s="233"/>
      <c r="O239" s="87"/>
      <c r="P239" s="87"/>
      <c r="Q239" s="87"/>
      <c r="R239" s="87"/>
      <c r="S239" s="87"/>
      <c r="T239" s="88"/>
      <c r="U239" s="40"/>
      <c r="V239" s="40"/>
      <c r="W239" s="40"/>
      <c r="X239" s="40"/>
      <c r="Y239" s="40"/>
      <c r="Z239" s="40"/>
      <c r="AA239" s="40"/>
      <c r="AB239" s="40"/>
      <c r="AC239" s="40"/>
      <c r="AD239" s="40"/>
      <c r="AE239" s="40"/>
      <c r="AT239" s="18" t="s">
        <v>210</v>
      </c>
      <c r="AU239" s="18" t="s">
        <v>87</v>
      </c>
    </row>
    <row r="240" s="2" customFormat="1">
      <c r="A240" s="40"/>
      <c r="B240" s="41"/>
      <c r="C240" s="42"/>
      <c r="D240" s="229" t="s">
        <v>212</v>
      </c>
      <c r="E240" s="42"/>
      <c r="F240" s="234" t="s">
        <v>359</v>
      </c>
      <c r="G240" s="42"/>
      <c r="H240" s="42"/>
      <c r="I240" s="231"/>
      <c r="J240" s="42"/>
      <c r="K240" s="42"/>
      <c r="L240" s="46"/>
      <c r="M240" s="232"/>
      <c r="N240" s="233"/>
      <c r="O240" s="87"/>
      <c r="P240" s="87"/>
      <c r="Q240" s="87"/>
      <c r="R240" s="87"/>
      <c r="S240" s="87"/>
      <c r="T240" s="88"/>
      <c r="U240" s="40"/>
      <c r="V240" s="40"/>
      <c r="W240" s="40"/>
      <c r="X240" s="40"/>
      <c r="Y240" s="40"/>
      <c r="Z240" s="40"/>
      <c r="AA240" s="40"/>
      <c r="AB240" s="40"/>
      <c r="AC240" s="40"/>
      <c r="AD240" s="40"/>
      <c r="AE240" s="40"/>
      <c r="AT240" s="18" t="s">
        <v>212</v>
      </c>
      <c r="AU240" s="18" t="s">
        <v>87</v>
      </c>
    </row>
    <row r="241" s="15" customFormat="1">
      <c r="A241" s="15"/>
      <c r="B241" s="257"/>
      <c r="C241" s="258"/>
      <c r="D241" s="229" t="s">
        <v>214</v>
      </c>
      <c r="E241" s="259" t="s">
        <v>39</v>
      </c>
      <c r="F241" s="260" t="s">
        <v>399</v>
      </c>
      <c r="G241" s="258"/>
      <c r="H241" s="259" t="s">
        <v>39</v>
      </c>
      <c r="I241" s="261"/>
      <c r="J241" s="258"/>
      <c r="K241" s="258"/>
      <c r="L241" s="262"/>
      <c r="M241" s="263"/>
      <c r="N241" s="264"/>
      <c r="O241" s="264"/>
      <c r="P241" s="264"/>
      <c r="Q241" s="264"/>
      <c r="R241" s="264"/>
      <c r="S241" s="264"/>
      <c r="T241" s="265"/>
      <c r="U241" s="15"/>
      <c r="V241" s="15"/>
      <c r="W241" s="15"/>
      <c r="X241" s="15"/>
      <c r="Y241" s="15"/>
      <c r="Z241" s="15"/>
      <c r="AA241" s="15"/>
      <c r="AB241" s="15"/>
      <c r="AC241" s="15"/>
      <c r="AD241" s="15"/>
      <c r="AE241" s="15"/>
      <c r="AT241" s="266" t="s">
        <v>214</v>
      </c>
      <c r="AU241" s="266" t="s">
        <v>87</v>
      </c>
      <c r="AV241" s="15" t="s">
        <v>87</v>
      </c>
      <c r="AW241" s="15" t="s">
        <v>41</v>
      </c>
      <c r="AX241" s="15" t="s">
        <v>80</v>
      </c>
      <c r="AY241" s="266" t="s">
        <v>201</v>
      </c>
    </row>
    <row r="242" s="13" customFormat="1">
      <c r="A242" s="13"/>
      <c r="B242" s="235"/>
      <c r="C242" s="236"/>
      <c r="D242" s="229" t="s">
        <v>214</v>
      </c>
      <c r="E242" s="237" t="s">
        <v>39</v>
      </c>
      <c r="F242" s="238" t="s">
        <v>532</v>
      </c>
      <c r="G242" s="236"/>
      <c r="H242" s="239">
        <v>269.30399999999997</v>
      </c>
      <c r="I242" s="240"/>
      <c r="J242" s="236"/>
      <c r="K242" s="236"/>
      <c r="L242" s="241"/>
      <c r="M242" s="242"/>
      <c r="N242" s="243"/>
      <c r="O242" s="243"/>
      <c r="P242" s="243"/>
      <c r="Q242" s="243"/>
      <c r="R242" s="243"/>
      <c r="S242" s="243"/>
      <c r="T242" s="244"/>
      <c r="U242" s="13"/>
      <c r="V242" s="13"/>
      <c r="W242" s="13"/>
      <c r="X242" s="13"/>
      <c r="Y242" s="13"/>
      <c r="Z242" s="13"/>
      <c r="AA242" s="13"/>
      <c r="AB242" s="13"/>
      <c r="AC242" s="13"/>
      <c r="AD242" s="13"/>
      <c r="AE242" s="13"/>
      <c r="AT242" s="245" t="s">
        <v>214</v>
      </c>
      <c r="AU242" s="245" t="s">
        <v>87</v>
      </c>
      <c r="AV242" s="13" t="s">
        <v>89</v>
      </c>
      <c r="AW242" s="13" t="s">
        <v>41</v>
      </c>
      <c r="AX242" s="13" t="s">
        <v>80</v>
      </c>
      <c r="AY242" s="245" t="s">
        <v>201</v>
      </c>
    </row>
    <row r="243" s="14" customFormat="1">
      <c r="A243" s="14"/>
      <c r="B243" s="246"/>
      <c r="C243" s="247"/>
      <c r="D243" s="229" t="s">
        <v>214</v>
      </c>
      <c r="E243" s="248" t="s">
        <v>39</v>
      </c>
      <c r="F243" s="249" t="s">
        <v>216</v>
      </c>
      <c r="G243" s="247"/>
      <c r="H243" s="250">
        <v>269.30399999999997</v>
      </c>
      <c r="I243" s="251"/>
      <c r="J243" s="247"/>
      <c r="K243" s="247"/>
      <c r="L243" s="252"/>
      <c r="M243" s="253"/>
      <c r="N243" s="254"/>
      <c r="O243" s="254"/>
      <c r="P243" s="254"/>
      <c r="Q243" s="254"/>
      <c r="R243" s="254"/>
      <c r="S243" s="254"/>
      <c r="T243" s="255"/>
      <c r="U243" s="14"/>
      <c r="V243" s="14"/>
      <c r="W243" s="14"/>
      <c r="X243" s="14"/>
      <c r="Y243" s="14"/>
      <c r="Z243" s="14"/>
      <c r="AA243" s="14"/>
      <c r="AB243" s="14"/>
      <c r="AC243" s="14"/>
      <c r="AD243" s="14"/>
      <c r="AE243" s="14"/>
      <c r="AT243" s="256" t="s">
        <v>214</v>
      </c>
      <c r="AU243" s="256" t="s">
        <v>87</v>
      </c>
      <c r="AV243" s="14" t="s">
        <v>208</v>
      </c>
      <c r="AW243" s="14" t="s">
        <v>41</v>
      </c>
      <c r="AX243" s="14" t="s">
        <v>87</v>
      </c>
      <c r="AY243" s="256" t="s">
        <v>201</v>
      </c>
    </row>
    <row r="244" s="2" customFormat="1" ht="21.75" customHeight="1">
      <c r="A244" s="40"/>
      <c r="B244" s="41"/>
      <c r="C244" s="216" t="s">
        <v>401</v>
      </c>
      <c r="D244" s="216" t="s">
        <v>204</v>
      </c>
      <c r="E244" s="217" t="s">
        <v>402</v>
      </c>
      <c r="F244" s="218" t="s">
        <v>403</v>
      </c>
      <c r="G244" s="219" t="s">
        <v>159</v>
      </c>
      <c r="H244" s="220">
        <v>2356.2310000000002</v>
      </c>
      <c r="I244" s="221"/>
      <c r="J244" s="222">
        <f>ROUND(I244*H244,2)</f>
        <v>0</v>
      </c>
      <c r="K244" s="218" t="s">
        <v>207</v>
      </c>
      <c r="L244" s="46"/>
      <c r="M244" s="223" t="s">
        <v>39</v>
      </c>
      <c r="N244" s="224" t="s">
        <v>53</v>
      </c>
      <c r="O244" s="87"/>
      <c r="P244" s="225">
        <f>O244*H244</f>
        <v>0</v>
      </c>
      <c r="Q244" s="225">
        <v>0</v>
      </c>
      <c r="R244" s="225">
        <f>Q244*H244</f>
        <v>0</v>
      </c>
      <c r="S244" s="225">
        <v>0</v>
      </c>
      <c r="T244" s="226">
        <f>S244*H244</f>
        <v>0</v>
      </c>
      <c r="U244" s="40"/>
      <c r="V244" s="40"/>
      <c r="W244" s="40"/>
      <c r="X244" s="40"/>
      <c r="Y244" s="40"/>
      <c r="Z244" s="40"/>
      <c r="AA244" s="40"/>
      <c r="AB244" s="40"/>
      <c r="AC244" s="40"/>
      <c r="AD244" s="40"/>
      <c r="AE244" s="40"/>
      <c r="AR244" s="227" t="s">
        <v>356</v>
      </c>
      <c r="AT244" s="227" t="s">
        <v>204</v>
      </c>
      <c r="AU244" s="227" t="s">
        <v>87</v>
      </c>
      <c r="AY244" s="18" t="s">
        <v>201</v>
      </c>
      <c r="BE244" s="228">
        <f>IF(N244="základní",J244,0)</f>
        <v>0</v>
      </c>
      <c r="BF244" s="228">
        <f>IF(N244="snížená",J244,0)</f>
        <v>0</v>
      </c>
      <c r="BG244" s="228">
        <f>IF(N244="zákl. přenesená",J244,0)</f>
        <v>0</v>
      </c>
      <c r="BH244" s="228">
        <f>IF(N244="sníž. přenesená",J244,0)</f>
        <v>0</v>
      </c>
      <c r="BI244" s="228">
        <f>IF(N244="nulová",J244,0)</f>
        <v>0</v>
      </c>
      <c r="BJ244" s="18" t="s">
        <v>208</v>
      </c>
      <c r="BK244" s="228">
        <f>ROUND(I244*H244,2)</f>
        <v>0</v>
      </c>
      <c r="BL244" s="18" t="s">
        <v>356</v>
      </c>
      <c r="BM244" s="227" t="s">
        <v>533</v>
      </c>
    </row>
    <row r="245" s="2" customFormat="1">
      <c r="A245" s="40"/>
      <c r="B245" s="41"/>
      <c r="C245" s="42"/>
      <c r="D245" s="229" t="s">
        <v>210</v>
      </c>
      <c r="E245" s="42"/>
      <c r="F245" s="230" t="s">
        <v>405</v>
      </c>
      <c r="G245" s="42"/>
      <c r="H245" s="42"/>
      <c r="I245" s="231"/>
      <c r="J245" s="42"/>
      <c r="K245" s="42"/>
      <c r="L245" s="46"/>
      <c r="M245" s="232"/>
      <c r="N245" s="233"/>
      <c r="O245" s="87"/>
      <c r="P245" s="87"/>
      <c r="Q245" s="87"/>
      <c r="R245" s="87"/>
      <c r="S245" s="87"/>
      <c r="T245" s="88"/>
      <c r="U245" s="40"/>
      <c r="V245" s="40"/>
      <c r="W245" s="40"/>
      <c r="X245" s="40"/>
      <c r="Y245" s="40"/>
      <c r="Z245" s="40"/>
      <c r="AA245" s="40"/>
      <c r="AB245" s="40"/>
      <c r="AC245" s="40"/>
      <c r="AD245" s="40"/>
      <c r="AE245" s="40"/>
      <c r="AT245" s="18" t="s">
        <v>210</v>
      </c>
      <c r="AU245" s="18" t="s">
        <v>87</v>
      </c>
    </row>
    <row r="246" s="2" customFormat="1">
      <c r="A246" s="40"/>
      <c r="B246" s="41"/>
      <c r="C246" s="42"/>
      <c r="D246" s="229" t="s">
        <v>212</v>
      </c>
      <c r="E246" s="42"/>
      <c r="F246" s="234" t="s">
        <v>406</v>
      </c>
      <c r="G246" s="42"/>
      <c r="H246" s="42"/>
      <c r="I246" s="231"/>
      <c r="J246" s="42"/>
      <c r="K246" s="42"/>
      <c r="L246" s="46"/>
      <c r="M246" s="232"/>
      <c r="N246" s="233"/>
      <c r="O246" s="87"/>
      <c r="P246" s="87"/>
      <c r="Q246" s="87"/>
      <c r="R246" s="87"/>
      <c r="S246" s="87"/>
      <c r="T246" s="88"/>
      <c r="U246" s="40"/>
      <c r="V246" s="40"/>
      <c r="W246" s="40"/>
      <c r="X246" s="40"/>
      <c r="Y246" s="40"/>
      <c r="Z246" s="40"/>
      <c r="AA246" s="40"/>
      <c r="AB246" s="40"/>
      <c r="AC246" s="40"/>
      <c r="AD246" s="40"/>
      <c r="AE246" s="40"/>
      <c r="AT246" s="18" t="s">
        <v>212</v>
      </c>
      <c r="AU246" s="18" t="s">
        <v>87</v>
      </c>
    </row>
    <row r="247" s="15" customFormat="1">
      <c r="A247" s="15"/>
      <c r="B247" s="257"/>
      <c r="C247" s="258"/>
      <c r="D247" s="229" t="s">
        <v>214</v>
      </c>
      <c r="E247" s="259" t="s">
        <v>39</v>
      </c>
      <c r="F247" s="260" t="s">
        <v>407</v>
      </c>
      <c r="G247" s="258"/>
      <c r="H247" s="259" t="s">
        <v>39</v>
      </c>
      <c r="I247" s="261"/>
      <c r="J247" s="258"/>
      <c r="K247" s="258"/>
      <c r="L247" s="262"/>
      <c r="M247" s="263"/>
      <c r="N247" s="264"/>
      <c r="O247" s="264"/>
      <c r="P247" s="264"/>
      <c r="Q247" s="264"/>
      <c r="R247" s="264"/>
      <c r="S247" s="264"/>
      <c r="T247" s="265"/>
      <c r="U247" s="15"/>
      <c r="V247" s="15"/>
      <c r="W247" s="15"/>
      <c r="X247" s="15"/>
      <c r="Y247" s="15"/>
      <c r="Z247" s="15"/>
      <c r="AA247" s="15"/>
      <c r="AB247" s="15"/>
      <c r="AC247" s="15"/>
      <c r="AD247" s="15"/>
      <c r="AE247" s="15"/>
      <c r="AT247" s="266" t="s">
        <v>214</v>
      </c>
      <c r="AU247" s="266" t="s">
        <v>87</v>
      </c>
      <c r="AV247" s="15" t="s">
        <v>87</v>
      </c>
      <c r="AW247" s="15" t="s">
        <v>41</v>
      </c>
      <c r="AX247" s="15" t="s">
        <v>80</v>
      </c>
      <c r="AY247" s="266" t="s">
        <v>201</v>
      </c>
    </row>
    <row r="248" s="13" customFormat="1">
      <c r="A248" s="13"/>
      <c r="B248" s="235"/>
      <c r="C248" s="236"/>
      <c r="D248" s="229" t="s">
        <v>214</v>
      </c>
      <c r="E248" s="237" t="s">
        <v>39</v>
      </c>
      <c r="F248" s="238" t="s">
        <v>484</v>
      </c>
      <c r="G248" s="236"/>
      <c r="H248" s="239">
        <v>2356.2310000000002</v>
      </c>
      <c r="I248" s="240"/>
      <c r="J248" s="236"/>
      <c r="K248" s="236"/>
      <c r="L248" s="241"/>
      <c r="M248" s="242"/>
      <c r="N248" s="243"/>
      <c r="O248" s="243"/>
      <c r="P248" s="243"/>
      <c r="Q248" s="243"/>
      <c r="R248" s="243"/>
      <c r="S248" s="243"/>
      <c r="T248" s="244"/>
      <c r="U248" s="13"/>
      <c r="V248" s="13"/>
      <c r="W248" s="13"/>
      <c r="X248" s="13"/>
      <c r="Y248" s="13"/>
      <c r="Z248" s="13"/>
      <c r="AA248" s="13"/>
      <c r="AB248" s="13"/>
      <c r="AC248" s="13"/>
      <c r="AD248" s="13"/>
      <c r="AE248" s="13"/>
      <c r="AT248" s="245" t="s">
        <v>214</v>
      </c>
      <c r="AU248" s="245" t="s">
        <v>87</v>
      </c>
      <c r="AV248" s="13" t="s">
        <v>89</v>
      </c>
      <c r="AW248" s="13" t="s">
        <v>41</v>
      </c>
      <c r="AX248" s="13" t="s">
        <v>80</v>
      </c>
      <c r="AY248" s="245" t="s">
        <v>201</v>
      </c>
    </row>
    <row r="249" s="15" customFormat="1">
      <c r="A249" s="15"/>
      <c r="B249" s="257"/>
      <c r="C249" s="258"/>
      <c r="D249" s="229" t="s">
        <v>214</v>
      </c>
      <c r="E249" s="259" t="s">
        <v>39</v>
      </c>
      <c r="F249" s="260" t="s">
        <v>408</v>
      </c>
      <c r="G249" s="258"/>
      <c r="H249" s="259" t="s">
        <v>39</v>
      </c>
      <c r="I249" s="261"/>
      <c r="J249" s="258"/>
      <c r="K249" s="258"/>
      <c r="L249" s="262"/>
      <c r="M249" s="263"/>
      <c r="N249" s="264"/>
      <c r="O249" s="264"/>
      <c r="P249" s="264"/>
      <c r="Q249" s="264"/>
      <c r="R249" s="264"/>
      <c r="S249" s="264"/>
      <c r="T249" s="265"/>
      <c r="U249" s="15"/>
      <c r="V249" s="15"/>
      <c r="W249" s="15"/>
      <c r="X249" s="15"/>
      <c r="Y249" s="15"/>
      <c r="Z249" s="15"/>
      <c r="AA249" s="15"/>
      <c r="AB249" s="15"/>
      <c r="AC249" s="15"/>
      <c r="AD249" s="15"/>
      <c r="AE249" s="15"/>
      <c r="AT249" s="266" t="s">
        <v>214</v>
      </c>
      <c r="AU249" s="266" t="s">
        <v>87</v>
      </c>
      <c r="AV249" s="15" t="s">
        <v>87</v>
      </c>
      <c r="AW249" s="15" t="s">
        <v>41</v>
      </c>
      <c r="AX249" s="15" t="s">
        <v>80</v>
      </c>
      <c r="AY249" s="266" t="s">
        <v>201</v>
      </c>
    </row>
    <row r="250" s="14" customFormat="1">
      <c r="A250" s="14"/>
      <c r="B250" s="246"/>
      <c r="C250" s="247"/>
      <c r="D250" s="229" t="s">
        <v>214</v>
      </c>
      <c r="E250" s="248" t="s">
        <v>39</v>
      </c>
      <c r="F250" s="249" t="s">
        <v>216</v>
      </c>
      <c r="G250" s="247"/>
      <c r="H250" s="250">
        <v>2356.2310000000002</v>
      </c>
      <c r="I250" s="251"/>
      <c r="J250" s="247"/>
      <c r="K250" s="247"/>
      <c r="L250" s="252"/>
      <c r="M250" s="253"/>
      <c r="N250" s="254"/>
      <c r="O250" s="254"/>
      <c r="P250" s="254"/>
      <c r="Q250" s="254"/>
      <c r="R250" s="254"/>
      <c r="S250" s="254"/>
      <c r="T250" s="255"/>
      <c r="U250" s="14"/>
      <c r="V250" s="14"/>
      <c r="W250" s="14"/>
      <c r="X250" s="14"/>
      <c r="Y250" s="14"/>
      <c r="Z250" s="14"/>
      <c r="AA250" s="14"/>
      <c r="AB250" s="14"/>
      <c r="AC250" s="14"/>
      <c r="AD250" s="14"/>
      <c r="AE250" s="14"/>
      <c r="AT250" s="256" t="s">
        <v>214</v>
      </c>
      <c r="AU250" s="256" t="s">
        <v>87</v>
      </c>
      <c r="AV250" s="14" t="s">
        <v>208</v>
      </c>
      <c r="AW250" s="14" t="s">
        <v>41</v>
      </c>
      <c r="AX250" s="14" t="s">
        <v>87</v>
      </c>
      <c r="AY250" s="256" t="s">
        <v>201</v>
      </c>
    </row>
    <row r="251" s="2" customFormat="1" ht="24.15" customHeight="1">
      <c r="A251" s="40"/>
      <c r="B251" s="41"/>
      <c r="C251" s="216" t="s">
        <v>409</v>
      </c>
      <c r="D251" s="216" t="s">
        <v>204</v>
      </c>
      <c r="E251" s="217" t="s">
        <v>410</v>
      </c>
      <c r="F251" s="218" t="s">
        <v>411</v>
      </c>
      <c r="G251" s="219" t="s">
        <v>159</v>
      </c>
      <c r="H251" s="220">
        <v>61.936</v>
      </c>
      <c r="I251" s="221"/>
      <c r="J251" s="222">
        <f>ROUND(I251*H251,2)</f>
        <v>0</v>
      </c>
      <c r="K251" s="218" t="s">
        <v>207</v>
      </c>
      <c r="L251" s="46"/>
      <c r="M251" s="223" t="s">
        <v>39</v>
      </c>
      <c r="N251" s="224" t="s">
        <v>53</v>
      </c>
      <c r="O251" s="87"/>
      <c r="P251" s="225">
        <f>O251*H251</f>
        <v>0</v>
      </c>
      <c r="Q251" s="225">
        <v>0</v>
      </c>
      <c r="R251" s="225">
        <f>Q251*H251</f>
        <v>0</v>
      </c>
      <c r="S251" s="225">
        <v>0</v>
      </c>
      <c r="T251" s="226">
        <f>S251*H251</f>
        <v>0</v>
      </c>
      <c r="U251" s="40"/>
      <c r="V251" s="40"/>
      <c r="W251" s="40"/>
      <c r="X251" s="40"/>
      <c r="Y251" s="40"/>
      <c r="Z251" s="40"/>
      <c r="AA251" s="40"/>
      <c r="AB251" s="40"/>
      <c r="AC251" s="40"/>
      <c r="AD251" s="40"/>
      <c r="AE251" s="40"/>
      <c r="AR251" s="227" t="s">
        <v>356</v>
      </c>
      <c r="AT251" s="227" t="s">
        <v>204</v>
      </c>
      <c r="AU251" s="227" t="s">
        <v>87</v>
      </c>
      <c r="AY251" s="18" t="s">
        <v>201</v>
      </c>
      <c r="BE251" s="228">
        <f>IF(N251="základní",J251,0)</f>
        <v>0</v>
      </c>
      <c r="BF251" s="228">
        <f>IF(N251="snížená",J251,0)</f>
        <v>0</v>
      </c>
      <c r="BG251" s="228">
        <f>IF(N251="zákl. přenesená",J251,0)</f>
        <v>0</v>
      </c>
      <c r="BH251" s="228">
        <f>IF(N251="sníž. přenesená",J251,0)</f>
        <v>0</v>
      </c>
      <c r="BI251" s="228">
        <f>IF(N251="nulová",J251,0)</f>
        <v>0</v>
      </c>
      <c r="BJ251" s="18" t="s">
        <v>208</v>
      </c>
      <c r="BK251" s="228">
        <f>ROUND(I251*H251,2)</f>
        <v>0</v>
      </c>
      <c r="BL251" s="18" t="s">
        <v>356</v>
      </c>
      <c r="BM251" s="227" t="s">
        <v>534</v>
      </c>
    </row>
    <row r="252" s="2" customFormat="1">
      <c r="A252" s="40"/>
      <c r="B252" s="41"/>
      <c r="C252" s="42"/>
      <c r="D252" s="229" t="s">
        <v>210</v>
      </c>
      <c r="E252" s="42"/>
      <c r="F252" s="230" t="s">
        <v>413</v>
      </c>
      <c r="G252" s="42"/>
      <c r="H252" s="42"/>
      <c r="I252" s="231"/>
      <c r="J252" s="42"/>
      <c r="K252" s="42"/>
      <c r="L252" s="46"/>
      <c r="M252" s="232"/>
      <c r="N252" s="233"/>
      <c r="O252" s="87"/>
      <c r="P252" s="87"/>
      <c r="Q252" s="87"/>
      <c r="R252" s="87"/>
      <c r="S252" s="87"/>
      <c r="T252" s="88"/>
      <c r="U252" s="40"/>
      <c r="V252" s="40"/>
      <c r="W252" s="40"/>
      <c r="X252" s="40"/>
      <c r="Y252" s="40"/>
      <c r="Z252" s="40"/>
      <c r="AA252" s="40"/>
      <c r="AB252" s="40"/>
      <c r="AC252" s="40"/>
      <c r="AD252" s="40"/>
      <c r="AE252" s="40"/>
      <c r="AT252" s="18" t="s">
        <v>210</v>
      </c>
      <c r="AU252" s="18" t="s">
        <v>87</v>
      </c>
    </row>
    <row r="253" s="2" customFormat="1">
      <c r="A253" s="40"/>
      <c r="B253" s="41"/>
      <c r="C253" s="42"/>
      <c r="D253" s="229" t="s">
        <v>212</v>
      </c>
      <c r="E253" s="42"/>
      <c r="F253" s="234" t="s">
        <v>406</v>
      </c>
      <c r="G253" s="42"/>
      <c r="H253" s="42"/>
      <c r="I253" s="231"/>
      <c r="J253" s="42"/>
      <c r="K253" s="42"/>
      <c r="L253" s="46"/>
      <c r="M253" s="232"/>
      <c r="N253" s="233"/>
      <c r="O253" s="87"/>
      <c r="P253" s="87"/>
      <c r="Q253" s="87"/>
      <c r="R253" s="87"/>
      <c r="S253" s="87"/>
      <c r="T253" s="88"/>
      <c r="U253" s="40"/>
      <c r="V253" s="40"/>
      <c r="W253" s="40"/>
      <c r="X253" s="40"/>
      <c r="Y253" s="40"/>
      <c r="Z253" s="40"/>
      <c r="AA253" s="40"/>
      <c r="AB253" s="40"/>
      <c r="AC253" s="40"/>
      <c r="AD253" s="40"/>
      <c r="AE253" s="40"/>
      <c r="AT253" s="18" t="s">
        <v>212</v>
      </c>
      <c r="AU253" s="18" t="s">
        <v>87</v>
      </c>
    </row>
    <row r="254" s="13" customFormat="1">
      <c r="A254" s="13"/>
      <c r="B254" s="235"/>
      <c r="C254" s="236"/>
      <c r="D254" s="229" t="s">
        <v>214</v>
      </c>
      <c r="E254" s="237" t="s">
        <v>39</v>
      </c>
      <c r="F254" s="238" t="s">
        <v>479</v>
      </c>
      <c r="G254" s="236"/>
      <c r="H254" s="239">
        <v>61.936</v>
      </c>
      <c r="I254" s="240"/>
      <c r="J254" s="236"/>
      <c r="K254" s="236"/>
      <c r="L254" s="241"/>
      <c r="M254" s="242"/>
      <c r="N254" s="243"/>
      <c r="O254" s="243"/>
      <c r="P254" s="243"/>
      <c r="Q254" s="243"/>
      <c r="R254" s="243"/>
      <c r="S254" s="243"/>
      <c r="T254" s="244"/>
      <c r="U254" s="13"/>
      <c r="V254" s="13"/>
      <c r="W254" s="13"/>
      <c r="X254" s="13"/>
      <c r="Y254" s="13"/>
      <c r="Z254" s="13"/>
      <c r="AA254" s="13"/>
      <c r="AB254" s="13"/>
      <c r="AC254" s="13"/>
      <c r="AD254" s="13"/>
      <c r="AE254" s="13"/>
      <c r="AT254" s="245" t="s">
        <v>214</v>
      </c>
      <c r="AU254" s="245" t="s">
        <v>87</v>
      </c>
      <c r="AV254" s="13" t="s">
        <v>89</v>
      </c>
      <c r="AW254" s="13" t="s">
        <v>41</v>
      </c>
      <c r="AX254" s="13" t="s">
        <v>80</v>
      </c>
      <c r="AY254" s="245" t="s">
        <v>201</v>
      </c>
    </row>
    <row r="255" s="14" customFormat="1">
      <c r="A255" s="14"/>
      <c r="B255" s="246"/>
      <c r="C255" s="247"/>
      <c r="D255" s="229" t="s">
        <v>214</v>
      </c>
      <c r="E255" s="248" t="s">
        <v>39</v>
      </c>
      <c r="F255" s="249" t="s">
        <v>216</v>
      </c>
      <c r="G255" s="247"/>
      <c r="H255" s="250">
        <v>61.936</v>
      </c>
      <c r="I255" s="251"/>
      <c r="J255" s="247"/>
      <c r="K255" s="247"/>
      <c r="L255" s="252"/>
      <c r="M255" s="253"/>
      <c r="N255" s="254"/>
      <c r="O255" s="254"/>
      <c r="P255" s="254"/>
      <c r="Q255" s="254"/>
      <c r="R255" s="254"/>
      <c r="S255" s="254"/>
      <c r="T255" s="255"/>
      <c r="U255" s="14"/>
      <c r="V255" s="14"/>
      <c r="W255" s="14"/>
      <c r="X255" s="14"/>
      <c r="Y255" s="14"/>
      <c r="Z255" s="14"/>
      <c r="AA255" s="14"/>
      <c r="AB255" s="14"/>
      <c r="AC255" s="14"/>
      <c r="AD255" s="14"/>
      <c r="AE255" s="14"/>
      <c r="AT255" s="256" t="s">
        <v>214</v>
      </c>
      <c r="AU255" s="256" t="s">
        <v>87</v>
      </c>
      <c r="AV255" s="14" t="s">
        <v>208</v>
      </c>
      <c r="AW255" s="14" t="s">
        <v>41</v>
      </c>
      <c r="AX255" s="14" t="s">
        <v>87</v>
      </c>
      <c r="AY255" s="256" t="s">
        <v>201</v>
      </c>
    </row>
    <row r="256" s="2" customFormat="1" ht="24.15" customHeight="1">
      <c r="A256" s="40"/>
      <c r="B256" s="41"/>
      <c r="C256" s="216" t="s">
        <v>414</v>
      </c>
      <c r="D256" s="216" t="s">
        <v>204</v>
      </c>
      <c r="E256" s="217" t="s">
        <v>535</v>
      </c>
      <c r="F256" s="218" t="s">
        <v>411</v>
      </c>
      <c r="G256" s="219" t="s">
        <v>159</v>
      </c>
      <c r="H256" s="220">
        <v>269.30399999999997</v>
      </c>
      <c r="I256" s="221"/>
      <c r="J256" s="222">
        <f>ROUND(I256*H256,2)</f>
        <v>0</v>
      </c>
      <c r="K256" s="218" t="s">
        <v>207</v>
      </c>
      <c r="L256" s="46"/>
      <c r="M256" s="223" t="s">
        <v>39</v>
      </c>
      <c r="N256" s="224" t="s">
        <v>53</v>
      </c>
      <c r="O256" s="87"/>
      <c r="P256" s="225">
        <f>O256*H256</f>
        <v>0</v>
      </c>
      <c r="Q256" s="225">
        <v>0</v>
      </c>
      <c r="R256" s="225">
        <f>Q256*H256</f>
        <v>0</v>
      </c>
      <c r="S256" s="225">
        <v>0</v>
      </c>
      <c r="T256" s="226">
        <f>S256*H256</f>
        <v>0</v>
      </c>
      <c r="U256" s="40"/>
      <c r="V256" s="40"/>
      <c r="W256" s="40"/>
      <c r="X256" s="40"/>
      <c r="Y256" s="40"/>
      <c r="Z256" s="40"/>
      <c r="AA256" s="40"/>
      <c r="AB256" s="40"/>
      <c r="AC256" s="40"/>
      <c r="AD256" s="40"/>
      <c r="AE256" s="40"/>
      <c r="AR256" s="227" t="s">
        <v>356</v>
      </c>
      <c r="AT256" s="227" t="s">
        <v>204</v>
      </c>
      <c r="AU256" s="227" t="s">
        <v>87</v>
      </c>
      <c r="AY256" s="18" t="s">
        <v>201</v>
      </c>
      <c r="BE256" s="228">
        <f>IF(N256="základní",J256,0)</f>
        <v>0</v>
      </c>
      <c r="BF256" s="228">
        <f>IF(N256="snížená",J256,0)</f>
        <v>0</v>
      </c>
      <c r="BG256" s="228">
        <f>IF(N256="zákl. přenesená",J256,0)</f>
        <v>0</v>
      </c>
      <c r="BH256" s="228">
        <f>IF(N256="sníž. přenesená",J256,0)</f>
        <v>0</v>
      </c>
      <c r="BI256" s="228">
        <f>IF(N256="nulová",J256,0)</f>
        <v>0</v>
      </c>
      <c r="BJ256" s="18" t="s">
        <v>208</v>
      </c>
      <c r="BK256" s="228">
        <f>ROUND(I256*H256,2)</f>
        <v>0</v>
      </c>
      <c r="BL256" s="18" t="s">
        <v>356</v>
      </c>
      <c r="BM256" s="227" t="s">
        <v>536</v>
      </c>
    </row>
    <row r="257" s="2" customFormat="1">
      <c r="A257" s="40"/>
      <c r="B257" s="41"/>
      <c r="C257" s="42"/>
      <c r="D257" s="229" t="s">
        <v>210</v>
      </c>
      <c r="E257" s="42"/>
      <c r="F257" s="230" t="s">
        <v>413</v>
      </c>
      <c r="G257" s="42"/>
      <c r="H257" s="42"/>
      <c r="I257" s="231"/>
      <c r="J257" s="42"/>
      <c r="K257" s="42"/>
      <c r="L257" s="46"/>
      <c r="M257" s="232"/>
      <c r="N257" s="233"/>
      <c r="O257" s="87"/>
      <c r="P257" s="87"/>
      <c r="Q257" s="87"/>
      <c r="R257" s="87"/>
      <c r="S257" s="87"/>
      <c r="T257" s="88"/>
      <c r="U257" s="40"/>
      <c r="V257" s="40"/>
      <c r="W257" s="40"/>
      <c r="X257" s="40"/>
      <c r="Y257" s="40"/>
      <c r="Z257" s="40"/>
      <c r="AA257" s="40"/>
      <c r="AB257" s="40"/>
      <c r="AC257" s="40"/>
      <c r="AD257" s="40"/>
      <c r="AE257" s="40"/>
      <c r="AT257" s="18" t="s">
        <v>210</v>
      </c>
      <c r="AU257" s="18" t="s">
        <v>87</v>
      </c>
    </row>
    <row r="258" s="2" customFormat="1">
      <c r="A258" s="40"/>
      <c r="B258" s="41"/>
      <c r="C258" s="42"/>
      <c r="D258" s="229" t="s">
        <v>212</v>
      </c>
      <c r="E258" s="42"/>
      <c r="F258" s="234" t="s">
        <v>406</v>
      </c>
      <c r="G258" s="42"/>
      <c r="H258" s="42"/>
      <c r="I258" s="231"/>
      <c r="J258" s="42"/>
      <c r="K258" s="42"/>
      <c r="L258" s="46"/>
      <c r="M258" s="232"/>
      <c r="N258" s="233"/>
      <c r="O258" s="87"/>
      <c r="P258" s="87"/>
      <c r="Q258" s="87"/>
      <c r="R258" s="87"/>
      <c r="S258" s="87"/>
      <c r="T258" s="88"/>
      <c r="U258" s="40"/>
      <c r="V258" s="40"/>
      <c r="W258" s="40"/>
      <c r="X258" s="40"/>
      <c r="Y258" s="40"/>
      <c r="Z258" s="40"/>
      <c r="AA258" s="40"/>
      <c r="AB258" s="40"/>
      <c r="AC258" s="40"/>
      <c r="AD258" s="40"/>
      <c r="AE258" s="40"/>
      <c r="AT258" s="18" t="s">
        <v>212</v>
      </c>
      <c r="AU258" s="18" t="s">
        <v>87</v>
      </c>
    </row>
    <row r="259" s="15" customFormat="1">
      <c r="A259" s="15"/>
      <c r="B259" s="257"/>
      <c r="C259" s="258"/>
      <c r="D259" s="229" t="s">
        <v>214</v>
      </c>
      <c r="E259" s="259" t="s">
        <v>39</v>
      </c>
      <c r="F259" s="260" t="s">
        <v>399</v>
      </c>
      <c r="G259" s="258"/>
      <c r="H259" s="259" t="s">
        <v>39</v>
      </c>
      <c r="I259" s="261"/>
      <c r="J259" s="258"/>
      <c r="K259" s="258"/>
      <c r="L259" s="262"/>
      <c r="M259" s="263"/>
      <c r="N259" s="264"/>
      <c r="O259" s="264"/>
      <c r="P259" s="264"/>
      <c r="Q259" s="264"/>
      <c r="R259" s="264"/>
      <c r="S259" s="264"/>
      <c r="T259" s="265"/>
      <c r="U259" s="15"/>
      <c r="V259" s="15"/>
      <c r="W259" s="15"/>
      <c r="X259" s="15"/>
      <c r="Y259" s="15"/>
      <c r="Z259" s="15"/>
      <c r="AA259" s="15"/>
      <c r="AB259" s="15"/>
      <c r="AC259" s="15"/>
      <c r="AD259" s="15"/>
      <c r="AE259" s="15"/>
      <c r="AT259" s="266" t="s">
        <v>214</v>
      </c>
      <c r="AU259" s="266" t="s">
        <v>87</v>
      </c>
      <c r="AV259" s="15" t="s">
        <v>87</v>
      </c>
      <c r="AW259" s="15" t="s">
        <v>41</v>
      </c>
      <c r="AX259" s="15" t="s">
        <v>80</v>
      </c>
      <c r="AY259" s="266" t="s">
        <v>201</v>
      </c>
    </row>
    <row r="260" s="13" customFormat="1">
      <c r="A260" s="13"/>
      <c r="B260" s="235"/>
      <c r="C260" s="236"/>
      <c r="D260" s="229" t="s">
        <v>214</v>
      </c>
      <c r="E260" s="237" t="s">
        <v>39</v>
      </c>
      <c r="F260" s="238" t="s">
        <v>532</v>
      </c>
      <c r="G260" s="236"/>
      <c r="H260" s="239">
        <v>269.30399999999997</v>
      </c>
      <c r="I260" s="240"/>
      <c r="J260" s="236"/>
      <c r="K260" s="236"/>
      <c r="L260" s="241"/>
      <c r="M260" s="242"/>
      <c r="N260" s="243"/>
      <c r="O260" s="243"/>
      <c r="P260" s="243"/>
      <c r="Q260" s="243"/>
      <c r="R260" s="243"/>
      <c r="S260" s="243"/>
      <c r="T260" s="244"/>
      <c r="U260" s="13"/>
      <c r="V260" s="13"/>
      <c r="W260" s="13"/>
      <c r="X260" s="13"/>
      <c r="Y260" s="13"/>
      <c r="Z260" s="13"/>
      <c r="AA260" s="13"/>
      <c r="AB260" s="13"/>
      <c r="AC260" s="13"/>
      <c r="AD260" s="13"/>
      <c r="AE260" s="13"/>
      <c r="AT260" s="245" t="s">
        <v>214</v>
      </c>
      <c r="AU260" s="245" t="s">
        <v>87</v>
      </c>
      <c r="AV260" s="13" t="s">
        <v>89</v>
      </c>
      <c r="AW260" s="13" t="s">
        <v>41</v>
      </c>
      <c r="AX260" s="13" t="s">
        <v>80</v>
      </c>
      <c r="AY260" s="245" t="s">
        <v>201</v>
      </c>
    </row>
    <row r="261" s="14" customFormat="1">
      <c r="A261" s="14"/>
      <c r="B261" s="246"/>
      <c r="C261" s="247"/>
      <c r="D261" s="229" t="s">
        <v>214</v>
      </c>
      <c r="E261" s="248" t="s">
        <v>39</v>
      </c>
      <c r="F261" s="249" t="s">
        <v>216</v>
      </c>
      <c r="G261" s="247"/>
      <c r="H261" s="250">
        <v>269.30399999999997</v>
      </c>
      <c r="I261" s="251"/>
      <c r="J261" s="247"/>
      <c r="K261" s="247"/>
      <c r="L261" s="252"/>
      <c r="M261" s="253"/>
      <c r="N261" s="254"/>
      <c r="O261" s="254"/>
      <c r="P261" s="254"/>
      <c r="Q261" s="254"/>
      <c r="R261" s="254"/>
      <c r="S261" s="254"/>
      <c r="T261" s="255"/>
      <c r="U261" s="14"/>
      <c r="V261" s="14"/>
      <c r="W261" s="14"/>
      <c r="X261" s="14"/>
      <c r="Y261" s="14"/>
      <c r="Z261" s="14"/>
      <c r="AA261" s="14"/>
      <c r="AB261" s="14"/>
      <c r="AC261" s="14"/>
      <c r="AD261" s="14"/>
      <c r="AE261" s="14"/>
      <c r="AT261" s="256" t="s">
        <v>214</v>
      </c>
      <c r="AU261" s="256" t="s">
        <v>87</v>
      </c>
      <c r="AV261" s="14" t="s">
        <v>208</v>
      </c>
      <c r="AW261" s="14" t="s">
        <v>41</v>
      </c>
      <c r="AX261" s="14" t="s">
        <v>87</v>
      </c>
      <c r="AY261" s="256" t="s">
        <v>201</v>
      </c>
    </row>
    <row r="262" s="2" customFormat="1" ht="66.75" customHeight="1">
      <c r="A262" s="40"/>
      <c r="B262" s="41"/>
      <c r="C262" s="216" t="s">
        <v>416</v>
      </c>
      <c r="D262" s="216" t="s">
        <v>204</v>
      </c>
      <c r="E262" s="217" t="s">
        <v>417</v>
      </c>
      <c r="F262" s="218" t="s">
        <v>537</v>
      </c>
      <c r="G262" s="219" t="s">
        <v>159</v>
      </c>
      <c r="H262" s="220">
        <v>2356.2310000000002</v>
      </c>
      <c r="I262" s="221"/>
      <c r="J262" s="222">
        <f>ROUND(I262*H262,2)</f>
        <v>0</v>
      </c>
      <c r="K262" s="218" t="s">
        <v>207</v>
      </c>
      <c r="L262" s="46"/>
      <c r="M262" s="223" t="s">
        <v>39</v>
      </c>
      <c r="N262" s="224" t="s">
        <v>53</v>
      </c>
      <c r="O262" s="87"/>
      <c r="P262" s="225">
        <f>O262*H262</f>
        <v>0</v>
      </c>
      <c r="Q262" s="225">
        <v>0</v>
      </c>
      <c r="R262" s="225">
        <f>Q262*H262</f>
        <v>0</v>
      </c>
      <c r="S262" s="225">
        <v>0</v>
      </c>
      <c r="T262" s="226">
        <f>S262*H262</f>
        <v>0</v>
      </c>
      <c r="U262" s="40"/>
      <c r="V262" s="40"/>
      <c r="W262" s="40"/>
      <c r="X262" s="40"/>
      <c r="Y262" s="40"/>
      <c r="Z262" s="40"/>
      <c r="AA262" s="40"/>
      <c r="AB262" s="40"/>
      <c r="AC262" s="40"/>
      <c r="AD262" s="40"/>
      <c r="AE262" s="40"/>
      <c r="AR262" s="227" t="s">
        <v>356</v>
      </c>
      <c r="AT262" s="227" t="s">
        <v>204</v>
      </c>
      <c r="AU262" s="227" t="s">
        <v>87</v>
      </c>
      <c r="AY262" s="18" t="s">
        <v>201</v>
      </c>
      <c r="BE262" s="228">
        <f>IF(N262="základní",J262,0)</f>
        <v>0</v>
      </c>
      <c r="BF262" s="228">
        <f>IF(N262="snížená",J262,0)</f>
        <v>0</v>
      </c>
      <c r="BG262" s="228">
        <f>IF(N262="zákl. přenesená",J262,0)</f>
        <v>0</v>
      </c>
      <c r="BH262" s="228">
        <f>IF(N262="sníž. přenesená",J262,0)</f>
        <v>0</v>
      </c>
      <c r="BI262" s="228">
        <f>IF(N262="nulová",J262,0)</f>
        <v>0</v>
      </c>
      <c r="BJ262" s="18" t="s">
        <v>208</v>
      </c>
      <c r="BK262" s="228">
        <f>ROUND(I262*H262,2)</f>
        <v>0</v>
      </c>
      <c r="BL262" s="18" t="s">
        <v>356</v>
      </c>
      <c r="BM262" s="227" t="s">
        <v>538</v>
      </c>
    </row>
    <row r="263" s="2" customFormat="1">
      <c r="A263" s="40"/>
      <c r="B263" s="41"/>
      <c r="C263" s="42"/>
      <c r="D263" s="229" t="s">
        <v>210</v>
      </c>
      <c r="E263" s="42"/>
      <c r="F263" s="230" t="s">
        <v>420</v>
      </c>
      <c r="G263" s="42"/>
      <c r="H263" s="42"/>
      <c r="I263" s="231"/>
      <c r="J263" s="42"/>
      <c r="K263" s="42"/>
      <c r="L263" s="46"/>
      <c r="M263" s="232"/>
      <c r="N263" s="233"/>
      <c r="O263" s="87"/>
      <c r="P263" s="87"/>
      <c r="Q263" s="87"/>
      <c r="R263" s="87"/>
      <c r="S263" s="87"/>
      <c r="T263" s="88"/>
      <c r="U263" s="40"/>
      <c r="V263" s="40"/>
      <c r="W263" s="40"/>
      <c r="X263" s="40"/>
      <c r="Y263" s="40"/>
      <c r="Z263" s="40"/>
      <c r="AA263" s="40"/>
      <c r="AB263" s="40"/>
      <c r="AC263" s="40"/>
      <c r="AD263" s="40"/>
      <c r="AE263" s="40"/>
      <c r="AT263" s="18" t="s">
        <v>210</v>
      </c>
      <c r="AU263" s="18" t="s">
        <v>87</v>
      </c>
    </row>
    <row r="264" s="2" customFormat="1">
      <c r="A264" s="40"/>
      <c r="B264" s="41"/>
      <c r="C264" s="42"/>
      <c r="D264" s="229" t="s">
        <v>212</v>
      </c>
      <c r="E264" s="42"/>
      <c r="F264" s="234" t="s">
        <v>421</v>
      </c>
      <c r="G264" s="42"/>
      <c r="H264" s="42"/>
      <c r="I264" s="231"/>
      <c r="J264" s="42"/>
      <c r="K264" s="42"/>
      <c r="L264" s="46"/>
      <c r="M264" s="232"/>
      <c r="N264" s="233"/>
      <c r="O264" s="87"/>
      <c r="P264" s="87"/>
      <c r="Q264" s="87"/>
      <c r="R264" s="87"/>
      <c r="S264" s="87"/>
      <c r="T264" s="88"/>
      <c r="U264" s="40"/>
      <c r="V264" s="40"/>
      <c r="W264" s="40"/>
      <c r="X264" s="40"/>
      <c r="Y264" s="40"/>
      <c r="Z264" s="40"/>
      <c r="AA264" s="40"/>
      <c r="AB264" s="40"/>
      <c r="AC264" s="40"/>
      <c r="AD264" s="40"/>
      <c r="AE264" s="40"/>
      <c r="AT264" s="18" t="s">
        <v>212</v>
      </c>
      <c r="AU264" s="18" t="s">
        <v>87</v>
      </c>
    </row>
    <row r="265" s="15" customFormat="1">
      <c r="A265" s="15"/>
      <c r="B265" s="257"/>
      <c r="C265" s="258"/>
      <c r="D265" s="229" t="s">
        <v>214</v>
      </c>
      <c r="E265" s="259" t="s">
        <v>39</v>
      </c>
      <c r="F265" s="260" t="s">
        <v>369</v>
      </c>
      <c r="G265" s="258"/>
      <c r="H265" s="259" t="s">
        <v>39</v>
      </c>
      <c r="I265" s="261"/>
      <c r="J265" s="258"/>
      <c r="K265" s="258"/>
      <c r="L265" s="262"/>
      <c r="M265" s="263"/>
      <c r="N265" s="264"/>
      <c r="O265" s="264"/>
      <c r="P265" s="264"/>
      <c r="Q265" s="264"/>
      <c r="R265" s="264"/>
      <c r="S265" s="264"/>
      <c r="T265" s="265"/>
      <c r="U265" s="15"/>
      <c r="V265" s="15"/>
      <c r="W265" s="15"/>
      <c r="X265" s="15"/>
      <c r="Y265" s="15"/>
      <c r="Z265" s="15"/>
      <c r="AA265" s="15"/>
      <c r="AB265" s="15"/>
      <c r="AC265" s="15"/>
      <c r="AD265" s="15"/>
      <c r="AE265" s="15"/>
      <c r="AT265" s="266" t="s">
        <v>214</v>
      </c>
      <c r="AU265" s="266" t="s">
        <v>87</v>
      </c>
      <c r="AV265" s="15" t="s">
        <v>87</v>
      </c>
      <c r="AW265" s="15" t="s">
        <v>41</v>
      </c>
      <c r="AX265" s="15" t="s">
        <v>80</v>
      </c>
      <c r="AY265" s="266" t="s">
        <v>201</v>
      </c>
    </row>
    <row r="266" s="13" customFormat="1">
      <c r="A266" s="13"/>
      <c r="B266" s="235"/>
      <c r="C266" s="236"/>
      <c r="D266" s="229" t="s">
        <v>214</v>
      </c>
      <c r="E266" s="237" t="s">
        <v>39</v>
      </c>
      <c r="F266" s="238" t="s">
        <v>539</v>
      </c>
      <c r="G266" s="236"/>
      <c r="H266" s="239">
        <v>2117.415</v>
      </c>
      <c r="I266" s="240"/>
      <c r="J266" s="236"/>
      <c r="K266" s="236"/>
      <c r="L266" s="241"/>
      <c r="M266" s="242"/>
      <c r="N266" s="243"/>
      <c r="O266" s="243"/>
      <c r="P266" s="243"/>
      <c r="Q266" s="243"/>
      <c r="R266" s="243"/>
      <c r="S266" s="243"/>
      <c r="T266" s="244"/>
      <c r="U266" s="13"/>
      <c r="V266" s="13"/>
      <c r="W266" s="13"/>
      <c r="X266" s="13"/>
      <c r="Y266" s="13"/>
      <c r="Z266" s="13"/>
      <c r="AA266" s="13"/>
      <c r="AB266" s="13"/>
      <c r="AC266" s="13"/>
      <c r="AD266" s="13"/>
      <c r="AE266" s="13"/>
      <c r="AT266" s="245" t="s">
        <v>214</v>
      </c>
      <c r="AU266" s="245" t="s">
        <v>87</v>
      </c>
      <c r="AV266" s="13" t="s">
        <v>89</v>
      </c>
      <c r="AW266" s="13" t="s">
        <v>41</v>
      </c>
      <c r="AX266" s="13" t="s">
        <v>80</v>
      </c>
      <c r="AY266" s="245" t="s">
        <v>201</v>
      </c>
    </row>
    <row r="267" s="16" customFormat="1">
      <c r="A267" s="16"/>
      <c r="B267" s="267"/>
      <c r="C267" s="268"/>
      <c r="D267" s="229" t="s">
        <v>214</v>
      </c>
      <c r="E267" s="269" t="s">
        <v>39</v>
      </c>
      <c r="F267" s="270" t="s">
        <v>371</v>
      </c>
      <c r="G267" s="268"/>
      <c r="H267" s="271">
        <v>2117.415</v>
      </c>
      <c r="I267" s="272"/>
      <c r="J267" s="268"/>
      <c r="K267" s="268"/>
      <c r="L267" s="273"/>
      <c r="M267" s="274"/>
      <c r="N267" s="275"/>
      <c r="O267" s="275"/>
      <c r="P267" s="275"/>
      <c r="Q267" s="275"/>
      <c r="R267" s="275"/>
      <c r="S267" s="275"/>
      <c r="T267" s="276"/>
      <c r="U267" s="16"/>
      <c r="V267" s="16"/>
      <c r="W267" s="16"/>
      <c r="X267" s="16"/>
      <c r="Y267" s="16"/>
      <c r="Z267" s="16"/>
      <c r="AA267" s="16"/>
      <c r="AB267" s="16"/>
      <c r="AC267" s="16"/>
      <c r="AD267" s="16"/>
      <c r="AE267" s="16"/>
      <c r="AT267" s="277" t="s">
        <v>214</v>
      </c>
      <c r="AU267" s="277" t="s">
        <v>87</v>
      </c>
      <c r="AV267" s="16" t="s">
        <v>222</v>
      </c>
      <c r="AW267" s="16" t="s">
        <v>41</v>
      </c>
      <c r="AX267" s="16" t="s">
        <v>80</v>
      </c>
      <c r="AY267" s="277" t="s">
        <v>201</v>
      </c>
    </row>
    <row r="268" s="15" customFormat="1">
      <c r="A268" s="15"/>
      <c r="B268" s="257"/>
      <c r="C268" s="258"/>
      <c r="D268" s="229" t="s">
        <v>214</v>
      </c>
      <c r="E268" s="259" t="s">
        <v>39</v>
      </c>
      <c r="F268" s="260" t="s">
        <v>372</v>
      </c>
      <c r="G268" s="258"/>
      <c r="H268" s="259" t="s">
        <v>39</v>
      </c>
      <c r="I268" s="261"/>
      <c r="J268" s="258"/>
      <c r="K268" s="258"/>
      <c r="L268" s="262"/>
      <c r="M268" s="263"/>
      <c r="N268" s="264"/>
      <c r="O268" s="264"/>
      <c r="P268" s="264"/>
      <c r="Q268" s="264"/>
      <c r="R268" s="264"/>
      <c r="S268" s="264"/>
      <c r="T268" s="265"/>
      <c r="U268" s="15"/>
      <c r="V268" s="15"/>
      <c r="W268" s="15"/>
      <c r="X268" s="15"/>
      <c r="Y268" s="15"/>
      <c r="Z268" s="15"/>
      <c r="AA268" s="15"/>
      <c r="AB268" s="15"/>
      <c r="AC268" s="15"/>
      <c r="AD268" s="15"/>
      <c r="AE268" s="15"/>
      <c r="AT268" s="266" t="s">
        <v>214</v>
      </c>
      <c r="AU268" s="266" t="s">
        <v>87</v>
      </c>
      <c r="AV268" s="15" t="s">
        <v>87</v>
      </c>
      <c r="AW268" s="15" t="s">
        <v>41</v>
      </c>
      <c r="AX268" s="15" t="s">
        <v>80</v>
      </c>
      <c r="AY268" s="266" t="s">
        <v>201</v>
      </c>
    </row>
    <row r="269" s="13" customFormat="1">
      <c r="A269" s="13"/>
      <c r="B269" s="235"/>
      <c r="C269" s="236"/>
      <c r="D269" s="229" t="s">
        <v>214</v>
      </c>
      <c r="E269" s="237" t="s">
        <v>39</v>
      </c>
      <c r="F269" s="238" t="s">
        <v>540</v>
      </c>
      <c r="G269" s="236"/>
      <c r="H269" s="239">
        <v>21.25</v>
      </c>
      <c r="I269" s="240"/>
      <c r="J269" s="236"/>
      <c r="K269" s="236"/>
      <c r="L269" s="241"/>
      <c r="M269" s="242"/>
      <c r="N269" s="243"/>
      <c r="O269" s="243"/>
      <c r="P269" s="243"/>
      <c r="Q269" s="243"/>
      <c r="R269" s="243"/>
      <c r="S269" s="243"/>
      <c r="T269" s="244"/>
      <c r="U269" s="13"/>
      <c r="V269" s="13"/>
      <c r="W269" s="13"/>
      <c r="X269" s="13"/>
      <c r="Y269" s="13"/>
      <c r="Z269" s="13"/>
      <c r="AA269" s="13"/>
      <c r="AB269" s="13"/>
      <c r="AC269" s="13"/>
      <c r="AD269" s="13"/>
      <c r="AE269" s="13"/>
      <c r="AT269" s="245" t="s">
        <v>214</v>
      </c>
      <c r="AU269" s="245" t="s">
        <v>87</v>
      </c>
      <c r="AV269" s="13" t="s">
        <v>89</v>
      </c>
      <c r="AW269" s="13" t="s">
        <v>41</v>
      </c>
      <c r="AX269" s="13" t="s">
        <v>80</v>
      </c>
      <c r="AY269" s="245" t="s">
        <v>201</v>
      </c>
    </row>
    <row r="270" s="13" customFormat="1">
      <c r="A270" s="13"/>
      <c r="B270" s="235"/>
      <c r="C270" s="236"/>
      <c r="D270" s="229" t="s">
        <v>214</v>
      </c>
      <c r="E270" s="237" t="s">
        <v>39</v>
      </c>
      <c r="F270" s="238" t="s">
        <v>541</v>
      </c>
      <c r="G270" s="236"/>
      <c r="H270" s="239">
        <v>217.566</v>
      </c>
      <c r="I270" s="240"/>
      <c r="J270" s="236"/>
      <c r="K270" s="236"/>
      <c r="L270" s="241"/>
      <c r="M270" s="242"/>
      <c r="N270" s="243"/>
      <c r="O270" s="243"/>
      <c r="P270" s="243"/>
      <c r="Q270" s="243"/>
      <c r="R270" s="243"/>
      <c r="S270" s="243"/>
      <c r="T270" s="244"/>
      <c r="U270" s="13"/>
      <c r="V270" s="13"/>
      <c r="W270" s="13"/>
      <c r="X270" s="13"/>
      <c r="Y270" s="13"/>
      <c r="Z270" s="13"/>
      <c r="AA270" s="13"/>
      <c r="AB270" s="13"/>
      <c r="AC270" s="13"/>
      <c r="AD270" s="13"/>
      <c r="AE270" s="13"/>
      <c r="AT270" s="245" t="s">
        <v>214</v>
      </c>
      <c r="AU270" s="245" t="s">
        <v>87</v>
      </c>
      <c r="AV270" s="13" t="s">
        <v>89</v>
      </c>
      <c r="AW270" s="13" t="s">
        <v>41</v>
      </c>
      <c r="AX270" s="13" t="s">
        <v>80</v>
      </c>
      <c r="AY270" s="245" t="s">
        <v>201</v>
      </c>
    </row>
    <row r="271" s="16" customFormat="1">
      <c r="A271" s="16"/>
      <c r="B271" s="267"/>
      <c r="C271" s="268"/>
      <c r="D271" s="229" t="s">
        <v>214</v>
      </c>
      <c r="E271" s="269" t="s">
        <v>39</v>
      </c>
      <c r="F271" s="270" t="s">
        <v>371</v>
      </c>
      <c r="G271" s="268"/>
      <c r="H271" s="271">
        <v>238.816</v>
      </c>
      <c r="I271" s="272"/>
      <c r="J271" s="268"/>
      <c r="K271" s="268"/>
      <c r="L271" s="273"/>
      <c r="M271" s="274"/>
      <c r="N271" s="275"/>
      <c r="O271" s="275"/>
      <c r="P271" s="275"/>
      <c r="Q271" s="275"/>
      <c r="R271" s="275"/>
      <c r="S271" s="275"/>
      <c r="T271" s="276"/>
      <c r="U271" s="16"/>
      <c r="V271" s="16"/>
      <c r="W271" s="16"/>
      <c r="X271" s="16"/>
      <c r="Y271" s="16"/>
      <c r="Z271" s="16"/>
      <c r="AA271" s="16"/>
      <c r="AB271" s="16"/>
      <c r="AC271" s="16"/>
      <c r="AD271" s="16"/>
      <c r="AE271" s="16"/>
      <c r="AT271" s="277" t="s">
        <v>214</v>
      </c>
      <c r="AU271" s="277" t="s">
        <v>87</v>
      </c>
      <c r="AV271" s="16" t="s">
        <v>222</v>
      </c>
      <c r="AW271" s="16" t="s">
        <v>41</v>
      </c>
      <c r="AX271" s="16" t="s">
        <v>80</v>
      </c>
      <c r="AY271" s="277" t="s">
        <v>201</v>
      </c>
    </row>
    <row r="272" s="14" customFormat="1">
      <c r="A272" s="14"/>
      <c r="B272" s="246"/>
      <c r="C272" s="247"/>
      <c r="D272" s="229" t="s">
        <v>214</v>
      </c>
      <c r="E272" s="248" t="s">
        <v>484</v>
      </c>
      <c r="F272" s="249" t="s">
        <v>216</v>
      </c>
      <c r="G272" s="247"/>
      <c r="H272" s="250">
        <v>2356.2310000000002</v>
      </c>
      <c r="I272" s="251"/>
      <c r="J272" s="247"/>
      <c r="K272" s="247"/>
      <c r="L272" s="252"/>
      <c r="M272" s="253"/>
      <c r="N272" s="254"/>
      <c r="O272" s="254"/>
      <c r="P272" s="254"/>
      <c r="Q272" s="254"/>
      <c r="R272" s="254"/>
      <c r="S272" s="254"/>
      <c r="T272" s="255"/>
      <c r="U272" s="14"/>
      <c r="V272" s="14"/>
      <c r="W272" s="14"/>
      <c r="X272" s="14"/>
      <c r="Y272" s="14"/>
      <c r="Z272" s="14"/>
      <c r="AA272" s="14"/>
      <c r="AB272" s="14"/>
      <c r="AC272" s="14"/>
      <c r="AD272" s="14"/>
      <c r="AE272" s="14"/>
      <c r="AT272" s="256" t="s">
        <v>214</v>
      </c>
      <c r="AU272" s="256" t="s">
        <v>87</v>
      </c>
      <c r="AV272" s="14" t="s">
        <v>208</v>
      </c>
      <c r="AW272" s="14" t="s">
        <v>41</v>
      </c>
      <c r="AX272" s="14" t="s">
        <v>87</v>
      </c>
      <c r="AY272" s="256" t="s">
        <v>201</v>
      </c>
    </row>
    <row r="273" s="2" customFormat="1" ht="16.5" customHeight="1">
      <c r="A273" s="40"/>
      <c r="B273" s="41"/>
      <c r="C273" s="216" t="s">
        <v>425</v>
      </c>
      <c r="D273" s="216" t="s">
        <v>204</v>
      </c>
      <c r="E273" s="217" t="s">
        <v>426</v>
      </c>
      <c r="F273" s="218" t="s">
        <v>427</v>
      </c>
      <c r="G273" s="219" t="s">
        <v>159</v>
      </c>
      <c r="H273" s="220">
        <v>0.20000000000000001</v>
      </c>
      <c r="I273" s="221"/>
      <c r="J273" s="222">
        <f>ROUND(I273*H273,2)</f>
        <v>0</v>
      </c>
      <c r="K273" s="218" t="s">
        <v>207</v>
      </c>
      <c r="L273" s="46"/>
      <c r="M273" s="223" t="s">
        <v>39</v>
      </c>
      <c r="N273" s="224" t="s">
        <v>53</v>
      </c>
      <c r="O273" s="87"/>
      <c r="P273" s="225">
        <f>O273*H273</f>
        <v>0</v>
      </c>
      <c r="Q273" s="225">
        <v>0</v>
      </c>
      <c r="R273" s="225">
        <f>Q273*H273</f>
        <v>0</v>
      </c>
      <c r="S273" s="225">
        <v>0</v>
      </c>
      <c r="T273" s="226">
        <f>S273*H273</f>
        <v>0</v>
      </c>
      <c r="U273" s="40"/>
      <c r="V273" s="40"/>
      <c r="W273" s="40"/>
      <c r="X273" s="40"/>
      <c r="Y273" s="40"/>
      <c r="Z273" s="40"/>
      <c r="AA273" s="40"/>
      <c r="AB273" s="40"/>
      <c r="AC273" s="40"/>
      <c r="AD273" s="40"/>
      <c r="AE273" s="40"/>
      <c r="AR273" s="227" t="s">
        <v>356</v>
      </c>
      <c r="AT273" s="227" t="s">
        <v>204</v>
      </c>
      <c r="AU273" s="227" t="s">
        <v>87</v>
      </c>
      <c r="AY273" s="18" t="s">
        <v>201</v>
      </c>
      <c r="BE273" s="228">
        <f>IF(N273="základní",J273,0)</f>
        <v>0</v>
      </c>
      <c r="BF273" s="228">
        <f>IF(N273="snížená",J273,0)</f>
        <v>0</v>
      </c>
      <c r="BG273" s="228">
        <f>IF(N273="zákl. přenesená",J273,0)</f>
        <v>0</v>
      </c>
      <c r="BH273" s="228">
        <f>IF(N273="sníž. přenesená",J273,0)</f>
        <v>0</v>
      </c>
      <c r="BI273" s="228">
        <f>IF(N273="nulová",J273,0)</f>
        <v>0</v>
      </c>
      <c r="BJ273" s="18" t="s">
        <v>208</v>
      </c>
      <c r="BK273" s="228">
        <f>ROUND(I273*H273,2)</f>
        <v>0</v>
      </c>
      <c r="BL273" s="18" t="s">
        <v>356</v>
      </c>
      <c r="BM273" s="227" t="s">
        <v>542</v>
      </c>
    </row>
    <row r="274" s="2" customFormat="1">
      <c r="A274" s="40"/>
      <c r="B274" s="41"/>
      <c r="C274" s="42"/>
      <c r="D274" s="229" t="s">
        <v>210</v>
      </c>
      <c r="E274" s="42"/>
      <c r="F274" s="230" t="s">
        <v>429</v>
      </c>
      <c r="G274" s="42"/>
      <c r="H274" s="42"/>
      <c r="I274" s="231"/>
      <c r="J274" s="42"/>
      <c r="K274" s="42"/>
      <c r="L274" s="46"/>
      <c r="M274" s="232"/>
      <c r="N274" s="233"/>
      <c r="O274" s="87"/>
      <c r="P274" s="87"/>
      <c r="Q274" s="87"/>
      <c r="R274" s="87"/>
      <c r="S274" s="87"/>
      <c r="T274" s="88"/>
      <c r="U274" s="40"/>
      <c r="V274" s="40"/>
      <c r="W274" s="40"/>
      <c r="X274" s="40"/>
      <c r="Y274" s="40"/>
      <c r="Z274" s="40"/>
      <c r="AA274" s="40"/>
      <c r="AB274" s="40"/>
      <c r="AC274" s="40"/>
      <c r="AD274" s="40"/>
      <c r="AE274" s="40"/>
      <c r="AT274" s="18" t="s">
        <v>210</v>
      </c>
      <c r="AU274" s="18" t="s">
        <v>87</v>
      </c>
    </row>
    <row r="275" s="2" customFormat="1">
      <c r="A275" s="40"/>
      <c r="B275" s="41"/>
      <c r="C275" s="42"/>
      <c r="D275" s="229" t="s">
        <v>212</v>
      </c>
      <c r="E275" s="42"/>
      <c r="F275" s="234" t="s">
        <v>421</v>
      </c>
      <c r="G275" s="42"/>
      <c r="H275" s="42"/>
      <c r="I275" s="231"/>
      <c r="J275" s="42"/>
      <c r="K275" s="42"/>
      <c r="L275" s="46"/>
      <c r="M275" s="232"/>
      <c r="N275" s="233"/>
      <c r="O275" s="87"/>
      <c r="P275" s="87"/>
      <c r="Q275" s="87"/>
      <c r="R275" s="87"/>
      <c r="S275" s="87"/>
      <c r="T275" s="88"/>
      <c r="U275" s="40"/>
      <c r="V275" s="40"/>
      <c r="W275" s="40"/>
      <c r="X275" s="40"/>
      <c r="Y275" s="40"/>
      <c r="Z275" s="40"/>
      <c r="AA275" s="40"/>
      <c r="AB275" s="40"/>
      <c r="AC275" s="40"/>
      <c r="AD275" s="40"/>
      <c r="AE275" s="40"/>
      <c r="AT275" s="18" t="s">
        <v>212</v>
      </c>
      <c r="AU275" s="18" t="s">
        <v>87</v>
      </c>
    </row>
    <row r="276" s="2" customFormat="1">
      <c r="A276" s="40"/>
      <c r="B276" s="41"/>
      <c r="C276" s="42"/>
      <c r="D276" s="229" t="s">
        <v>337</v>
      </c>
      <c r="E276" s="42"/>
      <c r="F276" s="234" t="s">
        <v>430</v>
      </c>
      <c r="G276" s="42"/>
      <c r="H276" s="42"/>
      <c r="I276" s="231"/>
      <c r="J276" s="42"/>
      <c r="K276" s="42"/>
      <c r="L276" s="46"/>
      <c r="M276" s="232"/>
      <c r="N276" s="233"/>
      <c r="O276" s="87"/>
      <c r="P276" s="87"/>
      <c r="Q276" s="87"/>
      <c r="R276" s="87"/>
      <c r="S276" s="87"/>
      <c r="T276" s="88"/>
      <c r="U276" s="40"/>
      <c r="V276" s="40"/>
      <c r="W276" s="40"/>
      <c r="X276" s="40"/>
      <c r="Y276" s="40"/>
      <c r="Z276" s="40"/>
      <c r="AA276" s="40"/>
      <c r="AB276" s="40"/>
      <c r="AC276" s="40"/>
      <c r="AD276" s="40"/>
      <c r="AE276" s="40"/>
      <c r="AT276" s="18" t="s">
        <v>337</v>
      </c>
      <c r="AU276" s="18" t="s">
        <v>87</v>
      </c>
    </row>
    <row r="277" s="2" customFormat="1" ht="21.75" customHeight="1">
      <c r="A277" s="40"/>
      <c r="B277" s="41"/>
      <c r="C277" s="278" t="s">
        <v>431</v>
      </c>
      <c r="D277" s="278" t="s">
        <v>432</v>
      </c>
      <c r="E277" s="279" t="s">
        <v>433</v>
      </c>
      <c r="F277" s="280" t="s">
        <v>434</v>
      </c>
      <c r="G277" s="281" t="s">
        <v>159</v>
      </c>
      <c r="H277" s="282">
        <v>2144.6729999999998</v>
      </c>
      <c r="I277" s="283"/>
      <c r="J277" s="284">
        <f>ROUND(I277*H277,2)</f>
        <v>0</v>
      </c>
      <c r="K277" s="280" t="s">
        <v>207</v>
      </c>
      <c r="L277" s="285"/>
      <c r="M277" s="286" t="s">
        <v>39</v>
      </c>
      <c r="N277" s="287" t="s">
        <v>53</v>
      </c>
      <c r="O277" s="87"/>
      <c r="P277" s="225">
        <f>O277*H277</f>
        <v>0</v>
      </c>
      <c r="Q277" s="225">
        <v>1</v>
      </c>
      <c r="R277" s="225">
        <f>Q277*H277</f>
        <v>2144.6729999999998</v>
      </c>
      <c r="S277" s="225">
        <v>0</v>
      </c>
      <c r="T277" s="226">
        <f>S277*H277</f>
        <v>0</v>
      </c>
      <c r="U277" s="40"/>
      <c r="V277" s="40"/>
      <c r="W277" s="40"/>
      <c r="X277" s="40"/>
      <c r="Y277" s="40"/>
      <c r="Z277" s="40"/>
      <c r="AA277" s="40"/>
      <c r="AB277" s="40"/>
      <c r="AC277" s="40"/>
      <c r="AD277" s="40"/>
      <c r="AE277" s="40"/>
      <c r="AR277" s="227" t="s">
        <v>356</v>
      </c>
      <c r="AT277" s="227" t="s">
        <v>432</v>
      </c>
      <c r="AU277" s="227" t="s">
        <v>87</v>
      </c>
      <c r="AY277" s="18" t="s">
        <v>201</v>
      </c>
      <c r="BE277" s="228">
        <f>IF(N277="základní",J277,0)</f>
        <v>0</v>
      </c>
      <c r="BF277" s="228">
        <f>IF(N277="snížená",J277,0)</f>
        <v>0</v>
      </c>
      <c r="BG277" s="228">
        <f>IF(N277="zákl. přenesená",J277,0)</f>
        <v>0</v>
      </c>
      <c r="BH277" s="228">
        <f>IF(N277="sníž. přenesená",J277,0)</f>
        <v>0</v>
      </c>
      <c r="BI277" s="228">
        <f>IF(N277="nulová",J277,0)</f>
        <v>0</v>
      </c>
      <c r="BJ277" s="18" t="s">
        <v>208</v>
      </c>
      <c r="BK277" s="228">
        <f>ROUND(I277*H277,2)</f>
        <v>0</v>
      </c>
      <c r="BL277" s="18" t="s">
        <v>356</v>
      </c>
      <c r="BM277" s="227" t="s">
        <v>543</v>
      </c>
    </row>
    <row r="278" s="2" customFormat="1">
      <c r="A278" s="40"/>
      <c r="B278" s="41"/>
      <c r="C278" s="42"/>
      <c r="D278" s="229" t="s">
        <v>210</v>
      </c>
      <c r="E278" s="42"/>
      <c r="F278" s="230" t="s">
        <v>434</v>
      </c>
      <c r="G278" s="42"/>
      <c r="H278" s="42"/>
      <c r="I278" s="231"/>
      <c r="J278" s="42"/>
      <c r="K278" s="42"/>
      <c r="L278" s="46"/>
      <c r="M278" s="232"/>
      <c r="N278" s="233"/>
      <c r="O278" s="87"/>
      <c r="P278" s="87"/>
      <c r="Q278" s="87"/>
      <c r="R278" s="87"/>
      <c r="S278" s="87"/>
      <c r="T278" s="88"/>
      <c r="U278" s="40"/>
      <c r="V278" s="40"/>
      <c r="W278" s="40"/>
      <c r="X278" s="40"/>
      <c r="Y278" s="40"/>
      <c r="Z278" s="40"/>
      <c r="AA278" s="40"/>
      <c r="AB278" s="40"/>
      <c r="AC278" s="40"/>
      <c r="AD278" s="40"/>
      <c r="AE278" s="40"/>
      <c r="AT278" s="18" t="s">
        <v>210</v>
      </c>
      <c r="AU278" s="18" t="s">
        <v>87</v>
      </c>
    </row>
    <row r="279" s="2" customFormat="1">
      <c r="A279" s="40"/>
      <c r="B279" s="41"/>
      <c r="C279" s="42"/>
      <c r="D279" s="229" t="s">
        <v>337</v>
      </c>
      <c r="E279" s="42"/>
      <c r="F279" s="234" t="s">
        <v>436</v>
      </c>
      <c r="G279" s="42"/>
      <c r="H279" s="42"/>
      <c r="I279" s="231"/>
      <c r="J279" s="42"/>
      <c r="K279" s="42"/>
      <c r="L279" s="46"/>
      <c r="M279" s="232"/>
      <c r="N279" s="233"/>
      <c r="O279" s="87"/>
      <c r="P279" s="87"/>
      <c r="Q279" s="87"/>
      <c r="R279" s="87"/>
      <c r="S279" s="87"/>
      <c r="T279" s="88"/>
      <c r="U279" s="40"/>
      <c r="V279" s="40"/>
      <c r="W279" s="40"/>
      <c r="X279" s="40"/>
      <c r="Y279" s="40"/>
      <c r="Z279" s="40"/>
      <c r="AA279" s="40"/>
      <c r="AB279" s="40"/>
      <c r="AC279" s="40"/>
      <c r="AD279" s="40"/>
      <c r="AE279" s="40"/>
      <c r="AT279" s="18" t="s">
        <v>337</v>
      </c>
      <c r="AU279" s="18" t="s">
        <v>87</v>
      </c>
    </row>
    <row r="280" s="13" customFormat="1">
      <c r="A280" s="13"/>
      <c r="B280" s="235"/>
      <c r="C280" s="236"/>
      <c r="D280" s="229" t="s">
        <v>214</v>
      </c>
      <c r="E280" s="237" t="s">
        <v>39</v>
      </c>
      <c r="F280" s="238" t="s">
        <v>544</v>
      </c>
      <c r="G280" s="236"/>
      <c r="H280" s="239">
        <v>2144.6729999999998</v>
      </c>
      <c r="I280" s="240"/>
      <c r="J280" s="236"/>
      <c r="K280" s="236"/>
      <c r="L280" s="241"/>
      <c r="M280" s="242"/>
      <c r="N280" s="243"/>
      <c r="O280" s="243"/>
      <c r="P280" s="243"/>
      <c r="Q280" s="243"/>
      <c r="R280" s="243"/>
      <c r="S280" s="243"/>
      <c r="T280" s="244"/>
      <c r="U280" s="13"/>
      <c r="V280" s="13"/>
      <c r="W280" s="13"/>
      <c r="X280" s="13"/>
      <c r="Y280" s="13"/>
      <c r="Z280" s="13"/>
      <c r="AA280" s="13"/>
      <c r="AB280" s="13"/>
      <c r="AC280" s="13"/>
      <c r="AD280" s="13"/>
      <c r="AE280" s="13"/>
      <c r="AT280" s="245" t="s">
        <v>214</v>
      </c>
      <c r="AU280" s="245" t="s">
        <v>87</v>
      </c>
      <c r="AV280" s="13" t="s">
        <v>89</v>
      </c>
      <c r="AW280" s="13" t="s">
        <v>41</v>
      </c>
      <c r="AX280" s="13" t="s">
        <v>80</v>
      </c>
      <c r="AY280" s="245" t="s">
        <v>201</v>
      </c>
    </row>
    <row r="281" s="14" customFormat="1">
      <c r="A281" s="14"/>
      <c r="B281" s="246"/>
      <c r="C281" s="247"/>
      <c r="D281" s="229" t="s">
        <v>214</v>
      </c>
      <c r="E281" s="248" t="s">
        <v>475</v>
      </c>
      <c r="F281" s="249" t="s">
        <v>216</v>
      </c>
      <c r="G281" s="247"/>
      <c r="H281" s="250">
        <v>2144.6729999999998</v>
      </c>
      <c r="I281" s="251"/>
      <c r="J281" s="247"/>
      <c r="K281" s="247"/>
      <c r="L281" s="252"/>
      <c r="M281" s="253"/>
      <c r="N281" s="254"/>
      <c r="O281" s="254"/>
      <c r="P281" s="254"/>
      <c r="Q281" s="254"/>
      <c r="R281" s="254"/>
      <c r="S281" s="254"/>
      <c r="T281" s="255"/>
      <c r="U281" s="14"/>
      <c r="V281" s="14"/>
      <c r="W281" s="14"/>
      <c r="X281" s="14"/>
      <c r="Y281" s="14"/>
      <c r="Z281" s="14"/>
      <c r="AA281" s="14"/>
      <c r="AB281" s="14"/>
      <c r="AC281" s="14"/>
      <c r="AD281" s="14"/>
      <c r="AE281" s="14"/>
      <c r="AT281" s="256" t="s">
        <v>214</v>
      </c>
      <c r="AU281" s="256" t="s">
        <v>87</v>
      </c>
      <c r="AV281" s="14" t="s">
        <v>208</v>
      </c>
      <c r="AW281" s="14" t="s">
        <v>41</v>
      </c>
      <c r="AX281" s="14" t="s">
        <v>87</v>
      </c>
      <c r="AY281" s="256" t="s">
        <v>201</v>
      </c>
    </row>
    <row r="282" s="2" customFormat="1" ht="16.5" customHeight="1">
      <c r="A282" s="40"/>
      <c r="B282" s="41"/>
      <c r="C282" s="278" t="s">
        <v>438</v>
      </c>
      <c r="D282" s="278" t="s">
        <v>432</v>
      </c>
      <c r="E282" s="279" t="s">
        <v>439</v>
      </c>
      <c r="F282" s="280" t="s">
        <v>158</v>
      </c>
      <c r="G282" s="281" t="s">
        <v>159</v>
      </c>
      <c r="H282" s="282">
        <v>115.182</v>
      </c>
      <c r="I282" s="283"/>
      <c r="J282" s="284">
        <f>ROUND(I282*H282,2)</f>
        <v>0</v>
      </c>
      <c r="K282" s="280" t="s">
        <v>39</v>
      </c>
      <c r="L282" s="285"/>
      <c r="M282" s="286" t="s">
        <v>39</v>
      </c>
      <c r="N282" s="287" t="s">
        <v>53</v>
      </c>
      <c r="O282" s="87"/>
      <c r="P282" s="225">
        <f>O282*H282</f>
        <v>0</v>
      </c>
      <c r="Q282" s="225">
        <v>1</v>
      </c>
      <c r="R282" s="225">
        <f>Q282*H282</f>
        <v>115.182</v>
      </c>
      <c r="S282" s="225">
        <v>0</v>
      </c>
      <c r="T282" s="226">
        <f>S282*H282</f>
        <v>0</v>
      </c>
      <c r="U282" s="40"/>
      <c r="V282" s="40"/>
      <c r="W282" s="40"/>
      <c r="X282" s="40"/>
      <c r="Y282" s="40"/>
      <c r="Z282" s="40"/>
      <c r="AA282" s="40"/>
      <c r="AB282" s="40"/>
      <c r="AC282" s="40"/>
      <c r="AD282" s="40"/>
      <c r="AE282" s="40"/>
      <c r="AR282" s="227" t="s">
        <v>356</v>
      </c>
      <c r="AT282" s="227" t="s">
        <v>432</v>
      </c>
      <c r="AU282" s="227" t="s">
        <v>87</v>
      </c>
      <c r="AY282" s="18" t="s">
        <v>201</v>
      </c>
      <c r="BE282" s="228">
        <f>IF(N282="základní",J282,0)</f>
        <v>0</v>
      </c>
      <c r="BF282" s="228">
        <f>IF(N282="snížená",J282,0)</f>
        <v>0</v>
      </c>
      <c r="BG282" s="228">
        <f>IF(N282="zákl. přenesená",J282,0)</f>
        <v>0</v>
      </c>
      <c r="BH282" s="228">
        <f>IF(N282="sníž. přenesená",J282,0)</f>
        <v>0</v>
      </c>
      <c r="BI282" s="228">
        <f>IF(N282="nulová",J282,0)</f>
        <v>0</v>
      </c>
      <c r="BJ282" s="18" t="s">
        <v>208</v>
      </c>
      <c r="BK282" s="228">
        <f>ROUND(I282*H282,2)</f>
        <v>0</v>
      </c>
      <c r="BL282" s="18" t="s">
        <v>356</v>
      </c>
      <c r="BM282" s="227" t="s">
        <v>545</v>
      </c>
    </row>
    <row r="283" s="2" customFormat="1">
      <c r="A283" s="40"/>
      <c r="B283" s="41"/>
      <c r="C283" s="42"/>
      <c r="D283" s="229" t="s">
        <v>210</v>
      </c>
      <c r="E283" s="42"/>
      <c r="F283" s="230" t="s">
        <v>158</v>
      </c>
      <c r="G283" s="42"/>
      <c r="H283" s="42"/>
      <c r="I283" s="231"/>
      <c r="J283" s="42"/>
      <c r="K283" s="42"/>
      <c r="L283" s="46"/>
      <c r="M283" s="232"/>
      <c r="N283" s="233"/>
      <c r="O283" s="87"/>
      <c r="P283" s="87"/>
      <c r="Q283" s="87"/>
      <c r="R283" s="87"/>
      <c r="S283" s="87"/>
      <c r="T283" s="88"/>
      <c r="U283" s="40"/>
      <c r="V283" s="40"/>
      <c r="W283" s="40"/>
      <c r="X283" s="40"/>
      <c r="Y283" s="40"/>
      <c r="Z283" s="40"/>
      <c r="AA283" s="40"/>
      <c r="AB283" s="40"/>
      <c r="AC283" s="40"/>
      <c r="AD283" s="40"/>
      <c r="AE283" s="40"/>
      <c r="AT283" s="18" t="s">
        <v>210</v>
      </c>
      <c r="AU283" s="18" t="s">
        <v>87</v>
      </c>
    </row>
    <row r="284" s="2" customFormat="1">
      <c r="A284" s="40"/>
      <c r="B284" s="41"/>
      <c r="C284" s="42"/>
      <c r="D284" s="229" t="s">
        <v>337</v>
      </c>
      <c r="E284" s="42"/>
      <c r="F284" s="234" t="s">
        <v>436</v>
      </c>
      <c r="G284" s="42"/>
      <c r="H284" s="42"/>
      <c r="I284" s="231"/>
      <c r="J284" s="42"/>
      <c r="K284" s="42"/>
      <c r="L284" s="46"/>
      <c r="M284" s="232"/>
      <c r="N284" s="233"/>
      <c r="O284" s="87"/>
      <c r="P284" s="87"/>
      <c r="Q284" s="87"/>
      <c r="R284" s="87"/>
      <c r="S284" s="87"/>
      <c r="T284" s="88"/>
      <c r="U284" s="40"/>
      <c r="V284" s="40"/>
      <c r="W284" s="40"/>
      <c r="X284" s="40"/>
      <c r="Y284" s="40"/>
      <c r="Z284" s="40"/>
      <c r="AA284" s="40"/>
      <c r="AB284" s="40"/>
      <c r="AC284" s="40"/>
      <c r="AD284" s="40"/>
      <c r="AE284" s="40"/>
      <c r="AT284" s="18" t="s">
        <v>337</v>
      </c>
      <c r="AU284" s="18" t="s">
        <v>87</v>
      </c>
    </row>
    <row r="285" s="15" customFormat="1">
      <c r="A285" s="15"/>
      <c r="B285" s="257"/>
      <c r="C285" s="258"/>
      <c r="D285" s="229" t="s">
        <v>214</v>
      </c>
      <c r="E285" s="259" t="s">
        <v>39</v>
      </c>
      <c r="F285" s="260" t="s">
        <v>441</v>
      </c>
      <c r="G285" s="258"/>
      <c r="H285" s="259" t="s">
        <v>39</v>
      </c>
      <c r="I285" s="261"/>
      <c r="J285" s="258"/>
      <c r="K285" s="258"/>
      <c r="L285" s="262"/>
      <c r="M285" s="263"/>
      <c r="N285" s="264"/>
      <c r="O285" s="264"/>
      <c r="P285" s="264"/>
      <c r="Q285" s="264"/>
      <c r="R285" s="264"/>
      <c r="S285" s="264"/>
      <c r="T285" s="265"/>
      <c r="U285" s="15"/>
      <c r="V285" s="15"/>
      <c r="W285" s="15"/>
      <c r="X285" s="15"/>
      <c r="Y285" s="15"/>
      <c r="Z285" s="15"/>
      <c r="AA285" s="15"/>
      <c r="AB285" s="15"/>
      <c r="AC285" s="15"/>
      <c r="AD285" s="15"/>
      <c r="AE285" s="15"/>
      <c r="AT285" s="266" t="s">
        <v>214</v>
      </c>
      <c r="AU285" s="266" t="s">
        <v>87</v>
      </c>
      <c r="AV285" s="15" t="s">
        <v>87</v>
      </c>
      <c r="AW285" s="15" t="s">
        <v>41</v>
      </c>
      <c r="AX285" s="15" t="s">
        <v>80</v>
      </c>
      <c r="AY285" s="266" t="s">
        <v>201</v>
      </c>
    </row>
    <row r="286" s="13" customFormat="1">
      <c r="A286" s="13"/>
      <c r="B286" s="235"/>
      <c r="C286" s="236"/>
      <c r="D286" s="229" t="s">
        <v>214</v>
      </c>
      <c r="E286" s="237" t="s">
        <v>39</v>
      </c>
      <c r="F286" s="238" t="s">
        <v>546</v>
      </c>
      <c r="G286" s="236"/>
      <c r="H286" s="239">
        <v>115.182</v>
      </c>
      <c r="I286" s="240"/>
      <c r="J286" s="236"/>
      <c r="K286" s="236"/>
      <c r="L286" s="241"/>
      <c r="M286" s="242"/>
      <c r="N286" s="243"/>
      <c r="O286" s="243"/>
      <c r="P286" s="243"/>
      <c r="Q286" s="243"/>
      <c r="R286" s="243"/>
      <c r="S286" s="243"/>
      <c r="T286" s="244"/>
      <c r="U286" s="13"/>
      <c r="V286" s="13"/>
      <c r="W286" s="13"/>
      <c r="X286" s="13"/>
      <c r="Y286" s="13"/>
      <c r="Z286" s="13"/>
      <c r="AA286" s="13"/>
      <c r="AB286" s="13"/>
      <c r="AC286" s="13"/>
      <c r="AD286" s="13"/>
      <c r="AE286" s="13"/>
      <c r="AT286" s="245" t="s">
        <v>214</v>
      </c>
      <c r="AU286" s="245" t="s">
        <v>87</v>
      </c>
      <c r="AV286" s="13" t="s">
        <v>89</v>
      </c>
      <c r="AW286" s="13" t="s">
        <v>41</v>
      </c>
      <c r="AX286" s="13" t="s">
        <v>80</v>
      </c>
      <c r="AY286" s="245" t="s">
        <v>201</v>
      </c>
    </row>
    <row r="287" s="14" customFormat="1">
      <c r="A287" s="14"/>
      <c r="B287" s="246"/>
      <c r="C287" s="247"/>
      <c r="D287" s="229" t="s">
        <v>214</v>
      </c>
      <c r="E287" s="248" t="s">
        <v>477</v>
      </c>
      <c r="F287" s="249" t="s">
        <v>216</v>
      </c>
      <c r="G287" s="247"/>
      <c r="H287" s="250">
        <v>115.182</v>
      </c>
      <c r="I287" s="251"/>
      <c r="J287" s="247"/>
      <c r="K287" s="247"/>
      <c r="L287" s="252"/>
      <c r="M287" s="253"/>
      <c r="N287" s="254"/>
      <c r="O287" s="254"/>
      <c r="P287" s="254"/>
      <c r="Q287" s="254"/>
      <c r="R287" s="254"/>
      <c r="S287" s="254"/>
      <c r="T287" s="255"/>
      <c r="U287" s="14"/>
      <c r="V287" s="14"/>
      <c r="W287" s="14"/>
      <c r="X287" s="14"/>
      <c r="Y287" s="14"/>
      <c r="Z287" s="14"/>
      <c r="AA287" s="14"/>
      <c r="AB287" s="14"/>
      <c r="AC287" s="14"/>
      <c r="AD287" s="14"/>
      <c r="AE287" s="14"/>
      <c r="AT287" s="256" t="s">
        <v>214</v>
      </c>
      <c r="AU287" s="256" t="s">
        <v>87</v>
      </c>
      <c r="AV287" s="14" t="s">
        <v>208</v>
      </c>
      <c r="AW287" s="14" t="s">
        <v>41</v>
      </c>
      <c r="AX287" s="14" t="s">
        <v>87</v>
      </c>
      <c r="AY287" s="256" t="s">
        <v>201</v>
      </c>
    </row>
    <row r="288" s="2" customFormat="1" ht="21.75" customHeight="1">
      <c r="A288" s="40"/>
      <c r="B288" s="41"/>
      <c r="C288" s="278" t="s">
        <v>443</v>
      </c>
      <c r="D288" s="278" t="s">
        <v>432</v>
      </c>
      <c r="E288" s="279" t="s">
        <v>444</v>
      </c>
      <c r="F288" s="280" t="s">
        <v>445</v>
      </c>
      <c r="G288" s="281" t="s">
        <v>168</v>
      </c>
      <c r="H288" s="282">
        <v>1832</v>
      </c>
      <c r="I288" s="283"/>
      <c r="J288" s="284">
        <f>ROUND(I288*H288,2)</f>
        <v>0</v>
      </c>
      <c r="K288" s="280" t="s">
        <v>207</v>
      </c>
      <c r="L288" s="285"/>
      <c r="M288" s="286" t="s">
        <v>39</v>
      </c>
      <c r="N288" s="287" t="s">
        <v>53</v>
      </c>
      <c r="O288" s="87"/>
      <c r="P288" s="225">
        <f>O288*H288</f>
        <v>0</v>
      </c>
      <c r="Q288" s="225">
        <v>0.00018000000000000001</v>
      </c>
      <c r="R288" s="225">
        <f>Q288*H288</f>
        <v>0.32976</v>
      </c>
      <c r="S288" s="225">
        <v>0</v>
      </c>
      <c r="T288" s="226">
        <f>S288*H288</f>
        <v>0</v>
      </c>
      <c r="U288" s="40"/>
      <c r="V288" s="40"/>
      <c r="W288" s="40"/>
      <c r="X288" s="40"/>
      <c r="Y288" s="40"/>
      <c r="Z288" s="40"/>
      <c r="AA288" s="40"/>
      <c r="AB288" s="40"/>
      <c r="AC288" s="40"/>
      <c r="AD288" s="40"/>
      <c r="AE288" s="40"/>
      <c r="AR288" s="227" t="s">
        <v>356</v>
      </c>
      <c r="AT288" s="227" t="s">
        <v>432</v>
      </c>
      <c r="AU288" s="227" t="s">
        <v>87</v>
      </c>
      <c r="AY288" s="18" t="s">
        <v>201</v>
      </c>
      <c r="BE288" s="228">
        <f>IF(N288="základní",J288,0)</f>
        <v>0</v>
      </c>
      <c r="BF288" s="228">
        <f>IF(N288="snížená",J288,0)</f>
        <v>0</v>
      </c>
      <c r="BG288" s="228">
        <f>IF(N288="zákl. přenesená",J288,0)</f>
        <v>0</v>
      </c>
      <c r="BH288" s="228">
        <f>IF(N288="sníž. přenesená",J288,0)</f>
        <v>0</v>
      </c>
      <c r="BI288" s="228">
        <f>IF(N288="nulová",J288,0)</f>
        <v>0</v>
      </c>
      <c r="BJ288" s="18" t="s">
        <v>208</v>
      </c>
      <c r="BK288" s="228">
        <f>ROUND(I288*H288,2)</f>
        <v>0</v>
      </c>
      <c r="BL288" s="18" t="s">
        <v>356</v>
      </c>
      <c r="BM288" s="227" t="s">
        <v>547</v>
      </c>
    </row>
    <row r="289" s="2" customFormat="1">
      <c r="A289" s="40"/>
      <c r="B289" s="41"/>
      <c r="C289" s="42"/>
      <c r="D289" s="229" t="s">
        <v>210</v>
      </c>
      <c r="E289" s="42"/>
      <c r="F289" s="230" t="s">
        <v>445</v>
      </c>
      <c r="G289" s="42"/>
      <c r="H289" s="42"/>
      <c r="I289" s="231"/>
      <c r="J289" s="42"/>
      <c r="K289" s="42"/>
      <c r="L289" s="46"/>
      <c r="M289" s="232"/>
      <c r="N289" s="233"/>
      <c r="O289" s="87"/>
      <c r="P289" s="87"/>
      <c r="Q289" s="87"/>
      <c r="R289" s="87"/>
      <c r="S289" s="87"/>
      <c r="T289" s="88"/>
      <c r="U289" s="40"/>
      <c r="V289" s="40"/>
      <c r="W289" s="40"/>
      <c r="X289" s="40"/>
      <c r="Y289" s="40"/>
      <c r="Z289" s="40"/>
      <c r="AA289" s="40"/>
      <c r="AB289" s="40"/>
      <c r="AC289" s="40"/>
      <c r="AD289" s="40"/>
      <c r="AE289" s="40"/>
      <c r="AT289" s="18" t="s">
        <v>210</v>
      </c>
      <c r="AU289" s="18" t="s">
        <v>87</v>
      </c>
    </row>
    <row r="290" s="13" customFormat="1">
      <c r="A290" s="13"/>
      <c r="B290" s="235"/>
      <c r="C290" s="236"/>
      <c r="D290" s="229" t="s">
        <v>214</v>
      </c>
      <c r="E290" s="237" t="s">
        <v>39</v>
      </c>
      <c r="F290" s="238" t="s">
        <v>548</v>
      </c>
      <c r="G290" s="236"/>
      <c r="H290" s="239">
        <v>1832</v>
      </c>
      <c r="I290" s="240"/>
      <c r="J290" s="236"/>
      <c r="K290" s="236"/>
      <c r="L290" s="241"/>
      <c r="M290" s="242"/>
      <c r="N290" s="243"/>
      <c r="O290" s="243"/>
      <c r="P290" s="243"/>
      <c r="Q290" s="243"/>
      <c r="R290" s="243"/>
      <c r="S290" s="243"/>
      <c r="T290" s="244"/>
      <c r="U290" s="13"/>
      <c r="V290" s="13"/>
      <c r="W290" s="13"/>
      <c r="X290" s="13"/>
      <c r="Y290" s="13"/>
      <c r="Z290" s="13"/>
      <c r="AA290" s="13"/>
      <c r="AB290" s="13"/>
      <c r="AC290" s="13"/>
      <c r="AD290" s="13"/>
      <c r="AE290" s="13"/>
      <c r="AT290" s="245" t="s">
        <v>214</v>
      </c>
      <c r="AU290" s="245" t="s">
        <v>87</v>
      </c>
      <c r="AV290" s="13" t="s">
        <v>89</v>
      </c>
      <c r="AW290" s="13" t="s">
        <v>41</v>
      </c>
      <c r="AX290" s="13" t="s">
        <v>80</v>
      </c>
      <c r="AY290" s="245" t="s">
        <v>201</v>
      </c>
    </row>
    <row r="291" s="14" customFormat="1">
      <c r="A291" s="14"/>
      <c r="B291" s="246"/>
      <c r="C291" s="247"/>
      <c r="D291" s="229" t="s">
        <v>214</v>
      </c>
      <c r="E291" s="248" t="s">
        <v>39</v>
      </c>
      <c r="F291" s="249" t="s">
        <v>216</v>
      </c>
      <c r="G291" s="247"/>
      <c r="H291" s="250">
        <v>1832</v>
      </c>
      <c r="I291" s="251"/>
      <c r="J291" s="247"/>
      <c r="K291" s="247"/>
      <c r="L291" s="252"/>
      <c r="M291" s="253"/>
      <c r="N291" s="254"/>
      <c r="O291" s="254"/>
      <c r="P291" s="254"/>
      <c r="Q291" s="254"/>
      <c r="R291" s="254"/>
      <c r="S291" s="254"/>
      <c r="T291" s="255"/>
      <c r="U291" s="14"/>
      <c r="V291" s="14"/>
      <c r="W291" s="14"/>
      <c r="X291" s="14"/>
      <c r="Y291" s="14"/>
      <c r="Z291" s="14"/>
      <c r="AA291" s="14"/>
      <c r="AB291" s="14"/>
      <c r="AC291" s="14"/>
      <c r="AD291" s="14"/>
      <c r="AE291" s="14"/>
      <c r="AT291" s="256" t="s">
        <v>214</v>
      </c>
      <c r="AU291" s="256" t="s">
        <v>87</v>
      </c>
      <c r="AV291" s="14" t="s">
        <v>208</v>
      </c>
      <c r="AW291" s="14" t="s">
        <v>41</v>
      </c>
      <c r="AX291" s="14" t="s">
        <v>87</v>
      </c>
      <c r="AY291" s="256" t="s">
        <v>201</v>
      </c>
    </row>
    <row r="292" s="2" customFormat="1" ht="24.15" customHeight="1">
      <c r="A292" s="40"/>
      <c r="B292" s="41"/>
      <c r="C292" s="278" t="s">
        <v>448</v>
      </c>
      <c r="D292" s="278" t="s">
        <v>432</v>
      </c>
      <c r="E292" s="279" t="s">
        <v>449</v>
      </c>
      <c r="F292" s="280" t="s">
        <v>450</v>
      </c>
      <c r="G292" s="281" t="s">
        <v>168</v>
      </c>
      <c r="H292" s="282">
        <v>3664</v>
      </c>
      <c r="I292" s="283"/>
      <c r="J292" s="284">
        <f>ROUND(I292*H292,2)</f>
        <v>0</v>
      </c>
      <c r="K292" s="280" t="s">
        <v>207</v>
      </c>
      <c r="L292" s="285"/>
      <c r="M292" s="286" t="s">
        <v>39</v>
      </c>
      <c r="N292" s="287" t="s">
        <v>53</v>
      </c>
      <c r="O292" s="87"/>
      <c r="P292" s="225">
        <f>O292*H292</f>
        <v>0</v>
      </c>
      <c r="Q292" s="225">
        <v>0.00123</v>
      </c>
      <c r="R292" s="225">
        <f>Q292*H292</f>
        <v>4.5067199999999996</v>
      </c>
      <c r="S292" s="225">
        <v>0</v>
      </c>
      <c r="T292" s="226">
        <f>S292*H292</f>
        <v>0</v>
      </c>
      <c r="U292" s="40"/>
      <c r="V292" s="40"/>
      <c r="W292" s="40"/>
      <c r="X292" s="40"/>
      <c r="Y292" s="40"/>
      <c r="Z292" s="40"/>
      <c r="AA292" s="40"/>
      <c r="AB292" s="40"/>
      <c r="AC292" s="40"/>
      <c r="AD292" s="40"/>
      <c r="AE292" s="40"/>
      <c r="AR292" s="227" t="s">
        <v>356</v>
      </c>
      <c r="AT292" s="227" t="s">
        <v>432</v>
      </c>
      <c r="AU292" s="227" t="s">
        <v>87</v>
      </c>
      <c r="AY292" s="18" t="s">
        <v>201</v>
      </c>
      <c r="BE292" s="228">
        <f>IF(N292="základní",J292,0)</f>
        <v>0</v>
      </c>
      <c r="BF292" s="228">
        <f>IF(N292="snížená",J292,0)</f>
        <v>0</v>
      </c>
      <c r="BG292" s="228">
        <f>IF(N292="zákl. přenesená",J292,0)</f>
        <v>0</v>
      </c>
      <c r="BH292" s="228">
        <f>IF(N292="sníž. přenesená",J292,0)</f>
        <v>0</v>
      </c>
      <c r="BI292" s="228">
        <f>IF(N292="nulová",J292,0)</f>
        <v>0</v>
      </c>
      <c r="BJ292" s="18" t="s">
        <v>208</v>
      </c>
      <c r="BK292" s="228">
        <f>ROUND(I292*H292,2)</f>
        <v>0</v>
      </c>
      <c r="BL292" s="18" t="s">
        <v>356</v>
      </c>
      <c r="BM292" s="227" t="s">
        <v>549</v>
      </c>
    </row>
    <row r="293" s="2" customFormat="1">
      <c r="A293" s="40"/>
      <c r="B293" s="41"/>
      <c r="C293" s="42"/>
      <c r="D293" s="229" t="s">
        <v>210</v>
      </c>
      <c r="E293" s="42"/>
      <c r="F293" s="230" t="s">
        <v>450</v>
      </c>
      <c r="G293" s="42"/>
      <c r="H293" s="42"/>
      <c r="I293" s="231"/>
      <c r="J293" s="42"/>
      <c r="K293" s="42"/>
      <c r="L293" s="46"/>
      <c r="M293" s="232"/>
      <c r="N293" s="233"/>
      <c r="O293" s="87"/>
      <c r="P293" s="87"/>
      <c r="Q293" s="87"/>
      <c r="R293" s="87"/>
      <c r="S293" s="87"/>
      <c r="T293" s="88"/>
      <c r="U293" s="40"/>
      <c r="V293" s="40"/>
      <c r="W293" s="40"/>
      <c r="X293" s="40"/>
      <c r="Y293" s="40"/>
      <c r="Z293" s="40"/>
      <c r="AA293" s="40"/>
      <c r="AB293" s="40"/>
      <c r="AC293" s="40"/>
      <c r="AD293" s="40"/>
      <c r="AE293" s="40"/>
      <c r="AT293" s="18" t="s">
        <v>210</v>
      </c>
      <c r="AU293" s="18" t="s">
        <v>87</v>
      </c>
    </row>
    <row r="294" s="13" customFormat="1">
      <c r="A294" s="13"/>
      <c r="B294" s="235"/>
      <c r="C294" s="236"/>
      <c r="D294" s="229" t="s">
        <v>214</v>
      </c>
      <c r="E294" s="237" t="s">
        <v>39</v>
      </c>
      <c r="F294" s="238" t="s">
        <v>550</v>
      </c>
      <c r="G294" s="236"/>
      <c r="H294" s="239">
        <v>3664</v>
      </c>
      <c r="I294" s="240"/>
      <c r="J294" s="236"/>
      <c r="K294" s="236"/>
      <c r="L294" s="241"/>
      <c r="M294" s="242"/>
      <c r="N294" s="243"/>
      <c r="O294" s="243"/>
      <c r="P294" s="243"/>
      <c r="Q294" s="243"/>
      <c r="R294" s="243"/>
      <c r="S294" s="243"/>
      <c r="T294" s="244"/>
      <c r="U294" s="13"/>
      <c r="V294" s="13"/>
      <c r="W294" s="13"/>
      <c r="X294" s="13"/>
      <c r="Y294" s="13"/>
      <c r="Z294" s="13"/>
      <c r="AA294" s="13"/>
      <c r="AB294" s="13"/>
      <c r="AC294" s="13"/>
      <c r="AD294" s="13"/>
      <c r="AE294" s="13"/>
      <c r="AT294" s="245" t="s">
        <v>214</v>
      </c>
      <c r="AU294" s="245" t="s">
        <v>87</v>
      </c>
      <c r="AV294" s="13" t="s">
        <v>89</v>
      </c>
      <c r="AW294" s="13" t="s">
        <v>41</v>
      </c>
      <c r="AX294" s="13" t="s">
        <v>80</v>
      </c>
      <c r="AY294" s="245" t="s">
        <v>201</v>
      </c>
    </row>
    <row r="295" s="14" customFormat="1">
      <c r="A295" s="14"/>
      <c r="B295" s="246"/>
      <c r="C295" s="247"/>
      <c r="D295" s="229" t="s">
        <v>214</v>
      </c>
      <c r="E295" s="248" t="s">
        <v>39</v>
      </c>
      <c r="F295" s="249" t="s">
        <v>216</v>
      </c>
      <c r="G295" s="247"/>
      <c r="H295" s="250">
        <v>3664</v>
      </c>
      <c r="I295" s="251"/>
      <c r="J295" s="247"/>
      <c r="K295" s="247"/>
      <c r="L295" s="252"/>
      <c r="M295" s="253"/>
      <c r="N295" s="254"/>
      <c r="O295" s="254"/>
      <c r="P295" s="254"/>
      <c r="Q295" s="254"/>
      <c r="R295" s="254"/>
      <c r="S295" s="254"/>
      <c r="T295" s="255"/>
      <c r="U295" s="14"/>
      <c r="V295" s="14"/>
      <c r="W295" s="14"/>
      <c r="X295" s="14"/>
      <c r="Y295" s="14"/>
      <c r="Z295" s="14"/>
      <c r="AA295" s="14"/>
      <c r="AB295" s="14"/>
      <c r="AC295" s="14"/>
      <c r="AD295" s="14"/>
      <c r="AE295" s="14"/>
      <c r="AT295" s="256" t="s">
        <v>214</v>
      </c>
      <c r="AU295" s="256" t="s">
        <v>87</v>
      </c>
      <c r="AV295" s="14" t="s">
        <v>208</v>
      </c>
      <c r="AW295" s="14" t="s">
        <v>41</v>
      </c>
      <c r="AX295" s="14" t="s">
        <v>87</v>
      </c>
      <c r="AY295" s="256" t="s">
        <v>201</v>
      </c>
    </row>
    <row r="296" s="2" customFormat="1" ht="24.15" customHeight="1">
      <c r="A296" s="40"/>
      <c r="B296" s="41"/>
      <c r="C296" s="278" t="s">
        <v>453</v>
      </c>
      <c r="D296" s="278" t="s">
        <v>432</v>
      </c>
      <c r="E296" s="279" t="s">
        <v>454</v>
      </c>
      <c r="F296" s="280" t="s">
        <v>455</v>
      </c>
      <c r="G296" s="281" t="s">
        <v>168</v>
      </c>
      <c r="H296" s="282">
        <v>916</v>
      </c>
      <c r="I296" s="283"/>
      <c r="J296" s="284">
        <f>ROUND(I296*H296,2)</f>
        <v>0</v>
      </c>
      <c r="K296" s="280" t="s">
        <v>207</v>
      </c>
      <c r="L296" s="285"/>
      <c r="M296" s="286" t="s">
        <v>39</v>
      </c>
      <c r="N296" s="287" t="s">
        <v>53</v>
      </c>
      <c r="O296" s="87"/>
      <c r="P296" s="225">
        <f>O296*H296</f>
        <v>0</v>
      </c>
      <c r="Q296" s="225">
        <v>0</v>
      </c>
      <c r="R296" s="225">
        <f>Q296*H296</f>
        <v>0</v>
      </c>
      <c r="S296" s="225">
        <v>0</v>
      </c>
      <c r="T296" s="226">
        <f>S296*H296</f>
        <v>0</v>
      </c>
      <c r="U296" s="40"/>
      <c r="V296" s="40"/>
      <c r="W296" s="40"/>
      <c r="X296" s="40"/>
      <c r="Y296" s="40"/>
      <c r="Z296" s="40"/>
      <c r="AA296" s="40"/>
      <c r="AB296" s="40"/>
      <c r="AC296" s="40"/>
      <c r="AD296" s="40"/>
      <c r="AE296" s="40"/>
      <c r="AR296" s="227" t="s">
        <v>356</v>
      </c>
      <c r="AT296" s="227" t="s">
        <v>432</v>
      </c>
      <c r="AU296" s="227" t="s">
        <v>87</v>
      </c>
      <c r="AY296" s="18" t="s">
        <v>201</v>
      </c>
      <c r="BE296" s="228">
        <f>IF(N296="základní",J296,0)</f>
        <v>0</v>
      </c>
      <c r="BF296" s="228">
        <f>IF(N296="snížená",J296,0)</f>
        <v>0</v>
      </c>
      <c r="BG296" s="228">
        <f>IF(N296="zákl. přenesená",J296,0)</f>
        <v>0</v>
      </c>
      <c r="BH296" s="228">
        <f>IF(N296="sníž. přenesená",J296,0)</f>
        <v>0</v>
      </c>
      <c r="BI296" s="228">
        <f>IF(N296="nulová",J296,0)</f>
        <v>0</v>
      </c>
      <c r="BJ296" s="18" t="s">
        <v>208</v>
      </c>
      <c r="BK296" s="228">
        <f>ROUND(I296*H296,2)</f>
        <v>0</v>
      </c>
      <c r="BL296" s="18" t="s">
        <v>356</v>
      </c>
      <c r="BM296" s="227" t="s">
        <v>551</v>
      </c>
    </row>
    <row r="297" s="2" customFormat="1">
      <c r="A297" s="40"/>
      <c r="B297" s="41"/>
      <c r="C297" s="42"/>
      <c r="D297" s="229" t="s">
        <v>210</v>
      </c>
      <c r="E297" s="42"/>
      <c r="F297" s="230" t="s">
        <v>455</v>
      </c>
      <c r="G297" s="42"/>
      <c r="H297" s="42"/>
      <c r="I297" s="231"/>
      <c r="J297" s="42"/>
      <c r="K297" s="42"/>
      <c r="L297" s="46"/>
      <c r="M297" s="232"/>
      <c r="N297" s="233"/>
      <c r="O297" s="87"/>
      <c r="P297" s="87"/>
      <c r="Q297" s="87"/>
      <c r="R297" s="87"/>
      <c r="S297" s="87"/>
      <c r="T297" s="88"/>
      <c r="U297" s="40"/>
      <c r="V297" s="40"/>
      <c r="W297" s="40"/>
      <c r="X297" s="40"/>
      <c r="Y297" s="40"/>
      <c r="Z297" s="40"/>
      <c r="AA297" s="40"/>
      <c r="AB297" s="40"/>
      <c r="AC297" s="40"/>
      <c r="AD297" s="40"/>
      <c r="AE297" s="40"/>
      <c r="AT297" s="18" t="s">
        <v>210</v>
      </c>
      <c r="AU297" s="18" t="s">
        <v>87</v>
      </c>
    </row>
    <row r="298" s="2" customFormat="1">
      <c r="A298" s="40"/>
      <c r="B298" s="41"/>
      <c r="C298" s="42"/>
      <c r="D298" s="229" t="s">
        <v>337</v>
      </c>
      <c r="E298" s="42"/>
      <c r="F298" s="234" t="s">
        <v>457</v>
      </c>
      <c r="G298" s="42"/>
      <c r="H298" s="42"/>
      <c r="I298" s="231"/>
      <c r="J298" s="42"/>
      <c r="K298" s="42"/>
      <c r="L298" s="46"/>
      <c r="M298" s="232"/>
      <c r="N298" s="233"/>
      <c r="O298" s="87"/>
      <c r="P298" s="87"/>
      <c r="Q298" s="87"/>
      <c r="R298" s="87"/>
      <c r="S298" s="87"/>
      <c r="T298" s="88"/>
      <c r="U298" s="40"/>
      <c r="V298" s="40"/>
      <c r="W298" s="40"/>
      <c r="X298" s="40"/>
      <c r="Y298" s="40"/>
      <c r="Z298" s="40"/>
      <c r="AA298" s="40"/>
      <c r="AB298" s="40"/>
      <c r="AC298" s="40"/>
      <c r="AD298" s="40"/>
      <c r="AE298" s="40"/>
      <c r="AT298" s="18" t="s">
        <v>337</v>
      </c>
      <c r="AU298" s="18" t="s">
        <v>87</v>
      </c>
    </row>
    <row r="299" s="13" customFormat="1">
      <c r="A299" s="13"/>
      <c r="B299" s="235"/>
      <c r="C299" s="236"/>
      <c r="D299" s="229" t="s">
        <v>214</v>
      </c>
      <c r="E299" s="237" t="s">
        <v>39</v>
      </c>
      <c r="F299" s="238" t="s">
        <v>552</v>
      </c>
      <c r="G299" s="236"/>
      <c r="H299" s="239">
        <v>916</v>
      </c>
      <c r="I299" s="240"/>
      <c r="J299" s="236"/>
      <c r="K299" s="236"/>
      <c r="L299" s="241"/>
      <c r="M299" s="242"/>
      <c r="N299" s="243"/>
      <c r="O299" s="243"/>
      <c r="P299" s="243"/>
      <c r="Q299" s="243"/>
      <c r="R299" s="243"/>
      <c r="S299" s="243"/>
      <c r="T299" s="244"/>
      <c r="U299" s="13"/>
      <c r="V299" s="13"/>
      <c r="W299" s="13"/>
      <c r="X299" s="13"/>
      <c r="Y299" s="13"/>
      <c r="Z299" s="13"/>
      <c r="AA299" s="13"/>
      <c r="AB299" s="13"/>
      <c r="AC299" s="13"/>
      <c r="AD299" s="13"/>
      <c r="AE299" s="13"/>
      <c r="AT299" s="245" t="s">
        <v>214</v>
      </c>
      <c r="AU299" s="245" t="s">
        <v>87</v>
      </c>
      <c r="AV299" s="13" t="s">
        <v>89</v>
      </c>
      <c r="AW299" s="13" t="s">
        <v>41</v>
      </c>
      <c r="AX299" s="13" t="s">
        <v>80</v>
      </c>
      <c r="AY299" s="245" t="s">
        <v>201</v>
      </c>
    </row>
    <row r="300" s="2" customFormat="1" ht="16.5" customHeight="1">
      <c r="A300" s="40"/>
      <c r="B300" s="41"/>
      <c r="C300" s="278" t="s">
        <v>459</v>
      </c>
      <c r="D300" s="278" t="s">
        <v>432</v>
      </c>
      <c r="E300" s="279" t="s">
        <v>460</v>
      </c>
      <c r="F300" s="280" t="s">
        <v>461</v>
      </c>
      <c r="G300" s="281" t="s">
        <v>270</v>
      </c>
      <c r="H300" s="282">
        <v>1264</v>
      </c>
      <c r="I300" s="283"/>
      <c r="J300" s="284">
        <f>ROUND(I300*H300,2)</f>
        <v>0</v>
      </c>
      <c r="K300" s="280" t="s">
        <v>207</v>
      </c>
      <c r="L300" s="285"/>
      <c r="M300" s="286" t="s">
        <v>39</v>
      </c>
      <c r="N300" s="287" t="s">
        <v>53</v>
      </c>
      <c r="O300" s="87"/>
      <c r="P300" s="225">
        <f>O300*H300</f>
        <v>0</v>
      </c>
      <c r="Q300" s="225">
        <v>0</v>
      </c>
      <c r="R300" s="225">
        <f>Q300*H300</f>
        <v>0</v>
      </c>
      <c r="S300" s="225">
        <v>0</v>
      </c>
      <c r="T300" s="226">
        <f>S300*H300</f>
        <v>0</v>
      </c>
      <c r="U300" s="40"/>
      <c r="V300" s="40"/>
      <c r="W300" s="40"/>
      <c r="X300" s="40"/>
      <c r="Y300" s="40"/>
      <c r="Z300" s="40"/>
      <c r="AA300" s="40"/>
      <c r="AB300" s="40"/>
      <c r="AC300" s="40"/>
      <c r="AD300" s="40"/>
      <c r="AE300" s="40"/>
      <c r="AR300" s="227" t="s">
        <v>462</v>
      </c>
      <c r="AT300" s="227" t="s">
        <v>432</v>
      </c>
      <c r="AU300" s="227" t="s">
        <v>87</v>
      </c>
      <c r="AY300" s="18" t="s">
        <v>201</v>
      </c>
      <c r="BE300" s="228">
        <f>IF(N300="základní",J300,0)</f>
        <v>0</v>
      </c>
      <c r="BF300" s="228">
        <f>IF(N300="snížená",J300,0)</f>
        <v>0</v>
      </c>
      <c r="BG300" s="228">
        <f>IF(N300="zákl. přenesená",J300,0)</f>
        <v>0</v>
      </c>
      <c r="BH300" s="228">
        <f>IF(N300="sníž. přenesená",J300,0)</f>
        <v>0</v>
      </c>
      <c r="BI300" s="228">
        <f>IF(N300="nulová",J300,0)</f>
        <v>0</v>
      </c>
      <c r="BJ300" s="18" t="s">
        <v>208</v>
      </c>
      <c r="BK300" s="228">
        <f>ROUND(I300*H300,2)</f>
        <v>0</v>
      </c>
      <c r="BL300" s="18" t="s">
        <v>463</v>
      </c>
      <c r="BM300" s="227" t="s">
        <v>553</v>
      </c>
    </row>
    <row r="301" s="2" customFormat="1">
      <c r="A301" s="40"/>
      <c r="B301" s="41"/>
      <c r="C301" s="42"/>
      <c r="D301" s="229" t="s">
        <v>210</v>
      </c>
      <c r="E301" s="42"/>
      <c r="F301" s="230" t="s">
        <v>461</v>
      </c>
      <c r="G301" s="42"/>
      <c r="H301" s="42"/>
      <c r="I301" s="231"/>
      <c r="J301" s="42"/>
      <c r="K301" s="42"/>
      <c r="L301" s="46"/>
      <c r="M301" s="232"/>
      <c r="N301" s="233"/>
      <c r="O301" s="87"/>
      <c r="P301" s="87"/>
      <c r="Q301" s="87"/>
      <c r="R301" s="87"/>
      <c r="S301" s="87"/>
      <c r="T301" s="88"/>
      <c r="U301" s="40"/>
      <c r="V301" s="40"/>
      <c r="W301" s="40"/>
      <c r="X301" s="40"/>
      <c r="Y301" s="40"/>
      <c r="Z301" s="40"/>
      <c r="AA301" s="40"/>
      <c r="AB301" s="40"/>
      <c r="AC301" s="40"/>
      <c r="AD301" s="40"/>
      <c r="AE301" s="40"/>
      <c r="AT301" s="18" t="s">
        <v>210</v>
      </c>
      <c r="AU301" s="18" t="s">
        <v>87</v>
      </c>
    </row>
    <row r="302" s="2" customFormat="1">
      <c r="A302" s="40"/>
      <c r="B302" s="41"/>
      <c r="C302" s="42"/>
      <c r="D302" s="229" t="s">
        <v>337</v>
      </c>
      <c r="E302" s="42"/>
      <c r="F302" s="234" t="s">
        <v>457</v>
      </c>
      <c r="G302" s="42"/>
      <c r="H302" s="42"/>
      <c r="I302" s="231"/>
      <c r="J302" s="42"/>
      <c r="K302" s="42"/>
      <c r="L302" s="46"/>
      <c r="M302" s="232"/>
      <c r="N302" s="233"/>
      <c r="O302" s="87"/>
      <c r="P302" s="87"/>
      <c r="Q302" s="87"/>
      <c r="R302" s="87"/>
      <c r="S302" s="87"/>
      <c r="T302" s="88"/>
      <c r="U302" s="40"/>
      <c r="V302" s="40"/>
      <c r="W302" s="40"/>
      <c r="X302" s="40"/>
      <c r="Y302" s="40"/>
      <c r="Z302" s="40"/>
      <c r="AA302" s="40"/>
      <c r="AB302" s="40"/>
      <c r="AC302" s="40"/>
      <c r="AD302" s="40"/>
      <c r="AE302" s="40"/>
      <c r="AT302" s="18" t="s">
        <v>337</v>
      </c>
      <c r="AU302" s="18" t="s">
        <v>87</v>
      </c>
    </row>
    <row r="303" s="13" customFormat="1">
      <c r="A303" s="13"/>
      <c r="B303" s="235"/>
      <c r="C303" s="236"/>
      <c r="D303" s="229" t="s">
        <v>214</v>
      </c>
      <c r="E303" s="237" t="s">
        <v>39</v>
      </c>
      <c r="F303" s="238" t="s">
        <v>505</v>
      </c>
      <c r="G303" s="236"/>
      <c r="H303" s="239">
        <v>1264</v>
      </c>
      <c r="I303" s="240"/>
      <c r="J303" s="236"/>
      <c r="K303" s="236"/>
      <c r="L303" s="241"/>
      <c r="M303" s="288"/>
      <c r="N303" s="289"/>
      <c r="O303" s="289"/>
      <c r="P303" s="289"/>
      <c r="Q303" s="289"/>
      <c r="R303" s="289"/>
      <c r="S303" s="289"/>
      <c r="T303" s="290"/>
      <c r="U303" s="13"/>
      <c r="V303" s="13"/>
      <c r="W303" s="13"/>
      <c r="X303" s="13"/>
      <c r="Y303" s="13"/>
      <c r="Z303" s="13"/>
      <c r="AA303" s="13"/>
      <c r="AB303" s="13"/>
      <c r="AC303" s="13"/>
      <c r="AD303" s="13"/>
      <c r="AE303" s="13"/>
      <c r="AT303" s="245" t="s">
        <v>214</v>
      </c>
      <c r="AU303" s="245" t="s">
        <v>87</v>
      </c>
      <c r="AV303" s="13" t="s">
        <v>89</v>
      </c>
      <c r="AW303" s="13" t="s">
        <v>41</v>
      </c>
      <c r="AX303" s="13" t="s">
        <v>80</v>
      </c>
      <c r="AY303" s="245" t="s">
        <v>201</v>
      </c>
    </row>
    <row r="304" s="2" customFormat="1" ht="6.96" customHeight="1">
      <c r="A304" s="40"/>
      <c r="B304" s="62"/>
      <c r="C304" s="63"/>
      <c r="D304" s="63"/>
      <c r="E304" s="63"/>
      <c r="F304" s="63"/>
      <c r="G304" s="63"/>
      <c r="H304" s="63"/>
      <c r="I304" s="63"/>
      <c r="J304" s="63"/>
      <c r="K304" s="63"/>
      <c r="L304" s="46"/>
      <c r="M304" s="40"/>
      <c r="O304" s="40"/>
      <c r="P304" s="40"/>
      <c r="Q304" s="40"/>
      <c r="R304" s="40"/>
      <c r="S304" s="40"/>
      <c r="T304" s="40"/>
      <c r="U304" s="40"/>
      <c r="V304" s="40"/>
      <c r="W304" s="40"/>
      <c r="X304" s="40"/>
      <c r="Y304" s="40"/>
      <c r="Z304" s="40"/>
      <c r="AA304" s="40"/>
      <c r="AB304" s="40"/>
      <c r="AC304" s="40"/>
      <c r="AD304" s="40"/>
      <c r="AE304" s="40"/>
    </row>
  </sheetData>
  <sheetProtection sheet="1" autoFilter="0" formatColumns="0" formatRows="0" objects="1" scenarios="1" spinCount="100000" saltValue="2h6ZlpC/hPGMECAlUwJtXkowThDB+T59YCAURsRJ+wJ+uS1g0S0gREHZvMRjG/EI5Eqdq0k7bDawYhOF9Tissw==" hashValue="3DVdqspj2MB2YcF+qVxlBeiHyea4b5buU0hAJjsq8KPUbYf4JBz0rXp2GQ8gjj53YBc37btZXIyT0kZzVeA1NQ==" algorithmName="SHA-512" password="CDD6"/>
  <autoFilter ref="C86:K303"/>
  <mergeCells count="12">
    <mergeCell ref="E7:H7"/>
    <mergeCell ref="E9:H9"/>
    <mergeCell ref="E11:H11"/>
    <mergeCell ref="E20:H20"/>
    <mergeCell ref="E29:H29"/>
    <mergeCell ref="E50:H50"/>
    <mergeCell ref="E52:H52"/>
    <mergeCell ref="E54:H54"/>
    <mergeCell ref="E75:H75"/>
    <mergeCell ref="E77:H77"/>
    <mergeCell ref="E79:H79"/>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4.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50.83203" style="1" customWidth="1"/>
    <col min="7" max="7" width="7.5" style="1" customWidth="1"/>
    <col min="8" max="8" width="14" style="1" customWidth="1"/>
    <col min="9" max="9" width="15.83203" style="1" customWidth="1"/>
    <col min="10" max="10" width="22.33203" style="1" customWidth="1"/>
    <col min="11" max="11" width="22.33203"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8" t="s">
        <v>100</v>
      </c>
      <c r="AZ2" s="141" t="s">
        <v>554</v>
      </c>
      <c r="BA2" s="141" t="s">
        <v>555</v>
      </c>
      <c r="BB2" s="141" t="s">
        <v>270</v>
      </c>
      <c r="BC2" s="141" t="s">
        <v>390</v>
      </c>
      <c r="BD2" s="141" t="s">
        <v>89</v>
      </c>
    </row>
    <row r="3" hidden="1" s="1" customFormat="1" ht="6.96" customHeight="1">
      <c r="B3" s="142"/>
      <c r="C3" s="143"/>
      <c r="D3" s="143"/>
      <c r="E3" s="143"/>
      <c r="F3" s="143"/>
      <c r="G3" s="143"/>
      <c r="H3" s="143"/>
      <c r="I3" s="143"/>
      <c r="J3" s="143"/>
      <c r="K3" s="143"/>
      <c r="L3" s="21"/>
      <c r="AT3" s="18" t="s">
        <v>89</v>
      </c>
    </row>
    <row r="4" hidden="1" s="1" customFormat="1" ht="24.96" customHeight="1">
      <c r="B4" s="21"/>
      <c r="D4" s="144" t="s">
        <v>145</v>
      </c>
      <c r="L4" s="21"/>
      <c r="M4" s="145" t="s">
        <v>10</v>
      </c>
      <c r="AT4" s="18" t="s">
        <v>41</v>
      </c>
    </row>
    <row r="5" hidden="1" s="1" customFormat="1" ht="6.96" customHeight="1">
      <c r="B5" s="21"/>
      <c r="L5" s="21"/>
    </row>
    <row r="6" hidden="1" s="1" customFormat="1" ht="12" customHeight="1">
      <c r="B6" s="21"/>
      <c r="D6" s="146" t="s">
        <v>16</v>
      </c>
      <c r="L6" s="21"/>
    </row>
    <row r="7" hidden="1" s="1" customFormat="1" ht="16.5" customHeight="1">
      <c r="B7" s="21"/>
      <c r="E7" s="147" t="str">
        <f>'Rekapitulace zakázky'!K6</f>
        <v>Oprava staničních kolejí č. 4 a 5 v žst Most n.n.-Změna č.1</v>
      </c>
      <c r="F7" s="146"/>
      <c r="G7" s="146"/>
      <c r="H7" s="146"/>
      <c r="L7" s="21"/>
    </row>
    <row r="8" hidden="1" s="1" customFormat="1" ht="12" customHeight="1">
      <c r="B8" s="21"/>
      <c r="D8" s="146" t="s">
        <v>161</v>
      </c>
      <c r="L8" s="21"/>
    </row>
    <row r="9" hidden="1" s="2" customFormat="1" ht="16.5" customHeight="1">
      <c r="A9" s="40"/>
      <c r="B9" s="46"/>
      <c r="C9" s="40"/>
      <c r="D9" s="40"/>
      <c r="E9" s="147" t="s">
        <v>165</v>
      </c>
      <c r="F9" s="40"/>
      <c r="G9" s="40"/>
      <c r="H9" s="40"/>
      <c r="I9" s="40"/>
      <c r="J9" s="40"/>
      <c r="K9" s="40"/>
      <c r="L9" s="148"/>
      <c r="S9" s="40"/>
      <c r="T9" s="40"/>
      <c r="U9" s="40"/>
      <c r="V9" s="40"/>
      <c r="W9" s="40"/>
      <c r="X9" s="40"/>
      <c r="Y9" s="40"/>
      <c r="Z9" s="40"/>
      <c r="AA9" s="40"/>
      <c r="AB9" s="40"/>
      <c r="AC9" s="40"/>
      <c r="AD9" s="40"/>
      <c r="AE9" s="40"/>
    </row>
    <row r="10" hidden="1" s="2" customFormat="1" ht="12" customHeight="1">
      <c r="A10" s="40"/>
      <c r="B10" s="46"/>
      <c r="C10" s="40"/>
      <c r="D10" s="146" t="s">
        <v>170</v>
      </c>
      <c r="E10" s="40"/>
      <c r="F10" s="40"/>
      <c r="G10" s="40"/>
      <c r="H10" s="40"/>
      <c r="I10" s="40"/>
      <c r="J10" s="40"/>
      <c r="K10" s="40"/>
      <c r="L10" s="148"/>
      <c r="S10" s="40"/>
      <c r="T10" s="40"/>
      <c r="U10" s="40"/>
      <c r="V10" s="40"/>
      <c r="W10" s="40"/>
      <c r="X10" s="40"/>
      <c r="Y10" s="40"/>
      <c r="Z10" s="40"/>
      <c r="AA10" s="40"/>
      <c r="AB10" s="40"/>
      <c r="AC10" s="40"/>
      <c r="AD10" s="40"/>
      <c r="AE10" s="40"/>
    </row>
    <row r="11" hidden="1" s="2" customFormat="1" ht="30" customHeight="1">
      <c r="A11" s="40"/>
      <c r="B11" s="46"/>
      <c r="C11" s="40"/>
      <c r="D11" s="40"/>
      <c r="E11" s="149" t="s">
        <v>556</v>
      </c>
      <c r="F11" s="40"/>
      <c r="G11" s="40"/>
      <c r="H11" s="40"/>
      <c r="I11" s="40"/>
      <c r="J11" s="40"/>
      <c r="K11" s="40"/>
      <c r="L11" s="148"/>
      <c r="S11" s="40"/>
      <c r="T11" s="40"/>
      <c r="U11" s="40"/>
      <c r="V11" s="40"/>
      <c r="W11" s="40"/>
      <c r="X11" s="40"/>
      <c r="Y11" s="40"/>
      <c r="Z11" s="40"/>
      <c r="AA11" s="40"/>
      <c r="AB11" s="40"/>
      <c r="AC11" s="40"/>
      <c r="AD11" s="40"/>
      <c r="AE11" s="40"/>
    </row>
    <row r="12" hidden="1" s="2" customFormat="1">
      <c r="A12" s="40"/>
      <c r="B12" s="46"/>
      <c r="C12" s="40"/>
      <c r="D12" s="40"/>
      <c r="E12" s="40"/>
      <c r="F12" s="40"/>
      <c r="G12" s="40"/>
      <c r="H12" s="40"/>
      <c r="I12" s="40"/>
      <c r="J12" s="40"/>
      <c r="K12" s="40"/>
      <c r="L12" s="148"/>
      <c r="S12" s="40"/>
      <c r="T12" s="40"/>
      <c r="U12" s="40"/>
      <c r="V12" s="40"/>
      <c r="W12" s="40"/>
      <c r="X12" s="40"/>
      <c r="Y12" s="40"/>
      <c r="Z12" s="40"/>
      <c r="AA12" s="40"/>
      <c r="AB12" s="40"/>
      <c r="AC12" s="40"/>
      <c r="AD12" s="40"/>
      <c r="AE12" s="40"/>
    </row>
    <row r="13" hidden="1" s="2" customFormat="1" ht="12" customHeight="1">
      <c r="A13" s="40"/>
      <c r="B13" s="46"/>
      <c r="C13" s="40"/>
      <c r="D13" s="146" t="s">
        <v>18</v>
      </c>
      <c r="E13" s="40"/>
      <c r="F13" s="136" t="s">
        <v>39</v>
      </c>
      <c r="G13" s="40"/>
      <c r="H13" s="40"/>
      <c r="I13" s="146" t="s">
        <v>20</v>
      </c>
      <c r="J13" s="136" t="s">
        <v>39</v>
      </c>
      <c r="K13" s="40"/>
      <c r="L13" s="148"/>
      <c r="S13" s="40"/>
      <c r="T13" s="40"/>
      <c r="U13" s="40"/>
      <c r="V13" s="40"/>
      <c r="W13" s="40"/>
      <c r="X13" s="40"/>
      <c r="Y13" s="40"/>
      <c r="Z13" s="40"/>
      <c r="AA13" s="40"/>
      <c r="AB13" s="40"/>
      <c r="AC13" s="40"/>
      <c r="AD13" s="40"/>
      <c r="AE13" s="40"/>
    </row>
    <row r="14" hidden="1" s="2" customFormat="1" ht="12" customHeight="1">
      <c r="A14" s="40"/>
      <c r="B14" s="46"/>
      <c r="C14" s="40"/>
      <c r="D14" s="146" t="s">
        <v>22</v>
      </c>
      <c r="E14" s="40"/>
      <c r="F14" s="136" t="s">
        <v>23</v>
      </c>
      <c r="G14" s="40"/>
      <c r="H14" s="40"/>
      <c r="I14" s="146" t="s">
        <v>24</v>
      </c>
      <c r="J14" s="150" t="str">
        <f>'Rekapitulace zakázky'!AN8</f>
        <v>5. 10. 2021</v>
      </c>
      <c r="K14" s="40"/>
      <c r="L14" s="148"/>
      <c r="S14" s="40"/>
      <c r="T14" s="40"/>
      <c r="U14" s="40"/>
      <c r="V14" s="40"/>
      <c r="W14" s="40"/>
      <c r="X14" s="40"/>
      <c r="Y14" s="40"/>
      <c r="Z14" s="40"/>
      <c r="AA14" s="40"/>
      <c r="AB14" s="40"/>
      <c r="AC14" s="40"/>
      <c r="AD14" s="40"/>
      <c r="AE14" s="40"/>
    </row>
    <row r="15" hidden="1" s="2" customFormat="1" ht="10.8" customHeight="1">
      <c r="A15" s="40"/>
      <c r="B15" s="46"/>
      <c r="C15" s="40"/>
      <c r="D15" s="40"/>
      <c r="E15" s="40"/>
      <c r="F15" s="40"/>
      <c r="G15" s="40"/>
      <c r="H15" s="40"/>
      <c r="I15" s="40"/>
      <c r="J15" s="40"/>
      <c r="K15" s="40"/>
      <c r="L15" s="148"/>
      <c r="S15" s="40"/>
      <c r="T15" s="40"/>
      <c r="U15" s="40"/>
      <c r="V15" s="40"/>
      <c r="W15" s="40"/>
      <c r="X15" s="40"/>
      <c r="Y15" s="40"/>
      <c r="Z15" s="40"/>
      <c r="AA15" s="40"/>
      <c r="AB15" s="40"/>
      <c r="AC15" s="40"/>
      <c r="AD15" s="40"/>
      <c r="AE15" s="40"/>
    </row>
    <row r="16" hidden="1" s="2" customFormat="1" ht="12" customHeight="1">
      <c r="A16" s="40"/>
      <c r="B16" s="46"/>
      <c r="C16" s="40"/>
      <c r="D16" s="146" t="s">
        <v>30</v>
      </c>
      <c r="E16" s="40"/>
      <c r="F16" s="40"/>
      <c r="G16" s="40"/>
      <c r="H16" s="40"/>
      <c r="I16" s="146" t="s">
        <v>31</v>
      </c>
      <c r="J16" s="136" t="s">
        <v>32</v>
      </c>
      <c r="K16" s="40"/>
      <c r="L16" s="148"/>
      <c r="S16" s="40"/>
      <c r="T16" s="40"/>
      <c r="U16" s="40"/>
      <c r="V16" s="40"/>
      <c r="W16" s="40"/>
      <c r="X16" s="40"/>
      <c r="Y16" s="40"/>
      <c r="Z16" s="40"/>
      <c r="AA16" s="40"/>
      <c r="AB16" s="40"/>
      <c r="AC16" s="40"/>
      <c r="AD16" s="40"/>
      <c r="AE16" s="40"/>
    </row>
    <row r="17" hidden="1" s="2" customFormat="1" ht="18" customHeight="1">
      <c r="A17" s="40"/>
      <c r="B17" s="46"/>
      <c r="C17" s="40"/>
      <c r="D17" s="40"/>
      <c r="E17" s="136" t="s">
        <v>33</v>
      </c>
      <c r="F17" s="40"/>
      <c r="G17" s="40"/>
      <c r="H17" s="40"/>
      <c r="I17" s="146" t="s">
        <v>34</v>
      </c>
      <c r="J17" s="136" t="s">
        <v>35</v>
      </c>
      <c r="K17" s="40"/>
      <c r="L17" s="148"/>
      <c r="S17" s="40"/>
      <c r="T17" s="40"/>
      <c r="U17" s="40"/>
      <c r="V17" s="40"/>
      <c r="W17" s="40"/>
      <c r="X17" s="40"/>
      <c r="Y17" s="40"/>
      <c r="Z17" s="40"/>
      <c r="AA17" s="40"/>
      <c r="AB17" s="40"/>
      <c r="AC17" s="40"/>
      <c r="AD17" s="40"/>
      <c r="AE17" s="40"/>
    </row>
    <row r="18" hidden="1" s="2" customFormat="1" ht="6.96" customHeight="1">
      <c r="A18" s="40"/>
      <c r="B18" s="46"/>
      <c r="C18" s="40"/>
      <c r="D18" s="40"/>
      <c r="E18" s="40"/>
      <c r="F18" s="40"/>
      <c r="G18" s="40"/>
      <c r="H18" s="40"/>
      <c r="I18" s="40"/>
      <c r="J18" s="40"/>
      <c r="K18" s="40"/>
      <c r="L18" s="148"/>
      <c r="S18" s="40"/>
      <c r="T18" s="40"/>
      <c r="U18" s="40"/>
      <c r="V18" s="40"/>
      <c r="W18" s="40"/>
      <c r="X18" s="40"/>
      <c r="Y18" s="40"/>
      <c r="Z18" s="40"/>
      <c r="AA18" s="40"/>
      <c r="AB18" s="40"/>
      <c r="AC18" s="40"/>
      <c r="AD18" s="40"/>
      <c r="AE18" s="40"/>
    </row>
    <row r="19" hidden="1" s="2" customFormat="1" ht="12" customHeight="1">
      <c r="A19" s="40"/>
      <c r="B19" s="46"/>
      <c r="C19" s="40"/>
      <c r="D19" s="146" t="s">
        <v>36</v>
      </c>
      <c r="E19" s="40"/>
      <c r="F19" s="40"/>
      <c r="G19" s="40"/>
      <c r="H19" s="40"/>
      <c r="I19" s="146" t="s">
        <v>31</v>
      </c>
      <c r="J19" s="34" t="str">
        <f>'Rekapitulace zakázky'!AN13</f>
        <v>Vyplň údaj</v>
      </c>
      <c r="K19" s="40"/>
      <c r="L19" s="148"/>
      <c r="S19" s="40"/>
      <c r="T19" s="40"/>
      <c r="U19" s="40"/>
      <c r="V19" s="40"/>
      <c r="W19" s="40"/>
      <c r="X19" s="40"/>
      <c r="Y19" s="40"/>
      <c r="Z19" s="40"/>
      <c r="AA19" s="40"/>
      <c r="AB19" s="40"/>
      <c r="AC19" s="40"/>
      <c r="AD19" s="40"/>
      <c r="AE19" s="40"/>
    </row>
    <row r="20" hidden="1" s="2" customFormat="1" ht="18" customHeight="1">
      <c r="A20" s="40"/>
      <c r="B20" s="46"/>
      <c r="C20" s="40"/>
      <c r="D20" s="40"/>
      <c r="E20" s="34" t="str">
        <f>'Rekapitulace zakázky'!E14</f>
        <v>Vyplň údaj</v>
      </c>
      <c r="F20" s="136"/>
      <c r="G20" s="136"/>
      <c r="H20" s="136"/>
      <c r="I20" s="146" t="s">
        <v>34</v>
      </c>
      <c r="J20" s="34" t="str">
        <f>'Rekapitulace zakázky'!AN14</f>
        <v>Vyplň údaj</v>
      </c>
      <c r="K20" s="40"/>
      <c r="L20" s="148"/>
      <c r="S20" s="40"/>
      <c r="T20" s="40"/>
      <c r="U20" s="40"/>
      <c r="V20" s="40"/>
      <c r="W20" s="40"/>
      <c r="X20" s="40"/>
      <c r="Y20" s="40"/>
      <c r="Z20" s="40"/>
      <c r="AA20" s="40"/>
      <c r="AB20" s="40"/>
      <c r="AC20" s="40"/>
      <c r="AD20" s="40"/>
      <c r="AE20" s="40"/>
    </row>
    <row r="21" hidden="1" s="2" customFormat="1" ht="6.96" customHeight="1">
      <c r="A21" s="40"/>
      <c r="B21" s="46"/>
      <c r="C21" s="40"/>
      <c r="D21" s="40"/>
      <c r="E21" s="40"/>
      <c r="F21" s="40"/>
      <c r="G21" s="40"/>
      <c r="H21" s="40"/>
      <c r="I21" s="40"/>
      <c r="J21" s="40"/>
      <c r="K21" s="40"/>
      <c r="L21" s="148"/>
      <c r="S21" s="40"/>
      <c r="T21" s="40"/>
      <c r="U21" s="40"/>
      <c r="V21" s="40"/>
      <c r="W21" s="40"/>
      <c r="X21" s="40"/>
      <c r="Y21" s="40"/>
      <c r="Z21" s="40"/>
      <c r="AA21" s="40"/>
      <c r="AB21" s="40"/>
      <c r="AC21" s="40"/>
      <c r="AD21" s="40"/>
      <c r="AE21" s="40"/>
    </row>
    <row r="22" hidden="1" s="2" customFormat="1" ht="12" customHeight="1">
      <c r="A22" s="40"/>
      <c r="B22" s="46"/>
      <c r="C22" s="40"/>
      <c r="D22" s="146" t="s">
        <v>38</v>
      </c>
      <c r="E22" s="40"/>
      <c r="F22" s="40"/>
      <c r="G22" s="40"/>
      <c r="H22" s="40"/>
      <c r="I22" s="146" t="s">
        <v>31</v>
      </c>
      <c r="J22" s="136" t="s">
        <v>39</v>
      </c>
      <c r="K22" s="40"/>
      <c r="L22" s="148"/>
      <c r="S22" s="40"/>
      <c r="T22" s="40"/>
      <c r="U22" s="40"/>
      <c r="V22" s="40"/>
      <c r="W22" s="40"/>
      <c r="X22" s="40"/>
      <c r="Y22" s="40"/>
      <c r="Z22" s="40"/>
      <c r="AA22" s="40"/>
      <c r="AB22" s="40"/>
      <c r="AC22" s="40"/>
      <c r="AD22" s="40"/>
      <c r="AE22" s="40"/>
    </row>
    <row r="23" hidden="1" s="2" customFormat="1" ht="18" customHeight="1">
      <c r="A23" s="40"/>
      <c r="B23" s="46"/>
      <c r="C23" s="40"/>
      <c r="D23" s="40"/>
      <c r="E23" s="136" t="s">
        <v>40</v>
      </c>
      <c r="F23" s="40"/>
      <c r="G23" s="40"/>
      <c r="H23" s="40"/>
      <c r="I23" s="146" t="s">
        <v>34</v>
      </c>
      <c r="J23" s="136" t="s">
        <v>39</v>
      </c>
      <c r="K23" s="40"/>
      <c r="L23" s="148"/>
      <c r="S23" s="40"/>
      <c r="T23" s="40"/>
      <c r="U23" s="40"/>
      <c r="V23" s="40"/>
      <c r="W23" s="40"/>
      <c r="X23" s="40"/>
      <c r="Y23" s="40"/>
      <c r="Z23" s="40"/>
      <c r="AA23" s="40"/>
      <c r="AB23" s="40"/>
      <c r="AC23" s="40"/>
      <c r="AD23" s="40"/>
      <c r="AE23" s="40"/>
    </row>
    <row r="24" hidden="1" s="2" customFormat="1" ht="6.96" customHeight="1">
      <c r="A24" s="40"/>
      <c r="B24" s="46"/>
      <c r="C24" s="40"/>
      <c r="D24" s="40"/>
      <c r="E24" s="40"/>
      <c r="F24" s="40"/>
      <c r="G24" s="40"/>
      <c r="H24" s="40"/>
      <c r="I24" s="40"/>
      <c r="J24" s="40"/>
      <c r="K24" s="40"/>
      <c r="L24" s="148"/>
      <c r="S24" s="40"/>
      <c r="T24" s="40"/>
      <c r="U24" s="40"/>
      <c r="V24" s="40"/>
      <c r="W24" s="40"/>
      <c r="X24" s="40"/>
      <c r="Y24" s="40"/>
      <c r="Z24" s="40"/>
      <c r="AA24" s="40"/>
      <c r="AB24" s="40"/>
      <c r="AC24" s="40"/>
      <c r="AD24" s="40"/>
      <c r="AE24" s="40"/>
    </row>
    <row r="25" hidden="1" s="2" customFormat="1" ht="12" customHeight="1">
      <c r="A25" s="40"/>
      <c r="B25" s="46"/>
      <c r="C25" s="40"/>
      <c r="D25" s="146" t="s">
        <v>42</v>
      </c>
      <c r="E25" s="40"/>
      <c r="F25" s="40"/>
      <c r="G25" s="40"/>
      <c r="H25" s="40"/>
      <c r="I25" s="146" t="s">
        <v>31</v>
      </c>
      <c r="J25" s="136" t="s">
        <v>39</v>
      </c>
      <c r="K25" s="40"/>
      <c r="L25" s="148"/>
      <c r="S25" s="40"/>
      <c r="T25" s="40"/>
      <c r="U25" s="40"/>
      <c r="V25" s="40"/>
      <c r="W25" s="40"/>
      <c r="X25" s="40"/>
      <c r="Y25" s="40"/>
      <c r="Z25" s="40"/>
      <c r="AA25" s="40"/>
      <c r="AB25" s="40"/>
      <c r="AC25" s="40"/>
      <c r="AD25" s="40"/>
      <c r="AE25" s="40"/>
    </row>
    <row r="26" hidden="1" s="2" customFormat="1" ht="18" customHeight="1">
      <c r="A26" s="40"/>
      <c r="B26" s="46"/>
      <c r="C26" s="40"/>
      <c r="D26" s="40"/>
      <c r="E26" s="136" t="s">
        <v>43</v>
      </c>
      <c r="F26" s="40"/>
      <c r="G26" s="40"/>
      <c r="H26" s="40"/>
      <c r="I26" s="146" t="s">
        <v>34</v>
      </c>
      <c r="J26" s="136" t="s">
        <v>39</v>
      </c>
      <c r="K26" s="40"/>
      <c r="L26" s="148"/>
      <c r="S26" s="40"/>
      <c r="T26" s="40"/>
      <c r="U26" s="40"/>
      <c r="V26" s="40"/>
      <c r="W26" s="40"/>
      <c r="X26" s="40"/>
      <c r="Y26" s="40"/>
      <c r="Z26" s="40"/>
      <c r="AA26" s="40"/>
      <c r="AB26" s="40"/>
      <c r="AC26" s="40"/>
      <c r="AD26" s="40"/>
      <c r="AE26" s="40"/>
    </row>
    <row r="27" hidden="1" s="2" customFormat="1" ht="6.96" customHeight="1">
      <c r="A27" s="40"/>
      <c r="B27" s="46"/>
      <c r="C27" s="40"/>
      <c r="D27" s="40"/>
      <c r="E27" s="40"/>
      <c r="F27" s="40"/>
      <c r="G27" s="40"/>
      <c r="H27" s="40"/>
      <c r="I27" s="40"/>
      <c r="J27" s="40"/>
      <c r="K27" s="40"/>
      <c r="L27" s="148"/>
      <c r="S27" s="40"/>
      <c r="T27" s="40"/>
      <c r="U27" s="40"/>
      <c r="V27" s="40"/>
      <c r="W27" s="40"/>
      <c r="X27" s="40"/>
      <c r="Y27" s="40"/>
      <c r="Z27" s="40"/>
      <c r="AA27" s="40"/>
      <c r="AB27" s="40"/>
      <c r="AC27" s="40"/>
      <c r="AD27" s="40"/>
      <c r="AE27" s="40"/>
    </row>
    <row r="28" hidden="1" s="2" customFormat="1" ht="12" customHeight="1">
      <c r="A28" s="40"/>
      <c r="B28" s="46"/>
      <c r="C28" s="40"/>
      <c r="D28" s="146" t="s">
        <v>44</v>
      </c>
      <c r="E28" s="40"/>
      <c r="F28" s="40"/>
      <c r="G28" s="40"/>
      <c r="H28" s="40"/>
      <c r="I28" s="40"/>
      <c r="J28" s="40"/>
      <c r="K28" s="40"/>
      <c r="L28" s="148"/>
      <c r="S28" s="40"/>
      <c r="T28" s="40"/>
      <c r="U28" s="40"/>
      <c r="V28" s="40"/>
      <c r="W28" s="40"/>
      <c r="X28" s="40"/>
      <c r="Y28" s="40"/>
      <c r="Z28" s="40"/>
      <c r="AA28" s="40"/>
      <c r="AB28" s="40"/>
      <c r="AC28" s="40"/>
      <c r="AD28" s="40"/>
      <c r="AE28" s="40"/>
    </row>
    <row r="29" hidden="1" s="8" customFormat="1" ht="95.25" customHeight="1">
      <c r="A29" s="151"/>
      <c r="B29" s="152"/>
      <c r="C29" s="151"/>
      <c r="D29" s="151"/>
      <c r="E29" s="153" t="s">
        <v>557</v>
      </c>
      <c r="F29" s="153"/>
      <c r="G29" s="153"/>
      <c r="H29" s="153"/>
      <c r="I29" s="151"/>
      <c r="J29" s="151"/>
      <c r="K29" s="151"/>
      <c r="L29" s="154"/>
      <c r="S29" s="151"/>
      <c r="T29" s="151"/>
      <c r="U29" s="151"/>
      <c r="V29" s="151"/>
      <c r="W29" s="151"/>
      <c r="X29" s="151"/>
      <c r="Y29" s="151"/>
      <c r="Z29" s="151"/>
      <c r="AA29" s="151"/>
      <c r="AB29" s="151"/>
      <c r="AC29" s="151"/>
      <c r="AD29" s="151"/>
      <c r="AE29" s="151"/>
    </row>
    <row r="30" hidden="1" s="2" customFormat="1" ht="6.96" customHeight="1">
      <c r="A30" s="40"/>
      <c r="B30" s="46"/>
      <c r="C30" s="40"/>
      <c r="D30" s="40"/>
      <c r="E30" s="40"/>
      <c r="F30" s="40"/>
      <c r="G30" s="40"/>
      <c r="H30" s="40"/>
      <c r="I30" s="40"/>
      <c r="J30" s="40"/>
      <c r="K30" s="40"/>
      <c r="L30" s="148"/>
      <c r="S30" s="40"/>
      <c r="T30" s="40"/>
      <c r="U30" s="40"/>
      <c r="V30" s="40"/>
      <c r="W30" s="40"/>
      <c r="X30" s="40"/>
      <c r="Y30" s="40"/>
      <c r="Z30" s="40"/>
      <c r="AA30" s="40"/>
      <c r="AB30" s="40"/>
      <c r="AC30" s="40"/>
      <c r="AD30" s="40"/>
      <c r="AE30" s="40"/>
    </row>
    <row r="31" hidden="1" s="2" customFormat="1" ht="6.96" customHeight="1">
      <c r="A31" s="40"/>
      <c r="B31" s="46"/>
      <c r="C31" s="40"/>
      <c r="D31" s="155"/>
      <c r="E31" s="155"/>
      <c r="F31" s="155"/>
      <c r="G31" s="155"/>
      <c r="H31" s="155"/>
      <c r="I31" s="155"/>
      <c r="J31" s="155"/>
      <c r="K31" s="155"/>
      <c r="L31" s="148"/>
      <c r="S31" s="40"/>
      <c r="T31" s="40"/>
      <c r="U31" s="40"/>
      <c r="V31" s="40"/>
      <c r="W31" s="40"/>
      <c r="X31" s="40"/>
      <c r="Y31" s="40"/>
      <c r="Z31" s="40"/>
      <c r="AA31" s="40"/>
      <c r="AB31" s="40"/>
      <c r="AC31" s="40"/>
      <c r="AD31" s="40"/>
      <c r="AE31" s="40"/>
    </row>
    <row r="32" hidden="1" s="2" customFormat="1" ht="25.44" customHeight="1">
      <c r="A32" s="40"/>
      <c r="B32" s="46"/>
      <c r="C32" s="40"/>
      <c r="D32" s="156" t="s">
        <v>46</v>
      </c>
      <c r="E32" s="40"/>
      <c r="F32" s="40"/>
      <c r="G32" s="40"/>
      <c r="H32" s="40"/>
      <c r="I32" s="40"/>
      <c r="J32" s="157">
        <f>ROUND(J87, 2)</f>
        <v>0</v>
      </c>
      <c r="K32" s="40"/>
      <c r="L32" s="148"/>
      <c r="S32" s="40"/>
      <c r="T32" s="40"/>
      <c r="U32" s="40"/>
      <c r="V32" s="40"/>
      <c r="W32" s="40"/>
      <c r="X32" s="40"/>
      <c r="Y32" s="40"/>
      <c r="Z32" s="40"/>
      <c r="AA32" s="40"/>
      <c r="AB32" s="40"/>
      <c r="AC32" s="40"/>
      <c r="AD32" s="40"/>
      <c r="AE32" s="40"/>
    </row>
    <row r="33" hidden="1" s="2" customFormat="1" ht="6.96" customHeight="1">
      <c r="A33" s="40"/>
      <c r="B33" s="46"/>
      <c r="C33" s="40"/>
      <c r="D33" s="155"/>
      <c r="E33" s="155"/>
      <c r="F33" s="155"/>
      <c r="G33" s="155"/>
      <c r="H33" s="155"/>
      <c r="I33" s="155"/>
      <c r="J33" s="155"/>
      <c r="K33" s="155"/>
      <c r="L33" s="148"/>
      <c r="S33" s="40"/>
      <c r="T33" s="40"/>
      <c r="U33" s="40"/>
      <c r="V33" s="40"/>
      <c r="W33" s="40"/>
      <c r="X33" s="40"/>
      <c r="Y33" s="40"/>
      <c r="Z33" s="40"/>
      <c r="AA33" s="40"/>
      <c r="AB33" s="40"/>
      <c r="AC33" s="40"/>
      <c r="AD33" s="40"/>
      <c r="AE33" s="40"/>
    </row>
    <row r="34" hidden="1" s="2" customFormat="1" ht="14.4" customHeight="1">
      <c r="A34" s="40"/>
      <c r="B34" s="46"/>
      <c r="C34" s="40"/>
      <c r="D34" s="40"/>
      <c r="E34" s="40"/>
      <c r="F34" s="158" t="s">
        <v>48</v>
      </c>
      <c r="G34" s="40"/>
      <c r="H34" s="40"/>
      <c r="I34" s="158" t="s">
        <v>47</v>
      </c>
      <c r="J34" s="158" t="s">
        <v>49</v>
      </c>
      <c r="K34" s="40"/>
      <c r="L34" s="148"/>
      <c r="S34" s="40"/>
      <c r="T34" s="40"/>
      <c r="U34" s="40"/>
      <c r="V34" s="40"/>
      <c r="W34" s="40"/>
      <c r="X34" s="40"/>
      <c r="Y34" s="40"/>
      <c r="Z34" s="40"/>
      <c r="AA34" s="40"/>
      <c r="AB34" s="40"/>
      <c r="AC34" s="40"/>
      <c r="AD34" s="40"/>
      <c r="AE34" s="40"/>
    </row>
    <row r="35" hidden="1" s="2" customFormat="1" ht="14.4" customHeight="1">
      <c r="A35" s="40"/>
      <c r="B35" s="46"/>
      <c r="C35" s="40"/>
      <c r="D35" s="159" t="s">
        <v>50</v>
      </c>
      <c r="E35" s="146" t="s">
        <v>51</v>
      </c>
      <c r="F35" s="160">
        <f>ROUND((SUM(BE87:BE142)),  2)</f>
        <v>0</v>
      </c>
      <c r="G35" s="40"/>
      <c r="H35" s="40"/>
      <c r="I35" s="161">
        <v>0.20999999999999999</v>
      </c>
      <c r="J35" s="160">
        <f>ROUND(((SUM(BE87:BE142))*I35),  2)</f>
        <v>0</v>
      </c>
      <c r="K35" s="40"/>
      <c r="L35" s="148"/>
      <c r="S35" s="40"/>
      <c r="T35" s="40"/>
      <c r="U35" s="40"/>
      <c r="V35" s="40"/>
      <c r="W35" s="40"/>
      <c r="X35" s="40"/>
      <c r="Y35" s="40"/>
      <c r="Z35" s="40"/>
      <c r="AA35" s="40"/>
      <c r="AB35" s="40"/>
      <c r="AC35" s="40"/>
      <c r="AD35" s="40"/>
      <c r="AE35" s="40"/>
    </row>
    <row r="36" hidden="1" s="2" customFormat="1" ht="14.4" customHeight="1">
      <c r="A36" s="40"/>
      <c r="B36" s="46"/>
      <c r="C36" s="40"/>
      <c r="D36" s="40"/>
      <c r="E36" s="146" t="s">
        <v>52</v>
      </c>
      <c r="F36" s="160">
        <f>ROUND((SUM(BF87:BF142)),  2)</f>
        <v>0</v>
      </c>
      <c r="G36" s="40"/>
      <c r="H36" s="40"/>
      <c r="I36" s="161">
        <v>0.14999999999999999</v>
      </c>
      <c r="J36" s="160">
        <f>ROUND(((SUM(BF87:BF142))*I36),  2)</f>
        <v>0</v>
      </c>
      <c r="K36" s="40"/>
      <c r="L36" s="148"/>
      <c r="S36" s="40"/>
      <c r="T36" s="40"/>
      <c r="U36" s="40"/>
      <c r="V36" s="40"/>
      <c r="W36" s="40"/>
      <c r="X36" s="40"/>
      <c r="Y36" s="40"/>
      <c r="Z36" s="40"/>
      <c r="AA36" s="40"/>
      <c r="AB36" s="40"/>
      <c r="AC36" s="40"/>
      <c r="AD36" s="40"/>
      <c r="AE36" s="40"/>
    </row>
    <row r="37" hidden="1" s="2" customFormat="1" ht="14.4" customHeight="1">
      <c r="A37" s="40"/>
      <c r="B37" s="46"/>
      <c r="C37" s="40"/>
      <c r="D37" s="146" t="s">
        <v>50</v>
      </c>
      <c r="E37" s="146" t="s">
        <v>53</v>
      </c>
      <c r="F37" s="160">
        <f>ROUND((SUM(BG87:BG142)),  2)</f>
        <v>0</v>
      </c>
      <c r="G37" s="40"/>
      <c r="H37" s="40"/>
      <c r="I37" s="161">
        <v>0.20999999999999999</v>
      </c>
      <c r="J37" s="160">
        <f>0</f>
        <v>0</v>
      </c>
      <c r="K37" s="40"/>
      <c r="L37" s="148"/>
      <c r="S37" s="40"/>
      <c r="T37" s="40"/>
      <c r="U37" s="40"/>
      <c r="V37" s="40"/>
      <c r="W37" s="40"/>
      <c r="X37" s="40"/>
      <c r="Y37" s="40"/>
      <c r="Z37" s="40"/>
      <c r="AA37" s="40"/>
      <c r="AB37" s="40"/>
      <c r="AC37" s="40"/>
      <c r="AD37" s="40"/>
      <c r="AE37" s="40"/>
    </row>
    <row r="38" hidden="1" s="2" customFormat="1" ht="14.4" customHeight="1">
      <c r="A38" s="40"/>
      <c r="B38" s="46"/>
      <c r="C38" s="40"/>
      <c r="D38" s="40"/>
      <c r="E38" s="146" t="s">
        <v>54</v>
      </c>
      <c r="F38" s="160">
        <f>ROUND((SUM(BH87:BH142)),  2)</f>
        <v>0</v>
      </c>
      <c r="G38" s="40"/>
      <c r="H38" s="40"/>
      <c r="I38" s="161">
        <v>0.14999999999999999</v>
      </c>
      <c r="J38" s="160">
        <f>0</f>
        <v>0</v>
      </c>
      <c r="K38" s="40"/>
      <c r="L38" s="148"/>
      <c r="S38" s="40"/>
      <c r="T38" s="40"/>
      <c r="U38" s="40"/>
      <c r="V38" s="40"/>
      <c r="W38" s="40"/>
      <c r="X38" s="40"/>
      <c r="Y38" s="40"/>
      <c r="Z38" s="40"/>
      <c r="AA38" s="40"/>
      <c r="AB38" s="40"/>
      <c r="AC38" s="40"/>
      <c r="AD38" s="40"/>
      <c r="AE38" s="40"/>
    </row>
    <row r="39" hidden="1" s="2" customFormat="1" ht="14.4" customHeight="1">
      <c r="A39" s="40"/>
      <c r="B39" s="46"/>
      <c r="C39" s="40"/>
      <c r="D39" s="40"/>
      <c r="E39" s="146" t="s">
        <v>55</v>
      </c>
      <c r="F39" s="160">
        <f>ROUND((SUM(BI87:BI142)),  2)</f>
        <v>0</v>
      </c>
      <c r="G39" s="40"/>
      <c r="H39" s="40"/>
      <c r="I39" s="161">
        <v>0</v>
      </c>
      <c r="J39" s="160">
        <f>0</f>
        <v>0</v>
      </c>
      <c r="K39" s="40"/>
      <c r="L39" s="148"/>
      <c r="S39" s="40"/>
      <c r="T39" s="40"/>
      <c r="U39" s="40"/>
      <c r="V39" s="40"/>
      <c r="W39" s="40"/>
      <c r="X39" s="40"/>
      <c r="Y39" s="40"/>
      <c r="Z39" s="40"/>
      <c r="AA39" s="40"/>
      <c r="AB39" s="40"/>
      <c r="AC39" s="40"/>
      <c r="AD39" s="40"/>
      <c r="AE39" s="40"/>
    </row>
    <row r="40" hidden="1" s="2" customFormat="1" ht="6.96" customHeight="1">
      <c r="A40" s="40"/>
      <c r="B40" s="46"/>
      <c r="C40" s="40"/>
      <c r="D40" s="40"/>
      <c r="E40" s="40"/>
      <c r="F40" s="40"/>
      <c r="G40" s="40"/>
      <c r="H40" s="40"/>
      <c r="I40" s="40"/>
      <c r="J40" s="40"/>
      <c r="K40" s="40"/>
      <c r="L40" s="148"/>
      <c r="S40" s="40"/>
      <c r="T40" s="40"/>
      <c r="U40" s="40"/>
      <c r="V40" s="40"/>
      <c r="W40" s="40"/>
      <c r="X40" s="40"/>
      <c r="Y40" s="40"/>
      <c r="Z40" s="40"/>
      <c r="AA40" s="40"/>
      <c r="AB40" s="40"/>
      <c r="AC40" s="40"/>
      <c r="AD40" s="40"/>
      <c r="AE40" s="40"/>
    </row>
    <row r="41" hidden="1" s="2" customFormat="1" ht="25.44" customHeight="1">
      <c r="A41" s="40"/>
      <c r="B41" s="46"/>
      <c r="C41" s="162"/>
      <c r="D41" s="163" t="s">
        <v>56</v>
      </c>
      <c r="E41" s="164"/>
      <c r="F41" s="164"/>
      <c r="G41" s="165" t="s">
        <v>57</v>
      </c>
      <c r="H41" s="166" t="s">
        <v>58</v>
      </c>
      <c r="I41" s="164"/>
      <c r="J41" s="167">
        <f>SUM(J32:J39)</f>
        <v>0</v>
      </c>
      <c r="K41" s="168"/>
      <c r="L41" s="148"/>
      <c r="S41" s="40"/>
      <c r="T41" s="40"/>
      <c r="U41" s="40"/>
      <c r="V41" s="40"/>
      <c r="W41" s="40"/>
      <c r="X41" s="40"/>
      <c r="Y41" s="40"/>
      <c r="Z41" s="40"/>
      <c r="AA41" s="40"/>
      <c r="AB41" s="40"/>
      <c r="AC41" s="40"/>
      <c r="AD41" s="40"/>
      <c r="AE41" s="40"/>
    </row>
    <row r="42" hidden="1" s="2" customFormat="1" ht="14.4" customHeight="1">
      <c r="A42" s="40"/>
      <c r="B42" s="169"/>
      <c r="C42" s="170"/>
      <c r="D42" s="170"/>
      <c r="E42" s="170"/>
      <c r="F42" s="170"/>
      <c r="G42" s="170"/>
      <c r="H42" s="170"/>
      <c r="I42" s="170"/>
      <c r="J42" s="170"/>
      <c r="K42" s="170"/>
      <c r="L42" s="148"/>
      <c r="S42" s="40"/>
      <c r="T42" s="40"/>
      <c r="U42" s="40"/>
      <c r="V42" s="40"/>
      <c r="W42" s="40"/>
      <c r="X42" s="40"/>
      <c r="Y42" s="40"/>
      <c r="Z42" s="40"/>
      <c r="AA42" s="40"/>
      <c r="AB42" s="40"/>
      <c r="AC42" s="40"/>
      <c r="AD42" s="40"/>
      <c r="AE42" s="40"/>
    </row>
    <row r="43" hidden="1"/>
    <row r="44" hidden="1"/>
    <row r="45" hidden="1"/>
    <row r="46" hidden="1" s="2" customFormat="1" ht="6.96" customHeight="1">
      <c r="A46" s="40"/>
      <c r="B46" s="171"/>
      <c r="C46" s="172"/>
      <c r="D46" s="172"/>
      <c r="E46" s="172"/>
      <c r="F46" s="172"/>
      <c r="G46" s="172"/>
      <c r="H46" s="172"/>
      <c r="I46" s="172"/>
      <c r="J46" s="172"/>
      <c r="K46" s="172"/>
      <c r="L46" s="148"/>
      <c r="S46" s="40"/>
      <c r="T46" s="40"/>
      <c r="U46" s="40"/>
      <c r="V46" s="40"/>
      <c r="W46" s="40"/>
      <c r="X46" s="40"/>
      <c r="Y46" s="40"/>
      <c r="Z46" s="40"/>
      <c r="AA46" s="40"/>
      <c r="AB46" s="40"/>
      <c r="AC46" s="40"/>
      <c r="AD46" s="40"/>
      <c r="AE46" s="40"/>
    </row>
    <row r="47" hidden="1" s="2" customFormat="1" ht="24.96" customHeight="1">
      <c r="A47" s="40"/>
      <c r="B47" s="41"/>
      <c r="C47" s="24" t="s">
        <v>179</v>
      </c>
      <c r="D47" s="42"/>
      <c r="E47" s="42"/>
      <c r="F47" s="42"/>
      <c r="G47" s="42"/>
      <c r="H47" s="42"/>
      <c r="I47" s="42"/>
      <c r="J47" s="42"/>
      <c r="K47" s="42"/>
      <c r="L47" s="148"/>
      <c r="S47" s="40"/>
      <c r="T47" s="40"/>
      <c r="U47" s="40"/>
      <c r="V47" s="40"/>
      <c r="W47" s="40"/>
      <c r="X47" s="40"/>
      <c r="Y47" s="40"/>
      <c r="Z47" s="40"/>
      <c r="AA47" s="40"/>
      <c r="AB47" s="40"/>
      <c r="AC47" s="40"/>
      <c r="AD47" s="40"/>
      <c r="AE47" s="40"/>
    </row>
    <row r="48" hidden="1" s="2" customFormat="1" ht="6.96" customHeight="1">
      <c r="A48" s="40"/>
      <c r="B48" s="41"/>
      <c r="C48" s="42"/>
      <c r="D48" s="42"/>
      <c r="E48" s="42"/>
      <c r="F48" s="42"/>
      <c r="G48" s="42"/>
      <c r="H48" s="42"/>
      <c r="I48" s="42"/>
      <c r="J48" s="42"/>
      <c r="K48" s="42"/>
      <c r="L48" s="148"/>
      <c r="S48" s="40"/>
      <c r="T48" s="40"/>
      <c r="U48" s="40"/>
      <c r="V48" s="40"/>
      <c r="W48" s="40"/>
      <c r="X48" s="40"/>
      <c r="Y48" s="40"/>
      <c r="Z48" s="40"/>
      <c r="AA48" s="40"/>
      <c r="AB48" s="40"/>
      <c r="AC48" s="40"/>
      <c r="AD48" s="40"/>
      <c r="AE48" s="40"/>
    </row>
    <row r="49" hidden="1" s="2" customFormat="1" ht="12" customHeight="1">
      <c r="A49" s="40"/>
      <c r="B49" s="41"/>
      <c r="C49" s="33" t="s">
        <v>16</v>
      </c>
      <c r="D49" s="42"/>
      <c r="E49" s="42"/>
      <c r="F49" s="42"/>
      <c r="G49" s="42"/>
      <c r="H49" s="42"/>
      <c r="I49" s="42"/>
      <c r="J49" s="42"/>
      <c r="K49" s="42"/>
      <c r="L49" s="148"/>
      <c r="S49" s="40"/>
      <c r="T49" s="40"/>
      <c r="U49" s="40"/>
      <c r="V49" s="40"/>
      <c r="W49" s="40"/>
      <c r="X49" s="40"/>
      <c r="Y49" s="40"/>
      <c r="Z49" s="40"/>
      <c r="AA49" s="40"/>
      <c r="AB49" s="40"/>
      <c r="AC49" s="40"/>
      <c r="AD49" s="40"/>
      <c r="AE49" s="40"/>
    </row>
    <row r="50" hidden="1" s="2" customFormat="1" ht="16.5" customHeight="1">
      <c r="A50" s="40"/>
      <c r="B50" s="41"/>
      <c r="C50" s="42"/>
      <c r="D50" s="42"/>
      <c r="E50" s="173" t="str">
        <f>E7</f>
        <v>Oprava staničních kolejí č. 4 a 5 v žst Most n.n.-Změna č.1</v>
      </c>
      <c r="F50" s="33"/>
      <c r="G50" s="33"/>
      <c r="H50" s="33"/>
      <c r="I50" s="42"/>
      <c r="J50" s="42"/>
      <c r="K50" s="42"/>
      <c r="L50" s="148"/>
      <c r="S50" s="40"/>
      <c r="T50" s="40"/>
      <c r="U50" s="40"/>
      <c r="V50" s="40"/>
      <c r="W50" s="40"/>
      <c r="X50" s="40"/>
      <c r="Y50" s="40"/>
      <c r="Z50" s="40"/>
      <c r="AA50" s="40"/>
      <c r="AB50" s="40"/>
      <c r="AC50" s="40"/>
      <c r="AD50" s="40"/>
      <c r="AE50" s="40"/>
    </row>
    <row r="51" hidden="1" s="1" customFormat="1" ht="12" customHeight="1">
      <c r="B51" s="22"/>
      <c r="C51" s="33" t="s">
        <v>161</v>
      </c>
      <c r="D51" s="23"/>
      <c r="E51" s="23"/>
      <c r="F51" s="23"/>
      <c r="G51" s="23"/>
      <c r="H51" s="23"/>
      <c r="I51" s="23"/>
      <c r="J51" s="23"/>
      <c r="K51" s="23"/>
      <c r="L51" s="21"/>
    </row>
    <row r="52" hidden="1" s="2" customFormat="1" ht="16.5" customHeight="1">
      <c r="A52" s="40"/>
      <c r="B52" s="41"/>
      <c r="C52" s="42"/>
      <c r="D52" s="42"/>
      <c r="E52" s="173" t="s">
        <v>165</v>
      </c>
      <c r="F52" s="42"/>
      <c r="G52" s="42"/>
      <c r="H52" s="42"/>
      <c r="I52" s="42"/>
      <c r="J52" s="42"/>
      <c r="K52" s="42"/>
      <c r="L52" s="148"/>
      <c r="S52" s="40"/>
      <c r="T52" s="40"/>
      <c r="U52" s="40"/>
      <c r="V52" s="40"/>
      <c r="W52" s="40"/>
      <c r="X52" s="40"/>
      <c r="Y52" s="40"/>
      <c r="Z52" s="40"/>
      <c r="AA52" s="40"/>
      <c r="AB52" s="40"/>
      <c r="AC52" s="40"/>
      <c r="AD52" s="40"/>
      <c r="AE52" s="40"/>
    </row>
    <row r="53" hidden="1" s="2" customFormat="1" ht="12" customHeight="1">
      <c r="A53" s="40"/>
      <c r="B53" s="41"/>
      <c r="C53" s="33" t="s">
        <v>170</v>
      </c>
      <c r="D53" s="42"/>
      <c r="E53" s="42"/>
      <c r="F53" s="42"/>
      <c r="G53" s="42"/>
      <c r="H53" s="42"/>
      <c r="I53" s="42"/>
      <c r="J53" s="42"/>
      <c r="K53" s="42"/>
      <c r="L53" s="148"/>
      <c r="S53" s="40"/>
      <c r="T53" s="40"/>
      <c r="U53" s="40"/>
      <c r="V53" s="40"/>
      <c r="W53" s="40"/>
      <c r="X53" s="40"/>
      <c r="Y53" s="40"/>
      <c r="Z53" s="40"/>
      <c r="AA53" s="40"/>
      <c r="AB53" s="40"/>
      <c r="AC53" s="40"/>
      <c r="AD53" s="40"/>
      <c r="AE53" s="40"/>
    </row>
    <row r="54" hidden="1" s="2" customFormat="1" ht="30" customHeight="1">
      <c r="A54" s="40"/>
      <c r="B54" s="41"/>
      <c r="C54" s="42"/>
      <c r="D54" s="42"/>
      <c r="E54" s="72" t="str">
        <f>E11</f>
        <v xml:space="preserve">Č13 - Výhybka č. 14  ŽST Most nové nádraží - Změna č.1 </v>
      </c>
      <c r="F54" s="42"/>
      <c r="G54" s="42"/>
      <c r="H54" s="42"/>
      <c r="I54" s="42"/>
      <c r="J54" s="42"/>
      <c r="K54" s="42"/>
      <c r="L54" s="148"/>
      <c r="S54" s="40"/>
      <c r="T54" s="40"/>
      <c r="U54" s="40"/>
      <c r="V54" s="40"/>
      <c r="W54" s="40"/>
      <c r="X54" s="40"/>
      <c r="Y54" s="40"/>
      <c r="Z54" s="40"/>
      <c r="AA54" s="40"/>
      <c r="AB54" s="40"/>
      <c r="AC54" s="40"/>
      <c r="AD54" s="40"/>
      <c r="AE54" s="40"/>
    </row>
    <row r="55" hidden="1" s="2" customFormat="1" ht="6.96" customHeight="1">
      <c r="A55" s="40"/>
      <c r="B55" s="41"/>
      <c r="C55" s="42"/>
      <c r="D55" s="42"/>
      <c r="E55" s="42"/>
      <c r="F55" s="42"/>
      <c r="G55" s="42"/>
      <c r="H55" s="42"/>
      <c r="I55" s="42"/>
      <c r="J55" s="42"/>
      <c r="K55" s="42"/>
      <c r="L55" s="148"/>
      <c r="S55" s="40"/>
      <c r="T55" s="40"/>
      <c r="U55" s="40"/>
      <c r="V55" s="40"/>
      <c r="W55" s="40"/>
      <c r="X55" s="40"/>
      <c r="Y55" s="40"/>
      <c r="Z55" s="40"/>
      <c r="AA55" s="40"/>
      <c r="AB55" s="40"/>
      <c r="AC55" s="40"/>
      <c r="AD55" s="40"/>
      <c r="AE55" s="40"/>
    </row>
    <row r="56" hidden="1" s="2" customFormat="1" ht="12" customHeight="1">
      <c r="A56" s="40"/>
      <c r="B56" s="41"/>
      <c r="C56" s="33" t="s">
        <v>22</v>
      </c>
      <c r="D56" s="42"/>
      <c r="E56" s="42"/>
      <c r="F56" s="28" t="str">
        <f>F14</f>
        <v>ŽST Most n.n.</v>
      </c>
      <c r="G56" s="42"/>
      <c r="H56" s="42"/>
      <c r="I56" s="33" t="s">
        <v>24</v>
      </c>
      <c r="J56" s="75" t="str">
        <f>IF(J14="","",J14)</f>
        <v>5. 10. 2021</v>
      </c>
      <c r="K56" s="42"/>
      <c r="L56" s="148"/>
      <c r="S56" s="40"/>
      <c r="T56" s="40"/>
      <c r="U56" s="40"/>
      <c r="V56" s="40"/>
      <c r="W56" s="40"/>
      <c r="X56" s="40"/>
      <c r="Y56" s="40"/>
      <c r="Z56" s="40"/>
      <c r="AA56" s="40"/>
      <c r="AB56" s="40"/>
      <c r="AC56" s="40"/>
      <c r="AD56" s="40"/>
      <c r="AE56" s="40"/>
    </row>
    <row r="57" hidden="1" s="2" customFormat="1" ht="6.96" customHeight="1">
      <c r="A57" s="40"/>
      <c r="B57" s="41"/>
      <c r="C57" s="42"/>
      <c r="D57" s="42"/>
      <c r="E57" s="42"/>
      <c r="F57" s="42"/>
      <c r="G57" s="42"/>
      <c r="H57" s="42"/>
      <c r="I57" s="42"/>
      <c r="J57" s="42"/>
      <c r="K57" s="42"/>
      <c r="L57" s="148"/>
      <c r="S57" s="40"/>
      <c r="T57" s="40"/>
      <c r="U57" s="40"/>
      <c r="V57" s="40"/>
      <c r="W57" s="40"/>
      <c r="X57" s="40"/>
      <c r="Y57" s="40"/>
      <c r="Z57" s="40"/>
      <c r="AA57" s="40"/>
      <c r="AB57" s="40"/>
      <c r="AC57" s="40"/>
      <c r="AD57" s="40"/>
      <c r="AE57" s="40"/>
    </row>
    <row r="58" hidden="1" s="2" customFormat="1" ht="15.15" customHeight="1">
      <c r="A58" s="40"/>
      <c r="B58" s="41"/>
      <c r="C58" s="33" t="s">
        <v>30</v>
      </c>
      <c r="D58" s="42"/>
      <c r="E58" s="42"/>
      <c r="F58" s="28" t="str">
        <f>E17</f>
        <v>Správa železnic, státní organizace</v>
      </c>
      <c r="G58" s="42"/>
      <c r="H58" s="42"/>
      <c r="I58" s="33" t="s">
        <v>38</v>
      </c>
      <c r="J58" s="38" t="str">
        <f>E23</f>
        <v xml:space="preserve"> </v>
      </c>
      <c r="K58" s="42"/>
      <c r="L58" s="148"/>
      <c r="S58" s="40"/>
      <c r="T58" s="40"/>
      <c r="U58" s="40"/>
      <c r="V58" s="40"/>
      <c r="W58" s="40"/>
      <c r="X58" s="40"/>
      <c r="Y58" s="40"/>
      <c r="Z58" s="40"/>
      <c r="AA58" s="40"/>
      <c r="AB58" s="40"/>
      <c r="AC58" s="40"/>
      <c r="AD58" s="40"/>
      <c r="AE58" s="40"/>
    </row>
    <row r="59" hidden="1" s="2" customFormat="1" ht="40.05" customHeight="1">
      <c r="A59" s="40"/>
      <c r="B59" s="41"/>
      <c r="C59" s="33" t="s">
        <v>36</v>
      </c>
      <c r="D59" s="42"/>
      <c r="E59" s="42"/>
      <c r="F59" s="28" t="str">
        <f>IF(E20="","",E20)</f>
        <v>Vyplň údaj</v>
      </c>
      <c r="G59" s="42"/>
      <c r="H59" s="42"/>
      <c r="I59" s="33" t="s">
        <v>42</v>
      </c>
      <c r="J59" s="38" t="str">
        <f>E26</f>
        <v>Ing.Horák, horak@spravazeleznic.cz, 602 155 923</v>
      </c>
      <c r="K59" s="42"/>
      <c r="L59" s="148"/>
      <c r="S59" s="40"/>
      <c r="T59" s="40"/>
      <c r="U59" s="40"/>
      <c r="V59" s="40"/>
      <c r="W59" s="40"/>
      <c r="X59" s="40"/>
      <c r="Y59" s="40"/>
      <c r="Z59" s="40"/>
      <c r="AA59" s="40"/>
      <c r="AB59" s="40"/>
      <c r="AC59" s="40"/>
      <c r="AD59" s="40"/>
      <c r="AE59" s="40"/>
    </row>
    <row r="60" hidden="1" s="2" customFormat="1" ht="10.32" customHeight="1">
      <c r="A60" s="40"/>
      <c r="B60" s="41"/>
      <c r="C60" s="42"/>
      <c r="D60" s="42"/>
      <c r="E60" s="42"/>
      <c r="F60" s="42"/>
      <c r="G60" s="42"/>
      <c r="H60" s="42"/>
      <c r="I60" s="42"/>
      <c r="J60" s="42"/>
      <c r="K60" s="42"/>
      <c r="L60" s="148"/>
      <c r="S60" s="40"/>
      <c r="T60" s="40"/>
      <c r="U60" s="40"/>
      <c r="V60" s="40"/>
      <c r="W60" s="40"/>
      <c r="X60" s="40"/>
      <c r="Y60" s="40"/>
      <c r="Z60" s="40"/>
      <c r="AA60" s="40"/>
      <c r="AB60" s="40"/>
      <c r="AC60" s="40"/>
      <c r="AD60" s="40"/>
      <c r="AE60" s="40"/>
    </row>
    <row r="61" hidden="1" s="2" customFormat="1" ht="29.28" customHeight="1">
      <c r="A61" s="40"/>
      <c r="B61" s="41"/>
      <c r="C61" s="174" t="s">
        <v>180</v>
      </c>
      <c r="D61" s="175"/>
      <c r="E61" s="175"/>
      <c r="F61" s="175"/>
      <c r="G61" s="175"/>
      <c r="H61" s="175"/>
      <c r="I61" s="175"/>
      <c r="J61" s="176" t="s">
        <v>181</v>
      </c>
      <c r="K61" s="175"/>
      <c r="L61" s="148"/>
      <c r="S61" s="40"/>
      <c r="T61" s="40"/>
      <c r="U61" s="40"/>
      <c r="V61" s="40"/>
      <c r="W61" s="40"/>
      <c r="X61" s="40"/>
      <c r="Y61" s="40"/>
      <c r="Z61" s="40"/>
      <c r="AA61" s="40"/>
      <c r="AB61" s="40"/>
      <c r="AC61" s="40"/>
      <c r="AD61" s="40"/>
      <c r="AE61" s="40"/>
    </row>
    <row r="62" hidden="1" s="2" customFormat="1" ht="10.32" customHeight="1">
      <c r="A62" s="40"/>
      <c r="B62" s="41"/>
      <c r="C62" s="42"/>
      <c r="D62" s="42"/>
      <c r="E62" s="42"/>
      <c r="F62" s="42"/>
      <c r="G62" s="42"/>
      <c r="H62" s="42"/>
      <c r="I62" s="42"/>
      <c r="J62" s="42"/>
      <c r="K62" s="42"/>
      <c r="L62" s="148"/>
      <c r="S62" s="40"/>
      <c r="T62" s="40"/>
      <c r="U62" s="40"/>
      <c r="V62" s="40"/>
      <c r="W62" s="40"/>
      <c r="X62" s="40"/>
      <c r="Y62" s="40"/>
      <c r="Z62" s="40"/>
      <c r="AA62" s="40"/>
      <c r="AB62" s="40"/>
      <c r="AC62" s="40"/>
      <c r="AD62" s="40"/>
      <c r="AE62" s="40"/>
    </row>
    <row r="63" hidden="1" s="2" customFormat="1" ht="22.8" customHeight="1">
      <c r="A63" s="40"/>
      <c r="B63" s="41"/>
      <c r="C63" s="177" t="s">
        <v>78</v>
      </c>
      <c r="D63" s="42"/>
      <c r="E63" s="42"/>
      <c r="F63" s="42"/>
      <c r="G63" s="42"/>
      <c r="H63" s="42"/>
      <c r="I63" s="42"/>
      <c r="J63" s="105">
        <f>J87</f>
        <v>0</v>
      </c>
      <c r="K63" s="42"/>
      <c r="L63" s="148"/>
      <c r="S63" s="40"/>
      <c r="T63" s="40"/>
      <c r="U63" s="40"/>
      <c r="V63" s="40"/>
      <c r="W63" s="40"/>
      <c r="X63" s="40"/>
      <c r="Y63" s="40"/>
      <c r="Z63" s="40"/>
      <c r="AA63" s="40"/>
      <c r="AB63" s="40"/>
      <c r="AC63" s="40"/>
      <c r="AD63" s="40"/>
      <c r="AE63" s="40"/>
      <c r="AU63" s="18" t="s">
        <v>182</v>
      </c>
    </row>
    <row r="64" hidden="1" s="9" customFormat="1" ht="24.96" customHeight="1">
      <c r="A64" s="9"/>
      <c r="B64" s="178"/>
      <c r="C64" s="179"/>
      <c r="D64" s="180" t="s">
        <v>486</v>
      </c>
      <c r="E64" s="181"/>
      <c r="F64" s="181"/>
      <c r="G64" s="181"/>
      <c r="H64" s="181"/>
      <c r="I64" s="181"/>
      <c r="J64" s="182">
        <f>J88</f>
        <v>0</v>
      </c>
      <c r="K64" s="179"/>
      <c r="L64" s="183"/>
      <c r="S64" s="9"/>
      <c r="T64" s="9"/>
      <c r="U64" s="9"/>
      <c r="V64" s="9"/>
      <c r="W64" s="9"/>
      <c r="X64" s="9"/>
      <c r="Y64" s="9"/>
      <c r="Z64" s="9"/>
      <c r="AA64" s="9"/>
      <c r="AB64" s="9"/>
      <c r="AC64" s="9"/>
      <c r="AD64" s="9"/>
      <c r="AE64" s="9"/>
    </row>
    <row r="65" hidden="1" s="9" customFormat="1" ht="24.96" customHeight="1">
      <c r="A65" s="9"/>
      <c r="B65" s="178"/>
      <c r="C65" s="179"/>
      <c r="D65" s="180" t="s">
        <v>185</v>
      </c>
      <c r="E65" s="181"/>
      <c r="F65" s="181"/>
      <c r="G65" s="181"/>
      <c r="H65" s="181"/>
      <c r="I65" s="181"/>
      <c r="J65" s="182">
        <f>J126</f>
        <v>0</v>
      </c>
      <c r="K65" s="179"/>
      <c r="L65" s="183"/>
      <c r="S65" s="9"/>
      <c r="T65" s="9"/>
      <c r="U65" s="9"/>
      <c r="V65" s="9"/>
      <c r="W65" s="9"/>
      <c r="X65" s="9"/>
      <c r="Y65" s="9"/>
      <c r="Z65" s="9"/>
      <c r="AA65" s="9"/>
      <c r="AB65" s="9"/>
      <c r="AC65" s="9"/>
      <c r="AD65" s="9"/>
      <c r="AE65" s="9"/>
    </row>
    <row r="66" hidden="1" s="2" customFormat="1" ht="21.84" customHeight="1">
      <c r="A66" s="40"/>
      <c r="B66" s="41"/>
      <c r="C66" s="42"/>
      <c r="D66" s="42"/>
      <c r="E66" s="42"/>
      <c r="F66" s="42"/>
      <c r="G66" s="42"/>
      <c r="H66" s="42"/>
      <c r="I66" s="42"/>
      <c r="J66" s="42"/>
      <c r="K66" s="42"/>
      <c r="L66" s="148"/>
      <c r="S66" s="40"/>
      <c r="T66" s="40"/>
      <c r="U66" s="40"/>
      <c r="V66" s="40"/>
      <c r="W66" s="40"/>
      <c r="X66" s="40"/>
      <c r="Y66" s="40"/>
      <c r="Z66" s="40"/>
      <c r="AA66" s="40"/>
      <c r="AB66" s="40"/>
      <c r="AC66" s="40"/>
      <c r="AD66" s="40"/>
      <c r="AE66" s="40"/>
    </row>
    <row r="67" hidden="1" s="2" customFormat="1" ht="6.96" customHeight="1">
      <c r="A67" s="40"/>
      <c r="B67" s="62"/>
      <c r="C67" s="63"/>
      <c r="D67" s="63"/>
      <c r="E67" s="63"/>
      <c r="F67" s="63"/>
      <c r="G67" s="63"/>
      <c r="H67" s="63"/>
      <c r="I67" s="63"/>
      <c r="J67" s="63"/>
      <c r="K67" s="63"/>
      <c r="L67" s="148"/>
      <c r="S67" s="40"/>
      <c r="T67" s="40"/>
      <c r="U67" s="40"/>
      <c r="V67" s="40"/>
      <c r="W67" s="40"/>
      <c r="X67" s="40"/>
      <c r="Y67" s="40"/>
      <c r="Z67" s="40"/>
      <c r="AA67" s="40"/>
      <c r="AB67" s="40"/>
      <c r="AC67" s="40"/>
      <c r="AD67" s="40"/>
      <c r="AE67" s="40"/>
    </row>
    <row r="68" hidden="1"/>
    <row r="69" hidden="1"/>
    <row r="70" hidden="1"/>
    <row r="71" s="2" customFormat="1" ht="6.96" customHeight="1">
      <c r="A71" s="40"/>
      <c r="B71" s="64"/>
      <c r="C71" s="65"/>
      <c r="D71" s="65"/>
      <c r="E71" s="65"/>
      <c r="F71" s="65"/>
      <c r="G71" s="65"/>
      <c r="H71" s="65"/>
      <c r="I71" s="65"/>
      <c r="J71" s="65"/>
      <c r="K71" s="65"/>
      <c r="L71" s="148"/>
      <c r="S71" s="40"/>
      <c r="T71" s="40"/>
      <c r="U71" s="40"/>
      <c r="V71" s="40"/>
      <c r="W71" s="40"/>
      <c r="X71" s="40"/>
      <c r="Y71" s="40"/>
      <c r="Z71" s="40"/>
      <c r="AA71" s="40"/>
      <c r="AB71" s="40"/>
      <c r="AC71" s="40"/>
      <c r="AD71" s="40"/>
      <c r="AE71" s="40"/>
    </row>
    <row r="72" s="2" customFormat="1" ht="24.96" customHeight="1">
      <c r="A72" s="40"/>
      <c r="B72" s="41"/>
      <c r="C72" s="24" t="s">
        <v>186</v>
      </c>
      <c r="D72" s="42"/>
      <c r="E72" s="42"/>
      <c r="F72" s="42"/>
      <c r="G72" s="42"/>
      <c r="H72" s="42"/>
      <c r="I72" s="42"/>
      <c r="J72" s="42"/>
      <c r="K72" s="42"/>
      <c r="L72" s="148"/>
      <c r="S72" s="40"/>
      <c r="T72" s="40"/>
      <c r="U72" s="40"/>
      <c r="V72" s="40"/>
      <c r="W72" s="40"/>
      <c r="X72" s="40"/>
      <c r="Y72" s="40"/>
      <c r="Z72" s="40"/>
      <c r="AA72" s="40"/>
      <c r="AB72" s="40"/>
      <c r="AC72" s="40"/>
      <c r="AD72" s="40"/>
      <c r="AE72" s="40"/>
    </row>
    <row r="73" s="2" customFormat="1" ht="6.96" customHeight="1">
      <c r="A73" s="40"/>
      <c r="B73" s="41"/>
      <c r="C73" s="42"/>
      <c r="D73" s="42"/>
      <c r="E73" s="42"/>
      <c r="F73" s="42"/>
      <c r="G73" s="42"/>
      <c r="H73" s="42"/>
      <c r="I73" s="42"/>
      <c r="J73" s="42"/>
      <c r="K73" s="42"/>
      <c r="L73" s="148"/>
      <c r="S73" s="40"/>
      <c r="T73" s="40"/>
      <c r="U73" s="40"/>
      <c r="V73" s="40"/>
      <c r="W73" s="40"/>
      <c r="X73" s="40"/>
      <c r="Y73" s="40"/>
      <c r="Z73" s="40"/>
      <c r="AA73" s="40"/>
      <c r="AB73" s="40"/>
      <c r="AC73" s="40"/>
      <c r="AD73" s="40"/>
      <c r="AE73" s="40"/>
    </row>
    <row r="74" s="2" customFormat="1" ht="12" customHeight="1">
      <c r="A74" s="40"/>
      <c r="B74" s="41"/>
      <c r="C74" s="33" t="s">
        <v>16</v>
      </c>
      <c r="D74" s="42"/>
      <c r="E74" s="42"/>
      <c r="F74" s="42"/>
      <c r="G74" s="42"/>
      <c r="H74" s="42"/>
      <c r="I74" s="42"/>
      <c r="J74" s="42"/>
      <c r="K74" s="42"/>
      <c r="L74" s="148"/>
      <c r="S74" s="40"/>
      <c r="T74" s="40"/>
      <c r="U74" s="40"/>
      <c r="V74" s="40"/>
      <c r="W74" s="40"/>
      <c r="X74" s="40"/>
      <c r="Y74" s="40"/>
      <c r="Z74" s="40"/>
      <c r="AA74" s="40"/>
      <c r="AB74" s="40"/>
      <c r="AC74" s="40"/>
      <c r="AD74" s="40"/>
      <c r="AE74" s="40"/>
    </row>
    <row r="75" s="2" customFormat="1" ht="16.5" customHeight="1">
      <c r="A75" s="40"/>
      <c r="B75" s="41"/>
      <c r="C75" s="42"/>
      <c r="D75" s="42"/>
      <c r="E75" s="173" t="str">
        <f>E7</f>
        <v>Oprava staničních kolejí č. 4 a 5 v žst Most n.n.-Změna č.1</v>
      </c>
      <c r="F75" s="33"/>
      <c r="G75" s="33"/>
      <c r="H75" s="33"/>
      <c r="I75" s="42"/>
      <c r="J75" s="42"/>
      <c r="K75" s="42"/>
      <c r="L75" s="148"/>
      <c r="S75" s="40"/>
      <c r="T75" s="40"/>
      <c r="U75" s="40"/>
      <c r="V75" s="40"/>
      <c r="W75" s="40"/>
      <c r="X75" s="40"/>
      <c r="Y75" s="40"/>
      <c r="Z75" s="40"/>
      <c r="AA75" s="40"/>
      <c r="AB75" s="40"/>
      <c r="AC75" s="40"/>
      <c r="AD75" s="40"/>
      <c r="AE75" s="40"/>
    </row>
    <row r="76" s="1" customFormat="1" ht="12" customHeight="1">
      <c r="B76" s="22"/>
      <c r="C76" s="33" t="s">
        <v>161</v>
      </c>
      <c r="D76" s="23"/>
      <c r="E76" s="23"/>
      <c r="F76" s="23"/>
      <c r="G76" s="23"/>
      <c r="H76" s="23"/>
      <c r="I76" s="23"/>
      <c r="J76" s="23"/>
      <c r="K76" s="23"/>
      <c r="L76" s="21"/>
    </row>
    <row r="77" s="2" customFormat="1" ht="16.5" customHeight="1">
      <c r="A77" s="40"/>
      <c r="B77" s="41"/>
      <c r="C77" s="42"/>
      <c r="D77" s="42"/>
      <c r="E77" s="173" t="s">
        <v>165</v>
      </c>
      <c r="F77" s="42"/>
      <c r="G77" s="42"/>
      <c r="H77" s="42"/>
      <c r="I77" s="42"/>
      <c r="J77" s="42"/>
      <c r="K77" s="42"/>
      <c r="L77" s="148"/>
      <c r="S77" s="40"/>
      <c r="T77" s="40"/>
      <c r="U77" s="40"/>
      <c r="V77" s="40"/>
      <c r="W77" s="40"/>
      <c r="X77" s="40"/>
      <c r="Y77" s="40"/>
      <c r="Z77" s="40"/>
      <c r="AA77" s="40"/>
      <c r="AB77" s="40"/>
      <c r="AC77" s="40"/>
      <c r="AD77" s="40"/>
      <c r="AE77" s="40"/>
    </row>
    <row r="78" s="2" customFormat="1" ht="12" customHeight="1">
      <c r="A78" s="40"/>
      <c r="B78" s="41"/>
      <c r="C78" s="33" t="s">
        <v>170</v>
      </c>
      <c r="D78" s="42"/>
      <c r="E78" s="42"/>
      <c r="F78" s="42"/>
      <c r="G78" s="42"/>
      <c r="H78" s="42"/>
      <c r="I78" s="42"/>
      <c r="J78" s="42"/>
      <c r="K78" s="42"/>
      <c r="L78" s="148"/>
      <c r="S78" s="40"/>
      <c r="T78" s="40"/>
      <c r="U78" s="40"/>
      <c r="V78" s="40"/>
      <c r="W78" s="40"/>
      <c r="X78" s="40"/>
      <c r="Y78" s="40"/>
      <c r="Z78" s="40"/>
      <c r="AA78" s="40"/>
      <c r="AB78" s="40"/>
      <c r="AC78" s="40"/>
      <c r="AD78" s="40"/>
      <c r="AE78" s="40"/>
    </row>
    <row r="79" s="2" customFormat="1" ht="30" customHeight="1">
      <c r="A79" s="40"/>
      <c r="B79" s="41"/>
      <c r="C79" s="42"/>
      <c r="D79" s="42"/>
      <c r="E79" s="72" t="str">
        <f>E11</f>
        <v xml:space="preserve">Č13 - Výhybka č. 14  ŽST Most nové nádraží - Změna č.1 </v>
      </c>
      <c r="F79" s="42"/>
      <c r="G79" s="42"/>
      <c r="H79" s="42"/>
      <c r="I79" s="42"/>
      <c r="J79" s="42"/>
      <c r="K79" s="42"/>
      <c r="L79" s="148"/>
      <c r="S79" s="40"/>
      <c r="T79" s="40"/>
      <c r="U79" s="40"/>
      <c r="V79" s="40"/>
      <c r="W79" s="40"/>
      <c r="X79" s="40"/>
      <c r="Y79" s="40"/>
      <c r="Z79" s="40"/>
      <c r="AA79" s="40"/>
      <c r="AB79" s="40"/>
      <c r="AC79" s="40"/>
      <c r="AD79" s="40"/>
      <c r="AE79" s="40"/>
    </row>
    <row r="80" s="2" customFormat="1" ht="6.96" customHeight="1">
      <c r="A80" s="40"/>
      <c r="B80" s="41"/>
      <c r="C80" s="42"/>
      <c r="D80" s="42"/>
      <c r="E80" s="42"/>
      <c r="F80" s="42"/>
      <c r="G80" s="42"/>
      <c r="H80" s="42"/>
      <c r="I80" s="42"/>
      <c r="J80" s="42"/>
      <c r="K80" s="42"/>
      <c r="L80" s="148"/>
      <c r="S80" s="40"/>
      <c r="T80" s="40"/>
      <c r="U80" s="40"/>
      <c r="V80" s="40"/>
      <c r="W80" s="40"/>
      <c r="X80" s="40"/>
      <c r="Y80" s="40"/>
      <c r="Z80" s="40"/>
      <c r="AA80" s="40"/>
      <c r="AB80" s="40"/>
      <c r="AC80" s="40"/>
      <c r="AD80" s="40"/>
      <c r="AE80" s="40"/>
    </row>
    <row r="81" s="2" customFormat="1" ht="12" customHeight="1">
      <c r="A81" s="40"/>
      <c r="B81" s="41"/>
      <c r="C81" s="33" t="s">
        <v>22</v>
      </c>
      <c r="D81" s="42"/>
      <c r="E81" s="42"/>
      <c r="F81" s="28" t="str">
        <f>F14</f>
        <v>ŽST Most n.n.</v>
      </c>
      <c r="G81" s="42"/>
      <c r="H81" s="42"/>
      <c r="I81" s="33" t="s">
        <v>24</v>
      </c>
      <c r="J81" s="75" t="str">
        <f>IF(J14="","",J14)</f>
        <v>5. 10. 2021</v>
      </c>
      <c r="K81" s="42"/>
      <c r="L81" s="148"/>
      <c r="S81" s="40"/>
      <c r="T81" s="40"/>
      <c r="U81" s="40"/>
      <c r="V81" s="40"/>
      <c r="W81" s="40"/>
      <c r="X81" s="40"/>
      <c r="Y81" s="40"/>
      <c r="Z81" s="40"/>
      <c r="AA81" s="40"/>
      <c r="AB81" s="40"/>
      <c r="AC81" s="40"/>
      <c r="AD81" s="40"/>
      <c r="AE81" s="40"/>
    </row>
    <row r="82" s="2" customFormat="1" ht="6.96" customHeight="1">
      <c r="A82" s="40"/>
      <c r="B82" s="41"/>
      <c r="C82" s="42"/>
      <c r="D82" s="42"/>
      <c r="E82" s="42"/>
      <c r="F82" s="42"/>
      <c r="G82" s="42"/>
      <c r="H82" s="42"/>
      <c r="I82" s="42"/>
      <c r="J82" s="42"/>
      <c r="K82" s="42"/>
      <c r="L82" s="148"/>
      <c r="S82" s="40"/>
      <c r="T82" s="40"/>
      <c r="U82" s="40"/>
      <c r="V82" s="40"/>
      <c r="W82" s="40"/>
      <c r="X82" s="40"/>
      <c r="Y82" s="40"/>
      <c r="Z82" s="40"/>
      <c r="AA82" s="40"/>
      <c r="AB82" s="40"/>
      <c r="AC82" s="40"/>
      <c r="AD82" s="40"/>
      <c r="AE82" s="40"/>
    </row>
    <row r="83" s="2" customFormat="1" ht="15.15" customHeight="1">
      <c r="A83" s="40"/>
      <c r="B83" s="41"/>
      <c r="C83" s="33" t="s">
        <v>30</v>
      </c>
      <c r="D83" s="42"/>
      <c r="E83" s="42"/>
      <c r="F83" s="28" t="str">
        <f>E17</f>
        <v>Správa železnic, státní organizace</v>
      </c>
      <c r="G83" s="42"/>
      <c r="H83" s="42"/>
      <c r="I83" s="33" t="s">
        <v>38</v>
      </c>
      <c r="J83" s="38" t="str">
        <f>E23</f>
        <v xml:space="preserve"> </v>
      </c>
      <c r="K83" s="42"/>
      <c r="L83" s="148"/>
      <c r="S83" s="40"/>
      <c r="T83" s="40"/>
      <c r="U83" s="40"/>
      <c r="V83" s="40"/>
      <c r="W83" s="40"/>
      <c r="X83" s="40"/>
      <c r="Y83" s="40"/>
      <c r="Z83" s="40"/>
      <c r="AA83" s="40"/>
      <c r="AB83" s="40"/>
      <c r="AC83" s="40"/>
      <c r="AD83" s="40"/>
      <c r="AE83" s="40"/>
    </row>
    <row r="84" s="2" customFormat="1" ht="40.05" customHeight="1">
      <c r="A84" s="40"/>
      <c r="B84" s="41"/>
      <c r="C84" s="33" t="s">
        <v>36</v>
      </c>
      <c r="D84" s="42"/>
      <c r="E84" s="42"/>
      <c r="F84" s="28" t="str">
        <f>IF(E20="","",E20)</f>
        <v>Vyplň údaj</v>
      </c>
      <c r="G84" s="42"/>
      <c r="H84" s="42"/>
      <c r="I84" s="33" t="s">
        <v>42</v>
      </c>
      <c r="J84" s="38" t="str">
        <f>E26</f>
        <v>Ing.Horák, horak@spravazeleznic.cz, 602 155 923</v>
      </c>
      <c r="K84" s="42"/>
      <c r="L84" s="148"/>
      <c r="S84" s="40"/>
      <c r="T84" s="40"/>
      <c r="U84" s="40"/>
      <c r="V84" s="40"/>
      <c r="W84" s="40"/>
      <c r="X84" s="40"/>
      <c r="Y84" s="40"/>
      <c r="Z84" s="40"/>
      <c r="AA84" s="40"/>
      <c r="AB84" s="40"/>
      <c r="AC84" s="40"/>
      <c r="AD84" s="40"/>
      <c r="AE84" s="40"/>
    </row>
    <row r="85" s="2" customFormat="1" ht="10.32" customHeight="1">
      <c r="A85" s="40"/>
      <c r="B85" s="41"/>
      <c r="C85" s="42"/>
      <c r="D85" s="42"/>
      <c r="E85" s="42"/>
      <c r="F85" s="42"/>
      <c r="G85" s="42"/>
      <c r="H85" s="42"/>
      <c r="I85" s="42"/>
      <c r="J85" s="42"/>
      <c r="K85" s="42"/>
      <c r="L85" s="148"/>
      <c r="S85" s="40"/>
      <c r="T85" s="40"/>
      <c r="U85" s="40"/>
      <c r="V85" s="40"/>
      <c r="W85" s="40"/>
      <c r="X85" s="40"/>
      <c r="Y85" s="40"/>
      <c r="Z85" s="40"/>
      <c r="AA85" s="40"/>
      <c r="AB85" s="40"/>
      <c r="AC85" s="40"/>
      <c r="AD85" s="40"/>
      <c r="AE85" s="40"/>
    </row>
    <row r="86" s="11" customFormat="1" ht="29.28" customHeight="1">
      <c r="A86" s="189"/>
      <c r="B86" s="190"/>
      <c r="C86" s="191" t="s">
        <v>187</v>
      </c>
      <c r="D86" s="192" t="s">
        <v>65</v>
      </c>
      <c r="E86" s="192" t="s">
        <v>61</v>
      </c>
      <c r="F86" s="192" t="s">
        <v>62</v>
      </c>
      <c r="G86" s="192" t="s">
        <v>188</v>
      </c>
      <c r="H86" s="192" t="s">
        <v>189</v>
      </c>
      <c r="I86" s="192" t="s">
        <v>190</v>
      </c>
      <c r="J86" s="192" t="s">
        <v>181</v>
      </c>
      <c r="K86" s="193" t="s">
        <v>191</v>
      </c>
      <c r="L86" s="194"/>
      <c r="M86" s="95" t="s">
        <v>39</v>
      </c>
      <c r="N86" s="96" t="s">
        <v>50</v>
      </c>
      <c r="O86" s="96" t="s">
        <v>192</v>
      </c>
      <c r="P86" s="96" t="s">
        <v>193</v>
      </c>
      <c r="Q86" s="96" t="s">
        <v>194</v>
      </c>
      <c r="R86" s="96" t="s">
        <v>195</v>
      </c>
      <c r="S86" s="96" t="s">
        <v>196</v>
      </c>
      <c r="T86" s="97" t="s">
        <v>197</v>
      </c>
      <c r="U86" s="189"/>
      <c r="V86" s="189"/>
      <c r="W86" s="189"/>
      <c r="X86" s="189"/>
      <c r="Y86" s="189"/>
      <c r="Z86" s="189"/>
      <c r="AA86" s="189"/>
      <c r="AB86" s="189"/>
      <c r="AC86" s="189"/>
      <c r="AD86" s="189"/>
      <c r="AE86" s="189"/>
    </row>
    <row r="87" s="2" customFormat="1" ht="22.8" customHeight="1">
      <c r="A87" s="40"/>
      <c r="B87" s="41"/>
      <c r="C87" s="102" t="s">
        <v>198</v>
      </c>
      <c r="D87" s="42"/>
      <c r="E87" s="42"/>
      <c r="F87" s="42"/>
      <c r="G87" s="42"/>
      <c r="H87" s="42"/>
      <c r="I87" s="42"/>
      <c r="J87" s="195">
        <f>BK87</f>
        <v>0</v>
      </c>
      <c r="K87" s="42"/>
      <c r="L87" s="46"/>
      <c r="M87" s="98"/>
      <c r="N87" s="196"/>
      <c r="O87" s="99"/>
      <c r="P87" s="197">
        <f>P88+P126</f>
        <v>0</v>
      </c>
      <c r="Q87" s="99"/>
      <c r="R87" s="197">
        <f>R88+R126</f>
        <v>1.19</v>
      </c>
      <c r="S87" s="99"/>
      <c r="T87" s="198">
        <f>T88+T126</f>
        <v>0</v>
      </c>
      <c r="U87" s="40"/>
      <c r="V87" s="40"/>
      <c r="W87" s="40"/>
      <c r="X87" s="40"/>
      <c r="Y87" s="40"/>
      <c r="Z87" s="40"/>
      <c r="AA87" s="40"/>
      <c r="AB87" s="40"/>
      <c r="AC87" s="40"/>
      <c r="AD87" s="40"/>
      <c r="AE87" s="40"/>
      <c r="AT87" s="18" t="s">
        <v>79</v>
      </c>
      <c r="AU87" s="18" t="s">
        <v>182</v>
      </c>
      <c r="BK87" s="199">
        <f>BK88+BK126</f>
        <v>0</v>
      </c>
    </row>
    <row r="88" s="12" customFormat="1" ht="25.92" customHeight="1">
      <c r="A88" s="12"/>
      <c r="B88" s="200"/>
      <c r="C88" s="201"/>
      <c r="D88" s="202" t="s">
        <v>79</v>
      </c>
      <c r="E88" s="203" t="s">
        <v>202</v>
      </c>
      <c r="F88" s="203" t="s">
        <v>203</v>
      </c>
      <c r="G88" s="201"/>
      <c r="H88" s="201"/>
      <c r="I88" s="204"/>
      <c r="J88" s="205">
        <f>BK88</f>
        <v>0</v>
      </c>
      <c r="K88" s="201"/>
      <c r="L88" s="206"/>
      <c r="M88" s="207"/>
      <c r="N88" s="208"/>
      <c r="O88" s="208"/>
      <c r="P88" s="209">
        <f>SUM(P89:P125)</f>
        <v>0</v>
      </c>
      <c r="Q88" s="208"/>
      <c r="R88" s="209">
        <f>SUM(R89:R125)</f>
        <v>1.19</v>
      </c>
      <c r="S88" s="208"/>
      <c r="T88" s="210">
        <f>SUM(T89:T125)</f>
        <v>0</v>
      </c>
      <c r="U88" s="12"/>
      <c r="V88" s="12"/>
      <c r="W88" s="12"/>
      <c r="X88" s="12"/>
      <c r="Y88" s="12"/>
      <c r="Z88" s="12"/>
      <c r="AA88" s="12"/>
      <c r="AB88" s="12"/>
      <c r="AC88" s="12"/>
      <c r="AD88" s="12"/>
      <c r="AE88" s="12"/>
      <c r="AR88" s="211" t="s">
        <v>87</v>
      </c>
      <c r="AT88" s="212" t="s">
        <v>79</v>
      </c>
      <c r="AU88" s="212" t="s">
        <v>80</v>
      </c>
      <c r="AY88" s="211" t="s">
        <v>201</v>
      </c>
      <c r="BK88" s="213">
        <f>SUM(BK89:BK125)</f>
        <v>0</v>
      </c>
    </row>
    <row r="89" s="2" customFormat="1" ht="16.5" customHeight="1">
      <c r="A89" s="40"/>
      <c r="B89" s="41"/>
      <c r="C89" s="216" t="s">
        <v>87</v>
      </c>
      <c r="D89" s="216" t="s">
        <v>204</v>
      </c>
      <c r="E89" s="217" t="s">
        <v>558</v>
      </c>
      <c r="F89" s="218" t="s">
        <v>559</v>
      </c>
      <c r="G89" s="219" t="s">
        <v>168</v>
      </c>
      <c r="H89" s="220">
        <v>8</v>
      </c>
      <c r="I89" s="221"/>
      <c r="J89" s="222">
        <f>ROUND(I89*H89,2)</f>
        <v>0</v>
      </c>
      <c r="K89" s="218" t="s">
        <v>207</v>
      </c>
      <c r="L89" s="46"/>
      <c r="M89" s="223" t="s">
        <v>39</v>
      </c>
      <c r="N89" s="224" t="s">
        <v>53</v>
      </c>
      <c r="O89" s="87"/>
      <c r="P89" s="225">
        <f>O89*H89</f>
        <v>0</v>
      </c>
      <c r="Q89" s="225">
        <v>0</v>
      </c>
      <c r="R89" s="225">
        <f>Q89*H89</f>
        <v>0</v>
      </c>
      <c r="S89" s="225">
        <v>0</v>
      </c>
      <c r="T89" s="226">
        <f>S89*H89</f>
        <v>0</v>
      </c>
      <c r="U89" s="40"/>
      <c r="V89" s="40"/>
      <c r="W89" s="40"/>
      <c r="X89" s="40"/>
      <c r="Y89" s="40"/>
      <c r="Z89" s="40"/>
      <c r="AA89" s="40"/>
      <c r="AB89" s="40"/>
      <c r="AC89" s="40"/>
      <c r="AD89" s="40"/>
      <c r="AE89" s="40"/>
      <c r="AR89" s="227" t="s">
        <v>208</v>
      </c>
      <c r="AT89" s="227" t="s">
        <v>204</v>
      </c>
      <c r="AU89" s="227" t="s">
        <v>87</v>
      </c>
      <c r="AY89" s="18" t="s">
        <v>201</v>
      </c>
      <c r="BE89" s="228">
        <f>IF(N89="základní",J89,0)</f>
        <v>0</v>
      </c>
      <c r="BF89" s="228">
        <f>IF(N89="snížená",J89,0)</f>
        <v>0</v>
      </c>
      <c r="BG89" s="228">
        <f>IF(N89="zákl. přenesená",J89,0)</f>
        <v>0</v>
      </c>
      <c r="BH89" s="228">
        <f>IF(N89="sníž. přenesená",J89,0)</f>
        <v>0</v>
      </c>
      <c r="BI89" s="228">
        <f>IF(N89="nulová",J89,0)</f>
        <v>0</v>
      </c>
      <c r="BJ89" s="18" t="s">
        <v>208</v>
      </c>
      <c r="BK89" s="228">
        <f>ROUND(I89*H89,2)</f>
        <v>0</v>
      </c>
      <c r="BL89" s="18" t="s">
        <v>208</v>
      </c>
      <c r="BM89" s="227" t="s">
        <v>560</v>
      </c>
    </row>
    <row r="90" s="2" customFormat="1">
      <c r="A90" s="40"/>
      <c r="B90" s="41"/>
      <c r="C90" s="42"/>
      <c r="D90" s="229" t="s">
        <v>210</v>
      </c>
      <c r="E90" s="42"/>
      <c r="F90" s="230" t="s">
        <v>561</v>
      </c>
      <c r="G90" s="42"/>
      <c r="H90" s="42"/>
      <c r="I90" s="231"/>
      <c r="J90" s="42"/>
      <c r="K90" s="42"/>
      <c r="L90" s="46"/>
      <c r="M90" s="232"/>
      <c r="N90" s="233"/>
      <c r="O90" s="87"/>
      <c r="P90" s="87"/>
      <c r="Q90" s="87"/>
      <c r="R90" s="87"/>
      <c r="S90" s="87"/>
      <c r="T90" s="88"/>
      <c r="U90" s="40"/>
      <c r="V90" s="40"/>
      <c r="W90" s="40"/>
      <c r="X90" s="40"/>
      <c r="Y90" s="40"/>
      <c r="Z90" s="40"/>
      <c r="AA90" s="40"/>
      <c r="AB90" s="40"/>
      <c r="AC90" s="40"/>
      <c r="AD90" s="40"/>
      <c r="AE90" s="40"/>
      <c r="AT90" s="18" t="s">
        <v>210</v>
      </c>
      <c r="AU90" s="18" t="s">
        <v>87</v>
      </c>
    </row>
    <row r="91" s="2" customFormat="1">
      <c r="A91" s="40"/>
      <c r="B91" s="41"/>
      <c r="C91" s="42"/>
      <c r="D91" s="229" t="s">
        <v>212</v>
      </c>
      <c r="E91" s="42"/>
      <c r="F91" s="234" t="s">
        <v>288</v>
      </c>
      <c r="G91" s="42"/>
      <c r="H91" s="42"/>
      <c r="I91" s="231"/>
      <c r="J91" s="42"/>
      <c r="K91" s="42"/>
      <c r="L91" s="46"/>
      <c r="M91" s="232"/>
      <c r="N91" s="233"/>
      <c r="O91" s="87"/>
      <c r="P91" s="87"/>
      <c r="Q91" s="87"/>
      <c r="R91" s="87"/>
      <c r="S91" s="87"/>
      <c r="T91" s="88"/>
      <c r="U91" s="40"/>
      <c r="V91" s="40"/>
      <c r="W91" s="40"/>
      <c r="X91" s="40"/>
      <c r="Y91" s="40"/>
      <c r="Z91" s="40"/>
      <c r="AA91" s="40"/>
      <c r="AB91" s="40"/>
      <c r="AC91" s="40"/>
      <c r="AD91" s="40"/>
      <c r="AE91" s="40"/>
      <c r="AT91" s="18" t="s">
        <v>212</v>
      </c>
      <c r="AU91" s="18" t="s">
        <v>87</v>
      </c>
    </row>
    <row r="92" s="13" customFormat="1">
      <c r="A92" s="13"/>
      <c r="B92" s="235"/>
      <c r="C92" s="236"/>
      <c r="D92" s="229" t="s">
        <v>214</v>
      </c>
      <c r="E92" s="237" t="s">
        <v>39</v>
      </c>
      <c r="F92" s="238" t="s">
        <v>562</v>
      </c>
      <c r="G92" s="236"/>
      <c r="H92" s="239">
        <v>4</v>
      </c>
      <c r="I92" s="240"/>
      <c r="J92" s="236"/>
      <c r="K92" s="236"/>
      <c r="L92" s="241"/>
      <c r="M92" s="242"/>
      <c r="N92" s="243"/>
      <c r="O92" s="243"/>
      <c r="P92" s="243"/>
      <c r="Q92" s="243"/>
      <c r="R92" s="243"/>
      <c r="S92" s="243"/>
      <c r="T92" s="244"/>
      <c r="U92" s="13"/>
      <c r="V92" s="13"/>
      <c r="W92" s="13"/>
      <c r="X92" s="13"/>
      <c r="Y92" s="13"/>
      <c r="Z92" s="13"/>
      <c r="AA92" s="13"/>
      <c r="AB92" s="13"/>
      <c r="AC92" s="13"/>
      <c r="AD92" s="13"/>
      <c r="AE92" s="13"/>
      <c r="AT92" s="245" t="s">
        <v>214</v>
      </c>
      <c r="AU92" s="245" t="s">
        <v>87</v>
      </c>
      <c r="AV92" s="13" t="s">
        <v>89</v>
      </c>
      <c r="AW92" s="13" t="s">
        <v>41</v>
      </c>
      <c r="AX92" s="13" t="s">
        <v>80</v>
      </c>
      <c r="AY92" s="245" t="s">
        <v>201</v>
      </c>
    </row>
    <row r="93" s="13" customFormat="1">
      <c r="A93" s="13"/>
      <c r="B93" s="235"/>
      <c r="C93" s="236"/>
      <c r="D93" s="229" t="s">
        <v>214</v>
      </c>
      <c r="E93" s="237" t="s">
        <v>39</v>
      </c>
      <c r="F93" s="238" t="s">
        <v>563</v>
      </c>
      <c r="G93" s="236"/>
      <c r="H93" s="239">
        <v>4</v>
      </c>
      <c r="I93" s="240"/>
      <c r="J93" s="236"/>
      <c r="K93" s="236"/>
      <c r="L93" s="241"/>
      <c r="M93" s="242"/>
      <c r="N93" s="243"/>
      <c r="O93" s="243"/>
      <c r="P93" s="243"/>
      <c r="Q93" s="243"/>
      <c r="R93" s="243"/>
      <c r="S93" s="243"/>
      <c r="T93" s="244"/>
      <c r="U93" s="13"/>
      <c r="V93" s="13"/>
      <c r="W93" s="13"/>
      <c r="X93" s="13"/>
      <c r="Y93" s="13"/>
      <c r="Z93" s="13"/>
      <c r="AA93" s="13"/>
      <c r="AB93" s="13"/>
      <c r="AC93" s="13"/>
      <c r="AD93" s="13"/>
      <c r="AE93" s="13"/>
      <c r="AT93" s="245" t="s">
        <v>214</v>
      </c>
      <c r="AU93" s="245" t="s">
        <v>87</v>
      </c>
      <c r="AV93" s="13" t="s">
        <v>89</v>
      </c>
      <c r="AW93" s="13" t="s">
        <v>41</v>
      </c>
      <c r="AX93" s="13" t="s">
        <v>80</v>
      </c>
      <c r="AY93" s="245" t="s">
        <v>201</v>
      </c>
    </row>
    <row r="94" s="2" customFormat="1" ht="24.15" customHeight="1">
      <c r="A94" s="40"/>
      <c r="B94" s="41"/>
      <c r="C94" s="216" t="s">
        <v>89</v>
      </c>
      <c r="D94" s="216" t="s">
        <v>204</v>
      </c>
      <c r="E94" s="217" t="s">
        <v>310</v>
      </c>
      <c r="F94" s="218" t="s">
        <v>311</v>
      </c>
      <c r="G94" s="219" t="s">
        <v>312</v>
      </c>
      <c r="H94" s="220">
        <v>4</v>
      </c>
      <c r="I94" s="221"/>
      <c r="J94" s="222">
        <f>ROUND(I94*H94,2)</f>
        <v>0</v>
      </c>
      <c r="K94" s="218" t="s">
        <v>207</v>
      </c>
      <c r="L94" s="46"/>
      <c r="M94" s="223" t="s">
        <v>39</v>
      </c>
      <c r="N94" s="224" t="s">
        <v>53</v>
      </c>
      <c r="O94" s="87"/>
      <c r="P94" s="225">
        <f>O94*H94</f>
        <v>0</v>
      </c>
      <c r="Q94" s="225">
        <v>0</v>
      </c>
      <c r="R94" s="225">
        <f>Q94*H94</f>
        <v>0</v>
      </c>
      <c r="S94" s="225">
        <v>0</v>
      </c>
      <c r="T94" s="226">
        <f>S94*H94</f>
        <v>0</v>
      </c>
      <c r="U94" s="40"/>
      <c r="V94" s="40"/>
      <c r="W94" s="40"/>
      <c r="X94" s="40"/>
      <c r="Y94" s="40"/>
      <c r="Z94" s="40"/>
      <c r="AA94" s="40"/>
      <c r="AB94" s="40"/>
      <c r="AC94" s="40"/>
      <c r="AD94" s="40"/>
      <c r="AE94" s="40"/>
      <c r="AR94" s="227" t="s">
        <v>208</v>
      </c>
      <c r="AT94" s="227" t="s">
        <v>204</v>
      </c>
      <c r="AU94" s="227" t="s">
        <v>87</v>
      </c>
      <c r="AY94" s="18" t="s">
        <v>201</v>
      </c>
      <c r="BE94" s="228">
        <f>IF(N94="základní",J94,0)</f>
        <v>0</v>
      </c>
      <c r="BF94" s="228">
        <f>IF(N94="snížená",J94,0)</f>
        <v>0</v>
      </c>
      <c r="BG94" s="228">
        <f>IF(N94="zákl. přenesená",J94,0)</f>
        <v>0</v>
      </c>
      <c r="BH94" s="228">
        <f>IF(N94="sníž. přenesená",J94,0)</f>
        <v>0</v>
      </c>
      <c r="BI94" s="228">
        <f>IF(N94="nulová",J94,0)</f>
        <v>0</v>
      </c>
      <c r="BJ94" s="18" t="s">
        <v>208</v>
      </c>
      <c r="BK94" s="228">
        <f>ROUND(I94*H94,2)</f>
        <v>0</v>
      </c>
      <c r="BL94" s="18" t="s">
        <v>208</v>
      </c>
      <c r="BM94" s="227" t="s">
        <v>564</v>
      </c>
    </row>
    <row r="95" s="2" customFormat="1">
      <c r="A95" s="40"/>
      <c r="B95" s="41"/>
      <c r="C95" s="42"/>
      <c r="D95" s="229" t="s">
        <v>210</v>
      </c>
      <c r="E95" s="42"/>
      <c r="F95" s="230" t="s">
        <v>314</v>
      </c>
      <c r="G95" s="42"/>
      <c r="H95" s="42"/>
      <c r="I95" s="231"/>
      <c r="J95" s="42"/>
      <c r="K95" s="42"/>
      <c r="L95" s="46"/>
      <c r="M95" s="232"/>
      <c r="N95" s="233"/>
      <c r="O95" s="87"/>
      <c r="P95" s="87"/>
      <c r="Q95" s="87"/>
      <c r="R95" s="87"/>
      <c r="S95" s="87"/>
      <c r="T95" s="88"/>
      <c r="U95" s="40"/>
      <c r="V95" s="40"/>
      <c r="W95" s="40"/>
      <c r="X95" s="40"/>
      <c r="Y95" s="40"/>
      <c r="Z95" s="40"/>
      <c r="AA95" s="40"/>
      <c r="AB95" s="40"/>
      <c r="AC95" s="40"/>
      <c r="AD95" s="40"/>
      <c r="AE95" s="40"/>
      <c r="AT95" s="18" t="s">
        <v>210</v>
      </c>
      <c r="AU95" s="18" t="s">
        <v>87</v>
      </c>
    </row>
    <row r="96" s="2" customFormat="1">
      <c r="A96" s="40"/>
      <c r="B96" s="41"/>
      <c r="C96" s="42"/>
      <c r="D96" s="229" t="s">
        <v>212</v>
      </c>
      <c r="E96" s="42"/>
      <c r="F96" s="234" t="s">
        <v>315</v>
      </c>
      <c r="G96" s="42"/>
      <c r="H96" s="42"/>
      <c r="I96" s="231"/>
      <c r="J96" s="42"/>
      <c r="K96" s="42"/>
      <c r="L96" s="46"/>
      <c r="M96" s="232"/>
      <c r="N96" s="233"/>
      <c r="O96" s="87"/>
      <c r="P96" s="87"/>
      <c r="Q96" s="87"/>
      <c r="R96" s="87"/>
      <c r="S96" s="87"/>
      <c r="T96" s="88"/>
      <c r="U96" s="40"/>
      <c r="V96" s="40"/>
      <c r="W96" s="40"/>
      <c r="X96" s="40"/>
      <c r="Y96" s="40"/>
      <c r="Z96" s="40"/>
      <c r="AA96" s="40"/>
      <c r="AB96" s="40"/>
      <c r="AC96" s="40"/>
      <c r="AD96" s="40"/>
      <c r="AE96" s="40"/>
      <c r="AT96" s="18" t="s">
        <v>212</v>
      </c>
      <c r="AU96" s="18" t="s">
        <v>87</v>
      </c>
    </row>
    <row r="97" s="13" customFormat="1">
      <c r="A97" s="13"/>
      <c r="B97" s="235"/>
      <c r="C97" s="236"/>
      <c r="D97" s="229" t="s">
        <v>214</v>
      </c>
      <c r="E97" s="237" t="s">
        <v>39</v>
      </c>
      <c r="F97" s="238" t="s">
        <v>565</v>
      </c>
      <c r="G97" s="236"/>
      <c r="H97" s="239">
        <v>2</v>
      </c>
      <c r="I97" s="240"/>
      <c r="J97" s="236"/>
      <c r="K97" s="236"/>
      <c r="L97" s="241"/>
      <c r="M97" s="242"/>
      <c r="N97" s="243"/>
      <c r="O97" s="243"/>
      <c r="P97" s="243"/>
      <c r="Q97" s="243"/>
      <c r="R97" s="243"/>
      <c r="S97" s="243"/>
      <c r="T97" s="244"/>
      <c r="U97" s="13"/>
      <c r="V97" s="13"/>
      <c r="W97" s="13"/>
      <c r="X97" s="13"/>
      <c r="Y97" s="13"/>
      <c r="Z97" s="13"/>
      <c r="AA97" s="13"/>
      <c r="AB97" s="13"/>
      <c r="AC97" s="13"/>
      <c r="AD97" s="13"/>
      <c r="AE97" s="13"/>
      <c r="AT97" s="245" t="s">
        <v>214</v>
      </c>
      <c r="AU97" s="245" t="s">
        <v>87</v>
      </c>
      <c r="AV97" s="13" t="s">
        <v>89</v>
      </c>
      <c r="AW97" s="13" t="s">
        <v>41</v>
      </c>
      <c r="AX97" s="13" t="s">
        <v>80</v>
      </c>
      <c r="AY97" s="245" t="s">
        <v>201</v>
      </c>
    </row>
    <row r="98" s="13" customFormat="1">
      <c r="A98" s="13"/>
      <c r="B98" s="235"/>
      <c r="C98" s="236"/>
      <c r="D98" s="229" t="s">
        <v>214</v>
      </c>
      <c r="E98" s="237" t="s">
        <v>39</v>
      </c>
      <c r="F98" s="238" t="s">
        <v>566</v>
      </c>
      <c r="G98" s="236"/>
      <c r="H98" s="239">
        <v>2</v>
      </c>
      <c r="I98" s="240"/>
      <c r="J98" s="236"/>
      <c r="K98" s="236"/>
      <c r="L98" s="241"/>
      <c r="M98" s="242"/>
      <c r="N98" s="243"/>
      <c r="O98" s="243"/>
      <c r="P98" s="243"/>
      <c r="Q98" s="243"/>
      <c r="R98" s="243"/>
      <c r="S98" s="243"/>
      <c r="T98" s="244"/>
      <c r="U98" s="13"/>
      <c r="V98" s="13"/>
      <c r="W98" s="13"/>
      <c r="X98" s="13"/>
      <c r="Y98" s="13"/>
      <c r="Z98" s="13"/>
      <c r="AA98" s="13"/>
      <c r="AB98" s="13"/>
      <c r="AC98" s="13"/>
      <c r="AD98" s="13"/>
      <c r="AE98" s="13"/>
      <c r="AT98" s="245" t="s">
        <v>214</v>
      </c>
      <c r="AU98" s="245" t="s">
        <v>87</v>
      </c>
      <c r="AV98" s="13" t="s">
        <v>89</v>
      </c>
      <c r="AW98" s="13" t="s">
        <v>41</v>
      </c>
      <c r="AX98" s="13" t="s">
        <v>80</v>
      </c>
      <c r="AY98" s="245" t="s">
        <v>201</v>
      </c>
    </row>
    <row r="99" s="2" customFormat="1" ht="76.35" customHeight="1">
      <c r="A99" s="40"/>
      <c r="B99" s="41"/>
      <c r="C99" s="216" t="s">
        <v>222</v>
      </c>
      <c r="D99" s="216" t="s">
        <v>204</v>
      </c>
      <c r="E99" s="217" t="s">
        <v>567</v>
      </c>
      <c r="F99" s="218" t="s">
        <v>568</v>
      </c>
      <c r="G99" s="219" t="s">
        <v>270</v>
      </c>
      <c r="H99" s="220">
        <v>26</v>
      </c>
      <c r="I99" s="221"/>
      <c r="J99" s="222">
        <f>ROUND(I99*H99,2)</f>
        <v>0</v>
      </c>
      <c r="K99" s="218" t="s">
        <v>207</v>
      </c>
      <c r="L99" s="46"/>
      <c r="M99" s="223" t="s">
        <v>39</v>
      </c>
      <c r="N99" s="224" t="s">
        <v>53</v>
      </c>
      <c r="O99" s="87"/>
      <c r="P99" s="225">
        <f>O99*H99</f>
        <v>0</v>
      </c>
      <c r="Q99" s="225">
        <v>0</v>
      </c>
      <c r="R99" s="225">
        <f>Q99*H99</f>
        <v>0</v>
      </c>
      <c r="S99" s="225">
        <v>0</v>
      </c>
      <c r="T99" s="226">
        <f>S99*H99</f>
        <v>0</v>
      </c>
      <c r="U99" s="40"/>
      <c r="V99" s="40"/>
      <c r="W99" s="40"/>
      <c r="X99" s="40"/>
      <c r="Y99" s="40"/>
      <c r="Z99" s="40"/>
      <c r="AA99" s="40"/>
      <c r="AB99" s="40"/>
      <c r="AC99" s="40"/>
      <c r="AD99" s="40"/>
      <c r="AE99" s="40"/>
      <c r="AR99" s="227" t="s">
        <v>208</v>
      </c>
      <c r="AT99" s="227" t="s">
        <v>204</v>
      </c>
      <c r="AU99" s="227" t="s">
        <v>87</v>
      </c>
      <c r="AY99" s="18" t="s">
        <v>201</v>
      </c>
      <c r="BE99" s="228">
        <f>IF(N99="základní",J99,0)</f>
        <v>0</v>
      </c>
      <c r="BF99" s="228">
        <f>IF(N99="snížená",J99,0)</f>
        <v>0</v>
      </c>
      <c r="BG99" s="228">
        <f>IF(N99="zákl. přenesená",J99,0)</f>
        <v>0</v>
      </c>
      <c r="BH99" s="228">
        <f>IF(N99="sníž. přenesená",J99,0)</f>
        <v>0</v>
      </c>
      <c r="BI99" s="228">
        <f>IF(N99="nulová",J99,0)</f>
        <v>0</v>
      </c>
      <c r="BJ99" s="18" t="s">
        <v>208</v>
      </c>
      <c r="BK99" s="228">
        <f>ROUND(I99*H99,2)</f>
        <v>0</v>
      </c>
      <c r="BL99" s="18" t="s">
        <v>208</v>
      </c>
      <c r="BM99" s="227" t="s">
        <v>569</v>
      </c>
    </row>
    <row r="100" s="2" customFormat="1">
      <c r="A100" s="40"/>
      <c r="B100" s="41"/>
      <c r="C100" s="42"/>
      <c r="D100" s="229" t="s">
        <v>210</v>
      </c>
      <c r="E100" s="42"/>
      <c r="F100" s="230" t="s">
        <v>568</v>
      </c>
      <c r="G100" s="42"/>
      <c r="H100" s="42"/>
      <c r="I100" s="231"/>
      <c r="J100" s="42"/>
      <c r="K100" s="42"/>
      <c r="L100" s="46"/>
      <c r="M100" s="232"/>
      <c r="N100" s="233"/>
      <c r="O100" s="87"/>
      <c r="P100" s="87"/>
      <c r="Q100" s="87"/>
      <c r="R100" s="87"/>
      <c r="S100" s="87"/>
      <c r="T100" s="88"/>
      <c r="U100" s="40"/>
      <c r="V100" s="40"/>
      <c r="W100" s="40"/>
      <c r="X100" s="40"/>
      <c r="Y100" s="40"/>
      <c r="Z100" s="40"/>
      <c r="AA100" s="40"/>
      <c r="AB100" s="40"/>
      <c r="AC100" s="40"/>
      <c r="AD100" s="40"/>
      <c r="AE100" s="40"/>
      <c r="AT100" s="18" t="s">
        <v>210</v>
      </c>
      <c r="AU100" s="18" t="s">
        <v>87</v>
      </c>
    </row>
    <row r="101" s="2" customFormat="1">
      <c r="A101" s="40"/>
      <c r="B101" s="41"/>
      <c r="C101" s="42"/>
      <c r="D101" s="229" t="s">
        <v>212</v>
      </c>
      <c r="E101" s="42"/>
      <c r="F101" s="234" t="s">
        <v>570</v>
      </c>
      <c r="G101" s="42"/>
      <c r="H101" s="42"/>
      <c r="I101" s="231"/>
      <c r="J101" s="42"/>
      <c r="K101" s="42"/>
      <c r="L101" s="46"/>
      <c r="M101" s="232"/>
      <c r="N101" s="233"/>
      <c r="O101" s="87"/>
      <c r="P101" s="87"/>
      <c r="Q101" s="87"/>
      <c r="R101" s="87"/>
      <c r="S101" s="87"/>
      <c r="T101" s="88"/>
      <c r="U101" s="40"/>
      <c r="V101" s="40"/>
      <c r="W101" s="40"/>
      <c r="X101" s="40"/>
      <c r="Y101" s="40"/>
      <c r="Z101" s="40"/>
      <c r="AA101" s="40"/>
      <c r="AB101" s="40"/>
      <c r="AC101" s="40"/>
      <c r="AD101" s="40"/>
      <c r="AE101" s="40"/>
      <c r="AT101" s="18" t="s">
        <v>212</v>
      </c>
      <c r="AU101" s="18" t="s">
        <v>87</v>
      </c>
    </row>
    <row r="102" s="13" customFormat="1">
      <c r="A102" s="13"/>
      <c r="B102" s="235"/>
      <c r="C102" s="236"/>
      <c r="D102" s="229" t="s">
        <v>214</v>
      </c>
      <c r="E102" s="237" t="s">
        <v>39</v>
      </c>
      <c r="F102" s="238" t="s">
        <v>571</v>
      </c>
      <c r="G102" s="236"/>
      <c r="H102" s="239">
        <v>26</v>
      </c>
      <c r="I102" s="240"/>
      <c r="J102" s="236"/>
      <c r="K102" s="236"/>
      <c r="L102" s="241"/>
      <c r="M102" s="242"/>
      <c r="N102" s="243"/>
      <c r="O102" s="243"/>
      <c r="P102" s="243"/>
      <c r="Q102" s="243"/>
      <c r="R102" s="243"/>
      <c r="S102" s="243"/>
      <c r="T102" s="244"/>
      <c r="U102" s="13"/>
      <c r="V102" s="13"/>
      <c r="W102" s="13"/>
      <c r="X102" s="13"/>
      <c r="Y102" s="13"/>
      <c r="Z102" s="13"/>
      <c r="AA102" s="13"/>
      <c r="AB102" s="13"/>
      <c r="AC102" s="13"/>
      <c r="AD102" s="13"/>
      <c r="AE102" s="13"/>
      <c r="AT102" s="245" t="s">
        <v>214</v>
      </c>
      <c r="AU102" s="245" t="s">
        <v>87</v>
      </c>
      <c r="AV102" s="13" t="s">
        <v>89</v>
      </c>
      <c r="AW102" s="13" t="s">
        <v>41</v>
      </c>
      <c r="AX102" s="13" t="s">
        <v>80</v>
      </c>
      <c r="AY102" s="245" t="s">
        <v>201</v>
      </c>
    </row>
    <row r="103" s="2" customFormat="1" ht="76.35" customHeight="1">
      <c r="A103" s="40"/>
      <c r="B103" s="41"/>
      <c r="C103" s="216" t="s">
        <v>208</v>
      </c>
      <c r="D103" s="216" t="s">
        <v>204</v>
      </c>
      <c r="E103" s="217" t="s">
        <v>572</v>
      </c>
      <c r="F103" s="218" t="s">
        <v>573</v>
      </c>
      <c r="G103" s="219" t="s">
        <v>270</v>
      </c>
      <c r="H103" s="220">
        <v>26</v>
      </c>
      <c r="I103" s="221"/>
      <c r="J103" s="222">
        <f>ROUND(I103*H103,2)</f>
        <v>0</v>
      </c>
      <c r="K103" s="218" t="s">
        <v>207</v>
      </c>
      <c r="L103" s="46"/>
      <c r="M103" s="223" t="s">
        <v>39</v>
      </c>
      <c r="N103" s="224" t="s">
        <v>53</v>
      </c>
      <c r="O103" s="87"/>
      <c r="P103" s="225">
        <f>O103*H103</f>
        <v>0</v>
      </c>
      <c r="Q103" s="225">
        <v>0</v>
      </c>
      <c r="R103" s="225">
        <f>Q103*H103</f>
        <v>0</v>
      </c>
      <c r="S103" s="225">
        <v>0</v>
      </c>
      <c r="T103" s="226">
        <f>S103*H103</f>
        <v>0</v>
      </c>
      <c r="U103" s="40"/>
      <c r="V103" s="40"/>
      <c r="W103" s="40"/>
      <c r="X103" s="40"/>
      <c r="Y103" s="40"/>
      <c r="Z103" s="40"/>
      <c r="AA103" s="40"/>
      <c r="AB103" s="40"/>
      <c r="AC103" s="40"/>
      <c r="AD103" s="40"/>
      <c r="AE103" s="40"/>
      <c r="AR103" s="227" t="s">
        <v>208</v>
      </c>
      <c r="AT103" s="227" t="s">
        <v>204</v>
      </c>
      <c r="AU103" s="227" t="s">
        <v>87</v>
      </c>
      <c r="AY103" s="18" t="s">
        <v>201</v>
      </c>
      <c r="BE103" s="228">
        <f>IF(N103="základní",J103,0)</f>
        <v>0</v>
      </c>
      <c r="BF103" s="228">
        <f>IF(N103="snížená",J103,0)</f>
        <v>0</v>
      </c>
      <c r="BG103" s="228">
        <f>IF(N103="zákl. přenesená",J103,0)</f>
        <v>0</v>
      </c>
      <c r="BH103" s="228">
        <f>IF(N103="sníž. přenesená",J103,0)</f>
        <v>0</v>
      </c>
      <c r="BI103" s="228">
        <f>IF(N103="nulová",J103,0)</f>
        <v>0</v>
      </c>
      <c r="BJ103" s="18" t="s">
        <v>208</v>
      </c>
      <c r="BK103" s="228">
        <f>ROUND(I103*H103,2)</f>
        <v>0</v>
      </c>
      <c r="BL103" s="18" t="s">
        <v>208</v>
      </c>
      <c r="BM103" s="227" t="s">
        <v>574</v>
      </c>
    </row>
    <row r="104" s="2" customFormat="1">
      <c r="A104" s="40"/>
      <c r="B104" s="41"/>
      <c r="C104" s="42"/>
      <c r="D104" s="229" t="s">
        <v>210</v>
      </c>
      <c r="E104" s="42"/>
      <c r="F104" s="230" t="s">
        <v>573</v>
      </c>
      <c r="G104" s="42"/>
      <c r="H104" s="42"/>
      <c r="I104" s="231"/>
      <c r="J104" s="42"/>
      <c r="K104" s="42"/>
      <c r="L104" s="46"/>
      <c r="M104" s="232"/>
      <c r="N104" s="233"/>
      <c r="O104" s="87"/>
      <c r="P104" s="87"/>
      <c r="Q104" s="87"/>
      <c r="R104" s="87"/>
      <c r="S104" s="87"/>
      <c r="T104" s="88"/>
      <c r="U104" s="40"/>
      <c r="V104" s="40"/>
      <c r="W104" s="40"/>
      <c r="X104" s="40"/>
      <c r="Y104" s="40"/>
      <c r="Z104" s="40"/>
      <c r="AA104" s="40"/>
      <c r="AB104" s="40"/>
      <c r="AC104" s="40"/>
      <c r="AD104" s="40"/>
      <c r="AE104" s="40"/>
      <c r="AT104" s="18" t="s">
        <v>210</v>
      </c>
      <c r="AU104" s="18" t="s">
        <v>87</v>
      </c>
    </row>
    <row r="105" s="2" customFormat="1">
      <c r="A105" s="40"/>
      <c r="B105" s="41"/>
      <c r="C105" s="42"/>
      <c r="D105" s="229" t="s">
        <v>212</v>
      </c>
      <c r="E105" s="42"/>
      <c r="F105" s="234" t="s">
        <v>570</v>
      </c>
      <c r="G105" s="42"/>
      <c r="H105" s="42"/>
      <c r="I105" s="231"/>
      <c r="J105" s="42"/>
      <c r="K105" s="42"/>
      <c r="L105" s="46"/>
      <c r="M105" s="232"/>
      <c r="N105" s="233"/>
      <c r="O105" s="87"/>
      <c r="P105" s="87"/>
      <c r="Q105" s="87"/>
      <c r="R105" s="87"/>
      <c r="S105" s="87"/>
      <c r="T105" s="88"/>
      <c r="U105" s="40"/>
      <c r="V105" s="40"/>
      <c r="W105" s="40"/>
      <c r="X105" s="40"/>
      <c r="Y105" s="40"/>
      <c r="Z105" s="40"/>
      <c r="AA105" s="40"/>
      <c r="AB105" s="40"/>
      <c r="AC105" s="40"/>
      <c r="AD105" s="40"/>
      <c r="AE105" s="40"/>
      <c r="AT105" s="18" t="s">
        <v>212</v>
      </c>
      <c r="AU105" s="18" t="s">
        <v>87</v>
      </c>
    </row>
    <row r="106" s="13" customFormat="1">
      <c r="A106" s="13"/>
      <c r="B106" s="235"/>
      <c r="C106" s="236"/>
      <c r="D106" s="229" t="s">
        <v>214</v>
      </c>
      <c r="E106" s="237" t="s">
        <v>39</v>
      </c>
      <c r="F106" s="238" t="s">
        <v>554</v>
      </c>
      <c r="G106" s="236"/>
      <c r="H106" s="239">
        <v>26</v>
      </c>
      <c r="I106" s="240"/>
      <c r="J106" s="236"/>
      <c r="K106" s="236"/>
      <c r="L106" s="241"/>
      <c r="M106" s="242"/>
      <c r="N106" s="243"/>
      <c r="O106" s="243"/>
      <c r="P106" s="243"/>
      <c r="Q106" s="243"/>
      <c r="R106" s="243"/>
      <c r="S106" s="243"/>
      <c r="T106" s="244"/>
      <c r="U106" s="13"/>
      <c r="V106" s="13"/>
      <c r="W106" s="13"/>
      <c r="X106" s="13"/>
      <c r="Y106" s="13"/>
      <c r="Z106" s="13"/>
      <c r="AA106" s="13"/>
      <c r="AB106" s="13"/>
      <c r="AC106" s="13"/>
      <c r="AD106" s="13"/>
      <c r="AE106" s="13"/>
      <c r="AT106" s="245" t="s">
        <v>214</v>
      </c>
      <c r="AU106" s="245" t="s">
        <v>87</v>
      </c>
      <c r="AV106" s="13" t="s">
        <v>89</v>
      </c>
      <c r="AW106" s="13" t="s">
        <v>41</v>
      </c>
      <c r="AX106" s="13" t="s">
        <v>80</v>
      </c>
      <c r="AY106" s="245" t="s">
        <v>201</v>
      </c>
    </row>
    <row r="107" s="2" customFormat="1" ht="16.5" customHeight="1">
      <c r="A107" s="40"/>
      <c r="B107" s="41"/>
      <c r="C107" s="216" t="s">
        <v>202</v>
      </c>
      <c r="D107" s="216" t="s">
        <v>204</v>
      </c>
      <c r="E107" s="217" t="s">
        <v>575</v>
      </c>
      <c r="F107" s="218" t="s">
        <v>576</v>
      </c>
      <c r="G107" s="219" t="s">
        <v>270</v>
      </c>
      <c r="H107" s="220">
        <v>13</v>
      </c>
      <c r="I107" s="221"/>
      <c r="J107" s="222">
        <f>ROUND(I107*H107,2)</f>
        <v>0</v>
      </c>
      <c r="K107" s="218" t="s">
        <v>207</v>
      </c>
      <c r="L107" s="46"/>
      <c r="M107" s="223" t="s">
        <v>39</v>
      </c>
      <c r="N107" s="224" t="s">
        <v>53</v>
      </c>
      <c r="O107" s="87"/>
      <c r="P107" s="225">
        <f>O107*H107</f>
        <v>0</v>
      </c>
      <c r="Q107" s="225">
        <v>0</v>
      </c>
      <c r="R107" s="225">
        <f>Q107*H107</f>
        <v>0</v>
      </c>
      <c r="S107" s="225">
        <v>0</v>
      </c>
      <c r="T107" s="226">
        <f>S107*H107</f>
        <v>0</v>
      </c>
      <c r="U107" s="40"/>
      <c r="V107" s="40"/>
      <c r="W107" s="40"/>
      <c r="X107" s="40"/>
      <c r="Y107" s="40"/>
      <c r="Z107" s="40"/>
      <c r="AA107" s="40"/>
      <c r="AB107" s="40"/>
      <c r="AC107" s="40"/>
      <c r="AD107" s="40"/>
      <c r="AE107" s="40"/>
      <c r="AR107" s="227" t="s">
        <v>208</v>
      </c>
      <c r="AT107" s="227" t="s">
        <v>204</v>
      </c>
      <c r="AU107" s="227" t="s">
        <v>87</v>
      </c>
      <c r="AY107" s="18" t="s">
        <v>201</v>
      </c>
      <c r="BE107" s="228">
        <f>IF(N107="základní",J107,0)</f>
        <v>0</v>
      </c>
      <c r="BF107" s="228">
        <f>IF(N107="snížená",J107,0)</f>
        <v>0</v>
      </c>
      <c r="BG107" s="228">
        <f>IF(N107="zákl. přenesená",J107,0)</f>
        <v>0</v>
      </c>
      <c r="BH107" s="228">
        <f>IF(N107="sníž. přenesená",J107,0)</f>
        <v>0</v>
      </c>
      <c r="BI107" s="228">
        <f>IF(N107="nulová",J107,0)</f>
        <v>0</v>
      </c>
      <c r="BJ107" s="18" t="s">
        <v>208</v>
      </c>
      <c r="BK107" s="228">
        <f>ROUND(I107*H107,2)</f>
        <v>0</v>
      </c>
      <c r="BL107" s="18" t="s">
        <v>208</v>
      </c>
      <c r="BM107" s="227" t="s">
        <v>577</v>
      </c>
    </row>
    <row r="108" s="2" customFormat="1">
      <c r="A108" s="40"/>
      <c r="B108" s="41"/>
      <c r="C108" s="42"/>
      <c r="D108" s="229" t="s">
        <v>210</v>
      </c>
      <c r="E108" s="42"/>
      <c r="F108" s="230" t="s">
        <v>578</v>
      </c>
      <c r="G108" s="42"/>
      <c r="H108" s="42"/>
      <c r="I108" s="231"/>
      <c r="J108" s="42"/>
      <c r="K108" s="42"/>
      <c r="L108" s="46"/>
      <c r="M108" s="232"/>
      <c r="N108" s="233"/>
      <c r="O108" s="87"/>
      <c r="P108" s="87"/>
      <c r="Q108" s="87"/>
      <c r="R108" s="87"/>
      <c r="S108" s="87"/>
      <c r="T108" s="88"/>
      <c r="U108" s="40"/>
      <c r="V108" s="40"/>
      <c r="W108" s="40"/>
      <c r="X108" s="40"/>
      <c r="Y108" s="40"/>
      <c r="Z108" s="40"/>
      <c r="AA108" s="40"/>
      <c r="AB108" s="40"/>
      <c r="AC108" s="40"/>
      <c r="AD108" s="40"/>
      <c r="AE108" s="40"/>
      <c r="AT108" s="18" t="s">
        <v>210</v>
      </c>
      <c r="AU108" s="18" t="s">
        <v>87</v>
      </c>
    </row>
    <row r="109" s="2" customFormat="1">
      <c r="A109" s="40"/>
      <c r="B109" s="41"/>
      <c r="C109" s="42"/>
      <c r="D109" s="229" t="s">
        <v>212</v>
      </c>
      <c r="E109" s="42"/>
      <c r="F109" s="234" t="s">
        <v>579</v>
      </c>
      <c r="G109" s="42"/>
      <c r="H109" s="42"/>
      <c r="I109" s="231"/>
      <c r="J109" s="42"/>
      <c r="K109" s="42"/>
      <c r="L109" s="46"/>
      <c r="M109" s="232"/>
      <c r="N109" s="233"/>
      <c r="O109" s="87"/>
      <c r="P109" s="87"/>
      <c r="Q109" s="87"/>
      <c r="R109" s="87"/>
      <c r="S109" s="87"/>
      <c r="T109" s="88"/>
      <c r="U109" s="40"/>
      <c r="V109" s="40"/>
      <c r="W109" s="40"/>
      <c r="X109" s="40"/>
      <c r="Y109" s="40"/>
      <c r="Z109" s="40"/>
      <c r="AA109" s="40"/>
      <c r="AB109" s="40"/>
      <c r="AC109" s="40"/>
      <c r="AD109" s="40"/>
      <c r="AE109" s="40"/>
      <c r="AT109" s="18" t="s">
        <v>212</v>
      </c>
      <c r="AU109" s="18" t="s">
        <v>87</v>
      </c>
    </row>
    <row r="110" s="13" customFormat="1">
      <c r="A110" s="13"/>
      <c r="B110" s="235"/>
      <c r="C110" s="236"/>
      <c r="D110" s="229" t="s">
        <v>214</v>
      </c>
      <c r="E110" s="237" t="s">
        <v>39</v>
      </c>
      <c r="F110" s="238" t="s">
        <v>580</v>
      </c>
      <c r="G110" s="236"/>
      <c r="H110" s="239">
        <v>13</v>
      </c>
      <c r="I110" s="240"/>
      <c r="J110" s="236"/>
      <c r="K110" s="236"/>
      <c r="L110" s="241"/>
      <c r="M110" s="242"/>
      <c r="N110" s="243"/>
      <c r="O110" s="243"/>
      <c r="P110" s="243"/>
      <c r="Q110" s="243"/>
      <c r="R110" s="243"/>
      <c r="S110" s="243"/>
      <c r="T110" s="244"/>
      <c r="U110" s="13"/>
      <c r="V110" s="13"/>
      <c r="W110" s="13"/>
      <c r="X110" s="13"/>
      <c r="Y110" s="13"/>
      <c r="Z110" s="13"/>
      <c r="AA110" s="13"/>
      <c r="AB110" s="13"/>
      <c r="AC110" s="13"/>
      <c r="AD110" s="13"/>
      <c r="AE110" s="13"/>
      <c r="AT110" s="245" t="s">
        <v>214</v>
      </c>
      <c r="AU110" s="245" t="s">
        <v>87</v>
      </c>
      <c r="AV110" s="13" t="s">
        <v>89</v>
      </c>
      <c r="AW110" s="13" t="s">
        <v>41</v>
      </c>
      <c r="AX110" s="13" t="s">
        <v>80</v>
      </c>
      <c r="AY110" s="245" t="s">
        <v>201</v>
      </c>
    </row>
    <row r="111" s="2" customFormat="1" ht="16.5" customHeight="1">
      <c r="A111" s="40"/>
      <c r="B111" s="41"/>
      <c r="C111" s="216" t="s">
        <v>241</v>
      </c>
      <c r="D111" s="216" t="s">
        <v>204</v>
      </c>
      <c r="E111" s="217" t="s">
        <v>581</v>
      </c>
      <c r="F111" s="218" t="s">
        <v>582</v>
      </c>
      <c r="G111" s="219" t="s">
        <v>270</v>
      </c>
      <c r="H111" s="220">
        <v>13</v>
      </c>
      <c r="I111" s="221"/>
      <c r="J111" s="222">
        <f>ROUND(I111*H111,2)</f>
        <v>0</v>
      </c>
      <c r="K111" s="218" t="s">
        <v>207</v>
      </c>
      <c r="L111" s="46"/>
      <c r="M111" s="223" t="s">
        <v>39</v>
      </c>
      <c r="N111" s="224" t="s">
        <v>53</v>
      </c>
      <c r="O111" s="87"/>
      <c r="P111" s="225">
        <f>O111*H111</f>
        <v>0</v>
      </c>
      <c r="Q111" s="225">
        <v>0</v>
      </c>
      <c r="R111" s="225">
        <f>Q111*H111</f>
        <v>0</v>
      </c>
      <c r="S111" s="225">
        <v>0</v>
      </c>
      <c r="T111" s="226">
        <f>S111*H111</f>
        <v>0</v>
      </c>
      <c r="U111" s="40"/>
      <c r="V111" s="40"/>
      <c r="W111" s="40"/>
      <c r="X111" s="40"/>
      <c r="Y111" s="40"/>
      <c r="Z111" s="40"/>
      <c r="AA111" s="40"/>
      <c r="AB111" s="40"/>
      <c r="AC111" s="40"/>
      <c r="AD111" s="40"/>
      <c r="AE111" s="40"/>
      <c r="AR111" s="227" t="s">
        <v>208</v>
      </c>
      <c r="AT111" s="227" t="s">
        <v>204</v>
      </c>
      <c r="AU111" s="227" t="s">
        <v>87</v>
      </c>
      <c r="AY111" s="18" t="s">
        <v>201</v>
      </c>
      <c r="BE111" s="228">
        <f>IF(N111="základní",J111,0)</f>
        <v>0</v>
      </c>
      <c r="BF111" s="228">
        <f>IF(N111="snížená",J111,0)</f>
        <v>0</v>
      </c>
      <c r="BG111" s="228">
        <f>IF(N111="zákl. přenesená",J111,0)</f>
        <v>0</v>
      </c>
      <c r="BH111" s="228">
        <f>IF(N111="sníž. přenesená",J111,0)</f>
        <v>0</v>
      </c>
      <c r="BI111" s="228">
        <f>IF(N111="nulová",J111,0)</f>
        <v>0</v>
      </c>
      <c r="BJ111" s="18" t="s">
        <v>208</v>
      </c>
      <c r="BK111" s="228">
        <f>ROUND(I111*H111,2)</f>
        <v>0</v>
      </c>
      <c r="BL111" s="18" t="s">
        <v>208</v>
      </c>
      <c r="BM111" s="227" t="s">
        <v>583</v>
      </c>
    </row>
    <row r="112" s="2" customFormat="1">
      <c r="A112" s="40"/>
      <c r="B112" s="41"/>
      <c r="C112" s="42"/>
      <c r="D112" s="229" t="s">
        <v>210</v>
      </c>
      <c r="E112" s="42"/>
      <c r="F112" s="230" t="s">
        <v>584</v>
      </c>
      <c r="G112" s="42"/>
      <c r="H112" s="42"/>
      <c r="I112" s="231"/>
      <c r="J112" s="42"/>
      <c r="K112" s="42"/>
      <c r="L112" s="46"/>
      <c r="M112" s="232"/>
      <c r="N112" s="233"/>
      <c r="O112" s="87"/>
      <c r="P112" s="87"/>
      <c r="Q112" s="87"/>
      <c r="R112" s="87"/>
      <c r="S112" s="87"/>
      <c r="T112" s="88"/>
      <c r="U112" s="40"/>
      <c r="V112" s="40"/>
      <c r="W112" s="40"/>
      <c r="X112" s="40"/>
      <c r="Y112" s="40"/>
      <c r="Z112" s="40"/>
      <c r="AA112" s="40"/>
      <c r="AB112" s="40"/>
      <c r="AC112" s="40"/>
      <c r="AD112" s="40"/>
      <c r="AE112" s="40"/>
      <c r="AT112" s="18" t="s">
        <v>210</v>
      </c>
      <c r="AU112" s="18" t="s">
        <v>87</v>
      </c>
    </row>
    <row r="113" s="2" customFormat="1">
      <c r="A113" s="40"/>
      <c r="B113" s="41"/>
      <c r="C113" s="42"/>
      <c r="D113" s="229" t="s">
        <v>212</v>
      </c>
      <c r="E113" s="42"/>
      <c r="F113" s="234" t="s">
        <v>579</v>
      </c>
      <c r="G113" s="42"/>
      <c r="H113" s="42"/>
      <c r="I113" s="231"/>
      <c r="J113" s="42"/>
      <c r="K113" s="42"/>
      <c r="L113" s="46"/>
      <c r="M113" s="232"/>
      <c r="N113" s="233"/>
      <c r="O113" s="87"/>
      <c r="P113" s="87"/>
      <c r="Q113" s="87"/>
      <c r="R113" s="87"/>
      <c r="S113" s="87"/>
      <c r="T113" s="88"/>
      <c r="U113" s="40"/>
      <c r="V113" s="40"/>
      <c r="W113" s="40"/>
      <c r="X113" s="40"/>
      <c r="Y113" s="40"/>
      <c r="Z113" s="40"/>
      <c r="AA113" s="40"/>
      <c r="AB113" s="40"/>
      <c r="AC113" s="40"/>
      <c r="AD113" s="40"/>
      <c r="AE113" s="40"/>
      <c r="AT113" s="18" t="s">
        <v>212</v>
      </c>
      <c r="AU113" s="18" t="s">
        <v>87</v>
      </c>
    </row>
    <row r="114" s="13" customFormat="1">
      <c r="A114" s="13"/>
      <c r="B114" s="235"/>
      <c r="C114" s="236"/>
      <c r="D114" s="229" t="s">
        <v>214</v>
      </c>
      <c r="E114" s="237" t="s">
        <v>39</v>
      </c>
      <c r="F114" s="238" t="s">
        <v>580</v>
      </c>
      <c r="G114" s="236"/>
      <c r="H114" s="239">
        <v>13</v>
      </c>
      <c r="I114" s="240"/>
      <c r="J114" s="236"/>
      <c r="K114" s="236"/>
      <c r="L114" s="241"/>
      <c r="M114" s="242"/>
      <c r="N114" s="243"/>
      <c r="O114" s="243"/>
      <c r="P114" s="243"/>
      <c r="Q114" s="243"/>
      <c r="R114" s="243"/>
      <c r="S114" s="243"/>
      <c r="T114" s="244"/>
      <c r="U114" s="13"/>
      <c r="V114" s="13"/>
      <c r="W114" s="13"/>
      <c r="X114" s="13"/>
      <c r="Y114" s="13"/>
      <c r="Z114" s="13"/>
      <c r="AA114" s="13"/>
      <c r="AB114" s="13"/>
      <c r="AC114" s="13"/>
      <c r="AD114" s="13"/>
      <c r="AE114" s="13"/>
      <c r="AT114" s="245" t="s">
        <v>214</v>
      </c>
      <c r="AU114" s="245" t="s">
        <v>87</v>
      </c>
      <c r="AV114" s="13" t="s">
        <v>89</v>
      </c>
      <c r="AW114" s="13" t="s">
        <v>41</v>
      </c>
      <c r="AX114" s="13" t="s">
        <v>80</v>
      </c>
      <c r="AY114" s="245" t="s">
        <v>201</v>
      </c>
    </row>
    <row r="115" s="2" customFormat="1" ht="24.15" customHeight="1">
      <c r="A115" s="40"/>
      <c r="B115" s="41"/>
      <c r="C115" s="216" t="s">
        <v>249</v>
      </c>
      <c r="D115" s="216" t="s">
        <v>204</v>
      </c>
      <c r="E115" s="217" t="s">
        <v>585</v>
      </c>
      <c r="F115" s="218" t="s">
        <v>586</v>
      </c>
      <c r="G115" s="219" t="s">
        <v>159</v>
      </c>
      <c r="H115" s="220">
        <v>1.19</v>
      </c>
      <c r="I115" s="221"/>
      <c r="J115" s="222">
        <f>ROUND(I115*H115,2)</f>
        <v>0</v>
      </c>
      <c r="K115" s="218" t="s">
        <v>207</v>
      </c>
      <c r="L115" s="46"/>
      <c r="M115" s="223" t="s">
        <v>39</v>
      </c>
      <c r="N115" s="224" t="s">
        <v>53</v>
      </c>
      <c r="O115" s="87"/>
      <c r="P115" s="225">
        <f>O115*H115</f>
        <v>0</v>
      </c>
      <c r="Q115" s="225">
        <v>0</v>
      </c>
      <c r="R115" s="225">
        <f>Q115*H115</f>
        <v>0</v>
      </c>
      <c r="S115" s="225">
        <v>0</v>
      </c>
      <c r="T115" s="226">
        <f>S115*H115</f>
        <v>0</v>
      </c>
      <c r="U115" s="40"/>
      <c r="V115" s="40"/>
      <c r="W115" s="40"/>
      <c r="X115" s="40"/>
      <c r="Y115" s="40"/>
      <c r="Z115" s="40"/>
      <c r="AA115" s="40"/>
      <c r="AB115" s="40"/>
      <c r="AC115" s="40"/>
      <c r="AD115" s="40"/>
      <c r="AE115" s="40"/>
      <c r="AR115" s="227" t="s">
        <v>208</v>
      </c>
      <c r="AT115" s="227" t="s">
        <v>204</v>
      </c>
      <c r="AU115" s="227" t="s">
        <v>87</v>
      </c>
      <c r="AY115" s="18" t="s">
        <v>201</v>
      </c>
      <c r="BE115" s="228">
        <f>IF(N115="základní",J115,0)</f>
        <v>0</v>
      </c>
      <c r="BF115" s="228">
        <f>IF(N115="snížená",J115,0)</f>
        <v>0</v>
      </c>
      <c r="BG115" s="228">
        <f>IF(N115="zákl. přenesená",J115,0)</f>
        <v>0</v>
      </c>
      <c r="BH115" s="228">
        <f>IF(N115="sníž. přenesená",J115,0)</f>
        <v>0</v>
      </c>
      <c r="BI115" s="228">
        <f>IF(N115="nulová",J115,0)</f>
        <v>0</v>
      </c>
      <c r="BJ115" s="18" t="s">
        <v>208</v>
      </c>
      <c r="BK115" s="228">
        <f>ROUND(I115*H115,2)</f>
        <v>0</v>
      </c>
      <c r="BL115" s="18" t="s">
        <v>208</v>
      </c>
      <c r="BM115" s="227" t="s">
        <v>587</v>
      </c>
    </row>
    <row r="116" s="2" customFormat="1">
      <c r="A116" s="40"/>
      <c r="B116" s="41"/>
      <c r="C116" s="42"/>
      <c r="D116" s="229" t="s">
        <v>210</v>
      </c>
      <c r="E116" s="42"/>
      <c r="F116" s="230" t="s">
        <v>588</v>
      </c>
      <c r="G116" s="42"/>
      <c r="H116" s="42"/>
      <c r="I116" s="231"/>
      <c r="J116" s="42"/>
      <c r="K116" s="42"/>
      <c r="L116" s="46"/>
      <c r="M116" s="232"/>
      <c r="N116" s="233"/>
      <c r="O116" s="87"/>
      <c r="P116" s="87"/>
      <c r="Q116" s="87"/>
      <c r="R116" s="87"/>
      <c r="S116" s="87"/>
      <c r="T116" s="88"/>
      <c r="U116" s="40"/>
      <c r="V116" s="40"/>
      <c r="W116" s="40"/>
      <c r="X116" s="40"/>
      <c r="Y116" s="40"/>
      <c r="Z116" s="40"/>
      <c r="AA116" s="40"/>
      <c r="AB116" s="40"/>
      <c r="AC116" s="40"/>
      <c r="AD116" s="40"/>
      <c r="AE116" s="40"/>
      <c r="AT116" s="18" t="s">
        <v>210</v>
      </c>
      <c r="AU116" s="18" t="s">
        <v>87</v>
      </c>
    </row>
    <row r="117" s="2" customFormat="1">
      <c r="A117" s="40"/>
      <c r="B117" s="41"/>
      <c r="C117" s="42"/>
      <c r="D117" s="229" t="s">
        <v>212</v>
      </c>
      <c r="E117" s="42"/>
      <c r="F117" s="234" t="s">
        <v>589</v>
      </c>
      <c r="G117" s="42"/>
      <c r="H117" s="42"/>
      <c r="I117" s="231"/>
      <c r="J117" s="42"/>
      <c r="K117" s="42"/>
      <c r="L117" s="46"/>
      <c r="M117" s="232"/>
      <c r="N117" s="233"/>
      <c r="O117" s="87"/>
      <c r="P117" s="87"/>
      <c r="Q117" s="87"/>
      <c r="R117" s="87"/>
      <c r="S117" s="87"/>
      <c r="T117" s="88"/>
      <c r="U117" s="40"/>
      <c r="V117" s="40"/>
      <c r="W117" s="40"/>
      <c r="X117" s="40"/>
      <c r="Y117" s="40"/>
      <c r="Z117" s="40"/>
      <c r="AA117" s="40"/>
      <c r="AB117" s="40"/>
      <c r="AC117" s="40"/>
      <c r="AD117" s="40"/>
      <c r="AE117" s="40"/>
      <c r="AT117" s="18" t="s">
        <v>212</v>
      </c>
      <c r="AU117" s="18" t="s">
        <v>87</v>
      </c>
    </row>
    <row r="118" s="13" customFormat="1">
      <c r="A118" s="13"/>
      <c r="B118" s="235"/>
      <c r="C118" s="236"/>
      <c r="D118" s="229" t="s">
        <v>214</v>
      </c>
      <c r="E118" s="237" t="s">
        <v>39</v>
      </c>
      <c r="F118" s="238" t="s">
        <v>590</v>
      </c>
      <c r="G118" s="236"/>
      <c r="H118" s="239">
        <v>1.19</v>
      </c>
      <c r="I118" s="240"/>
      <c r="J118" s="236"/>
      <c r="K118" s="236"/>
      <c r="L118" s="241"/>
      <c r="M118" s="242"/>
      <c r="N118" s="243"/>
      <c r="O118" s="243"/>
      <c r="P118" s="243"/>
      <c r="Q118" s="243"/>
      <c r="R118" s="243"/>
      <c r="S118" s="243"/>
      <c r="T118" s="244"/>
      <c r="U118" s="13"/>
      <c r="V118" s="13"/>
      <c r="W118" s="13"/>
      <c r="X118" s="13"/>
      <c r="Y118" s="13"/>
      <c r="Z118" s="13"/>
      <c r="AA118" s="13"/>
      <c r="AB118" s="13"/>
      <c r="AC118" s="13"/>
      <c r="AD118" s="13"/>
      <c r="AE118" s="13"/>
      <c r="AT118" s="245" t="s">
        <v>214</v>
      </c>
      <c r="AU118" s="245" t="s">
        <v>87</v>
      </c>
      <c r="AV118" s="13" t="s">
        <v>89</v>
      </c>
      <c r="AW118" s="13" t="s">
        <v>41</v>
      </c>
      <c r="AX118" s="13" t="s">
        <v>80</v>
      </c>
      <c r="AY118" s="245" t="s">
        <v>201</v>
      </c>
    </row>
    <row r="119" s="2" customFormat="1" ht="16.5" customHeight="1">
      <c r="A119" s="40"/>
      <c r="B119" s="41"/>
      <c r="C119" s="278" t="s">
        <v>255</v>
      </c>
      <c r="D119" s="278" t="s">
        <v>432</v>
      </c>
      <c r="E119" s="279" t="s">
        <v>460</v>
      </c>
      <c r="F119" s="280" t="s">
        <v>461</v>
      </c>
      <c r="G119" s="281" t="s">
        <v>270</v>
      </c>
      <c r="H119" s="282">
        <v>26</v>
      </c>
      <c r="I119" s="283"/>
      <c r="J119" s="284">
        <f>ROUND(I119*H119,2)</f>
        <v>0</v>
      </c>
      <c r="K119" s="280" t="s">
        <v>207</v>
      </c>
      <c r="L119" s="285"/>
      <c r="M119" s="286" t="s">
        <v>39</v>
      </c>
      <c r="N119" s="287" t="s">
        <v>53</v>
      </c>
      <c r="O119" s="87"/>
      <c r="P119" s="225">
        <f>O119*H119</f>
        <v>0</v>
      </c>
      <c r="Q119" s="225">
        <v>0</v>
      </c>
      <c r="R119" s="225">
        <f>Q119*H119</f>
        <v>0</v>
      </c>
      <c r="S119" s="225">
        <v>0</v>
      </c>
      <c r="T119" s="226">
        <f>S119*H119</f>
        <v>0</v>
      </c>
      <c r="U119" s="40"/>
      <c r="V119" s="40"/>
      <c r="W119" s="40"/>
      <c r="X119" s="40"/>
      <c r="Y119" s="40"/>
      <c r="Z119" s="40"/>
      <c r="AA119" s="40"/>
      <c r="AB119" s="40"/>
      <c r="AC119" s="40"/>
      <c r="AD119" s="40"/>
      <c r="AE119" s="40"/>
      <c r="AR119" s="227" t="s">
        <v>255</v>
      </c>
      <c r="AT119" s="227" t="s">
        <v>432</v>
      </c>
      <c r="AU119" s="227" t="s">
        <v>87</v>
      </c>
      <c r="AY119" s="18" t="s">
        <v>201</v>
      </c>
      <c r="BE119" s="228">
        <f>IF(N119="základní",J119,0)</f>
        <v>0</v>
      </c>
      <c r="BF119" s="228">
        <f>IF(N119="snížená",J119,0)</f>
        <v>0</v>
      </c>
      <c r="BG119" s="228">
        <f>IF(N119="zákl. přenesená",J119,0)</f>
        <v>0</v>
      </c>
      <c r="BH119" s="228">
        <f>IF(N119="sníž. přenesená",J119,0)</f>
        <v>0</v>
      </c>
      <c r="BI119" s="228">
        <f>IF(N119="nulová",J119,0)</f>
        <v>0</v>
      </c>
      <c r="BJ119" s="18" t="s">
        <v>208</v>
      </c>
      <c r="BK119" s="228">
        <f>ROUND(I119*H119,2)</f>
        <v>0</v>
      </c>
      <c r="BL119" s="18" t="s">
        <v>208</v>
      </c>
      <c r="BM119" s="227" t="s">
        <v>591</v>
      </c>
    </row>
    <row r="120" s="2" customFormat="1">
      <c r="A120" s="40"/>
      <c r="B120" s="41"/>
      <c r="C120" s="42"/>
      <c r="D120" s="229" t="s">
        <v>210</v>
      </c>
      <c r="E120" s="42"/>
      <c r="F120" s="230" t="s">
        <v>461</v>
      </c>
      <c r="G120" s="42"/>
      <c r="H120" s="42"/>
      <c r="I120" s="231"/>
      <c r="J120" s="42"/>
      <c r="K120" s="42"/>
      <c r="L120" s="46"/>
      <c r="M120" s="232"/>
      <c r="N120" s="233"/>
      <c r="O120" s="87"/>
      <c r="P120" s="87"/>
      <c r="Q120" s="87"/>
      <c r="R120" s="87"/>
      <c r="S120" s="87"/>
      <c r="T120" s="88"/>
      <c r="U120" s="40"/>
      <c r="V120" s="40"/>
      <c r="W120" s="40"/>
      <c r="X120" s="40"/>
      <c r="Y120" s="40"/>
      <c r="Z120" s="40"/>
      <c r="AA120" s="40"/>
      <c r="AB120" s="40"/>
      <c r="AC120" s="40"/>
      <c r="AD120" s="40"/>
      <c r="AE120" s="40"/>
      <c r="AT120" s="18" t="s">
        <v>210</v>
      </c>
      <c r="AU120" s="18" t="s">
        <v>87</v>
      </c>
    </row>
    <row r="121" s="2" customFormat="1">
      <c r="A121" s="40"/>
      <c r="B121" s="41"/>
      <c r="C121" s="42"/>
      <c r="D121" s="229" t="s">
        <v>337</v>
      </c>
      <c r="E121" s="42"/>
      <c r="F121" s="234" t="s">
        <v>457</v>
      </c>
      <c r="G121" s="42"/>
      <c r="H121" s="42"/>
      <c r="I121" s="231"/>
      <c r="J121" s="42"/>
      <c r="K121" s="42"/>
      <c r="L121" s="46"/>
      <c r="M121" s="232"/>
      <c r="N121" s="233"/>
      <c r="O121" s="87"/>
      <c r="P121" s="87"/>
      <c r="Q121" s="87"/>
      <c r="R121" s="87"/>
      <c r="S121" s="87"/>
      <c r="T121" s="88"/>
      <c r="U121" s="40"/>
      <c r="V121" s="40"/>
      <c r="W121" s="40"/>
      <c r="X121" s="40"/>
      <c r="Y121" s="40"/>
      <c r="Z121" s="40"/>
      <c r="AA121" s="40"/>
      <c r="AB121" s="40"/>
      <c r="AC121" s="40"/>
      <c r="AD121" s="40"/>
      <c r="AE121" s="40"/>
      <c r="AT121" s="18" t="s">
        <v>337</v>
      </c>
      <c r="AU121" s="18" t="s">
        <v>87</v>
      </c>
    </row>
    <row r="122" s="13" customFormat="1">
      <c r="A122" s="13"/>
      <c r="B122" s="235"/>
      <c r="C122" s="236"/>
      <c r="D122" s="229" t="s">
        <v>214</v>
      </c>
      <c r="E122" s="237" t="s">
        <v>39</v>
      </c>
      <c r="F122" s="238" t="s">
        <v>554</v>
      </c>
      <c r="G122" s="236"/>
      <c r="H122" s="239">
        <v>26</v>
      </c>
      <c r="I122" s="240"/>
      <c r="J122" s="236"/>
      <c r="K122" s="236"/>
      <c r="L122" s="241"/>
      <c r="M122" s="242"/>
      <c r="N122" s="243"/>
      <c r="O122" s="243"/>
      <c r="P122" s="243"/>
      <c r="Q122" s="243"/>
      <c r="R122" s="243"/>
      <c r="S122" s="243"/>
      <c r="T122" s="244"/>
      <c r="U122" s="13"/>
      <c r="V122" s="13"/>
      <c r="W122" s="13"/>
      <c r="X122" s="13"/>
      <c r="Y122" s="13"/>
      <c r="Z122" s="13"/>
      <c r="AA122" s="13"/>
      <c r="AB122" s="13"/>
      <c r="AC122" s="13"/>
      <c r="AD122" s="13"/>
      <c r="AE122" s="13"/>
      <c r="AT122" s="245" t="s">
        <v>214</v>
      </c>
      <c r="AU122" s="245" t="s">
        <v>87</v>
      </c>
      <c r="AV122" s="13" t="s">
        <v>89</v>
      </c>
      <c r="AW122" s="13" t="s">
        <v>41</v>
      </c>
      <c r="AX122" s="13" t="s">
        <v>80</v>
      </c>
      <c r="AY122" s="245" t="s">
        <v>201</v>
      </c>
    </row>
    <row r="123" s="2" customFormat="1" ht="24.15" customHeight="1">
      <c r="A123" s="40"/>
      <c r="B123" s="41"/>
      <c r="C123" s="278" t="s">
        <v>261</v>
      </c>
      <c r="D123" s="278" t="s">
        <v>432</v>
      </c>
      <c r="E123" s="279" t="s">
        <v>592</v>
      </c>
      <c r="F123" s="280" t="s">
        <v>593</v>
      </c>
      <c r="G123" s="281" t="s">
        <v>168</v>
      </c>
      <c r="H123" s="282">
        <v>1</v>
      </c>
      <c r="I123" s="283"/>
      <c r="J123" s="284">
        <f>ROUND(I123*H123,2)</f>
        <v>0</v>
      </c>
      <c r="K123" s="280" t="s">
        <v>207</v>
      </c>
      <c r="L123" s="285"/>
      <c r="M123" s="286" t="s">
        <v>39</v>
      </c>
      <c r="N123" s="287" t="s">
        <v>53</v>
      </c>
      <c r="O123" s="87"/>
      <c r="P123" s="225">
        <f>O123*H123</f>
        <v>0</v>
      </c>
      <c r="Q123" s="225">
        <v>1.19</v>
      </c>
      <c r="R123" s="225">
        <f>Q123*H123</f>
        <v>1.19</v>
      </c>
      <c r="S123" s="225">
        <v>0</v>
      </c>
      <c r="T123" s="226">
        <f>S123*H123</f>
        <v>0</v>
      </c>
      <c r="U123" s="40"/>
      <c r="V123" s="40"/>
      <c r="W123" s="40"/>
      <c r="X123" s="40"/>
      <c r="Y123" s="40"/>
      <c r="Z123" s="40"/>
      <c r="AA123" s="40"/>
      <c r="AB123" s="40"/>
      <c r="AC123" s="40"/>
      <c r="AD123" s="40"/>
      <c r="AE123" s="40"/>
      <c r="AR123" s="227" t="s">
        <v>255</v>
      </c>
      <c r="AT123" s="227" t="s">
        <v>432</v>
      </c>
      <c r="AU123" s="227" t="s">
        <v>87</v>
      </c>
      <c r="AY123" s="18" t="s">
        <v>201</v>
      </c>
      <c r="BE123" s="228">
        <f>IF(N123="základní",J123,0)</f>
        <v>0</v>
      </c>
      <c r="BF123" s="228">
        <f>IF(N123="snížená",J123,0)</f>
        <v>0</v>
      </c>
      <c r="BG123" s="228">
        <f>IF(N123="zákl. přenesená",J123,0)</f>
        <v>0</v>
      </c>
      <c r="BH123" s="228">
        <f>IF(N123="sníž. přenesená",J123,0)</f>
        <v>0</v>
      </c>
      <c r="BI123" s="228">
        <f>IF(N123="nulová",J123,0)</f>
        <v>0</v>
      </c>
      <c r="BJ123" s="18" t="s">
        <v>208</v>
      </c>
      <c r="BK123" s="228">
        <f>ROUND(I123*H123,2)</f>
        <v>0</v>
      </c>
      <c r="BL123" s="18" t="s">
        <v>208</v>
      </c>
      <c r="BM123" s="227" t="s">
        <v>594</v>
      </c>
    </row>
    <row r="124" s="2" customFormat="1">
      <c r="A124" s="40"/>
      <c r="B124" s="41"/>
      <c r="C124" s="42"/>
      <c r="D124" s="229" t="s">
        <v>210</v>
      </c>
      <c r="E124" s="42"/>
      <c r="F124" s="230" t="s">
        <v>593</v>
      </c>
      <c r="G124" s="42"/>
      <c r="H124" s="42"/>
      <c r="I124" s="231"/>
      <c r="J124" s="42"/>
      <c r="K124" s="42"/>
      <c r="L124" s="46"/>
      <c r="M124" s="232"/>
      <c r="N124" s="233"/>
      <c r="O124" s="87"/>
      <c r="P124" s="87"/>
      <c r="Q124" s="87"/>
      <c r="R124" s="87"/>
      <c r="S124" s="87"/>
      <c r="T124" s="88"/>
      <c r="U124" s="40"/>
      <c r="V124" s="40"/>
      <c r="W124" s="40"/>
      <c r="X124" s="40"/>
      <c r="Y124" s="40"/>
      <c r="Z124" s="40"/>
      <c r="AA124" s="40"/>
      <c r="AB124" s="40"/>
      <c r="AC124" s="40"/>
      <c r="AD124" s="40"/>
      <c r="AE124" s="40"/>
      <c r="AT124" s="18" t="s">
        <v>210</v>
      </c>
      <c r="AU124" s="18" t="s">
        <v>87</v>
      </c>
    </row>
    <row r="125" s="2" customFormat="1">
      <c r="A125" s="40"/>
      <c r="B125" s="41"/>
      <c r="C125" s="42"/>
      <c r="D125" s="229" t="s">
        <v>337</v>
      </c>
      <c r="E125" s="42"/>
      <c r="F125" s="234" t="s">
        <v>595</v>
      </c>
      <c r="G125" s="42"/>
      <c r="H125" s="42"/>
      <c r="I125" s="231"/>
      <c r="J125" s="42"/>
      <c r="K125" s="42"/>
      <c r="L125" s="46"/>
      <c r="M125" s="232"/>
      <c r="N125" s="233"/>
      <c r="O125" s="87"/>
      <c r="P125" s="87"/>
      <c r="Q125" s="87"/>
      <c r="R125" s="87"/>
      <c r="S125" s="87"/>
      <c r="T125" s="88"/>
      <c r="U125" s="40"/>
      <c r="V125" s="40"/>
      <c r="W125" s="40"/>
      <c r="X125" s="40"/>
      <c r="Y125" s="40"/>
      <c r="Z125" s="40"/>
      <c r="AA125" s="40"/>
      <c r="AB125" s="40"/>
      <c r="AC125" s="40"/>
      <c r="AD125" s="40"/>
      <c r="AE125" s="40"/>
      <c r="AT125" s="18" t="s">
        <v>337</v>
      </c>
      <c r="AU125" s="18" t="s">
        <v>87</v>
      </c>
    </row>
    <row r="126" s="12" customFormat="1" ht="25.92" customHeight="1">
      <c r="A126" s="12"/>
      <c r="B126" s="200"/>
      <c r="C126" s="201"/>
      <c r="D126" s="202" t="s">
        <v>79</v>
      </c>
      <c r="E126" s="203" t="s">
        <v>351</v>
      </c>
      <c r="F126" s="203" t="s">
        <v>352</v>
      </c>
      <c r="G126" s="201"/>
      <c r="H126" s="201"/>
      <c r="I126" s="204"/>
      <c r="J126" s="205">
        <f>BK126</f>
        <v>0</v>
      </c>
      <c r="K126" s="201"/>
      <c r="L126" s="206"/>
      <c r="M126" s="207"/>
      <c r="N126" s="208"/>
      <c r="O126" s="208"/>
      <c r="P126" s="209">
        <f>SUM(P127:P142)</f>
        <v>0</v>
      </c>
      <c r="Q126" s="208"/>
      <c r="R126" s="209">
        <f>SUM(R127:R142)</f>
        <v>0</v>
      </c>
      <c r="S126" s="208"/>
      <c r="T126" s="210">
        <f>SUM(T127:T142)</f>
        <v>0</v>
      </c>
      <c r="U126" s="12"/>
      <c r="V126" s="12"/>
      <c r="W126" s="12"/>
      <c r="X126" s="12"/>
      <c r="Y126" s="12"/>
      <c r="Z126" s="12"/>
      <c r="AA126" s="12"/>
      <c r="AB126" s="12"/>
      <c r="AC126" s="12"/>
      <c r="AD126" s="12"/>
      <c r="AE126" s="12"/>
      <c r="AR126" s="211" t="s">
        <v>208</v>
      </c>
      <c r="AT126" s="212" t="s">
        <v>79</v>
      </c>
      <c r="AU126" s="212" t="s">
        <v>80</v>
      </c>
      <c r="AY126" s="211" t="s">
        <v>201</v>
      </c>
      <c r="BK126" s="213">
        <f>SUM(BK127:BK142)</f>
        <v>0</v>
      </c>
    </row>
    <row r="127" s="2" customFormat="1" ht="16.5" customHeight="1">
      <c r="A127" s="40"/>
      <c r="B127" s="41"/>
      <c r="C127" s="216" t="s">
        <v>267</v>
      </c>
      <c r="D127" s="216" t="s">
        <v>204</v>
      </c>
      <c r="E127" s="217" t="s">
        <v>596</v>
      </c>
      <c r="F127" s="218" t="s">
        <v>597</v>
      </c>
      <c r="G127" s="219" t="s">
        <v>168</v>
      </c>
      <c r="H127" s="220">
        <v>3</v>
      </c>
      <c r="I127" s="221"/>
      <c r="J127" s="222">
        <f>ROUND(I127*H127,2)</f>
        <v>0</v>
      </c>
      <c r="K127" s="218" t="s">
        <v>207</v>
      </c>
      <c r="L127" s="46"/>
      <c r="M127" s="223" t="s">
        <v>39</v>
      </c>
      <c r="N127" s="224" t="s">
        <v>53</v>
      </c>
      <c r="O127" s="87"/>
      <c r="P127" s="225">
        <f>O127*H127</f>
        <v>0</v>
      </c>
      <c r="Q127" s="225">
        <v>0</v>
      </c>
      <c r="R127" s="225">
        <f>Q127*H127</f>
        <v>0</v>
      </c>
      <c r="S127" s="225">
        <v>0</v>
      </c>
      <c r="T127" s="226">
        <f>S127*H127</f>
        <v>0</v>
      </c>
      <c r="U127" s="40"/>
      <c r="V127" s="40"/>
      <c r="W127" s="40"/>
      <c r="X127" s="40"/>
      <c r="Y127" s="40"/>
      <c r="Z127" s="40"/>
      <c r="AA127" s="40"/>
      <c r="AB127" s="40"/>
      <c r="AC127" s="40"/>
      <c r="AD127" s="40"/>
      <c r="AE127" s="40"/>
      <c r="AR127" s="227" t="s">
        <v>356</v>
      </c>
      <c r="AT127" s="227" t="s">
        <v>204</v>
      </c>
      <c r="AU127" s="227" t="s">
        <v>87</v>
      </c>
      <c r="AY127" s="18" t="s">
        <v>201</v>
      </c>
      <c r="BE127" s="228">
        <f>IF(N127="základní",J127,0)</f>
        <v>0</v>
      </c>
      <c r="BF127" s="228">
        <f>IF(N127="snížená",J127,0)</f>
        <v>0</v>
      </c>
      <c r="BG127" s="228">
        <f>IF(N127="zákl. přenesená",J127,0)</f>
        <v>0</v>
      </c>
      <c r="BH127" s="228">
        <f>IF(N127="sníž. přenesená",J127,0)</f>
        <v>0</v>
      </c>
      <c r="BI127" s="228">
        <f>IF(N127="nulová",J127,0)</f>
        <v>0</v>
      </c>
      <c r="BJ127" s="18" t="s">
        <v>208</v>
      </c>
      <c r="BK127" s="228">
        <f>ROUND(I127*H127,2)</f>
        <v>0</v>
      </c>
      <c r="BL127" s="18" t="s">
        <v>356</v>
      </c>
      <c r="BM127" s="227" t="s">
        <v>598</v>
      </c>
    </row>
    <row r="128" s="2" customFormat="1">
      <c r="A128" s="40"/>
      <c r="B128" s="41"/>
      <c r="C128" s="42"/>
      <c r="D128" s="229" t="s">
        <v>210</v>
      </c>
      <c r="E128" s="42"/>
      <c r="F128" s="230" t="s">
        <v>599</v>
      </c>
      <c r="G128" s="42"/>
      <c r="H128" s="42"/>
      <c r="I128" s="231"/>
      <c r="J128" s="42"/>
      <c r="K128" s="42"/>
      <c r="L128" s="46"/>
      <c r="M128" s="232"/>
      <c r="N128" s="233"/>
      <c r="O128" s="87"/>
      <c r="P128" s="87"/>
      <c r="Q128" s="87"/>
      <c r="R128" s="87"/>
      <c r="S128" s="87"/>
      <c r="T128" s="88"/>
      <c r="U128" s="40"/>
      <c r="V128" s="40"/>
      <c r="W128" s="40"/>
      <c r="X128" s="40"/>
      <c r="Y128" s="40"/>
      <c r="Z128" s="40"/>
      <c r="AA128" s="40"/>
      <c r="AB128" s="40"/>
      <c r="AC128" s="40"/>
      <c r="AD128" s="40"/>
      <c r="AE128" s="40"/>
      <c r="AT128" s="18" t="s">
        <v>210</v>
      </c>
      <c r="AU128" s="18" t="s">
        <v>87</v>
      </c>
    </row>
    <row r="129" s="2" customFormat="1" ht="21.75" customHeight="1">
      <c r="A129" s="40"/>
      <c r="B129" s="41"/>
      <c r="C129" s="216" t="s">
        <v>276</v>
      </c>
      <c r="D129" s="216" t="s">
        <v>204</v>
      </c>
      <c r="E129" s="217" t="s">
        <v>600</v>
      </c>
      <c r="F129" s="218" t="s">
        <v>601</v>
      </c>
      <c r="G129" s="219" t="s">
        <v>168</v>
      </c>
      <c r="H129" s="220">
        <v>4</v>
      </c>
      <c r="I129" s="221"/>
      <c r="J129" s="222">
        <f>ROUND(I129*H129,2)</f>
        <v>0</v>
      </c>
      <c r="K129" s="218" t="s">
        <v>207</v>
      </c>
      <c r="L129" s="46"/>
      <c r="M129" s="223" t="s">
        <v>39</v>
      </c>
      <c r="N129" s="224" t="s">
        <v>53</v>
      </c>
      <c r="O129" s="87"/>
      <c r="P129" s="225">
        <f>O129*H129</f>
        <v>0</v>
      </c>
      <c r="Q129" s="225">
        <v>0</v>
      </c>
      <c r="R129" s="225">
        <f>Q129*H129</f>
        <v>0</v>
      </c>
      <c r="S129" s="225">
        <v>0</v>
      </c>
      <c r="T129" s="226">
        <f>S129*H129</f>
        <v>0</v>
      </c>
      <c r="U129" s="40"/>
      <c r="V129" s="40"/>
      <c r="W129" s="40"/>
      <c r="X129" s="40"/>
      <c r="Y129" s="40"/>
      <c r="Z129" s="40"/>
      <c r="AA129" s="40"/>
      <c r="AB129" s="40"/>
      <c r="AC129" s="40"/>
      <c r="AD129" s="40"/>
      <c r="AE129" s="40"/>
      <c r="AR129" s="227" t="s">
        <v>356</v>
      </c>
      <c r="AT129" s="227" t="s">
        <v>204</v>
      </c>
      <c r="AU129" s="227" t="s">
        <v>87</v>
      </c>
      <c r="AY129" s="18" t="s">
        <v>201</v>
      </c>
      <c r="BE129" s="228">
        <f>IF(N129="základní",J129,0)</f>
        <v>0</v>
      </c>
      <c r="BF129" s="228">
        <f>IF(N129="snížená",J129,0)</f>
        <v>0</v>
      </c>
      <c r="BG129" s="228">
        <f>IF(N129="zákl. přenesená",J129,0)</f>
        <v>0</v>
      </c>
      <c r="BH129" s="228">
        <f>IF(N129="sníž. přenesená",J129,0)</f>
        <v>0</v>
      </c>
      <c r="BI129" s="228">
        <f>IF(N129="nulová",J129,0)</f>
        <v>0</v>
      </c>
      <c r="BJ129" s="18" t="s">
        <v>208</v>
      </c>
      <c r="BK129" s="228">
        <f>ROUND(I129*H129,2)</f>
        <v>0</v>
      </c>
      <c r="BL129" s="18" t="s">
        <v>356</v>
      </c>
      <c r="BM129" s="227" t="s">
        <v>602</v>
      </c>
    </row>
    <row r="130" s="2" customFormat="1">
      <c r="A130" s="40"/>
      <c r="B130" s="41"/>
      <c r="C130" s="42"/>
      <c r="D130" s="229" t="s">
        <v>210</v>
      </c>
      <c r="E130" s="42"/>
      <c r="F130" s="230" t="s">
        <v>601</v>
      </c>
      <c r="G130" s="42"/>
      <c r="H130" s="42"/>
      <c r="I130" s="231"/>
      <c r="J130" s="42"/>
      <c r="K130" s="42"/>
      <c r="L130" s="46"/>
      <c r="M130" s="232"/>
      <c r="N130" s="233"/>
      <c r="O130" s="87"/>
      <c r="P130" s="87"/>
      <c r="Q130" s="87"/>
      <c r="R130" s="87"/>
      <c r="S130" s="87"/>
      <c r="T130" s="88"/>
      <c r="U130" s="40"/>
      <c r="V130" s="40"/>
      <c r="W130" s="40"/>
      <c r="X130" s="40"/>
      <c r="Y130" s="40"/>
      <c r="Z130" s="40"/>
      <c r="AA130" s="40"/>
      <c r="AB130" s="40"/>
      <c r="AC130" s="40"/>
      <c r="AD130" s="40"/>
      <c r="AE130" s="40"/>
      <c r="AT130" s="18" t="s">
        <v>210</v>
      </c>
      <c r="AU130" s="18" t="s">
        <v>87</v>
      </c>
    </row>
    <row r="131" s="2" customFormat="1" ht="66.75" customHeight="1">
      <c r="A131" s="40"/>
      <c r="B131" s="41"/>
      <c r="C131" s="216" t="s">
        <v>283</v>
      </c>
      <c r="D131" s="216" t="s">
        <v>204</v>
      </c>
      <c r="E131" s="217" t="s">
        <v>391</v>
      </c>
      <c r="F131" s="218" t="s">
        <v>392</v>
      </c>
      <c r="G131" s="219" t="s">
        <v>159</v>
      </c>
      <c r="H131" s="220">
        <v>2.3639999999999999</v>
      </c>
      <c r="I131" s="221"/>
      <c r="J131" s="222">
        <f>ROUND(I131*H131,2)</f>
        <v>0</v>
      </c>
      <c r="K131" s="218" t="s">
        <v>207</v>
      </c>
      <c r="L131" s="46"/>
      <c r="M131" s="223" t="s">
        <v>39</v>
      </c>
      <c r="N131" s="224" t="s">
        <v>53</v>
      </c>
      <c r="O131" s="87"/>
      <c r="P131" s="225">
        <f>O131*H131</f>
        <v>0</v>
      </c>
      <c r="Q131" s="225">
        <v>0</v>
      </c>
      <c r="R131" s="225">
        <f>Q131*H131</f>
        <v>0</v>
      </c>
      <c r="S131" s="225">
        <v>0</v>
      </c>
      <c r="T131" s="226">
        <f>S131*H131</f>
        <v>0</v>
      </c>
      <c r="U131" s="40"/>
      <c r="V131" s="40"/>
      <c r="W131" s="40"/>
      <c r="X131" s="40"/>
      <c r="Y131" s="40"/>
      <c r="Z131" s="40"/>
      <c r="AA131" s="40"/>
      <c r="AB131" s="40"/>
      <c r="AC131" s="40"/>
      <c r="AD131" s="40"/>
      <c r="AE131" s="40"/>
      <c r="AR131" s="227" t="s">
        <v>356</v>
      </c>
      <c r="AT131" s="227" t="s">
        <v>204</v>
      </c>
      <c r="AU131" s="227" t="s">
        <v>87</v>
      </c>
      <c r="AY131" s="18" t="s">
        <v>201</v>
      </c>
      <c r="BE131" s="228">
        <f>IF(N131="základní",J131,0)</f>
        <v>0</v>
      </c>
      <c r="BF131" s="228">
        <f>IF(N131="snížená",J131,0)</f>
        <v>0</v>
      </c>
      <c r="BG131" s="228">
        <f>IF(N131="zákl. přenesená",J131,0)</f>
        <v>0</v>
      </c>
      <c r="BH131" s="228">
        <f>IF(N131="sníž. přenesená",J131,0)</f>
        <v>0</v>
      </c>
      <c r="BI131" s="228">
        <f>IF(N131="nulová",J131,0)</f>
        <v>0</v>
      </c>
      <c r="BJ131" s="18" t="s">
        <v>208</v>
      </c>
      <c r="BK131" s="228">
        <f>ROUND(I131*H131,2)</f>
        <v>0</v>
      </c>
      <c r="BL131" s="18" t="s">
        <v>356</v>
      </c>
      <c r="BM131" s="227" t="s">
        <v>603</v>
      </c>
    </row>
    <row r="132" s="2" customFormat="1">
      <c r="A132" s="40"/>
      <c r="B132" s="41"/>
      <c r="C132" s="42"/>
      <c r="D132" s="229" t="s">
        <v>210</v>
      </c>
      <c r="E132" s="42"/>
      <c r="F132" s="230" t="s">
        <v>394</v>
      </c>
      <c r="G132" s="42"/>
      <c r="H132" s="42"/>
      <c r="I132" s="231"/>
      <c r="J132" s="42"/>
      <c r="K132" s="42"/>
      <c r="L132" s="46"/>
      <c r="M132" s="232"/>
      <c r="N132" s="233"/>
      <c r="O132" s="87"/>
      <c r="P132" s="87"/>
      <c r="Q132" s="87"/>
      <c r="R132" s="87"/>
      <c r="S132" s="87"/>
      <c r="T132" s="88"/>
      <c r="U132" s="40"/>
      <c r="V132" s="40"/>
      <c r="W132" s="40"/>
      <c r="X132" s="40"/>
      <c r="Y132" s="40"/>
      <c r="Z132" s="40"/>
      <c r="AA132" s="40"/>
      <c r="AB132" s="40"/>
      <c r="AC132" s="40"/>
      <c r="AD132" s="40"/>
      <c r="AE132" s="40"/>
      <c r="AT132" s="18" t="s">
        <v>210</v>
      </c>
      <c r="AU132" s="18" t="s">
        <v>87</v>
      </c>
    </row>
    <row r="133" s="2" customFormat="1">
      <c r="A133" s="40"/>
      <c r="B133" s="41"/>
      <c r="C133" s="42"/>
      <c r="D133" s="229" t="s">
        <v>212</v>
      </c>
      <c r="E133" s="42"/>
      <c r="F133" s="234" t="s">
        <v>359</v>
      </c>
      <c r="G133" s="42"/>
      <c r="H133" s="42"/>
      <c r="I133" s="231"/>
      <c r="J133" s="42"/>
      <c r="K133" s="42"/>
      <c r="L133" s="46"/>
      <c r="M133" s="232"/>
      <c r="N133" s="233"/>
      <c r="O133" s="87"/>
      <c r="P133" s="87"/>
      <c r="Q133" s="87"/>
      <c r="R133" s="87"/>
      <c r="S133" s="87"/>
      <c r="T133" s="88"/>
      <c r="U133" s="40"/>
      <c r="V133" s="40"/>
      <c r="W133" s="40"/>
      <c r="X133" s="40"/>
      <c r="Y133" s="40"/>
      <c r="Z133" s="40"/>
      <c r="AA133" s="40"/>
      <c r="AB133" s="40"/>
      <c r="AC133" s="40"/>
      <c r="AD133" s="40"/>
      <c r="AE133" s="40"/>
      <c r="AT133" s="18" t="s">
        <v>212</v>
      </c>
      <c r="AU133" s="18" t="s">
        <v>87</v>
      </c>
    </row>
    <row r="134" s="13" customFormat="1">
      <c r="A134" s="13"/>
      <c r="B134" s="235"/>
      <c r="C134" s="236"/>
      <c r="D134" s="229" t="s">
        <v>214</v>
      </c>
      <c r="E134" s="237" t="s">
        <v>39</v>
      </c>
      <c r="F134" s="238" t="s">
        <v>604</v>
      </c>
      <c r="G134" s="236"/>
      <c r="H134" s="239">
        <v>1.274</v>
      </c>
      <c r="I134" s="240"/>
      <c r="J134" s="236"/>
      <c r="K134" s="236"/>
      <c r="L134" s="241"/>
      <c r="M134" s="242"/>
      <c r="N134" s="243"/>
      <c r="O134" s="243"/>
      <c r="P134" s="243"/>
      <c r="Q134" s="243"/>
      <c r="R134" s="243"/>
      <c r="S134" s="243"/>
      <c r="T134" s="244"/>
      <c r="U134" s="13"/>
      <c r="V134" s="13"/>
      <c r="W134" s="13"/>
      <c r="X134" s="13"/>
      <c r="Y134" s="13"/>
      <c r="Z134" s="13"/>
      <c r="AA134" s="13"/>
      <c r="AB134" s="13"/>
      <c r="AC134" s="13"/>
      <c r="AD134" s="13"/>
      <c r="AE134" s="13"/>
      <c r="AT134" s="245" t="s">
        <v>214</v>
      </c>
      <c r="AU134" s="245" t="s">
        <v>87</v>
      </c>
      <c r="AV134" s="13" t="s">
        <v>89</v>
      </c>
      <c r="AW134" s="13" t="s">
        <v>41</v>
      </c>
      <c r="AX134" s="13" t="s">
        <v>80</v>
      </c>
      <c r="AY134" s="245" t="s">
        <v>201</v>
      </c>
    </row>
    <row r="135" s="13" customFormat="1">
      <c r="A135" s="13"/>
      <c r="B135" s="235"/>
      <c r="C135" s="236"/>
      <c r="D135" s="229" t="s">
        <v>214</v>
      </c>
      <c r="E135" s="237" t="s">
        <v>39</v>
      </c>
      <c r="F135" s="238" t="s">
        <v>605</v>
      </c>
      <c r="G135" s="236"/>
      <c r="H135" s="239">
        <v>1.0900000000000001</v>
      </c>
      <c r="I135" s="240"/>
      <c r="J135" s="236"/>
      <c r="K135" s="236"/>
      <c r="L135" s="241"/>
      <c r="M135" s="242"/>
      <c r="N135" s="243"/>
      <c r="O135" s="243"/>
      <c r="P135" s="243"/>
      <c r="Q135" s="243"/>
      <c r="R135" s="243"/>
      <c r="S135" s="243"/>
      <c r="T135" s="244"/>
      <c r="U135" s="13"/>
      <c r="V135" s="13"/>
      <c r="W135" s="13"/>
      <c r="X135" s="13"/>
      <c r="Y135" s="13"/>
      <c r="Z135" s="13"/>
      <c r="AA135" s="13"/>
      <c r="AB135" s="13"/>
      <c r="AC135" s="13"/>
      <c r="AD135" s="13"/>
      <c r="AE135" s="13"/>
      <c r="AT135" s="245" t="s">
        <v>214</v>
      </c>
      <c r="AU135" s="245" t="s">
        <v>87</v>
      </c>
      <c r="AV135" s="13" t="s">
        <v>89</v>
      </c>
      <c r="AW135" s="13" t="s">
        <v>41</v>
      </c>
      <c r="AX135" s="13" t="s">
        <v>80</v>
      </c>
      <c r="AY135" s="245" t="s">
        <v>201</v>
      </c>
    </row>
    <row r="136" s="14" customFormat="1">
      <c r="A136" s="14"/>
      <c r="B136" s="246"/>
      <c r="C136" s="247"/>
      <c r="D136" s="229" t="s">
        <v>214</v>
      </c>
      <c r="E136" s="248" t="s">
        <v>39</v>
      </c>
      <c r="F136" s="249" t="s">
        <v>216</v>
      </c>
      <c r="G136" s="247"/>
      <c r="H136" s="250">
        <v>2.3639999999999999</v>
      </c>
      <c r="I136" s="251"/>
      <c r="J136" s="247"/>
      <c r="K136" s="247"/>
      <c r="L136" s="252"/>
      <c r="M136" s="253"/>
      <c r="N136" s="254"/>
      <c r="O136" s="254"/>
      <c r="P136" s="254"/>
      <c r="Q136" s="254"/>
      <c r="R136" s="254"/>
      <c r="S136" s="254"/>
      <c r="T136" s="255"/>
      <c r="U136" s="14"/>
      <c r="V136" s="14"/>
      <c r="W136" s="14"/>
      <c r="X136" s="14"/>
      <c r="Y136" s="14"/>
      <c r="Z136" s="14"/>
      <c r="AA136" s="14"/>
      <c r="AB136" s="14"/>
      <c r="AC136" s="14"/>
      <c r="AD136" s="14"/>
      <c r="AE136" s="14"/>
      <c r="AT136" s="256" t="s">
        <v>214</v>
      </c>
      <c r="AU136" s="256" t="s">
        <v>87</v>
      </c>
      <c r="AV136" s="14" t="s">
        <v>208</v>
      </c>
      <c r="AW136" s="14" t="s">
        <v>41</v>
      </c>
      <c r="AX136" s="14" t="s">
        <v>87</v>
      </c>
      <c r="AY136" s="256" t="s">
        <v>201</v>
      </c>
    </row>
    <row r="137" s="2" customFormat="1" ht="76.35" customHeight="1">
      <c r="A137" s="40"/>
      <c r="B137" s="41"/>
      <c r="C137" s="216" t="s">
        <v>290</v>
      </c>
      <c r="D137" s="216" t="s">
        <v>204</v>
      </c>
      <c r="E137" s="217" t="s">
        <v>410</v>
      </c>
      <c r="F137" s="218" t="s">
        <v>606</v>
      </c>
      <c r="G137" s="219" t="s">
        <v>159</v>
      </c>
      <c r="H137" s="220">
        <v>2.3639999999999999</v>
      </c>
      <c r="I137" s="221"/>
      <c r="J137" s="222">
        <f>ROUND(I137*H137,2)</f>
        <v>0</v>
      </c>
      <c r="K137" s="218" t="s">
        <v>207</v>
      </c>
      <c r="L137" s="46"/>
      <c r="M137" s="223" t="s">
        <v>39</v>
      </c>
      <c r="N137" s="224" t="s">
        <v>53</v>
      </c>
      <c r="O137" s="87"/>
      <c r="P137" s="225">
        <f>O137*H137</f>
        <v>0</v>
      </c>
      <c r="Q137" s="225">
        <v>0</v>
      </c>
      <c r="R137" s="225">
        <f>Q137*H137</f>
        <v>0</v>
      </c>
      <c r="S137" s="225">
        <v>0</v>
      </c>
      <c r="T137" s="226">
        <f>S137*H137</f>
        <v>0</v>
      </c>
      <c r="U137" s="40"/>
      <c r="V137" s="40"/>
      <c r="W137" s="40"/>
      <c r="X137" s="40"/>
      <c r="Y137" s="40"/>
      <c r="Z137" s="40"/>
      <c r="AA137" s="40"/>
      <c r="AB137" s="40"/>
      <c r="AC137" s="40"/>
      <c r="AD137" s="40"/>
      <c r="AE137" s="40"/>
      <c r="AR137" s="227" t="s">
        <v>356</v>
      </c>
      <c r="AT137" s="227" t="s">
        <v>204</v>
      </c>
      <c r="AU137" s="227" t="s">
        <v>87</v>
      </c>
      <c r="AY137" s="18" t="s">
        <v>201</v>
      </c>
      <c r="BE137" s="228">
        <f>IF(N137="základní",J137,0)</f>
        <v>0</v>
      </c>
      <c r="BF137" s="228">
        <f>IF(N137="snížená",J137,0)</f>
        <v>0</v>
      </c>
      <c r="BG137" s="228">
        <f>IF(N137="zákl. přenesená",J137,0)</f>
        <v>0</v>
      </c>
      <c r="BH137" s="228">
        <f>IF(N137="sníž. přenesená",J137,0)</f>
        <v>0</v>
      </c>
      <c r="BI137" s="228">
        <f>IF(N137="nulová",J137,0)</f>
        <v>0</v>
      </c>
      <c r="BJ137" s="18" t="s">
        <v>208</v>
      </c>
      <c r="BK137" s="228">
        <f>ROUND(I137*H137,2)</f>
        <v>0</v>
      </c>
      <c r="BL137" s="18" t="s">
        <v>356</v>
      </c>
      <c r="BM137" s="227" t="s">
        <v>607</v>
      </c>
    </row>
    <row r="138" s="2" customFormat="1">
      <c r="A138" s="40"/>
      <c r="B138" s="41"/>
      <c r="C138" s="42"/>
      <c r="D138" s="229" t="s">
        <v>210</v>
      </c>
      <c r="E138" s="42"/>
      <c r="F138" s="230" t="s">
        <v>413</v>
      </c>
      <c r="G138" s="42"/>
      <c r="H138" s="42"/>
      <c r="I138" s="231"/>
      <c r="J138" s="42"/>
      <c r="K138" s="42"/>
      <c r="L138" s="46"/>
      <c r="M138" s="232"/>
      <c r="N138" s="233"/>
      <c r="O138" s="87"/>
      <c r="P138" s="87"/>
      <c r="Q138" s="87"/>
      <c r="R138" s="87"/>
      <c r="S138" s="87"/>
      <c r="T138" s="88"/>
      <c r="U138" s="40"/>
      <c r="V138" s="40"/>
      <c r="W138" s="40"/>
      <c r="X138" s="40"/>
      <c r="Y138" s="40"/>
      <c r="Z138" s="40"/>
      <c r="AA138" s="40"/>
      <c r="AB138" s="40"/>
      <c r="AC138" s="40"/>
      <c r="AD138" s="40"/>
      <c r="AE138" s="40"/>
      <c r="AT138" s="18" t="s">
        <v>210</v>
      </c>
      <c r="AU138" s="18" t="s">
        <v>87</v>
      </c>
    </row>
    <row r="139" s="2" customFormat="1">
      <c r="A139" s="40"/>
      <c r="B139" s="41"/>
      <c r="C139" s="42"/>
      <c r="D139" s="229" t="s">
        <v>212</v>
      </c>
      <c r="E139" s="42"/>
      <c r="F139" s="234" t="s">
        <v>406</v>
      </c>
      <c r="G139" s="42"/>
      <c r="H139" s="42"/>
      <c r="I139" s="231"/>
      <c r="J139" s="42"/>
      <c r="K139" s="42"/>
      <c r="L139" s="46"/>
      <c r="M139" s="232"/>
      <c r="N139" s="233"/>
      <c r="O139" s="87"/>
      <c r="P139" s="87"/>
      <c r="Q139" s="87"/>
      <c r="R139" s="87"/>
      <c r="S139" s="87"/>
      <c r="T139" s="88"/>
      <c r="U139" s="40"/>
      <c r="V139" s="40"/>
      <c r="W139" s="40"/>
      <c r="X139" s="40"/>
      <c r="Y139" s="40"/>
      <c r="Z139" s="40"/>
      <c r="AA139" s="40"/>
      <c r="AB139" s="40"/>
      <c r="AC139" s="40"/>
      <c r="AD139" s="40"/>
      <c r="AE139" s="40"/>
      <c r="AT139" s="18" t="s">
        <v>212</v>
      </c>
      <c r="AU139" s="18" t="s">
        <v>87</v>
      </c>
    </row>
    <row r="140" s="13" customFormat="1">
      <c r="A140" s="13"/>
      <c r="B140" s="235"/>
      <c r="C140" s="236"/>
      <c r="D140" s="229" t="s">
        <v>214</v>
      </c>
      <c r="E140" s="237" t="s">
        <v>39</v>
      </c>
      <c r="F140" s="238" t="s">
        <v>604</v>
      </c>
      <c r="G140" s="236"/>
      <c r="H140" s="239">
        <v>1.274</v>
      </c>
      <c r="I140" s="240"/>
      <c r="J140" s="236"/>
      <c r="K140" s="236"/>
      <c r="L140" s="241"/>
      <c r="M140" s="242"/>
      <c r="N140" s="243"/>
      <c r="O140" s="243"/>
      <c r="P140" s="243"/>
      <c r="Q140" s="243"/>
      <c r="R140" s="243"/>
      <c r="S140" s="243"/>
      <c r="T140" s="244"/>
      <c r="U140" s="13"/>
      <c r="V140" s="13"/>
      <c r="W140" s="13"/>
      <c r="X140" s="13"/>
      <c r="Y140" s="13"/>
      <c r="Z140" s="13"/>
      <c r="AA140" s="13"/>
      <c r="AB140" s="13"/>
      <c r="AC140" s="13"/>
      <c r="AD140" s="13"/>
      <c r="AE140" s="13"/>
      <c r="AT140" s="245" t="s">
        <v>214</v>
      </c>
      <c r="AU140" s="245" t="s">
        <v>87</v>
      </c>
      <c r="AV140" s="13" t="s">
        <v>89</v>
      </c>
      <c r="AW140" s="13" t="s">
        <v>41</v>
      </c>
      <c r="AX140" s="13" t="s">
        <v>80</v>
      </c>
      <c r="AY140" s="245" t="s">
        <v>201</v>
      </c>
    </row>
    <row r="141" s="13" customFormat="1">
      <c r="A141" s="13"/>
      <c r="B141" s="235"/>
      <c r="C141" s="236"/>
      <c r="D141" s="229" t="s">
        <v>214</v>
      </c>
      <c r="E141" s="237" t="s">
        <v>39</v>
      </c>
      <c r="F141" s="238" t="s">
        <v>605</v>
      </c>
      <c r="G141" s="236"/>
      <c r="H141" s="239">
        <v>1.0900000000000001</v>
      </c>
      <c r="I141" s="240"/>
      <c r="J141" s="236"/>
      <c r="K141" s="236"/>
      <c r="L141" s="241"/>
      <c r="M141" s="242"/>
      <c r="N141" s="243"/>
      <c r="O141" s="243"/>
      <c r="P141" s="243"/>
      <c r="Q141" s="243"/>
      <c r="R141" s="243"/>
      <c r="S141" s="243"/>
      <c r="T141" s="244"/>
      <c r="U141" s="13"/>
      <c r="V141" s="13"/>
      <c r="W141" s="13"/>
      <c r="X141" s="13"/>
      <c r="Y141" s="13"/>
      <c r="Z141" s="13"/>
      <c r="AA141" s="13"/>
      <c r="AB141" s="13"/>
      <c r="AC141" s="13"/>
      <c r="AD141" s="13"/>
      <c r="AE141" s="13"/>
      <c r="AT141" s="245" t="s">
        <v>214</v>
      </c>
      <c r="AU141" s="245" t="s">
        <v>87</v>
      </c>
      <c r="AV141" s="13" t="s">
        <v>89</v>
      </c>
      <c r="AW141" s="13" t="s">
        <v>41</v>
      </c>
      <c r="AX141" s="13" t="s">
        <v>80</v>
      </c>
      <c r="AY141" s="245" t="s">
        <v>201</v>
      </c>
    </row>
    <row r="142" s="14" customFormat="1">
      <c r="A142" s="14"/>
      <c r="B142" s="246"/>
      <c r="C142" s="247"/>
      <c r="D142" s="229" t="s">
        <v>214</v>
      </c>
      <c r="E142" s="248" t="s">
        <v>39</v>
      </c>
      <c r="F142" s="249" t="s">
        <v>216</v>
      </c>
      <c r="G142" s="247"/>
      <c r="H142" s="250">
        <v>2.3639999999999999</v>
      </c>
      <c r="I142" s="251"/>
      <c r="J142" s="247"/>
      <c r="K142" s="247"/>
      <c r="L142" s="252"/>
      <c r="M142" s="291"/>
      <c r="N142" s="292"/>
      <c r="O142" s="292"/>
      <c r="P142" s="292"/>
      <c r="Q142" s="292"/>
      <c r="R142" s="292"/>
      <c r="S142" s="292"/>
      <c r="T142" s="293"/>
      <c r="U142" s="14"/>
      <c r="V142" s="14"/>
      <c r="W142" s="14"/>
      <c r="X142" s="14"/>
      <c r="Y142" s="14"/>
      <c r="Z142" s="14"/>
      <c r="AA142" s="14"/>
      <c r="AB142" s="14"/>
      <c r="AC142" s="14"/>
      <c r="AD142" s="14"/>
      <c r="AE142" s="14"/>
      <c r="AT142" s="256" t="s">
        <v>214</v>
      </c>
      <c r="AU142" s="256" t="s">
        <v>87</v>
      </c>
      <c r="AV142" s="14" t="s">
        <v>208</v>
      </c>
      <c r="AW142" s="14" t="s">
        <v>41</v>
      </c>
      <c r="AX142" s="14" t="s">
        <v>87</v>
      </c>
      <c r="AY142" s="256" t="s">
        <v>201</v>
      </c>
    </row>
    <row r="143" s="2" customFormat="1" ht="6.96" customHeight="1">
      <c r="A143" s="40"/>
      <c r="B143" s="62"/>
      <c r="C143" s="63"/>
      <c r="D143" s="63"/>
      <c r="E143" s="63"/>
      <c r="F143" s="63"/>
      <c r="G143" s="63"/>
      <c r="H143" s="63"/>
      <c r="I143" s="63"/>
      <c r="J143" s="63"/>
      <c r="K143" s="63"/>
      <c r="L143" s="46"/>
      <c r="M143" s="40"/>
      <c r="O143" s="40"/>
      <c r="P143" s="40"/>
      <c r="Q143" s="40"/>
      <c r="R143" s="40"/>
      <c r="S143" s="40"/>
      <c r="T143" s="40"/>
      <c r="U143" s="40"/>
      <c r="V143" s="40"/>
      <c r="W143" s="40"/>
      <c r="X143" s="40"/>
      <c r="Y143" s="40"/>
      <c r="Z143" s="40"/>
      <c r="AA143" s="40"/>
      <c r="AB143" s="40"/>
      <c r="AC143" s="40"/>
      <c r="AD143" s="40"/>
      <c r="AE143" s="40"/>
    </row>
  </sheetData>
  <sheetProtection sheet="1" autoFilter="0" formatColumns="0" formatRows="0" objects="1" scenarios="1" spinCount="100000" saltValue="/guUqv4MbGYTaWI0CGyLFMLRrzYEO0fMwaYkdazdikGLReZZqkQqZ5vqIH/j4InOI5ZeizVdteJYDFWGZAblNw==" hashValue="qOWByakt6ATum6rATYWqtRoy1hfe7lSmgzVWzKmgv8rjCD83eB5j3yFCf02kKUlRflzf2fOKjRQkt7+9phOPYA==" algorithmName="SHA-512" password="CDD6"/>
  <autoFilter ref="C86:K142"/>
  <mergeCells count="12">
    <mergeCell ref="E7:H7"/>
    <mergeCell ref="E9:H9"/>
    <mergeCell ref="E11:H11"/>
    <mergeCell ref="E20:H20"/>
    <mergeCell ref="E29:H29"/>
    <mergeCell ref="E50:H50"/>
    <mergeCell ref="E52:H52"/>
    <mergeCell ref="E54:H54"/>
    <mergeCell ref="E75:H75"/>
    <mergeCell ref="E77:H77"/>
    <mergeCell ref="E79:H79"/>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5.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50.83203" style="1" customWidth="1"/>
    <col min="7" max="7" width="7.5" style="1" customWidth="1"/>
    <col min="8" max="8" width="14" style="1" customWidth="1"/>
    <col min="9" max="9" width="15.83203" style="1" customWidth="1"/>
    <col min="10" max="10" width="22.33203" style="1" customWidth="1"/>
    <col min="11" max="11" width="22.33203"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8" t="s">
        <v>103</v>
      </c>
    </row>
    <row r="3" hidden="1" s="1" customFormat="1" ht="6.96" customHeight="1">
      <c r="B3" s="142"/>
      <c r="C3" s="143"/>
      <c r="D3" s="143"/>
      <c r="E3" s="143"/>
      <c r="F3" s="143"/>
      <c r="G3" s="143"/>
      <c r="H3" s="143"/>
      <c r="I3" s="143"/>
      <c r="J3" s="143"/>
      <c r="K3" s="143"/>
      <c r="L3" s="21"/>
      <c r="AT3" s="18" t="s">
        <v>89</v>
      </c>
    </row>
    <row r="4" hidden="1" s="1" customFormat="1" ht="24.96" customHeight="1">
      <c r="B4" s="21"/>
      <c r="D4" s="144" t="s">
        <v>145</v>
      </c>
      <c r="L4" s="21"/>
      <c r="M4" s="145" t="s">
        <v>10</v>
      </c>
      <c r="AT4" s="18" t="s">
        <v>41</v>
      </c>
    </row>
    <row r="5" hidden="1" s="1" customFormat="1" ht="6.96" customHeight="1">
      <c r="B5" s="21"/>
      <c r="L5" s="21"/>
    </row>
    <row r="6" hidden="1" s="1" customFormat="1" ht="12" customHeight="1">
      <c r="B6" s="21"/>
      <c r="D6" s="146" t="s">
        <v>16</v>
      </c>
      <c r="L6" s="21"/>
    </row>
    <row r="7" hidden="1" s="1" customFormat="1" ht="16.5" customHeight="1">
      <c r="B7" s="21"/>
      <c r="E7" s="147" t="str">
        <f>'Rekapitulace zakázky'!K6</f>
        <v>Oprava staničních kolejí č. 4 a 5 v žst Most n.n.-Změna č.1</v>
      </c>
      <c r="F7" s="146"/>
      <c r="G7" s="146"/>
      <c r="H7" s="146"/>
      <c r="L7" s="21"/>
    </row>
    <row r="8" hidden="1" s="1" customFormat="1" ht="12" customHeight="1">
      <c r="B8" s="21"/>
      <c r="D8" s="146" t="s">
        <v>161</v>
      </c>
      <c r="L8" s="21"/>
    </row>
    <row r="9" hidden="1" s="2" customFormat="1" ht="16.5" customHeight="1">
      <c r="A9" s="40"/>
      <c r="B9" s="46"/>
      <c r="C9" s="40"/>
      <c r="D9" s="40"/>
      <c r="E9" s="147" t="s">
        <v>165</v>
      </c>
      <c r="F9" s="40"/>
      <c r="G9" s="40"/>
      <c r="H9" s="40"/>
      <c r="I9" s="40"/>
      <c r="J9" s="40"/>
      <c r="K9" s="40"/>
      <c r="L9" s="148"/>
      <c r="S9" s="40"/>
      <c r="T9" s="40"/>
      <c r="U9" s="40"/>
      <c r="V9" s="40"/>
      <c r="W9" s="40"/>
      <c r="X9" s="40"/>
      <c r="Y9" s="40"/>
      <c r="Z9" s="40"/>
      <c r="AA9" s="40"/>
      <c r="AB9" s="40"/>
      <c r="AC9" s="40"/>
      <c r="AD9" s="40"/>
      <c r="AE9" s="40"/>
    </row>
    <row r="10" hidden="1" s="2" customFormat="1" ht="12" customHeight="1">
      <c r="A10" s="40"/>
      <c r="B10" s="46"/>
      <c r="C10" s="40"/>
      <c r="D10" s="146" t="s">
        <v>170</v>
      </c>
      <c r="E10" s="40"/>
      <c r="F10" s="40"/>
      <c r="G10" s="40"/>
      <c r="H10" s="40"/>
      <c r="I10" s="40"/>
      <c r="J10" s="40"/>
      <c r="K10" s="40"/>
      <c r="L10" s="148"/>
      <c r="S10" s="40"/>
      <c r="T10" s="40"/>
      <c r="U10" s="40"/>
      <c r="V10" s="40"/>
      <c r="W10" s="40"/>
      <c r="X10" s="40"/>
      <c r="Y10" s="40"/>
      <c r="Z10" s="40"/>
      <c r="AA10" s="40"/>
      <c r="AB10" s="40"/>
      <c r="AC10" s="40"/>
      <c r="AD10" s="40"/>
      <c r="AE10" s="40"/>
    </row>
    <row r="11" hidden="1" s="2" customFormat="1" ht="16.5" customHeight="1">
      <c r="A11" s="40"/>
      <c r="B11" s="46"/>
      <c r="C11" s="40"/>
      <c r="D11" s="40"/>
      <c r="E11" s="149" t="s">
        <v>608</v>
      </c>
      <c r="F11" s="40"/>
      <c r="G11" s="40"/>
      <c r="H11" s="40"/>
      <c r="I11" s="40"/>
      <c r="J11" s="40"/>
      <c r="K11" s="40"/>
      <c r="L11" s="148"/>
      <c r="S11" s="40"/>
      <c r="T11" s="40"/>
      <c r="U11" s="40"/>
      <c r="V11" s="40"/>
      <c r="W11" s="40"/>
      <c r="X11" s="40"/>
      <c r="Y11" s="40"/>
      <c r="Z11" s="40"/>
      <c r="AA11" s="40"/>
      <c r="AB11" s="40"/>
      <c r="AC11" s="40"/>
      <c r="AD11" s="40"/>
      <c r="AE11" s="40"/>
    </row>
    <row r="12" hidden="1" s="2" customFormat="1">
      <c r="A12" s="40"/>
      <c r="B12" s="46"/>
      <c r="C12" s="40"/>
      <c r="D12" s="40"/>
      <c r="E12" s="40"/>
      <c r="F12" s="40"/>
      <c r="G12" s="40"/>
      <c r="H12" s="40"/>
      <c r="I12" s="40"/>
      <c r="J12" s="40"/>
      <c r="K12" s="40"/>
      <c r="L12" s="148"/>
      <c r="S12" s="40"/>
      <c r="T12" s="40"/>
      <c r="U12" s="40"/>
      <c r="V12" s="40"/>
      <c r="W12" s="40"/>
      <c r="X12" s="40"/>
      <c r="Y12" s="40"/>
      <c r="Z12" s="40"/>
      <c r="AA12" s="40"/>
      <c r="AB12" s="40"/>
      <c r="AC12" s="40"/>
      <c r="AD12" s="40"/>
      <c r="AE12" s="40"/>
    </row>
    <row r="13" hidden="1" s="2" customFormat="1" ht="12" customHeight="1">
      <c r="A13" s="40"/>
      <c r="B13" s="46"/>
      <c r="C13" s="40"/>
      <c r="D13" s="146" t="s">
        <v>18</v>
      </c>
      <c r="E13" s="40"/>
      <c r="F13" s="136" t="s">
        <v>39</v>
      </c>
      <c r="G13" s="40"/>
      <c r="H13" s="40"/>
      <c r="I13" s="146" t="s">
        <v>20</v>
      </c>
      <c r="J13" s="136" t="s">
        <v>39</v>
      </c>
      <c r="K13" s="40"/>
      <c r="L13" s="148"/>
      <c r="S13" s="40"/>
      <c r="T13" s="40"/>
      <c r="U13" s="40"/>
      <c r="V13" s="40"/>
      <c r="W13" s="40"/>
      <c r="X13" s="40"/>
      <c r="Y13" s="40"/>
      <c r="Z13" s="40"/>
      <c r="AA13" s="40"/>
      <c r="AB13" s="40"/>
      <c r="AC13" s="40"/>
      <c r="AD13" s="40"/>
      <c r="AE13" s="40"/>
    </row>
    <row r="14" hidden="1" s="2" customFormat="1" ht="12" customHeight="1">
      <c r="A14" s="40"/>
      <c r="B14" s="46"/>
      <c r="C14" s="40"/>
      <c r="D14" s="146" t="s">
        <v>22</v>
      </c>
      <c r="E14" s="40"/>
      <c r="F14" s="136" t="s">
        <v>23</v>
      </c>
      <c r="G14" s="40"/>
      <c r="H14" s="40"/>
      <c r="I14" s="146" t="s">
        <v>24</v>
      </c>
      <c r="J14" s="150" t="str">
        <f>'Rekapitulace zakázky'!AN8</f>
        <v>5. 10. 2021</v>
      </c>
      <c r="K14" s="40"/>
      <c r="L14" s="148"/>
      <c r="S14" s="40"/>
      <c r="T14" s="40"/>
      <c r="U14" s="40"/>
      <c r="V14" s="40"/>
      <c r="W14" s="40"/>
      <c r="X14" s="40"/>
      <c r="Y14" s="40"/>
      <c r="Z14" s="40"/>
      <c r="AA14" s="40"/>
      <c r="AB14" s="40"/>
      <c r="AC14" s="40"/>
      <c r="AD14" s="40"/>
      <c r="AE14" s="40"/>
    </row>
    <row r="15" hidden="1" s="2" customFormat="1" ht="10.8" customHeight="1">
      <c r="A15" s="40"/>
      <c r="B15" s="46"/>
      <c r="C15" s="40"/>
      <c r="D15" s="40"/>
      <c r="E15" s="40"/>
      <c r="F15" s="40"/>
      <c r="G15" s="40"/>
      <c r="H15" s="40"/>
      <c r="I15" s="40"/>
      <c r="J15" s="40"/>
      <c r="K15" s="40"/>
      <c r="L15" s="148"/>
      <c r="S15" s="40"/>
      <c r="T15" s="40"/>
      <c r="U15" s="40"/>
      <c r="V15" s="40"/>
      <c r="W15" s="40"/>
      <c r="X15" s="40"/>
      <c r="Y15" s="40"/>
      <c r="Z15" s="40"/>
      <c r="AA15" s="40"/>
      <c r="AB15" s="40"/>
      <c r="AC15" s="40"/>
      <c r="AD15" s="40"/>
      <c r="AE15" s="40"/>
    </row>
    <row r="16" hidden="1" s="2" customFormat="1" ht="12" customHeight="1">
      <c r="A16" s="40"/>
      <c r="B16" s="46"/>
      <c r="C16" s="40"/>
      <c r="D16" s="146" t="s">
        <v>30</v>
      </c>
      <c r="E16" s="40"/>
      <c r="F16" s="40"/>
      <c r="G16" s="40"/>
      <c r="H16" s="40"/>
      <c r="I16" s="146" t="s">
        <v>31</v>
      </c>
      <c r="J16" s="136" t="s">
        <v>32</v>
      </c>
      <c r="K16" s="40"/>
      <c r="L16" s="148"/>
      <c r="S16" s="40"/>
      <c r="T16" s="40"/>
      <c r="U16" s="40"/>
      <c r="V16" s="40"/>
      <c r="W16" s="40"/>
      <c r="X16" s="40"/>
      <c r="Y16" s="40"/>
      <c r="Z16" s="40"/>
      <c r="AA16" s="40"/>
      <c r="AB16" s="40"/>
      <c r="AC16" s="40"/>
      <c r="AD16" s="40"/>
      <c r="AE16" s="40"/>
    </row>
    <row r="17" hidden="1" s="2" customFormat="1" ht="18" customHeight="1">
      <c r="A17" s="40"/>
      <c r="B17" s="46"/>
      <c r="C17" s="40"/>
      <c r="D17" s="40"/>
      <c r="E17" s="136" t="s">
        <v>33</v>
      </c>
      <c r="F17" s="40"/>
      <c r="G17" s="40"/>
      <c r="H17" s="40"/>
      <c r="I17" s="146" t="s">
        <v>34</v>
      </c>
      <c r="J17" s="136" t="s">
        <v>35</v>
      </c>
      <c r="K17" s="40"/>
      <c r="L17" s="148"/>
      <c r="S17" s="40"/>
      <c r="T17" s="40"/>
      <c r="U17" s="40"/>
      <c r="V17" s="40"/>
      <c r="W17" s="40"/>
      <c r="X17" s="40"/>
      <c r="Y17" s="40"/>
      <c r="Z17" s="40"/>
      <c r="AA17" s="40"/>
      <c r="AB17" s="40"/>
      <c r="AC17" s="40"/>
      <c r="AD17" s="40"/>
      <c r="AE17" s="40"/>
    </row>
    <row r="18" hidden="1" s="2" customFormat="1" ht="6.96" customHeight="1">
      <c r="A18" s="40"/>
      <c r="B18" s="46"/>
      <c r="C18" s="40"/>
      <c r="D18" s="40"/>
      <c r="E18" s="40"/>
      <c r="F18" s="40"/>
      <c r="G18" s="40"/>
      <c r="H18" s="40"/>
      <c r="I18" s="40"/>
      <c r="J18" s="40"/>
      <c r="K18" s="40"/>
      <c r="L18" s="148"/>
      <c r="S18" s="40"/>
      <c r="T18" s="40"/>
      <c r="U18" s="40"/>
      <c r="V18" s="40"/>
      <c r="W18" s="40"/>
      <c r="X18" s="40"/>
      <c r="Y18" s="40"/>
      <c r="Z18" s="40"/>
      <c r="AA18" s="40"/>
      <c r="AB18" s="40"/>
      <c r="AC18" s="40"/>
      <c r="AD18" s="40"/>
      <c r="AE18" s="40"/>
    </row>
    <row r="19" hidden="1" s="2" customFormat="1" ht="12" customHeight="1">
      <c r="A19" s="40"/>
      <c r="B19" s="46"/>
      <c r="C19" s="40"/>
      <c r="D19" s="146" t="s">
        <v>36</v>
      </c>
      <c r="E19" s="40"/>
      <c r="F19" s="40"/>
      <c r="G19" s="40"/>
      <c r="H19" s="40"/>
      <c r="I19" s="146" t="s">
        <v>31</v>
      </c>
      <c r="J19" s="34" t="str">
        <f>'Rekapitulace zakázky'!AN13</f>
        <v>Vyplň údaj</v>
      </c>
      <c r="K19" s="40"/>
      <c r="L19" s="148"/>
      <c r="S19" s="40"/>
      <c r="T19" s="40"/>
      <c r="U19" s="40"/>
      <c r="V19" s="40"/>
      <c r="W19" s="40"/>
      <c r="X19" s="40"/>
      <c r="Y19" s="40"/>
      <c r="Z19" s="40"/>
      <c r="AA19" s="40"/>
      <c r="AB19" s="40"/>
      <c r="AC19" s="40"/>
      <c r="AD19" s="40"/>
      <c r="AE19" s="40"/>
    </row>
    <row r="20" hidden="1" s="2" customFormat="1" ht="18" customHeight="1">
      <c r="A20" s="40"/>
      <c r="B20" s="46"/>
      <c r="C20" s="40"/>
      <c r="D20" s="40"/>
      <c r="E20" s="34" t="str">
        <f>'Rekapitulace zakázky'!E14</f>
        <v>Vyplň údaj</v>
      </c>
      <c r="F20" s="136"/>
      <c r="G20" s="136"/>
      <c r="H20" s="136"/>
      <c r="I20" s="146" t="s">
        <v>34</v>
      </c>
      <c r="J20" s="34" t="str">
        <f>'Rekapitulace zakázky'!AN14</f>
        <v>Vyplň údaj</v>
      </c>
      <c r="K20" s="40"/>
      <c r="L20" s="148"/>
      <c r="S20" s="40"/>
      <c r="T20" s="40"/>
      <c r="U20" s="40"/>
      <c r="V20" s="40"/>
      <c r="W20" s="40"/>
      <c r="X20" s="40"/>
      <c r="Y20" s="40"/>
      <c r="Z20" s="40"/>
      <c r="AA20" s="40"/>
      <c r="AB20" s="40"/>
      <c r="AC20" s="40"/>
      <c r="AD20" s="40"/>
      <c r="AE20" s="40"/>
    </row>
    <row r="21" hidden="1" s="2" customFormat="1" ht="6.96" customHeight="1">
      <c r="A21" s="40"/>
      <c r="B21" s="46"/>
      <c r="C21" s="40"/>
      <c r="D21" s="40"/>
      <c r="E21" s="40"/>
      <c r="F21" s="40"/>
      <c r="G21" s="40"/>
      <c r="H21" s="40"/>
      <c r="I21" s="40"/>
      <c r="J21" s="40"/>
      <c r="K21" s="40"/>
      <c r="L21" s="148"/>
      <c r="S21" s="40"/>
      <c r="T21" s="40"/>
      <c r="U21" s="40"/>
      <c r="V21" s="40"/>
      <c r="W21" s="40"/>
      <c r="X21" s="40"/>
      <c r="Y21" s="40"/>
      <c r="Z21" s="40"/>
      <c r="AA21" s="40"/>
      <c r="AB21" s="40"/>
      <c r="AC21" s="40"/>
      <c r="AD21" s="40"/>
      <c r="AE21" s="40"/>
    </row>
    <row r="22" hidden="1" s="2" customFormat="1" ht="12" customHeight="1">
      <c r="A22" s="40"/>
      <c r="B22" s="46"/>
      <c r="C22" s="40"/>
      <c r="D22" s="146" t="s">
        <v>38</v>
      </c>
      <c r="E22" s="40"/>
      <c r="F22" s="40"/>
      <c r="G22" s="40"/>
      <c r="H22" s="40"/>
      <c r="I22" s="146" t="s">
        <v>31</v>
      </c>
      <c r="J22" s="136" t="s">
        <v>39</v>
      </c>
      <c r="K22" s="40"/>
      <c r="L22" s="148"/>
      <c r="S22" s="40"/>
      <c r="T22" s="40"/>
      <c r="U22" s="40"/>
      <c r="V22" s="40"/>
      <c r="W22" s="40"/>
      <c r="X22" s="40"/>
      <c r="Y22" s="40"/>
      <c r="Z22" s="40"/>
      <c r="AA22" s="40"/>
      <c r="AB22" s="40"/>
      <c r="AC22" s="40"/>
      <c r="AD22" s="40"/>
      <c r="AE22" s="40"/>
    </row>
    <row r="23" hidden="1" s="2" customFormat="1" ht="18" customHeight="1">
      <c r="A23" s="40"/>
      <c r="B23" s="46"/>
      <c r="C23" s="40"/>
      <c r="D23" s="40"/>
      <c r="E23" s="136" t="s">
        <v>40</v>
      </c>
      <c r="F23" s="40"/>
      <c r="G23" s="40"/>
      <c r="H23" s="40"/>
      <c r="I23" s="146" t="s">
        <v>34</v>
      </c>
      <c r="J23" s="136" t="s">
        <v>39</v>
      </c>
      <c r="K23" s="40"/>
      <c r="L23" s="148"/>
      <c r="S23" s="40"/>
      <c r="T23" s="40"/>
      <c r="U23" s="40"/>
      <c r="V23" s="40"/>
      <c r="W23" s="40"/>
      <c r="X23" s="40"/>
      <c r="Y23" s="40"/>
      <c r="Z23" s="40"/>
      <c r="AA23" s="40"/>
      <c r="AB23" s="40"/>
      <c r="AC23" s="40"/>
      <c r="AD23" s="40"/>
      <c r="AE23" s="40"/>
    </row>
    <row r="24" hidden="1" s="2" customFormat="1" ht="6.96" customHeight="1">
      <c r="A24" s="40"/>
      <c r="B24" s="46"/>
      <c r="C24" s="40"/>
      <c r="D24" s="40"/>
      <c r="E24" s="40"/>
      <c r="F24" s="40"/>
      <c r="G24" s="40"/>
      <c r="H24" s="40"/>
      <c r="I24" s="40"/>
      <c r="J24" s="40"/>
      <c r="K24" s="40"/>
      <c r="L24" s="148"/>
      <c r="S24" s="40"/>
      <c r="T24" s="40"/>
      <c r="U24" s="40"/>
      <c r="V24" s="40"/>
      <c r="W24" s="40"/>
      <c r="X24" s="40"/>
      <c r="Y24" s="40"/>
      <c r="Z24" s="40"/>
      <c r="AA24" s="40"/>
      <c r="AB24" s="40"/>
      <c r="AC24" s="40"/>
      <c r="AD24" s="40"/>
      <c r="AE24" s="40"/>
    </row>
    <row r="25" hidden="1" s="2" customFormat="1" ht="12" customHeight="1">
      <c r="A25" s="40"/>
      <c r="B25" s="46"/>
      <c r="C25" s="40"/>
      <c r="D25" s="146" t="s">
        <v>42</v>
      </c>
      <c r="E25" s="40"/>
      <c r="F25" s="40"/>
      <c r="G25" s="40"/>
      <c r="H25" s="40"/>
      <c r="I25" s="146" t="s">
        <v>31</v>
      </c>
      <c r="J25" s="136" t="s">
        <v>39</v>
      </c>
      <c r="K25" s="40"/>
      <c r="L25" s="148"/>
      <c r="S25" s="40"/>
      <c r="T25" s="40"/>
      <c r="U25" s="40"/>
      <c r="V25" s="40"/>
      <c r="W25" s="40"/>
      <c r="X25" s="40"/>
      <c r="Y25" s="40"/>
      <c r="Z25" s="40"/>
      <c r="AA25" s="40"/>
      <c r="AB25" s="40"/>
      <c r="AC25" s="40"/>
      <c r="AD25" s="40"/>
      <c r="AE25" s="40"/>
    </row>
    <row r="26" hidden="1" s="2" customFormat="1" ht="18" customHeight="1">
      <c r="A26" s="40"/>
      <c r="B26" s="46"/>
      <c r="C26" s="40"/>
      <c r="D26" s="40"/>
      <c r="E26" s="136" t="s">
        <v>43</v>
      </c>
      <c r="F26" s="40"/>
      <c r="G26" s="40"/>
      <c r="H26" s="40"/>
      <c r="I26" s="146" t="s">
        <v>34</v>
      </c>
      <c r="J26" s="136" t="s">
        <v>39</v>
      </c>
      <c r="K26" s="40"/>
      <c r="L26" s="148"/>
      <c r="S26" s="40"/>
      <c r="T26" s="40"/>
      <c r="U26" s="40"/>
      <c r="V26" s="40"/>
      <c r="W26" s="40"/>
      <c r="X26" s="40"/>
      <c r="Y26" s="40"/>
      <c r="Z26" s="40"/>
      <c r="AA26" s="40"/>
      <c r="AB26" s="40"/>
      <c r="AC26" s="40"/>
      <c r="AD26" s="40"/>
      <c r="AE26" s="40"/>
    </row>
    <row r="27" hidden="1" s="2" customFormat="1" ht="6.96" customHeight="1">
      <c r="A27" s="40"/>
      <c r="B27" s="46"/>
      <c r="C27" s="40"/>
      <c r="D27" s="40"/>
      <c r="E27" s="40"/>
      <c r="F27" s="40"/>
      <c r="G27" s="40"/>
      <c r="H27" s="40"/>
      <c r="I27" s="40"/>
      <c r="J27" s="40"/>
      <c r="K27" s="40"/>
      <c r="L27" s="148"/>
      <c r="S27" s="40"/>
      <c r="T27" s="40"/>
      <c r="U27" s="40"/>
      <c r="V27" s="40"/>
      <c r="W27" s="40"/>
      <c r="X27" s="40"/>
      <c r="Y27" s="40"/>
      <c r="Z27" s="40"/>
      <c r="AA27" s="40"/>
      <c r="AB27" s="40"/>
      <c r="AC27" s="40"/>
      <c r="AD27" s="40"/>
      <c r="AE27" s="40"/>
    </row>
    <row r="28" hidden="1" s="2" customFormat="1" ht="12" customHeight="1">
      <c r="A28" s="40"/>
      <c r="B28" s="46"/>
      <c r="C28" s="40"/>
      <c r="D28" s="146" t="s">
        <v>44</v>
      </c>
      <c r="E28" s="40"/>
      <c r="F28" s="40"/>
      <c r="G28" s="40"/>
      <c r="H28" s="40"/>
      <c r="I28" s="40"/>
      <c r="J28" s="40"/>
      <c r="K28" s="40"/>
      <c r="L28" s="148"/>
      <c r="S28" s="40"/>
      <c r="T28" s="40"/>
      <c r="U28" s="40"/>
      <c r="V28" s="40"/>
      <c r="W28" s="40"/>
      <c r="X28" s="40"/>
      <c r="Y28" s="40"/>
      <c r="Z28" s="40"/>
      <c r="AA28" s="40"/>
      <c r="AB28" s="40"/>
      <c r="AC28" s="40"/>
      <c r="AD28" s="40"/>
      <c r="AE28" s="40"/>
    </row>
    <row r="29" hidden="1" s="8" customFormat="1" ht="71.25" customHeight="1">
      <c r="A29" s="151"/>
      <c r="B29" s="152"/>
      <c r="C29" s="151"/>
      <c r="D29" s="151"/>
      <c r="E29" s="153" t="s">
        <v>178</v>
      </c>
      <c r="F29" s="153"/>
      <c r="G29" s="153"/>
      <c r="H29" s="153"/>
      <c r="I29" s="151"/>
      <c r="J29" s="151"/>
      <c r="K29" s="151"/>
      <c r="L29" s="154"/>
      <c r="S29" s="151"/>
      <c r="T29" s="151"/>
      <c r="U29" s="151"/>
      <c r="V29" s="151"/>
      <c r="W29" s="151"/>
      <c r="X29" s="151"/>
      <c r="Y29" s="151"/>
      <c r="Z29" s="151"/>
      <c r="AA29" s="151"/>
      <c r="AB29" s="151"/>
      <c r="AC29" s="151"/>
      <c r="AD29" s="151"/>
      <c r="AE29" s="151"/>
    </row>
    <row r="30" hidden="1" s="2" customFormat="1" ht="6.96" customHeight="1">
      <c r="A30" s="40"/>
      <c r="B30" s="46"/>
      <c r="C30" s="40"/>
      <c r="D30" s="40"/>
      <c r="E30" s="40"/>
      <c r="F30" s="40"/>
      <c r="G30" s="40"/>
      <c r="H30" s="40"/>
      <c r="I30" s="40"/>
      <c r="J30" s="40"/>
      <c r="K30" s="40"/>
      <c r="L30" s="148"/>
      <c r="S30" s="40"/>
      <c r="T30" s="40"/>
      <c r="U30" s="40"/>
      <c r="V30" s="40"/>
      <c r="W30" s="40"/>
      <c r="X30" s="40"/>
      <c r="Y30" s="40"/>
      <c r="Z30" s="40"/>
      <c r="AA30" s="40"/>
      <c r="AB30" s="40"/>
      <c r="AC30" s="40"/>
      <c r="AD30" s="40"/>
      <c r="AE30" s="40"/>
    </row>
    <row r="31" hidden="1" s="2" customFormat="1" ht="6.96" customHeight="1">
      <c r="A31" s="40"/>
      <c r="B31" s="46"/>
      <c r="C31" s="40"/>
      <c r="D31" s="155"/>
      <c r="E31" s="155"/>
      <c r="F31" s="155"/>
      <c r="G31" s="155"/>
      <c r="H31" s="155"/>
      <c r="I31" s="155"/>
      <c r="J31" s="155"/>
      <c r="K31" s="155"/>
      <c r="L31" s="148"/>
      <c r="S31" s="40"/>
      <c r="T31" s="40"/>
      <c r="U31" s="40"/>
      <c r="V31" s="40"/>
      <c r="W31" s="40"/>
      <c r="X31" s="40"/>
      <c r="Y31" s="40"/>
      <c r="Z31" s="40"/>
      <c r="AA31" s="40"/>
      <c r="AB31" s="40"/>
      <c r="AC31" s="40"/>
      <c r="AD31" s="40"/>
      <c r="AE31" s="40"/>
    </row>
    <row r="32" hidden="1" s="2" customFormat="1" ht="25.44" customHeight="1">
      <c r="A32" s="40"/>
      <c r="B32" s="46"/>
      <c r="C32" s="40"/>
      <c r="D32" s="156" t="s">
        <v>46</v>
      </c>
      <c r="E32" s="40"/>
      <c r="F32" s="40"/>
      <c r="G32" s="40"/>
      <c r="H32" s="40"/>
      <c r="I32" s="40"/>
      <c r="J32" s="157">
        <f>ROUND(J87, 2)</f>
        <v>0</v>
      </c>
      <c r="K32" s="40"/>
      <c r="L32" s="148"/>
      <c r="S32" s="40"/>
      <c r="T32" s="40"/>
      <c r="U32" s="40"/>
      <c r="V32" s="40"/>
      <c r="W32" s="40"/>
      <c r="X32" s="40"/>
      <c r="Y32" s="40"/>
      <c r="Z32" s="40"/>
      <c r="AA32" s="40"/>
      <c r="AB32" s="40"/>
      <c r="AC32" s="40"/>
      <c r="AD32" s="40"/>
      <c r="AE32" s="40"/>
    </row>
    <row r="33" hidden="1" s="2" customFormat="1" ht="6.96" customHeight="1">
      <c r="A33" s="40"/>
      <c r="B33" s="46"/>
      <c r="C33" s="40"/>
      <c r="D33" s="155"/>
      <c r="E33" s="155"/>
      <c r="F33" s="155"/>
      <c r="G33" s="155"/>
      <c r="H33" s="155"/>
      <c r="I33" s="155"/>
      <c r="J33" s="155"/>
      <c r="K33" s="155"/>
      <c r="L33" s="148"/>
      <c r="S33" s="40"/>
      <c r="T33" s="40"/>
      <c r="U33" s="40"/>
      <c r="V33" s="40"/>
      <c r="W33" s="40"/>
      <c r="X33" s="40"/>
      <c r="Y33" s="40"/>
      <c r="Z33" s="40"/>
      <c r="AA33" s="40"/>
      <c r="AB33" s="40"/>
      <c r="AC33" s="40"/>
      <c r="AD33" s="40"/>
      <c r="AE33" s="40"/>
    </row>
    <row r="34" hidden="1" s="2" customFormat="1" ht="14.4" customHeight="1">
      <c r="A34" s="40"/>
      <c r="B34" s="46"/>
      <c r="C34" s="40"/>
      <c r="D34" s="40"/>
      <c r="E34" s="40"/>
      <c r="F34" s="158" t="s">
        <v>48</v>
      </c>
      <c r="G34" s="40"/>
      <c r="H34" s="40"/>
      <c r="I34" s="158" t="s">
        <v>47</v>
      </c>
      <c r="J34" s="158" t="s">
        <v>49</v>
      </c>
      <c r="K34" s="40"/>
      <c r="L34" s="148"/>
      <c r="S34" s="40"/>
      <c r="T34" s="40"/>
      <c r="U34" s="40"/>
      <c r="V34" s="40"/>
      <c r="W34" s="40"/>
      <c r="X34" s="40"/>
      <c r="Y34" s="40"/>
      <c r="Z34" s="40"/>
      <c r="AA34" s="40"/>
      <c r="AB34" s="40"/>
      <c r="AC34" s="40"/>
      <c r="AD34" s="40"/>
      <c r="AE34" s="40"/>
    </row>
    <row r="35" hidden="1" s="2" customFormat="1" ht="14.4" customHeight="1">
      <c r="A35" s="40"/>
      <c r="B35" s="46"/>
      <c r="C35" s="40"/>
      <c r="D35" s="159" t="s">
        <v>50</v>
      </c>
      <c r="E35" s="146" t="s">
        <v>51</v>
      </c>
      <c r="F35" s="160">
        <f>ROUND((SUM(BE87:BE123)),  2)</f>
        <v>0</v>
      </c>
      <c r="G35" s="40"/>
      <c r="H35" s="40"/>
      <c r="I35" s="161">
        <v>0.20999999999999999</v>
      </c>
      <c r="J35" s="160">
        <f>ROUND(((SUM(BE87:BE123))*I35),  2)</f>
        <v>0</v>
      </c>
      <c r="K35" s="40"/>
      <c r="L35" s="148"/>
      <c r="S35" s="40"/>
      <c r="T35" s="40"/>
      <c r="U35" s="40"/>
      <c r="V35" s="40"/>
      <c r="W35" s="40"/>
      <c r="X35" s="40"/>
      <c r="Y35" s="40"/>
      <c r="Z35" s="40"/>
      <c r="AA35" s="40"/>
      <c r="AB35" s="40"/>
      <c r="AC35" s="40"/>
      <c r="AD35" s="40"/>
      <c r="AE35" s="40"/>
    </row>
    <row r="36" hidden="1" s="2" customFormat="1" ht="14.4" customHeight="1">
      <c r="A36" s="40"/>
      <c r="B36" s="46"/>
      <c r="C36" s="40"/>
      <c r="D36" s="40"/>
      <c r="E36" s="146" t="s">
        <v>52</v>
      </c>
      <c r="F36" s="160">
        <f>ROUND((SUM(BF87:BF123)),  2)</f>
        <v>0</v>
      </c>
      <c r="G36" s="40"/>
      <c r="H36" s="40"/>
      <c r="I36" s="161">
        <v>0.14999999999999999</v>
      </c>
      <c r="J36" s="160">
        <f>ROUND(((SUM(BF87:BF123))*I36),  2)</f>
        <v>0</v>
      </c>
      <c r="K36" s="40"/>
      <c r="L36" s="148"/>
      <c r="S36" s="40"/>
      <c r="T36" s="40"/>
      <c r="U36" s="40"/>
      <c r="V36" s="40"/>
      <c r="W36" s="40"/>
      <c r="X36" s="40"/>
      <c r="Y36" s="40"/>
      <c r="Z36" s="40"/>
      <c r="AA36" s="40"/>
      <c r="AB36" s="40"/>
      <c r="AC36" s="40"/>
      <c r="AD36" s="40"/>
      <c r="AE36" s="40"/>
    </row>
    <row r="37" hidden="1" s="2" customFormat="1" ht="14.4" customHeight="1">
      <c r="A37" s="40"/>
      <c r="B37" s="46"/>
      <c r="C37" s="40"/>
      <c r="D37" s="146" t="s">
        <v>50</v>
      </c>
      <c r="E37" s="146" t="s">
        <v>53</v>
      </c>
      <c r="F37" s="160">
        <f>ROUND((SUM(BG87:BG123)),  2)</f>
        <v>0</v>
      </c>
      <c r="G37" s="40"/>
      <c r="H37" s="40"/>
      <c r="I37" s="161">
        <v>0.20999999999999999</v>
      </c>
      <c r="J37" s="160">
        <f>0</f>
        <v>0</v>
      </c>
      <c r="K37" s="40"/>
      <c r="L37" s="148"/>
      <c r="S37" s="40"/>
      <c r="T37" s="40"/>
      <c r="U37" s="40"/>
      <c r="V37" s="40"/>
      <c r="W37" s="40"/>
      <c r="X37" s="40"/>
      <c r="Y37" s="40"/>
      <c r="Z37" s="40"/>
      <c r="AA37" s="40"/>
      <c r="AB37" s="40"/>
      <c r="AC37" s="40"/>
      <c r="AD37" s="40"/>
      <c r="AE37" s="40"/>
    </row>
    <row r="38" hidden="1" s="2" customFormat="1" ht="14.4" customHeight="1">
      <c r="A38" s="40"/>
      <c r="B38" s="46"/>
      <c r="C38" s="40"/>
      <c r="D38" s="40"/>
      <c r="E38" s="146" t="s">
        <v>54</v>
      </c>
      <c r="F38" s="160">
        <f>ROUND((SUM(BH87:BH123)),  2)</f>
        <v>0</v>
      </c>
      <c r="G38" s="40"/>
      <c r="H38" s="40"/>
      <c r="I38" s="161">
        <v>0.14999999999999999</v>
      </c>
      <c r="J38" s="160">
        <f>0</f>
        <v>0</v>
      </c>
      <c r="K38" s="40"/>
      <c r="L38" s="148"/>
      <c r="S38" s="40"/>
      <c r="T38" s="40"/>
      <c r="U38" s="40"/>
      <c r="V38" s="40"/>
      <c r="W38" s="40"/>
      <c r="X38" s="40"/>
      <c r="Y38" s="40"/>
      <c r="Z38" s="40"/>
      <c r="AA38" s="40"/>
      <c r="AB38" s="40"/>
      <c r="AC38" s="40"/>
      <c r="AD38" s="40"/>
      <c r="AE38" s="40"/>
    </row>
    <row r="39" hidden="1" s="2" customFormat="1" ht="14.4" customHeight="1">
      <c r="A39" s="40"/>
      <c r="B39" s="46"/>
      <c r="C39" s="40"/>
      <c r="D39" s="40"/>
      <c r="E39" s="146" t="s">
        <v>55</v>
      </c>
      <c r="F39" s="160">
        <f>ROUND((SUM(BI87:BI123)),  2)</f>
        <v>0</v>
      </c>
      <c r="G39" s="40"/>
      <c r="H39" s="40"/>
      <c r="I39" s="161">
        <v>0</v>
      </c>
      <c r="J39" s="160">
        <f>0</f>
        <v>0</v>
      </c>
      <c r="K39" s="40"/>
      <c r="L39" s="148"/>
      <c r="S39" s="40"/>
      <c r="T39" s="40"/>
      <c r="U39" s="40"/>
      <c r="V39" s="40"/>
      <c r="W39" s="40"/>
      <c r="X39" s="40"/>
      <c r="Y39" s="40"/>
      <c r="Z39" s="40"/>
      <c r="AA39" s="40"/>
      <c r="AB39" s="40"/>
      <c r="AC39" s="40"/>
      <c r="AD39" s="40"/>
      <c r="AE39" s="40"/>
    </row>
    <row r="40" hidden="1" s="2" customFormat="1" ht="6.96" customHeight="1">
      <c r="A40" s="40"/>
      <c r="B40" s="46"/>
      <c r="C40" s="40"/>
      <c r="D40" s="40"/>
      <c r="E40" s="40"/>
      <c r="F40" s="40"/>
      <c r="G40" s="40"/>
      <c r="H40" s="40"/>
      <c r="I40" s="40"/>
      <c r="J40" s="40"/>
      <c r="K40" s="40"/>
      <c r="L40" s="148"/>
      <c r="S40" s="40"/>
      <c r="T40" s="40"/>
      <c r="U40" s="40"/>
      <c r="V40" s="40"/>
      <c r="W40" s="40"/>
      <c r="X40" s="40"/>
      <c r="Y40" s="40"/>
      <c r="Z40" s="40"/>
      <c r="AA40" s="40"/>
      <c r="AB40" s="40"/>
      <c r="AC40" s="40"/>
      <c r="AD40" s="40"/>
      <c r="AE40" s="40"/>
    </row>
    <row r="41" hidden="1" s="2" customFormat="1" ht="25.44" customHeight="1">
      <c r="A41" s="40"/>
      <c r="B41" s="46"/>
      <c r="C41" s="162"/>
      <c r="D41" s="163" t="s">
        <v>56</v>
      </c>
      <c r="E41" s="164"/>
      <c r="F41" s="164"/>
      <c r="G41" s="165" t="s">
        <v>57</v>
      </c>
      <c r="H41" s="166" t="s">
        <v>58</v>
      </c>
      <c r="I41" s="164"/>
      <c r="J41" s="167">
        <f>SUM(J32:J39)</f>
        <v>0</v>
      </c>
      <c r="K41" s="168"/>
      <c r="L41" s="148"/>
      <c r="S41" s="40"/>
      <c r="T41" s="40"/>
      <c r="U41" s="40"/>
      <c r="V41" s="40"/>
      <c r="W41" s="40"/>
      <c r="X41" s="40"/>
      <c r="Y41" s="40"/>
      <c r="Z41" s="40"/>
      <c r="AA41" s="40"/>
      <c r="AB41" s="40"/>
      <c r="AC41" s="40"/>
      <c r="AD41" s="40"/>
      <c r="AE41" s="40"/>
    </row>
    <row r="42" hidden="1" s="2" customFormat="1" ht="14.4" customHeight="1">
      <c r="A42" s="40"/>
      <c r="B42" s="169"/>
      <c r="C42" s="170"/>
      <c r="D42" s="170"/>
      <c r="E42" s="170"/>
      <c r="F42" s="170"/>
      <c r="G42" s="170"/>
      <c r="H42" s="170"/>
      <c r="I42" s="170"/>
      <c r="J42" s="170"/>
      <c r="K42" s="170"/>
      <c r="L42" s="148"/>
      <c r="S42" s="40"/>
      <c r="T42" s="40"/>
      <c r="U42" s="40"/>
      <c r="V42" s="40"/>
      <c r="W42" s="40"/>
      <c r="X42" s="40"/>
      <c r="Y42" s="40"/>
      <c r="Z42" s="40"/>
      <c r="AA42" s="40"/>
      <c r="AB42" s="40"/>
      <c r="AC42" s="40"/>
      <c r="AD42" s="40"/>
      <c r="AE42" s="40"/>
    </row>
    <row r="43" hidden="1"/>
    <row r="44" hidden="1"/>
    <row r="45" hidden="1"/>
    <row r="46" hidden="1" s="2" customFormat="1" ht="6.96" customHeight="1">
      <c r="A46" s="40"/>
      <c r="B46" s="171"/>
      <c r="C46" s="172"/>
      <c r="D46" s="172"/>
      <c r="E46" s="172"/>
      <c r="F46" s="172"/>
      <c r="G46" s="172"/>
      <c r="H46" s="172"/>
      <c r="I46" s="172"/>
      <c r="J46" s="172"/>
      <c r="K46" s="172"/>
      <c r="L46" s="148"/>
      <c r="S46" s="40"/>
      <c r="T46" s="40"/>
      <c r="U46" s="40"/>
      <c r="V46" s="40"/>
      <c r="W46" s="40"/>
      <c r="X46" s="40"/>
      <c r="Y46" s="40"/>
      <c r="Z46" s="40"/>
      <c r="AA46" s="40"/>
      <c r="AB46" s="40"/>
      <c r="AC46" s="40"/>
      <c r="AD46" s="40"/>
      <c r="AE46" s="40"/>
    </row>
    <row r="47" hidden="1" s="2" customFormat="1" ht="24.96" customHeight="1">
      <c r="A47" s="40"/>
      <c r="B47" s="41"/>
      <c r="C47" s="24" t="s">
        <v>179</v>
      </c>
      <c r="D47" s="42"/>
      <c r="E47" s="42"/>
      <c r="F47" s="42"/>
      <c r="G47" s="42"/>
      <c r="H47" s="42"/>
      <c r="I47" s="42"/>
      <c r="J47" s="42"/>
      <c r="K47" s="42"/>
      <c r="L47" s="148"/>
      <c r="S47" s="40"/>
      <c r="T47" s="40"/>
      <c r="U47" s="40"/>
      <c r="V47" s="40"/>
      <c r="W47" s="40"/>
      <c r="X47" s="40"/>
      <c r="Y47" s="40"/>
      <c r="Z47" s="40"/>
      <c r="AA47" s="40"/>
      <c r="AB47" s="40"/>
      <c r="AC47" s="40"/>
      <c r="AD47" s="40"/>
      <c r="AE47" s="40"/>
    </row>
    <row r="48" hidden="1" s="2" customFormat="1" ht="6.96" customHeight="1">
      <c r="A48" s="40"/>
      <c r="B48" s="41"/>
      <c r="C48" s="42"/>
      <c r="D48" s="42"/>
      <c r="E48" s="42"/>
      <c r="F48" s="42"/>
      <c r="G48" s="42"/>
      <c r="H48" s="42"/>
      <c r="I48" s="42"/>
      <c r="J48" s="42"/>
      <c r="K48" s="42"/>
      <c r="L48" s="148"/>
      <c r="S48" s="40"/>
      <c r="T48" s="40"/>
      <c r="U48" s="40"/>
      <c r="V48" s="40"/>
      <c r="W48" s="40"/>
      <c r="X48" s="40"/>
      <c r="Y48" s="40"/>
      <c r="Z48" s="40"/>
      <c r="AA48" s="40"/>
      <c r="AB48" s="40"/>
      <c r="AC48" s="40"/>
      <c r="AD48" s="40"/>
      <c r="AE48" s="40"/>
    </row>
    <row r="49" hidden="1" s="2" customFormat="1" ht="12" customHeight="1">
      <c r="A49" s="40"/>
      <c r="B49" s="41"/>
      <c r="C49" s="33" t="s">
        <v>16</v>
      </c>
      <c r="D49" s="42"/>
      <c r="E49" s="42"/>
      <c r="F49" s="42"/>
      <c r="G49" s="42"/>
      <c r="H49" s="42"/>
      <c r="I49" s="42"/>
      <c r="J49" s="42"/>
      <c r="K49" s="42"/>
      <c r="L49" s="148"/>
      <c r="S49" s="40"/>
      <c r="T49" s="40"/>
      <c r="U49" s="40"/>
      <c r="V49" s="40"/>
      <c r="W49" s="40"/>
      <c r="X49" s="40"/>
      <c r="Y49" s="40"/>
      <c r="Z49" s="40"/>
      <c r="AA49" s="40"/>
      <c r="AB49" s="40"/>
      <c r="AC49" s="40"/>
      <c r="AD49" s="40"/>
      <c r="AE49" s="40"/>
    </row>
    <row r="50" hidden="1" s="2" customFormat="1" ht="16.5" customHeight="1">
      <c r="A50" s="40"/>
      <c r="B50" s="41"/>
      <c r="C50" s="42"/>
      <c r="D50" s="42"/>
      <c r="E50" s="173" t="str">
        <f>E7</f>
        <v>Oprava staničních kolejí č. 4 a 5 v žst Most n.n.-Změna č.1</v>
      </c>
      <c r="F50" s="33"/>
      <c r="G50" s="33"/>
      <c r="H50" s="33"/>
      <c r="I50" s="42"/>
      <c r="J50" s="42"/>
      <c r="K50" s="42"/>
      <c r="L50" s="148"/>
      <c r="S50" s="40"/>
      <c r="T50" s="40"/>
      <c r="U50" s="40"/>
      <c r="V50" s="40"/>
      <c r="W50" s="40"/>
      <c r="X50" s="40"/>
      <c r="Y50" s="40"/>
      <c r="Z50" s="40"/>
      <c r="AA50" s="40"/>
      <c r="AB50" s="40"/>
      <c r="AC50" s="40"/>
      <c r="AD50" s="40"/>
      <c r="AE50" s="40"/>
    </row>
    <row r="51" hidden="1" s="1" customFormat="1" ht="12" customHeight="1">
      <c r="B51" s="22"/>
      <c r="C51" s="33" t="s">
        <v>161</v>
      </c>
      <c r="D51" s="23"/>
      <c r="E51" s="23"/>
      <c r="F51" s="23"/>
      <c r="G51" s="23"/>
      <c r="H51" s="23"/>
      <c r="I51" s="23"/>
      <c r="J51" s="23"/>
      <c r="K51" s="23"/>
      <c r="L51" s="21"/>
    </row>
    <row r="52" hidden="1" s="2" customFormat="1" ht="16.5" customHeight="1">
      <c r="A52" s="40"/>
      <c r="B52" s="41"/>
      <c r="C52" s="42"/>
      <c r="D52" s="42"/>
      <c r="E52" s="173" t="s">
        <v>165</v>
      </c>
      <c r="F52" s="42"/>
      <c r="G52" s="42"/>
      <c r="H52" s="42"/>
      <c r="I52" s="42"/>
      <c r="J52" s="42"/>
      <c r="K52" s="42"/>
      <c r="L52" s="148"/>
      <c r="S52" s="40"/>
      <c r="T52" s="40"/>
      <c r="U52" s="40"/>
      <c r="V52" s="40"/>
      <c r="W52" s="40"/>
      <c r="X52" s="40"/>
      <c r="Y52" s="40"/>
      <c r="Z52" s="40"/>
      <c r="AA52" s="40"/>
      <c r="AB52" s="40"/>
      <c r="AC52" s="40"/>
      <c r="AD52" s="40"/>
      <c r="AE52" s="40"/>
    </row>
    <row r="53" hidden="1" s="2" customFormat="1" ht="12" customHeight="1">
      <c r="A53" s="40"/>
      <c r="B53" s="41"/>
      <c r="C53" s="33" t="s">
        <v>170</v>
      </c>
      <c r="D53" s="42"/>
      <c r="E53" s="42"/>
      <c r="F53" s="42"/>
      <c r="G53" s="42"/>
      <c r="H53" s="42"/>
      <c r="I53" s="42"/>
      <c r="J53" s="42"/>
      <c r="K53" s="42"/>
      <c r="L53" s="148"/>
      <c r="S53" s="40"/>
      <c r="T53" s="40"/>
      <c r="U53" s="40"/>
      <c r="V53" s="40"/>
      <c r="W53" s="40"/>
      <c r="X53" s="40"/>
      <c r="Y53" s="40"/>
      <c r="Z53" s="40"/>
      <c r="AA53" s="40"/>
      <c r="AB53" s="40"/>
      <c r="AC53" s="40"/>
      <c r="AD53" s="40"/>
      <c r="AE53" s="40"/>
    </row>
    <row r="54" hidden="1" s="2" customFormat="1" ht="16.5" customHeight="1">
      <c r="A54" s="40"/>
      <c r="B54" s="41"/>
      <c r="C54" s="42"/>
      <c r="D54" s="42"/>
      <c r="E54" s="72" t="str">
        <f>E11</f>
        <v xml:space="preserve">Č14 - Výhybka č. 78  ŽST Most nové nádraží</v>
      </c>
      <c r="F54" s="42"/>
      <c r="G54" s="42"/>
      <c r="H54" s="42"/>
      <c r="I54" s="42"/>
      <c r="J54" s="42"/>
      <c r="K54" s="42"/>
      <c r="L54" s="148"/>
      <c r="S54" s="40"/>
      <c r="T54" s="40"/>
      <c r="U54" s="40"/>
      <c r="V54" s="40"/>
      <c r="W54" s="40"/>
      <c r="X54" s="40"/>
      <c r="Y54" s="40"/>
      <c r="Z54" s="40"/>
      <c r="AA54" s="40"/>
      <c r="AB54" s="40"/>
      <c r="AC54" s="40"/>
      <c r="AD54" s="40"/>
      <c r="AE54" s="40"/>
    </row>
    <row r="55" hidden="1" s="2" customFormat="1" ht="6.96" customHeight="1">
      <c r="A55" s="40"/>
      <c r="B55" s="41"/>
      <c r="C55" s="42"/>
      <c r="D55" s="42"/>
      <c r="E55" s="42"/>
      <c r="F55" s="42"/>
      <c r="G55" s="42"/>
      <c r="H55" s="42"/>
      <c r="I55" s="42"/>
      <c r="J55" s="42"/>
      <c r="K55" s="42"/>
      <c r="L55" s="148"/>
      <c r="S55" s="40"/>
      <c r="T55" s="40"/>
      <c r="U55" s="40"/>
      <c r="V55" s="40"/>
      <c r="W55" s="40"/>
      <c r="X55" s="40"/>
      <c r="Y55" s="40"/>
      <c r="Z55" s="40"/>
      <c r="AA55" s="40"/>
      <c r="AB55" s="40"/>
      <c r="AC55" s="40"/>
      <c r="AD55" s="40"/>
      <c r="AE55" s="40"/>
    </row>
    <row r="56" hidden="1" s="2" customFormat="1" ht="12" customHeight="1">
      <c r="A56" s="40"/>
      <c r="B56" s="41"/>
      <c r="C56" s="33" t="s">
        <v>22</v>
      </c>
      <c r="D56" s="42"/>
      <c r="E56" s="42"/>
      <c r="F56" s="28" t="str">
        <f>F14</f>
        <v>ŽST Most n.n.</v>
      </c>
      <c r="G56" s="42"/>
      <c r="H56" s="42"/>
      <c r="I56" s="33" t="s">
        <v>24</v>
      </c>
      <c r="J56" s="75" t="str">
        <f>IF(J14="","",J14)</f>
        <v>5. 10. 2021</v>
      </c>
      <c r="K56" s="42"/>
      <c r="L56" s="148"/>
      <c r="S56" s="40"/>
      <c r="T56" s="40"/>
      <c r="U56" s="40"/>
      <c r="V56" s="40"/>
      <c r="W56" s="40"/>
      <c r="X56" s="40"/>
      <c r="Y56" s="40"/>
      <c r="Z56" s="40"/>
      <c r="AA56" s="40"/>
      <c r="AB56" s="40"/>
      <c r="AC56" s="40"/>
      <c r="AD56" s="40"/>
      <c r="AE56" s="40"/>
    </row>
    <row r="57" hidden="1" s="2" customFormat="1" ht="6.96" customHeight="1">
      <c r="A57" s="40"/>
      <c r="B57" s="41"/>
      <c r="C57" s="42"/>
      <c r="D57" s="42"/>
      <c r="E57" s="42"/>
      <c r="F57" s="42"/>
      <c r="G57" s="42"/>
      <c r="H57" s="42"/>
      <c r="I57" s="42"/>
      <c r="J57" s="42"/>
      <c r="K57" s="42"/>
      <c r="L57" s="148"/>
      <c r="S57" s="40"/>
      <c r="T57" s="40"/>
      <c r="U57" s="40"/>
      <c r="V57" s="40"/>
      <c r="W57" s="40"/>
      <c r="X57" s="40"/>
      <c r="Y57" s="40"/>
      <c r="Z57" s="40"/>
      <c r="AA57" s="40"/>
      <c r="AB57" s="40"/>
      <c r="AC57" s="40"/>
      <c r="AD57" s="40"/>
      <c r="AE57" s="40"/>
    </row>
    <row r="58" hidden="1" s="2" customFormat="1" ht="15.15" customHeight="1">
      <c r="A58" s="40"/>
      <c r="B58" s="41"/>
      <c r="C58" s="33" t="s">
        <v>30</v>
      </c>
      <c r="D58" s="42"/>
      <c r="E58" s="42"/>
      <c r="F58" s="28" t="str">
        <f>E17</f>
        <v>Správa železnic, státní organizace</v>
      </c>
      <c r="G58" s="42"/>
      <c r="H58" s="42"/>
      <c r="I58" s="33" t="s">
        <v>38</v>
      </c>
      <c r="J58" s="38" t="str">
        <f>E23</f>
        <v xml:space="preserve"> </v>
      </c>
      <c r="K58" s="42"/>
      <c r="L58" s="148"/>
      <c r="S58" s="40"/>
      <c r="T58" s="40"/>
      <c r="U58" s="40"/>
      <c r="V58" s="40"/>
      <c r="W58" s="40"/>
      <c r="X58" s="40"/>
      <c r="Y58" s="40"/>
      <c r="Z58" s="40"/>
      <c r="AA58" s="40"/>
      <c r="AB58" s="40"/>
      <c r="AC58" s="40"/>
      <c r="AD58" s="40"/>
      <c r="AE58" s="40"/>
    </row>
    <row r="59" hidden="1" s="2" customFormat="1" ht="40.05" customHeight="1">
      <c r="A59" s="40"/>
      <c r="B59" s="41"/>
      <c r="C59" s="33" t="s">
        <v>36</v>
      </c>
      <c r="D59" s="42"/>
      <c r="E59" s="42"/>
      <c r="F59" s="28" t="str">
        <f>IF(E20="","",E20)</f>
        <v>Vyplň údaj</v>
      </c>
      <c r="G59" s="42"/>
      <c r="H59" s="42"/>
      <c r="I59" s="33" t="s">
        <v>42</v>
      </c>
      <c r="J59" s="38" t="str">
        <f>E26</f>
        <v>Ing.Horák, horak@spravazeleznic.cz, 602 155 923</v>
      </c>
      <c r="K59" s="42"/>
      <c r="L59" s="148"/>
      <c r="S59" s="40"/>
      <c r="T59" s="40"/>
      <c r="U59" s="40"/>
      <c r="V59" s="40"/>
      <c r="W59" s="40"/>
      <c r="X59" s="40"/>
      <c r="Y59" s="40"/>
      <c r="Z59" s="40"/>
      <c r="AA59" s="40"/>
      <c r="AB59" s="40"/>
      <c r="AC59" s="40"/>
      <c r="AD59" s="40"/>
      <c r="AE59" s="40"/>
    </row>
    <row r="60" hidden="1" s="2" customFormat="1" ht="10.32" customHeight="1">
      <c r="A60" s="40"/>
      <c r="B60" s="41"/>
      <c r="C60" s="42"/>
      <c r="D60" s="42"/>
      <c r="E60" s="42"/>
      <c r="F60" s="42"/>
      <c r="G60" s="42"/>
      <c r="H60" s="42"/>
      <c r="I60" s="42"/>
      <c r="J60" s="42"/>
      <c r="K60" s="42"/>
      <c r="L60" s="148"/>
      <c r="S60" s="40"/>
      <c r="T60" s="40"/>
      <c r="U60" s="40"/>
      <c r="V60" s="40"/>
      <c r="W60" s="40"/>
      <c r="X60" s="40"/>
      <c r="Y60" s="40"/>
      <c r="Z60" s="40"/>
      <c r="AA60" s="40"/>
      <c r="AB60" s="40"/>
      <c r="AC60" s="40"/>
      <c r="AD60" s="40"/>
      <c r="AE60" s="40"/>
    </row>
    <row r="61" hidden="1" s="2" customFormat="1" ht="29.28" customHeight="1">
      <c r="A61" s="40"/>
      <c r="B61" s="41"/>
      <c r="C61" s="174" t="s">
        <v>180</v>
      </c>
      <c r="D61" s="175"/>
      <c r="E61" s="175"/>
      <c r="F61" s="175"/>
      <c r="G61" s="175"/>
      <c r="H61" s="175"/>
      <c r="I61" s="175"/>
      <c r="J61" s="176" t="s">
        <v>181</v>
      </c>
      <c r="K61" s="175"/>
      <c r="L61" s="148"/>
      <c r="S61" s="40"/>
      <c r="T61" s="40"/>
      <c r="U61" s="40"/>
      <c r="V61" s="40"/>
      <c r="W61" s="40"/>
      <c r="X61" s="40"/>
      <c r="Y61" s="40"/>
      <c r="Z61" s="40"/>
      <c r="AA61" s="40"/>
      <c r="AB61" s="40"/>
      <c r="AC61" s="40"/>
      <c r="AD61" s="40"/>
      <c r="AE61" s="40"/>
    </row>
    <row r="62" hidden="1" s="2" customFormat="1" ht="10.32" customHeight="1">
      <c r="A62" s="40"/>
      <c r="B62" s="41"/>
      <c r="C62" s="42"/>
      <c r="D62" s="42"/>
      <c r="E62" s="42"/>
      <c r="F62" s="42"/>
      <c r="G62" s="42"/>
      <c r="H62" s="42"/>
      <c r="I62" s="42"/>
      <c r="J62" s="42"/>
      <c r="K62" s="42"/>
      <c r="L62" s="148"/>
      <c r="S62" s="40"/>
      <c r="T62" s="40"/>
      <c r="U62" s="40"/>
      <c r="V62" s="40"/>
      <c r="W62" s="40"/>
      <c r="X62" s="40"/>
      <c r="Y62" s="40"/>
      <c r="Z62" s="40"/>
      <c r="AA62" s="40"/>
      <c r="AB62" s="40"/>
      <c r="AC62" s="40"/>
      <c r="AD62" s="40"/>
      <c r="AE62" s="40"/>
    </row>
    <row r="63" hidden="1" s="2" customFormat="1" ht="22.8" customHeight="1">
      <c r="A63" s="40"/>
      <c r="B63" s="41"/>
      <c r="C63" s="177" t="s">
        <v>78</v>
      </c>
      <c r="D63" s="42"/>
      <c r="E63" s="42"/>
      <c r="F63" s="42"/>
      <c r="G63" s="42"/>
      <c r="H63" s="42"/>
      <c r="I63" s="42"/>
      <c r="J63" s="105">
        <f>J87</f>
        <v>0</v>
      </c>
      <c r="K63" s="42"/>
      <c r="L63" s="148"/>
      <c r="S63" s="40"/>
      <c r="T63" s="40"/>
      <c r="U63" s="40"/>
      <c r="V63" s="40"/>
      <c r="W63" s="40"/>
      <c r="X63" s="40"/>
      <c r="Y63" s="40"/>
      <c r="Z63" s="40"/>
      <c r="AA63" s="40"/>
      <c r="AB63" s="40"/>
      <c r="AC63" s="40"/>
      <c r="AD63" s="40"/>
      <c r="AE63" s="40"/>
      <c r="AU63" s="18" t="s">
        <v>182</v>
      </c>
    </row>
    <row r="64" hidden="1" s="9" customFormat="1" ht="24.96" customHeight="1">
      <c r="A64" s="9"/>
      <c r="B64" s="178"/>
      <c r="C64" s="179"/>
      <c r="D64" s="180" t="s">
        <v>486</v>
      </c>
      <c r="E64" s="181"/>
      <c r="F64" s="181"/>
      <c r="G64" s="181"/>
      <c r="H64" s="181"/>
      <c r="I64" s="181"/>
      <c r="J64" s="182">
        <f>J88</f>
        <v>0</v>
      </c>
      <c r="K64" s="179"/>
      <c r="L64" s="183"/>
      <c r="S64" s="9"/>
      <c r="T64" s="9"/>
      <c r="U64" s="9"/>
      <c r="V64" s="9"/>
      <c r="W64" s="9"/>
      <c r="X64" s="9"/>
      <c r="Y64" s="9"/>
      <c r="Z64" s="9"/>
      <c r="AA64" s="9"/>
      <c r="AB64" s="9"/>
      <c r="AC64" s="9"/>
      <c r="AD64" s="9"/>
      <c r="AE64" s="9"/>
    </row>
    <row r="65" hidden="1" s="9" customFormat="1" ht="24.96" customHeight="1">
      <c r="A65" s="9"/>
      <c r="B65" s="178"/>
      <c r="C65" s="179"/>
      <c r="D65" s="180" t="s">
        <v>185</v>
      </c>
      <c r="E65" s="181"/>
      <c r="F65" s="181"/>
      <c r="G65" s="181"/>
      <c r="H65" s="181"/>
      <c r="I65" s="181"/>
      <c r="J65" s="182">
        <f>J111</f>
        <v>0</v>
      </c>
      <c r="K65" s="179"/>
      <c r="L65" s="183"/>
      <c r="S65" s="9"/>
      <c r="T65" s="9"/>
      <c r="U65" s="9"/>
      <c r="V65" s="9"/>
      <c r="W65" s="9"/>
      <c r="X65" s="9"/>
      <c r="Y65" s="9"/>
      <c r="Z65" s="9"/>
      <c r="AA65" s="9"/>
      <c r="AB65" s="9"/>
      <c r="AC65" s="9"/>
      <c r="AD65" s="9"/>
      <c r="AE65" s="9"/>
    </row>
    <row r="66" hidden="1" s="2" customFormat="1" ht="21.84" customHeight="1">
      <c r="A66" s="40"/>
      <c r="B66" s="41"/>
      <c r="C66" s="42"/>
      <c r="D66" s="42"/>
      <c r="E66" s="42"/>
      <c r="F66" s="42"/>
      <c r="G66" s="42"/>
      <c r="H66" s="42"/>
      <c r="I66" s="42"/>
      <c r="J66" s="42"/>
      <c r="K66" s="42"/>
      <c r="L66" s="148"/>
      <c r="S66" s="40"/>
      <c r="T66" s="40"/>
      <c r="U66" s="40"/>
      <c r="V66" s="40"/>
      <c r="W66" s="40"/>
      <c r="X66" s="40"/>
      <c r="Y66" s="40"/>
      <c r="Z66" s="40"/>
      <c r="AA66" s="40"/>
      <c r="AB66" s="40"/>
      <c r="AC66" s="40"/>
      <c r="AD66" s="40"/>
      <c r="AE66" s="40"/>
    </row>
    <row r="67" hidden="1" s="2" customFormat="1" ht="6.96" customHeight="1">
      <c r="A67" s="40"/>
      <c r="B67" s="62"/>
      <c r="C67" s="63"/>
      <c r="D67" s="63"/>
      <c r="E67" s="63"/>
      <c r="F67" s="63"/>
      <c r="G67" s="63"/>
      <c r="H67" s="63"/>
      <c r="I67" s="63"/>
      <c r="J67" s="63"/>
      <c r="K67" s="63"/>
      <c r="L67" s="148"/>
      <c r="S67" s="40"/>
      <c r="T67" s="40"/>
      <c r="U67" s="40"/>
      <c r="V67" s="40"/>
      <c r="W67" s="40"/>
      <c r="X67" s="40"/>
      <c r="Y67" s="40"/>
      <c r="Z67" s="40"/>
      <c r="AA67" s="40"/>
      <c r="AB67" s="40"/>
      <c r="AC67" s="40"/>
      <c r="AD67" s="40"/>
      <c r="AE67" s="40"/>
    </row>
    <row r="68" hidden="1"/>
    <row r="69" hidden="1"/>
    <row r="70" hidden="1"/>
    <row r="71" s="2" customFormat="1" ht="6.96" customHeight="1">
      <c r="A71" s="40"/>
      <c r="B71" s="64"/>
      <c r="C71" s="65"/>
      <c r="D71" s="65"/>
      <c r="E71" s="65"/>
      <c r="F71" s="65"/>
      <c r="G71" s="65"/>
      <c r="H71" s="65"/>
      <c r="I71" s="65"/>
      <c r="J71" s="65"/>
      <c r="K71" s="65"/>
      <c r="L71" s="148"/>
      <c r="S71" s="40"/>
      <c r="T71" s="40"/>
      <c r="U71" s="40"/>
      <c r="V71" s="40"/>
      <c r="W71" s="40"/>
      <c r="X71" s="40"/>
      <c r="Y71" s="40"/>
      <c r="Z71" s="40"/>
      <c r="AA71" s="40"/>
      <c r="AB71" s="40"/>
      <c r="AC71" s="40"/>
      <c r="AD71" s="40"/>
      <c r="AE71" s="40"/>
    </row>
    <row r="72" s="2" customFormat="1" ht="24.96" customHeight="1">
      <c r="A72" s="40"/>
      <c r="B72" s="41"/>
      <c r="C72" s="24" t="s">
        <v>186</v>
      </c>
      <c r="D72" s="42"/>
      <c r="E72" s="42"/>
      <c r="F72" s="42"/>
      <c r="G72" s="42"/>
      <c r="H72" s="42"/>
      <c r="I72" s="42"/>
      <c r="J72" s="42"/>
      <c r="K72" s="42"/>
      <c r="L72" s="148"/>
      <c r="S72" s="40"/>
      <c r="T72" s="40"/>
      <c r="U72" s="40"/>
      <c r="V72" s="40"/>
      <c r="W72" s="40"/>
      <c r="X72" s="40"/>
      <c r="Y72" s="40"/>
      <c r="Z72" s="40"/>
      <c r="AA72" s="40"/>
      <c r="AB72" s="40"/>
      <c r="AC72" s="40"/>
      <c r="AD72" s="40"/>
      <c r="AE72" s="40"/>
    </row>
    <row r="73" s="2" customFormat="1" ht="6.96" customHeight="1">
      <c r="A73" s="40"/>
      <c r="B73" s="41"/>
      <c r="C73" s="42"/>
      <c r="D73" s="42"/>
      <c r="E73" s="42"/>
      <c r="F73" s="42"/>
      <c r="G73" s="42"/>
      <c r="H73" s="42"/>
      <c r="I73" s="42"/>
      <c r="J73" s="42"/>
      <c r="K73" s="42"/>
      <c r="L73" s="148"/>
      <c r="S73" s="40"/>
      <c r="T73" s="40"/>
      <c r="U73" s="40"/>
      <c r="V73" s="40"/>
      <c r="W73" s="40"/>
      <c r="X73" s="40"/>
      <c r="Y73" s="40"/>
      <c r="Z73" s="40"/>
      <c r="AA73" s="40"/>
      <c r="AB73" s="40"/>
      <c r="AC73" s="40"/>
      <c r="AD73" s="40"/>
      <c r="AE73" s="40"/>
    </row>
    <row r="74" s="2" customFormat="1" ht="12" customHeight="1">
      <c r="A74" s="40"/>
      <c r="B74" s="41"/>
      <c r="C74" s="33" t="s">
        <v>16</v>
      </c>
      <c r="D74" s="42"/>
      <c r="E74" s="42"/>
      <c r="F74" s="42"/>
      <c r="G74" s="42"/>
      <c r="H74" s="42"/>
      <c r="I74" s="42"/>
      <c r="J74" s="42"/>
      <c r="K74" s="42"/>
      <c r="L74" s="148"/>
      <c r="S74" s="40"/>
      <c r="T74" s="40"/>
      <c r="U74" s="40"/>
      <c r="V74" s="40"/>
      <c r="W74" s="40"/>
      <c r="X74" s="40"/>
      <c r="Y74" s="40"/>
      <c r="Z74" s="40"/>
      <c r="AA74" s="40"/>
      <c r="AB74" s="40"/>
      <c r="AC74" s="40"/>
      <c r="AD74" s="40"/>
      <c r="AE74" s="40"/>
    </row>
    <row r="75" s="2" customFormat="1" ht="16.5" customHeight="1">
      <c r="A75" s="40"/>
      <c r="B75" s="41"/>
      <c r="C75" s="42"/>
      <c r="D75" s="42"/>
      <c r="E75" s="173" t="str">
        <f>E7</f>
        <v>Oprava staničních kolejí č. 4 a 5 v žst Most n.n.-Změna č.1</v>
      </c>
      <c r="F75" s="33"/>
      <c r="G75" s="33"/>
      <c r="H75" s="33"/>
      <c r="I75" s="42"/>
      <c r="J75" s="42"/>
      <c r="K75" s="42"/>
      <c r="L75" s="148"/>
      <c r="S75" s="40"/>
      <c r="T75" s="40"/>
      <c r="U75" s="40"/>
      <c r="V75" s="40"/>
      <c r="W75" s="40"/>
      <c r="X75" s="40"/>
      <c r="Y75" s="40"/>
      <c r="Z75" s="40"/>
      <c r="AA75" s="40"/>
      <c r="AB75" s="40"/>
      <c r="AC75" s="40"/>
      <c r="AD75" s="40"/>
      <c r="AE75" s="40"/>
    </row>
    <row r="76" s="1" customFormat="1" ht="12" customHeight="1">
      <c r="B76" s="22"/>
      <c r="C76" s="33" t="s">
        <v>161</v>
      </c>
      <c r="D76" s="23"/>
      <c r="E76" s="23"/>
      <c r="F76" s="23"/>
      <c r="G76" s="23"/>
      <c r="H76" s="23"/>
      <c r="I76" s="23"/>
      <c r="J76" s="23"/>
      <c r="K76" s="23"/>
      <c r="L76" s="21"/>
    </row>
    <row r="77" s="2" customFormat="1" ht="16.5" customHeight="1">
      <c r="A77" s="40"/>
      <c r="B77" s="41"/>
      <c r="C77" s="42"/>
      <c r="D77" s="42"/>
      <c r="E77" s="173" t="s">
        <v>165</v>
      </c>
      <c r="F77" s="42"/>
      <c r="G77" s="42"/>
      <c r="H77" s="42"/>
      <c r="I77" s="42"/>
      <c r="J77" s="42"/>
      <c r="K77" s="42"/>
      <c r="L77" s="148"/>
      <c r="S77" s="40"/>
      <c r="T77" s="40"/>
      <c r="U77" s="40"/>
      <c r="V77" s="40"/>
      <c r="W77" s="40"/>
      <c r="X77" s="40"/>
      <c r="Y77" s="40"/>
      <c r="Z77" s="40"/>
      <c r="AA77" s="40"/>
      <c r="AB77" s="40"/>
      <c r="AC77" s="40"/>
      <c r="AD77" s="40"/>
      <c r="AE77" s="40"/>
    </row>
    <row r="78" s="2" customFormat="1" ht="12" customHeight="1">
      <c r="A78" s="40"/>
      <c r="B78" s="41"/>
      <c r="C78" s="33" t="s">
        <v>170</v>
      </c>
      <c r="D78" s="42"/>
      <c r="E78" s="42"/>
      <c r="F78" s="42"/>
      <c r="G78" s="42"/>
      <c r="H78" s="42"/>
      <c r="I78" s="42"/>
      <c r="J78" s="42"/>
      <c r="K78" s="42"/>
      <c r="L78" s="148"/>
      <c r="S78" s="40"/>
      <c r="T78" s="40"/>
      <c r="U78" s="40"/>
      <c r="V78" s="40"/>
      <c r="W78" s="40"/>
      <c r="X78" s="40"/>
      <c r="Y78" s="40"/>
      <c r="Z78" s="40"/>
      <c r="AA78" s="40"/>
      <c r="AB78" s="40"/>
      <c r="AC78" s="40"/>
      <c r="AD78" s="40"/>
      <c r="AE78" s="40"/>
    </row>
    <row r="79" s="2" customFormat="1" ht="16.5" customHeight="1">
      <c r="A79" s="40"/>
      <c r="B79" s="41"/>
      <c r="C79" s="42"/>
      <c r="D79" s="42"/>
      <c r="E79" s="72" t="str">
        <f>E11</f>
        <v xml:space="preserve">Č14 - Výhybka č. 78  ŽST Most nové nádraží</v>
      </c>
      <c r="F79" s="42"/>
      <c r="G79" s="42"/>
      <c r="H79" s="42"/>
      <c r="I79" s="42"/>
      <c r="J79" s="42"/>
      <c r="K79" s="42"/>
      <c r="L79" s="148"/>
      <c r="S79" s="40"/>
      <c r="T79" s="40"/>
      <c r="U79" s="40"/>
      <c r="V79" s="40"/>
      <c r="W79" s="40"/>
      <c r="X79" s="40"/>
      <c r="Y79" s="40"/>
      <c r="Z79" s="40"/>
      <c r="AA79" s="40"/>
      <c r="AB79" s="40"/>
      <c r="AC79" s="40"/>
      <c r="AD79" s="40"/>
      <c r="AE79" s="40"/>
    </row>
    <row r="80" s="2" customFormat="1" ht="6.96" customHeight="1">
      <c r="A80" s="40"/>
      <c r="B80" s="41"/>
      <c r="C80" s="42"/>
      <c r="D80" s="42"/>
      <c r="E80" s="42"/>
      <c r="F80" s="42"/>
      <c r="G80" s="42"/>
      <c r="H80" s="42"/>
      <c r="I80" s="42"/>
      <c r="J80" s="42"/>
      <c r="K80" s="42"/>
      <c r="L80" s="148"/>
      <c r="S80" s="40"/>
      <c r="T80" s="40"/>
      <c r="U80" s="40"/>
      <c r="V80" s="40"/>
      <c r="W80" s="40"/>
      <c r="X80" s="40"/>
      <c r="Y80" s="40"/>
      <c r="Z80" s="40"/>
      <c r="AA80" s="40"/>
      <c r="AB80" s="40"/>
      <c r="AC80" s="40"/>
      <c r="AD80" s="40"/>
      <c r="AE80" s="40"/>
    </row>
    <row r="81" s="2" customFormat="1" ht="12" customHeight="1">
      <c r="A81" s="40"/>
      <c r="B81" s="41"/>
      <c r="C81" s="33" t="s">
        <v>22</v>
      </c>
      <c r="D81" s="42"/>
      <c r="E81" s="42"/>
      <c r="F81" s="28" t="str">
        <f>F14</f>
        <v>ŽST Most n.n.</v>
      </c>
      <c r="G81" s="42"/>
      <c r="H81" s="42"/>
      <c r="I81" s="33" t="s">
        <v>24</v>
      </c>
      <c r="J81" s="75" t="str">
        <f>IF(J14="","",J14)</f>
        <v>5. 10. 2021</v>
      </c>
      <c r="K81" s="42"/>
      <c r="L81" s="148"/>
      <c r="S81" s="40"/>
      <c r="T81" s="40"/>
      <c r="U81" s="40"/>
      <c r="V81" s="40"/>
      <c r="W81" s="40"/>
      <c r="X81" s="40"/>
      <c r="Y81" s="40"/>
      <c r="Z81" s="40"/>
      <c r="AA81" s="40"/>
      <c r="AB81" s="40"/>
      <c r="AC81" s="40"/>
      <c r="AD81" s="40"/>
      <c r="AE81" s="40"/>
    </row>
    <row r="82" s="2" customFormat="1" ht="6.96" customHeight="1">
      <c r="A82" s="40"/>
      <c r="B82" s="41"/>
      <c r="C82" s="42"/>
      <c r="D82" s="42"/>
      <c r="E82" s="42"/>
      <c r="F82" s="42"/>
      <c r="G82" s="42"/>
      <c r="H82" s="42"/>
      <c r="I82" s="42"/>
      <c r="J82" s="42"/>
      <c r="K82" s="42"/>
      <c r="L82" s="148"/>
      <c r="S82" s="40"/>
      <c r="T82" s="40"/>
      <c r="U82" s="40"/>
      <c r="V82" s="40"/>
      <c r="W82" s="40"/>
      <c r="X82" s="40"/>
      <c r="Y82" s="40"/>
      <c r="Z82" s="40"/>
      <c r="AA82" s="40"/>
      <c r="AB82" s="40"/>
      <c r="AC82" s="40"/>
      <c r="AD82" s="40"/>
      <c r="AE82" s="40"/>
    </row>
    <row r="83" s="2" customFormat="1" ht="15.15" customHeight="1">
      <c r="A83" s="40"/>
      <c r="B83" s="41"/>
      <c r="C83" s="33" t="s">
        <v>30</v>
      </c>
      <c r="D83" s="42"/>
      <c r="E83" s="42"/>
      <c r="F83" s="28" t="str">
        <f>E17</f>
        <v>Správa železnic, státní organizace</v>
      </c>
      <c r="G83" s="42"/>
      <c r="H83" s="42"/>
      <c r="I83" s="33" t="s">
        <v>38</v>
      </c>
      <c r="J83" s="38" t="str">
        <f>E23</f>
        <v xml:space="preserve"> </v>
      </c>
      <c r="K83" s="42"/>
      <c r="L83" s="148"/>
      <c r="S83" s="40"/>
      <c r="T83" s="40"/>
      <c r="U83" s="40"/>
      <c r="V83" s="40"/>
      <c r="W83" s="40"/>
      <c r="X83" s="40"/>
      <c r="Y83" s="40"/>
      <c r="Z83" s="40"/>
      <c r="AA83" s="40"/>
      <c r="AB83" s="40"/>
      <c r="AC83" s="40"/>
      <c r="AD83" s="40"/>
      <c r="AE83" s="40"/>
    </row>
    <row r="84" s="2" customFormat="1" ht="40.05" customHeight="1">
      <c r="A84" s="40"/>
      <c r="B84" s="41"/>
      <c r="C84" s="33" t="s">
        <v>36</v>
      </c>
      <c r="D84" s="42"/>
      <c r="E84" s="42"/>
      <c r="F84" s="28" t="str">
        <f>IF(E20="","",E20)</f>
        <v>Vyplň údaj</v>
      </c>
      <c r="G84" s="42"/>
      <c r="H84" s="42"/>
      <c r="I84" s="33" t="s">
        <v>42</v>
      </c>
      <c r="J84" s="38" t="str">
        <f>E26</f>
        <v>Ing.Horák, horak@spravazeleznic.cz, 602 155 923</v>
      </c>
      <c r="K84" s="42"/>
      <c r="L84" s="148"/>
      <c r="S84" s="40"/>
      <c r="T84" s="40"/>
      <c r="U84" s="40"/>
      <c r="V84" s="40"/>
      <c r="W84" s="40"/>
      <c r="X84" s="40"/>
      <c r="Y84" s="40"/>
      <c r="Z84" s="40"/>
      <c r="AA84" s="40"/>
      <c r="AB84" s="40"/>
      <c r="AC84" s="40"/>
      <c r="AD84" s="40"/>
      <c r="AE84" s="40"/>
    </row>
    <row r="85" s="2" customFormat="1" ht="10.32" customHeight="1">
      <c r="A85" s="40"/>
      <c r="B85" s="41"/>
      <c r="C85" s="42"/>
      <c r="D85" s="42"/>
      <c r="E85" s="42"/>
      <c r="F85" s="42"/>
      <c r="G85" s="42"/>
      <c r="H85" s="42"/>
      <c r="I85" s="42"/>
      <c r="J85" s="42"/>
      <c r="K85" s="42"/>
      <c r="L85" s="148"/>
      <c r="S85" s="40"/>
      <c r="T85" s="40"/>
      <c r="U85" s="40"/>
      <c r="V85" s="40"/>
      <c r="W85" s="40"/>
      <c r="X85" s="40"/>
      <c r="Y85" s="40"/>
      <c r="Z85" s="40"/>
      <c r="AA85" s="40"/>
      <c r="AB85" s="40"/>
      <c r="AC85" s="40"/>
      <c r="AD85" s="40"/>
      <c r="AE85" s="40"/>
    </row>
    <row r="86" s="11" customFormat="1" ht="29.28" customHeight="1">
      <c r="A86" s="189"/>
      <c r="B86" s="190"/>
      <c r="C86" s="191" t="s">
        <v>187</v>
      </c>
      <c r="D86" s="192" t="s">
        <v>65</v>
      </c>
      <c r="E86" s="192" t="s">
        <v>61</v>
      </c>
      <c r="F86" s="192" t="s">
        <v>62</v>
      </c>
      <c r="G86" s="192" t="s">
        <v>188</v>
      </c>
      <c r="H86" s="192" t="s">
        <v>189</v>
      </c>
      <c r="I86" s="192" t="s">
        <v>190</v>
      </c>
      <c r="J86" s="192" t="s">
        <v>181</v>
      </c>
      <c r="K86" s="193" t="s">
        <v>191</v>
      </c>
      <c r="L86" s="194"/>
      <c r="M86" s="95" t="s">
        <v>39</v>
      </c>
      <c r="N86" s="96" t="s">
        <v>50</v>
      </c>
      <c r="O86" s="96" t="s">
        <v>192</v>
      </c>
      <c r="P86" s="96" t="s">
        <v>193</v>
      </c>
      <c r="Q86" s="96" t="s">
        <v>194</v>
      </c>
      <c r="R86" s="96" t="s">
        <v>195</v>
      </c>
      <c r="S86" s="96" t="s">
        <v>196</v>
      </c>
      <c r="T86" s="97" t="s">
        <v>197</v>
      </c>
      <c r="U86" s="189"/>
      <c r="V86" s="189"/>
      <c r="W86" s="189"/>
      <c r="X86" s="189"/>
      <c r="Y86" s="189"/>
      <c r="Z86" s="189"/>
      <c r="AA86" s="189"/>
      <c r="AB86" s="189"/>
      <c r="AC86" s="189"/>
      <c r="AD86" s="189"/>
      <c r="AE86" s="189"/>
    </row>
    <row r="87" s="2" customFormat="1" ht="22.8" customHeight="1">
      <c r="A87" s="40"/>
      <c r="B87" s="41"/>
      <c r="C87" s="102" t="s">
        <v>198</v>
      </c>
      <c r="D87" s="42"/>
      <c r="E87" s="42"/>
      <c r="F87" s="42"/>
      <c r="G87" s="42"/>
      <c r="H87" s="42"/>
      <c r="I87" s="42"/>
      <c r="J87" s="195">
        <f>BK87</f>
        <v>0</v>
      </c>
      <c r="K87" s="42"/>
      <c r="L87" s="46"/>
      <c r="M87" s="98"/>
      <c r="N87" s="196"/>
      <c r="O87" s="99"/>
      <c r="P87" s="197">
        <f>P88+P111</f>
        <v>0</v>
      </c>
      <c r="Q87" s="99"/>
      <c r="R87" s="197">
        <f>R88+R111</f>
        <v>0</v>
      </c>
      <c r="S87" s="99"/>
      <c r="T87" s="198">
        <f>T88+T111</f>
        <v>0</v>
      </c>
      <c r="U87" s="40"/>
      <c r="V87" s="40"/>
      <c r="W87" s="40"/>
      <c r="X87" s="40"/>
      <c r="Y87" s="40"/>
      <c r="Z87" s="40"/>
      <c r="AA87" s="40"/>
      <c r="AB87" s="40"/>
      <c r="AC87" s="40"/>
      <c r="AD87" s="40"/>
      <c r="AE87" s="40"/>
      <c r="AT87" s="18" t="s">
        <v>79</v>
      </c>
      <c r="AU87" s="18" t="s">
        <v>182</v>
      </c>
      <c r="BK87" s="199">
        <f>BK88+BK111</f>
        <v>0</v>
      </c>
    </row>
    <row r="88" s="12" customFormat="1" ht="25.92" customHeight="1">
      <c r="A88" s="12"/>
      <c r="B88" s="200"/>
      <c r="C88" s="201"/>
      <c r="D88" s="202" t="s">
        <v>79</v>
      </c>
      <c r="E88" s="203" t="s">
        <v>202</v>
      </c>
      <c r="F88" s="203" t="s">
        <v>203</v>
      </c>
      <c r="G88" s="201"/>
      <c r="H88" s="201"/>
      <c r="I88" s="204"/>
      <c r="J88" s="205">
        <f>BK88</f>
        <v>0</v>
      </c>
      <c r="K88" s="201"/>
      <c r="L88" s="206"/>
      <c r="M88" s="207"/>
      <c r="N88" s="208"/>
      <c r="O88" s="208"/>
      <c r="P88" s="209">
        <f>SUM(P89:P110)</f>
        <v>0</v>
      </c>
      <c r="Q88" s="208"/>
      <c r="R88" s="209">
        <f>SUM(R89:R110)</f>
        <v>0</v>
      </c>
      <c r="S88" s="208"/>
      <c r="T88" s="210">
        <f>SUM(T89:T110)</f>
        <v>0</v>
      </c>
      <c r="U88" s="12"/>
      <c r="V88" s="12"/>
      <c r="W88" s="12"/>
      <c r="X88" s="12"/>
      <c r="Y88" s="12"/>
      <c r="Z88" s="12"/>
      <c r="AA88" s="12"/>
      <c r="AB88" s="12"/>
      <c r="AC88" s="12"/>
      <c r="AD88" s="12"/>
      <c r="AE88" s="12"/>
      <c r="AR88" s="211" t="s">
        <v>87</v>
      </c>
      <c r="AT88" s="212" t="s">
        <v>79</v>
      </c>
      <c r="AU88" s="212" t="s">
        <v>80</v>
      </c>
      <c r="AY88" s="211" t="s">
        <v>201</v>
      </c>
      <c r="BK88" s="213">
        <f>SUM(BK89:BK110)</f>
        <v>0</v>
      </c>
    </row>
    <row r="89" s="2" customFormat="1" ht="16.5" customHeight="1">
      <c r="A89" s="40"/>
      <c r="B89" s="41"/>
      <c r="C89" s="216" t="s">
        <v>87</v>
      </c>
      <c r="D89" s="216" t="s">
        <v>204</v>
      </c>
      <c r="E89" s="217" t="s">
        <v>558</v>
      </c>
      <c r="F89" s="218" t="s">
        <v>559</v>
      </c>
      <c r="G89" s="219" t="s">
        <v>168</v>
      </c>
      <c r="H89" s="220">
        <v>4</v>
      </c>
      <c r="I89" s="221"/>
      <c r="J89" s="222">
        <f>ROUND(I89*H89,2)</f>
        <v>0</v>
      </c>
      <c r="K89" s="218" t="s">
        <v>207</v>
      </c>
      <c r="L89" s="46"/>
      <c r="M89" s="223" t="s">
        <v>39</v>
      </c>
      <c r="N89" s="224" t="s">
        <v>53</v>
      </c>
      <c r="O89" s="87"/>
      <c r="P89" s="225">
        <f>O89*H89</f>
        <v>0</v>
      </c>
      <c r="Q89" s="225">
        <v>0</v>
      </c>
      <c r="R89" s="225">
        <f>Q89*H89</f>
        <v>0</v>
      </c>
      <c r="S89" s="225">
        <v>0</v>
      </c>
      <c r="T89" s="226">
        <f>S89*H89</f>
        <v>0</v>
      </c>
      <c r="U89" s="40"/>
      <c r="V89" s="40"/>
      <c r="W89" s="40"/>
      <c r="X89" s="40"/>
      <c r="Y89" s="40"/>
      <c r="Z89" s="40"/>
      <c r="AA89" s="40"/>
      <c r="AB89" s="40"/>
      <c r="AC89" s="40"/>
      <c r="AD89" s="40"/>
      <c r="AE89" s="40"/>
      <c r="AR89" s="227" t="s">
        <v>208</v>
      </c>
      <c r="AT89" s="227" t="s">
        <v>204</v>
      </c>
      <c r="AU89" s="227" t="s">
        <v>87</v>
      </c>
      <c r="AY89" s="18" t="s">
        <v>201</v>
      </c>
      <c r="BE89" s="228">
        <f>IF(N89="základní",J89,0)</f>
        <v>0</v>
      </c>
      <c r="BF89" s="228">
        <f>IF(N89="snížená",J89,0)</f>
        <v>0</v>
      </c>
      <c r="BG89" s="228">
        <f>IF(N89="zákl. přenesená",J89,0)</f>
        <v>0</v>
      </c>
      <c r="BH89" s="228">
        <f>IF(N89="sníž. přenesená",J89,0)</f>
        <v>0</v>
      </c>
      <c r="BI89" s="228">
        <f>IF(N89="nulová",J89,0)</f>
        <v>0</v>
      </c>
      <c r="BJ89" s="18" t="s">
        <v>208</v>
      </c>
      <c r="BK89" s="228">
        <f>ROUND(I89*H89,2)</f>
        <v>0</v>
      </c>
      <c r="BL89" s="18" t="s">
        <v>208</v>
      </c>
      <c r="BM89" s="227" t="s">
        <v>609</v>
      </c>
    </row>
    <row r="90" s="2" customFormat="1">
      <c r="A90" s="40"/>
      <c r="B90" s="41"/>
      <c r="C90" s="42"/>
      <c r="D90" s="229" t="s">
        <v>210</v>
      </c>
      <c r="E90" s="42"/>
      <c r="F90" s="230" t="s">
        <v>561</v>
      </c>
      <c r="G90" s="42"/>
      <c r="H90" s="42"/>
      <c r="I90" s="231"/>
      <c r="J90" s="42"/>
      <c r="K90" s="42"/>
      <c r="L90" s="46"/>
      <c r="M90" s="232"/>
      <c r="N90" s="233"/>
      <c r="O90" s="87"/>
      <c r="P90" s="87"/>
      <c r="Q90" s="87"/>
      <c r="R90" s="87"/>
      <c r="S90" s="87"/>
      <c r="T90" s="88"/>
      <c r="U90" s="40"/>
      <c r="V90" s="40"/>
      <c r="W90" s="40"/>
      <c r="X90" s="40"/>
      <c r="Y90" s="40"/>
      <c r="Z90" s="40"/>
      <c r="AA90" s="40"/>
      <c r="AB90" s="40"/>
      <c r="AC90" s="40"/>
      <c r="AD90" s="40"/>
      <c r="AE90" s="40"/>
      <c r="AT90" s="18" t="s">
        <v>210</v>
      </c>
      <c r="AU90" s="18" t="s">
        <v>87</v>
      </c>
    </row>
    <row r="91" s="2" customFormat="1">
      <c r="A91" s="40"/>
      <c r="B91" s="41"/>
      <c r="C91" s="42"/>
      <c r="D91" s="229" t="s">
        <v>212</v>
      </c>
      <c r="E91" s="42"/>
      <c r="F91" s="234" t="s">
        <v>288</v>
      </c>
      <c r="G91" s="42"/>
      <c r="H91" s="42"/>
      <c r="I91" s="231"/>
      <c r="J91" s="42"/>
      <c r="K91" s="42"/>
      <c r="L91" s="46"/>
      <c r="M91" s="232"/>
      <c r="N91" s="233"/>
      <c r="O91" s="87"/>
      <c r="P91" s="87"/>
      <c r="Q91" s="87"/>
      <c r="R91" s="87"/>
      <c r="S91" s="87"/>
      <c r="T91" s="88"/>
      <c r="U91" s="40"/>
      <c r="V91" s="40"/>
      <c r="W91" s="40"/>
      <c r="X91" s="40"/>
      <c r="Y91" s="40"/>
      <c r="Z91" s="40"/>
      <c r="AA91" s="40"/>
      <c r="AB91" s="40"/>
      <c r="AC91" s="40"/>
      <c r="AD91" s="40"/>
      <c r="AE91" s="40"/>
      <c r="AT91" s="18" t="s">
        <v>212</v>
      </c>
      <c r="AU91" s="18" t="s">
        <v>87</v>
      </c>
    </row>
    <row r="92" s="13" customFormat="1">
      <c r="A92" s="13"/>
      <c r="B92" s="235"/>
      <c r="C92" s="236"/>
      <c r="D92" s="229" t="s">
        <v>214</v>
      </c>
      <c r="E92" s="237" t="s">
        <v>39</v>
      </c>
      <c r="F92" s="238" t="s">
        <v>563</v>
      </c>
      <c r="G92" s="236"/>
      <c r="H92" s="239">
        <v>4</v>
      </c>
      <c r="I92" s="240"/>
      <c r="J92" s="236"/>
      <c r="K92" s="236"/>
      <c r="L92" s="241"/>
      <c r="M92" s="242"/>
      <c r="N92" s="243"/>
      <c r="O92" s="243"/>
      <c r="P92" s="243"/>
      <c r="Q92" s="243"/>
      <c r="R92" s="243"/>
      <c r="S92" s="243"/>
      <c r="T92" s="244"/>
      <c r="U92" s="13"/>
      <c r="V92" s="13"/>
      <c r="W92" s="13"/>
      <c r="X92" s="13"/>
      <c r="Y92" s="13"/>
      <c r="Z92" s="13"/>
      <c r="AA92" s="13"/>
      <c r="AB92" s="13"/>
      <c r="AC92" s="13"/>
      <c r="AD92" s="13"/>
      <c r="AE92" s="13"/>
      <c r="AT92" s="245" t="s">
        <v>214</v>
      </c>
      <c r="AU92" s="245" t="s">
        <v>87</v>
      </c>
      <c r="AV92" s="13" t="s">
        <v>89</v>
      </c>
      <c r="AW92" s="13" t="s">
        <v>41</v>
      </c>
      <c r="AX92" s="13" t="s">
        <v>80</v>
      </c>
      <c r="AY92" s="245" t="s">
        <v>201</v>
      </c>
    </row>
    <row r="93" s="2" customFormat="1" ht="76.35" customHeight="1">
      <c r="A93" s="40"/>
      <c r="B93" s="41"/>
      <c r="C93" s="216" t="s">
        <v>89</v>
      </c>
      <c r="D93" s="216" t="s">
        <v>204</v>
      </c>
      <c r="E93" s="217" t="s">
        <v>310</v>
      </c>
      <c r="F93" s="218" t="s">
        <v>610</v>
      </c>
      <c r="G93" s="219" t="s">
        <v>312</v>
      </c>
      <c r="H93" s="220">
        <v>4</v>
      </c>
      <c r="I93" s="221"/>
      <c r="J93" s="222">
        <f>ROUND(I93*H93,2)</f>
        <v>0</v>
      </c>
      <c r="K93" s="218" t="s">
        <v>207</v>
      </c>
      <c r="L93" s="46"/>
      <c r="M93" s="223" t="s">
        <v>39</v>
      </c>
      <c r="N93" s="224" t="s">
        <v>53</v>
      </c>
      <c r="O93" s="87"/>
      <c r="P93" s="225">
        <f>O93*H93</f>
        <v>0</v>
      </c>
      <c r="Q93" s="225">
        <v>0</v>
      </c>
      <c r="R93" s="225">
        <f>Q93*H93</f>
        <v>0</v>
      </c>
      <c r="S93" s="225">
        <v>0</v>
      </c>
      <c r="T93" s="226">
        <f>S93*H93</f>
        <v>0</v>
      </c>
      <c r="U93" s="40"/>
      <c r="V93" s="40"/>
      <c r="W93" s="40"/>
      <c r="X93" s="40"/>
      <c r="Y93" s="40"/>
      <c r="Z93" s="40"/>
      <c r="AA93" s="40"/>
      <c r="AB93" s="40"/>
      <c r="AC93" s="40"/>
      <c r="AD93" s="40"/>
      <c r="AE93" s="40"/>
      <c r="AR93" s="227" t="s">
        <v>208</v>
      </c>
      <c r="AT93" s="227" t="s">
        <v>204</v>
      </c>
      <c r="AU93" s="227" t="s">
        <v>87</v>
      </c>
      <c r="AY93" s="18" t="s">
        <v>201</v>
      </c>
      <c r="BE93" s="228">
        <f>IF(N93="základní",J93,0)</f>
        <v>0</v>
      </c>
      <c r="BF93" s="228">
        <f>IF(N93="snížená",J93,0)</f>
        <v>0</v>
      </c>
      <c r="BG93" s="228">
        <f>IF(N93="zákl. přenesená",J93,0)</f>
        <v>0</v>
      </c>
      <c r="BH93" s="228">
        <f>IF(N93="sníž. přenesená",J93,0)</f>
        <v>0</v>
      </c>
      <c r="BI93" s="228">
        <f>IF(N93="nulová",J93,0)</f>
        <v>0</v>
      </c>
      <c r="BJ93" s="18" t="s">
        <v>208</v>
      </c>
      <c r="BK93" s="228">
        <f>ROUND(I93*H93,2)</f>
        <v>0</v>
      </c>
      <c r="BL93" s="18" t="s">
        <v>208</v>
      </c>
      <c r="BM93" s="227" t="s">
        <v>611</v>
      </c>
    </row>
    <row r="94" s="2" customFormat="1">
      <c r="A94" s="40"/>
      <c r="B94" s="41"/>
      <c r="C94" s="42"/>
      <c r="D94" s="229" t="s">
        <v>210</v>
      </c>
      <c r="E94" s="42"/>
      <c r="F94" s="230" t="s">
        <v>314</v>
      </c>
      <c r="G94" s="42"/>
      <c r="H94" s="42"/>
      <c r="I94" s="231"/>
      <c r="J94" s="42"/>
      <c r="K94" s="42"/>
      <c r="L94" s="46"/>
      <c r="M94" s="232"/>
      <c r="N94" s="233"/>
      <c r="O94" s="87"/>
      <c r="P94" s="87"/>
      <c r="Q94" s="87"/>
      <c r="R94" s="87"/>
      <c r="S94" s="87"/>
      <c r="T94" s="88"/>
      <c r="U94" s="40"/>
      <c r="V94" s="40"/>
      <c r="W94" s="40"/>
      <c r="X94" s="40"/>
      <c r="Y94" s="40"/>
      <c r="Z94" s="40"/>
      <c r="AA94" s="40"/>
      <c r="AB94" s="40"/>
      <c r="AC94" s="40"/>
      <c r="AD94" s="40"/>
      <c r="AE94" s="40"/>
      <c r="AT94" s="18" t="s">
        <v>210</v>
      </c>
      <c r="AU94" s="18" t="s">
        <v>87</v>
      </c>
    </row>
    <row r="95" s="2" customFormat="1">
      <c r="A95" s="40"/>
      <c r="B95" s="41"/>
      <c r="C95" s="42"/>
      <c r="D95" s="229" t="s">
        <v>212</v>
      </c>
      <c r="E95" s="42"/>
      <c r="F95" s="234" t="s">
        <v>315</v>
      </c>
      <c r="G95" s="42"/>
      <c r="H95" s="42"/>
      <c r="I95" s="231"/>
      <c r="J95" s="42"/>
      <c r="K95" s="42"/>
      <c r="L95" s="46"/>
      <c r="M95" s="232"/>
      <c r="N95" s="233"/>
      <c r="O95" s="87"/>
      <c r="P95" s="87"/>
      <c r="Q95" s="87"/>
      <c r="R95" s="87"/>
      <c r="S95" s="87"/>
      <c r="T95" s="88"/>
      <c r="U95" s="40"/>
      <c r="V95" s="40"/>
      <c r="W95" s="40"/>
      <c r="X95" s="40"/>
      <c r="Y95" s="40"/>
      <c r="Z95" s="40"/>
      <c r="AA95" s="40"/>
      <c r="AB95" s="40"/>
      <c r="AC95" s="40"/>
      <c r="AD95" s="40"/>
      <c r="AE95" s="40"/>
      <c r="AT95" s="18" t="s">
        <v>212</v>
      </c>
      <c r="AU95" s="18" t="s">
        <v>87</v>
      </c>
    </row>
    <row r="96" s="13" customFormat="1">
      <c r="A96" s="13"/>
      <c r="B96" s="235"/>
      <c r="C96" s="236"/>
      <c r="D96" s="229" t="s">
        <v>214</v>
      </c>
      <c r="E96" s="237" t="s">
        <v>39</v>
      </c>
      <c r="F96" s="238" t="s">
        <v>612</v>
      </c>
      <c r="G96" s="236"/>
      <c r="H96" s="239">
        <v>4</v>
      </c>
      <c r="I96" s="240"/>
      <c r="J96" s="236"/>
      <c r="K96" s="236"/>
      <c r="L96" s="241"/>
      <c r="M96" s="242"/>
      <c r="N96" s="243"/>
      <c r="O96" s="243"/>
      <c r="P96" s="243"/>
      <c r="Q96" s="243"/>
      <c r="R96" s="243"/>
      <c r="S96" s="243"/>
      <c r="T96" s="244"/>
      <c r="U96" s="13"/>
      <c r="V96" s="13"/>
      <c r="W96" s="13"/>
      <c r="X96" s="13"/>
      <c r="Y96" s="13"/>
      <c r="Z96" s="13"/>
      <c r="AA96" s="13"/>
      <c r="AB96" s="13"/>
      <c r="AC96" s="13"/>
      <c r="AD96" s="13"/>
      <c r="AE96" s="13"/>
      <c r="AT96" s="245" t="s">
        <v>214</v>
      </c>
      <c r="AU96" s="245" t="s">
        <v>87</v>
      </c>
      <c r="AV96" s="13" t="s">
        <v>89</v>
      </c>
      <c r="AW96" s="13" t="s">
        <v>41</v>
      </c>
      <c r="AX96" s="13" t="s">
        <v>80</v>
      </c>
      <c r="AY96" s="245" t="s">
        <v>201</v>
      </c>
    </row>
    <row r="97" s="2" customFormat="1" ht="24.15" customHeight="1">
      <c r="A97" s="40"/>
      <c r="B97" s="41"/>
      <c r="C97" s="216" t="s">
        <v>222</v>
      </c>
      <c r="D97" s="216" t="s">
        <v>204</v>
      </c>
      <c r="E97" s="217" t="s">
        <v>567</v>
      </c>
      <c r="F97" s="218" t="s">
        <v>613</v>
      </c>
      <c r="G97" s="219" t="s">
        <v>270</v>
      </c>
      <c r="H97" s="220">
        <v>56</v>
      </c>
      <c r="I97" s="221"/>
      <c r="J97" s="222">
        <f>ROUND(I97*H97,2)</f>
        <v>0</v>
      </c>
      <c r="K97" s="218" t="s">
        <v>207</v>
      </c>
      <c r="L97" s="46"/>
      <c r="M97" s="223" t="s">
        <v>39</v>
      </c>
      <c r="N97" s="224" t="s">
        <v>53</v>
      </c>
      <c r="O97" s="87"/>
      <c r="P97" s="225">
        <f>O97*H97</f>
        <v>0</v>
      </c>
      <c r="Q97" s="225">
        <v>0</v>
      </c>
      <c r="R97" s="225">
        <f>Q97*H97</f>
        <v>0</v>
      </c>
      <c r="S97" s="225">
        <v>0</v>
      </c>
      <c r="T97" s="226">
        <f>S97*H97</f>
        <v>0</v>
      </c>
      <c r="U97" s="40"/>
      <c r="V97" s="40"/>
      <c r="W97" s="40"/>
      <c r="X97" s="40"/>
      <c r="Y97" s="40"/>
      <c r="Z97" s="40"/>
      <c r="AA97" s="40"/>
      <c r="AB97" s="40"/>
      <c r="AC97" s="40"/>
      <c r="AD97" s="40"/>
      <c r="AE97" s="40"/>
      <c r="AR97" s="227" t="s">
        <v>208</v>
      </c>
      <c r="AT97" s="227" t="s">
        <v>204</v>
      </c>
      <c r="AU97" s="227" t="s">
        <v>87</v>
      </c>
      <c r="AY97" s="18" t="s">
        <v>201</v>
      </c>
      <c r="BE97" s="228">
        <f>IF(N97="základní",J97,0)</f>
        <v>0</v>
      </c>
      <c r="BF97" s="228">
        <f>IF(N97="snížená",J97,0)</f>
        <v>0</v>
      </c>
      <c r="BG97" s="228">
        <f>IF(N97="zákl. přenesená",J97,0)</f>
        <v>0</v>
      </c>
      <c r="BH97" s="228">
        <f>IF(N97="sníž. přenesená",J97,0)</f>
        <v>0</v>
      </c>
      <c r="BI97" s="228">
        <f>IF(N97="nulová",J97,0)</f>
        <v>0</v>
      </c>
      <c r="BJ97" s="18" t="s">
        <v>208</v>
      </c>
      <c r="BK97" s="228">
        <f>ROUND(I97*H97,2)</f>
        <v>0</v>
      </c>
      <c r="BL97" s="18" t="s">
        <v>208</v>
      </c>
      <c r="BM97" s="227" t="s">
        <v>614</v>
      </c>
    </row>
    <row r="98" s="2" customFormat="1">
      <c r="A98" s="40"/>
      <c r="B98" s="41"/>
      <c r="C98" s="42"/>
      <c r="D98" s="229" t="s">
        <v>210</v>
      </c>
      <c r="E98" s="42"/>
      <c r="F98" s="230" t="s">
        <v>568</v>
      </c>
      <c r="G98" s="42"/>
      <c r="H98" s="42"/>
      <c r="I98" s="231"/>
      <c r="J98" s="42"/>
      <c r="K98" s="42"/>
      <c r="L98" s="46"/>
      <c r="M98" s="232"/>
      <c r="N98" s="233"/>
      <c r="O98" s="87"/>
      <c r="P98" s="87"/>
      <c r="Q98" s="87"/>
      <c r="R98" s="87"/>
      <c r="S98" s="87"/>
      <c r="T98" s="88"/>
      <c r="U98" s="40"/>
      <c r="V98" s="40"/>
      <c r="W98" s="40"/>
      <c r="X98" s="40"/>
      <c r="Y98" s="40"/>
      <c r="Z98" s="40"/>
      <c r="AA98" s="40"/>
      <c r="AB98" s="40"/>
      <c r="AC98" s="40"/>
      <c r="AD98" s="40"/>
      <c r="AE98" s="40"/>
      <c r="AT98" s="18" t="s">
        <v>210</v>
      </c>
      <c r="AU98" s="18" t="s">
        <v>87</v>
      </c>
    </row>
    <row r="99" s="2" customFormat="1">
      <c r="A99" s="40"/>
      <c r="B99" s="41"/>
      <c r="C99" s="42"/>
      <c r="D99" s="229" t="s">
        <v>212</v>
      </c>
      <c r="E99" s="42"/>
      <c r="F99" s="234" t="s">
        <v>570</v>
      </c>
      <c r="G99" s="42"/>
      <c r="H99" s="42"/>
      <c r="I99" s="231"/>
      <c r="J99" s="42"/>
      <c r="K99" s="42"/>
      <c r="L99" s="46"/>
      <c r="M99" s="232"/>
      <c r="N99" s="233"/>
      <c r="O99" s="87"/>
      <c r="P99" s="87"/>
      <c r="Q99" s="87"/>
      <c r="R99" s="87"/>
      <c r="S99" s="87"/>
      <c r="T99" s="88"/>
      <c r="U99" s="40"/>
      <c r="V99" s="40"/>
      <c r="W99" s="40"/>
      <c r="X99" s="40"/>
      <c r="Y99" s="40"/>
      <c r="Z99" s="40"/>
      <c r="AA99" s="40"/>
      <c r="AB99" s="40"/>
      <c r="AC99" s="40"/>
      <c r="AD99" s="40"/>
      <c r="AE99" s="40"/>
      <c r="AT99" s="18" t="s">
        <v>212</v>
      </c>
      <c r="AU99" s="18" t="s">
        <v>87</v>
      </c>
    </row>
    <row r="100" s="13" customFormat="1">
      <c r="A100" s="13"/>
      <c r="B100" s="235"/>
      <c r="C100" s="236"/>
      <c r="D100" s="229" t="s">
        <v>214</v>
      </c>
      <c r="E100" s="237" t="s">
        <v>39</v>
      </c>
      <c r="F100" s="238" t="s">
        <v>615</v>
      </c>
      <c r="G100" s="236"/>
      <c r="H100" s="239">
        <v>56</v>
      </c>
      <c r="I100" s="240"/>
      <c r="J100" s="236"/>
      <c r="K100" s="236"/>
      <c r="L100" s="241"/>
      <c r="M100" s="242"/>
      <c r="N100" s="243"/>
      <c r="O100" s="243"/>
      <c r="P100" s="243"/>
      <c r="Q100" s="243"/>
      <c r="R100" s="243"/>
      <c r="S100" s="243"/>
      <c r="T100" s="244"/>
      <c r="U100" s="13"/>
      <c r="V100" s="13"/>
      <c r="W100" s="13"/>
      <c r="X100" s="13"/>
      <c r="Y100" s="13"/>
      <c r="Z100" s="13"/>
      <c r="AA100" s="13"/>
      <c r="AB100" s="13"/>
      <c r="AC100" s="13"/>
      <c r="AD100" s="13"/>
      <c r="AE100" s="13"/>
      <c r="AT100" s="245" t="s">
        <v>214</v>
      </c>
      <c r="AU100" s="245" t="s">
        <v>87</v>
      </c>
      <c r="AV100" s="13" t="s">
        <v>89</v>
      </c>
      <c r="AW100" s="13" t="s">
        <v>41</v>
      </c>
      <c r="AX100" s="13" t="s">
        <v>80</v>
      </c>
      <c r="AY100" s="245" t="s">
        <v>201</v>
      </c>
    </row>
    <row r="101" s="2" customFormat="1" ht="24.15" customHeight="1">
      <c r="A101" s="40"/>
      <c r="B101" s="41"/>
      <c r="C101" s="216" t="s">
        <v>208</v>
      </c>
      <c r="D101" s="216" t="s">
        <v>204</v>
      </c>
      <c r="E101" s="217" t="s">
        <v>572</v>
      </c>
      <c r="F101" s="218" t="s">
        <v>616</v>
      </c>
      <c r="G101" s="219" t="s">
        <v>270</v>
      </c>
      <c r="H101" s="220">
        <v>56</v>
      </c>
      <c r="I101" s="221"/>
      <c r="J101" s="222">
        <f>ROUND(I101*H101,2)</f>
        <v>0</v>
      </c>
      <c r="K101" s="218" t="s">
        <v>207</v>
      </c>
      <c r="L101" s="46"/>
      <c r="M101" s="223" t="s">
        <v>39</v>
      </c>
      <c r="N101" s="224" t="s">
        <v>53</v>
      </c>
      <c r="O101" s="87"/>
      <c r="P101" s="225">
        <f>O101*H101</f>
        <v>0</v>
      </c>
      <c r="Q101" s="225">
        <v>0</v>
      </c>
      <c r="R101" s="225">
        <f>Q101*H101</f>
        <v>0</v>
      </c>
      <c r="S101" s="225">
        <v>0</v>
      </c>
      <c r="T101" s="226">
        <f>S101*H101</f>
        <v>0</v>
      </c>
      <c r="U101" s="40"/>
      <c r="V101" s="40"/>
      <c r="W101" s="40"/>
      <c r="X101" s="40"/>
      <c r="Y101" s="40"/>
      <c r="Z101" s="40"/>
      <c r="AA101" s="40"/>
      <c r="AB101" s="40"/>
      <c r="AC101" s="40"/>
      <c r="AD101" s="40"/>
      <c r="AE101" s="40"/>
      <c r="AR101" s="227" t="s">
        <v>208</v>
      </c>
      <c r="AT101" s="227" t="s">
        <v>204</v>
      </c>
      <c r="AU101" s="227" t="s">
        <v>87</v>
      </c>
      <c r="AY101" s="18" t="s">
        <v>201</v>
      </c>
      <c r="BE101" s="228">
        <f>IF(N101="základní",J101,0)</f>
        <v>0</v>
      </c>
      <c r="BF101" s="228">
        <f>IF(N101="snížená",J101,0)</f>
        <v>0</v>
      </c>
      <c r="BG101" s="228">
        <f>IF(N101="zákl. přenesená",J101,0)</f>
        <v>0</v>
      </c>
      <c r="BH101" s="228">
        <f>IF(N101="sníž. přenesená",J101,0)</f>
        <v>0</v>
      </c>
      <c r="BI101" s="228">
        <f>IF(N101="nulová",J101,0)</f>
        <v>0</v>
      </c>
      <c r="BJ101" s="18" t="s">
        <v>208</v>
      </c>
      <c r="BK101" s="228">
        <f>ROUND(I101*H101,2)</f>
        <v>0</v>
      </c>
      <c r="BL101" s="18" t="s">
        <v>208</v>
      </c>
      <c r="BM101" s="227" t="s">
        <v>617</v>
      </c>
    </row>
    <row r="102" s="2" customFormat="1">
      <c r="A102" s="40"/>
      <c r="B102" s="41"/>
      <c r="C102" s="42"/>
      <c r="D102" s="229" t="s">
        <v>210</v>
      </c>
      <c r="E102" s="42"/>
      <c r="F102" s="230" t="s">
        <v>573</v>
      </c>
      <c r="G102" s="42"/>
      <c r="H102" s="42"/>
      <c r="I102" s="231"/>
      <c r="J102" s="42"/>
      <c r="K102" s="42"/>
      <c r="L102" s="46"/>
      <c r="M102" s="232"/>
      <c r="N102" s="233"/>
      <c r="O102" s="87"/>
      <c r="P102" s="87"/>
      <c r="Q102" s="87"/>
      <c r="R102" s="87"/>
      <c r="S102" s="87"/>
      <c r="T102" s="88"/>
      <c r="U102" s="40"/>
      <c r="V102" s="40"/>
      <c r="W102" s="40"/>
      <c r="X102" s="40"/>
      <c r="Y102" s="40"/>
      <c r="Z102" s="40"/>
      <c r="AA102" s="40"/>
      <c r="AB102" s="40"/>
      <c r="AC102" s="40"/>
      <c r="AD102" s="40"/>
      <c r="AE102" s="40"/>
      <c r="AT102" s="18" t="s">
        <v>210</v>
      </c>
      <c r="AU102" s="18" t="s">
        <v>87</v>
      </c>
    </row>
    <row r="103" s="2" customFormat="1">
      <c r="A103" s="40"/>
      <c r="B103" s="41"/>
      <c r="C103" s="42"/>
      <c r="D103" s="229" t="s">
        <v>212</v>
      </c>
      <c r="E103" s="42"/>
      <c r="F103" s="234" t="s">
        <v>570</v>
      </c>
      <c r="G103" s="42"/>
      <c r="H103" s="42"/>
      <c r="I103" s="231"/>
      <c r="J103" s="42"/>
      <c r="K103" s="42"/>
      <c r="L103" s="46"/>
      <c r="M103" s="232"/>
      <c r="N103" s="233"/>
      <c r="O103" s="87"/>
      <c r="P103" s="87"/>
      <c r="Q103" s="87"/>
      <c r="R103" s="87"/>
      <c r="S103" s="87"/>
      <c r="T103" s="88"/>
      <c r="U103" s="40"/>
      <c r="V103" s="40"/>
      <c r="W103" s="40"/>
      <c r="X103" s="40"/>
      <c r="Y103" s="40"/>
      <c r="Z103" s="40"/>
      <c r="AA103" s="40"/>
      <c r="AB103" s="40"/>
      <c r="AC103" s="40"/>
      <c r="AD103" s="40"/>
      <c r="AE103" s="40"/>
      <c r="AT103" s="18" t="s">
        <v>212</v>
      </c>
      <c r="AU103" s="18" t="s">
        <v>87</v>
      </c>
    </row>
    <row r="104" s="2" customFormat="1" ht="16.5" customHeight="1">
      <c r="A104" s="40"/>
      <c r="B104" s="41"/>
      <c r="C104" s="216" t="s">
        <v>202</v>
      </c>
      <c r="D104" s="216" t="s">
        <v>204</v>
      </c>
      <c r="E104" s="217" t="s">
        <v>581</v>
      </c>
      <c r="F104" s="218" t="s">
        <v>582</v>
      </c>
      <c r="G104" s="219" t="s">
        <v>270</v>
      </c>
      <c r="H104" s="220">
        <v>22</v>
      </c>
      <c r="I104" s="221"/>
      <c r="J104" s="222">
        <f>ROUND(I104*H104,2)</f>
        <v>0</v>
      </c>
      <c r="K104" s="218" t="s">
        <v>207</v>
      </c>
      <c r="L104" s="46"/>
      <c r="M104" s="223" t="s">
        <v>39</v>
      </c>
      <c r="N104" s="224" t="s">
        <v>53</v>
      </c>
      <c r="O104" s="87"/>
      <c r="P104" s="225">
        <f>O104*H104</f>
        <v>0</v>
      </c>
      <c r="Q104" s="225">
        <v>0</v>
      </c>
      <c r="R104" s="225">
        <f>Q104*H104</f>
        <v>0</v>
      </c>
      <c r="S104" s="225">
        <v>0</v>
      </c>
      <c r="T104" s="226">
        <f>S104*H104</f>
        <v>0</v>
      </c>
      <c r="U104" s="40"/>
      <c r="V104" s="40"/>
      <c r="W104" s="40"/>
      <c r="X104" s="40"/>
      <c r="Y104" s="40"/>
      <c r="Z104" s="40"/>
      <c r="AA104" s="40"/>
      <c r="AB104" s="40"/>
      <c r="AC104" s="40"/>
      <c r="AD104" s="40"/>
      <c r="AE104" s="40"/>
      <c r="AR104" s="227" t="s">
        <v>208</v>
      </c>
      <c r="AT104" s="227" t="s">
        <v>204</v>
      </c>
      <c r="AU104" s="227" t="s">
        <v>87</v>
      </c>
      <c r="AY104" s="18" t="s">
        <v>201</v>
      </c>
      <c r="BE104" s="228">
        <f>IF(N104="základní",J104,0)</f>
        <v>0</v>
      </c>
      <c r="BF104" s="228">
        <f>IF(N104="snížená",J104,0)</f>
        <v>0</v>
      </c>
      <c r="BG104" s="228">
        <f>IF(N104="zákl. přenesená",J104,0)</f>
        <v>0</v>
      </c>
      <c r="BH104" s="228">
        <f>IF(N104="sníž. přenesená",J104,0)</f>
        <v>0</v>
      </c>
      <c r="BI104" s="228">
        <f>IF(N104="nulová",J104,0)</f>
        <v>0</v>
      </c>
      <c r="BJ104" s="18" t="s">
        <v>208</v>
      </c>
      <c r="BK104" s="228">
        <f>ROUND(I104*H104,2)</f>
        <v>0</v>
      </c>
      <c r="BL104" s="18" t="s">
        <v>208</v>
      </c>
      <c r="BM104" s="227" t="s">
        <v>618</v>
      </c>
    </row>
    <row r="105" s="2" customFormat="1">
      <c r="A105" s="40"/>
      <c r="B105" s="41"/>
      <c r="C105" s="42"/>
      <c r="D105" s="229" t="s">
        <v>210</v>
      </c>
      <c r="E105" s="42"/>
      <c r="F105" s="230" t="s">
        <v>584</v>
      </c>
      <c r="G105" s="42"/>
      <c r="H105" s="42"/>
      <c r="I105" s="231"/>
      <c r="J105" s="42"/>
      <c r="K105" s="42"/>
      <c r="L105" s="46"/>
      <c r="M105" s="232"/>
      <c r="N105" s="233"/>
      <c r="O105" s="87"/>
      <c r="P105" s="87"/>
      <c r="Q105" s="87"/>
      <c r="R105" s="87"/>
      <c r="S105" s="87"/>
      <c r="T105" s="88"/>
      <c r="U105" s="40"/>
      <c r="V105" s="40"/>
      <c r="W105" s="40"/>
      <c r="X105" s="40"/>
      <c r="Y105" s="40"/>
      <c r="Z105" s="40"/>
      <c r="AA105" s="40"/>
      <c r="AB105" s="40"/>
      <c r="AC105" s="40"/>
      <c r="AD105" s="40"/>
      <c r="AE105" s="40"/>
      <c r="AT105" s="18" t="s">
        <v>210</v>
      </c>
      <c r="AU105" s="18" t="s">
        <v>87</v>
      </c>
    </row>
    <row r="106" s="2" customFormat="1">
      <c r="A106" s="40"/>
      <c r="B106" s="41"/>
      <c r="C106" s="42"/>
      <c r="D106" s="229" t="s">
        <v>212</v>
      </c>
      <c r="E106" s="42"/>
      <c r="F106" s="234" t="s">
        <v>579</v>
      </c>
      <c r="G106" s="42"/>
      <c r="H106" s="42"/>
      <c r="I106" s="231"/>
      <c r="J106" s="42"/>
      <c r="K106" s="42"/>
      <c r="L106" s="46"/>
      <c r="M106" s="232"/>
      <c r="N106" s="233"/>
      <c r="O106" s="87"/>
      <c r="P106" s="87"/>
      <c r="Q106" s="87"/>
      <c r="R106" s="87"/>
      <c r="S106" s="87"/>
      <c r="T106" s="88"/>
      <c r="U106" s="40"/>
      <c r="V106" s="40"/>
      <c r="W106" s="40"/>
      <c r="X106" s="40"/>
      <c r="Y106" s="40"/>
      <c r="Z106" s="40"/>
      <c r="AA106" s="40"/>
      <c r="AB106" s="40"/>
      <c r="AC106" s="40"/>
      <c r="AD106" s="40"/>
      <c r="AE106" s="40"/>
      <c r="AT106" s="18" t="s">
        <v>212</v>
      </c>
      <c r="AU106" s="18" t="s">
        <v>87</v>
      </c>
    </row>
    <row r="107" s="13" customFormat="1">
      <c r="A107" s="13"/>
      <c r="B107" s="235"/>
      <c r="C107" s="236"/>
      <c r="D107" s="229" t="s">
        <v>214</v>
      </c>
      <c r="E107" s="237" t="s">
        <v>39</v>
      </c>
      <c r="F107" s="238" t="s">
        <v>619</v>
      </c>
      <c r="G107" s="236"/>
      <c r="H107" s="239">
        <v>22</v>
      </c>
      <c r="I107" s="240"/>
      <c r="J107" s="236"/>
      <c r="K107" s="236"/>
      <c r="L107" s="241"/>
      <c r="M107" s="242"/>
      <c r="N107" s="243"/>
      <c r="O107" s="243"/>
      <c r="P107" s="243"/>
      <c r="Q107" s="243"/>
      <c r="R107" s="243"/>
      <c r="S107" s="243"/>
      <c r="T107" s="244"/>
      <c r="U107" s="13"/>
      <c r="V107" s="13"/>
      <c r="W107" s="13"/>
      <c r="X107" s="13"/>
      <c r="Y107" s="13"/>
      <c r="Z107" s="13"/>
      <c r="AA107" s="13"/>
      <c r="AB107" s="13"/>
      <c r="AC107" s="13"/>
      <c r="AD107" s="13"/>
      <c r="AE107" s="13"/>
      <c r="AT107" s="245" t="s">
        <v>214</v>
      </c>
      <c r="AU107" s="245" t="s">
        <v>87</v>
      </c>
      <c r="AV107" s="13" t="s">
        <v>89</v>
      </c>
      <c r="AW107" s="13" t="s">
        <v>41</v>
      </c>
      <c r="AX107" s="13" t="s">
        <v>80</v>
      </c>
      <c r="AY107" s="245" t="s">
        <v>201</v>
      </c>
    </row>
    <row r="108" s="2" customFormat="1" ht="16.5" customHeight="1">
      <c r="A108" s="40"/>
      <c r="B108" s="41"/>
      <c r="C108" s="278" t="s">
        <v>241</v>
      </c>
      <c r="D108" s="278" t="s">
        <v>432</v>
      </c>
      <c r="E108" s="279" t="s">
        <v>460</v>
      </c>
      <c r="F108" s="280" t="s">
        <v>461</v>
      </c>
      <c r="G108" s="281" t="s">
        <v>270</v>
      </c>
      <c r="H108" s="282">
        <v>22</v>
      </c>
      <c r="I108" s="283"/>
      <c r="J108" s="284">
        <f>ROUND(I108*H108,2)</f>
        <v>0</v>
      </c>
      <c r="K108" s="280" t="s">
        <v>207</v>
      </c>
      <c r="L108" s="285"/>
      <c r="M108" s="286" t="s">
        <v>39</v>
      </c>
      <c r="N108" s="287" t="s">
        <v>53</v>
      </c>
      <c r="O108" s="87"/>
      <c r="P108" s="225">
        <f>O108*H108</f>
        <v>0</v>
      </c>
      <c r="Q108" s="225">
        <v>0</v>
      </c>
      <c r="R108" s="225">
        <f>Q108*H108</f>
        <v>0</v>
      </c>
      <c r="S108" s="225">
        <v>0</v>
      </c>
      <c r="T108" s="226">
        <f>S108*H108</f>
        <v>0</v>
      </c>
      <c r="U108" s="40"/>
      <c r="V108" s="40"/>
      <c r="W108" s="40"/>
      <c r="X108" s="40"/>
      <c r="Y108" s="40"/>
      <c r="Z108" s="40"/>
      <c r="AA108" s="40"/>
      <c r="AB108" s="40"/>
      <c r="AC108" s="40"/>
      <c r="AD108" s="40"/>
      <c r="AE108" s="40"/>
      <c r="AR108" s="227" t="s">
        <v>255</v>
      </c>
      <c r="AT108" s="227" t="s">
        <v>432</v>
      </c>
      <c r="AU108" s="227" t="s">
        <v>87</v>
      </c>
      <c r="AY108" s="18" t="s">
        <v>201</v>
      </c>
      <c r="BE108" s="228">
        <f>IF(N108="základní",J108,0)</f>
        <v>0</v>
      </c>
      <c r="BF108" s="228">
        <f>IF(N108="snížená",J108,0)</f>
        <v>0</v>
      </c>
      <c r="BG108" s="228">
        <f>IF(N108="zákl. přenesená",J108,0)</f>
        <v>0</v>
      </c>
      <c r="BH108" s="228">
        <f>IF(N108="sníž. přenesená",J108,0)</f>
        <v>0</v>
      </c>
      <c r="BI108" s="228">
        <f>IF(N108="nulová",J108,0)</f>
        <v>0</v>
      </c>
      <c r="BJ108" s="18" t="s">
        <v>208</v>
      </c>
      <c r="BK108" s="228">
        <f>ROUND(I108*H108,2)</f>
        <v>0</v>
      </c>
      <c r="BL108" s="18" t="s">
        <v>208</v>
      </c>
      <c r="BM108" s="227" t="s">
        <v>620</v>
      </c>
    </row>
    <row r="109" s="2" customFormat="1">
      <c r="A109" s="40"/>
      <c r="B109" s="41"/>
      <c r="C109" s="42"/>
      <c r="D109" s="229" t="s">
        <v>210</v>
      </c>
      <c r="E109" s="42"/>
      <c r="F109" s="230" t="s">
        <v>621</v>
      </c>
      <c r="G109" s="42"/>
      <c r="H109" s="42"/>
      <c r="I109" s="231"/>
      <c r="J109" s="42"/>
      <c r="K109" s="42"/>
      <c r="L109" s="46"/>
      <c r="M109" s="232"/>
      <c r="N109" s="233"/>
      <c r="O109" s="87"/>
      <c r="P109" s="87"/>
      <c r="Q109" s="87"/>
      <c r="R109" s="87"/>
      <c r="S109" s="87"/>
      <c r="T109" s="88"/>
      <c r="U109" s="40"/>
      <c r="V109" s="40"/>
      <c r="W109" s="40"/>
      <c r="X109" s="40"/>
      <c r="Y109" s="40"/>
      <c r="Z109" s="40"/>
      <c r="AA109" s="40"/>
      <c r="AB109" s="40"/>
      <c r="AC109" s="40"/>
      <c r="AD109" s="40"/>
      <c r="AE109" s="40"/>
      <c r="AT109" s="18" t="s">
        <v>210</v>
      </c>
      <c r="AU109" s="18" t="s">
        <v>87</v>
      </c>
    </row>
    <row r="110" s="2" customFormat="1">
      <c r="A110" s="40"/>
      <c r="B110" s="41"/>
      <c r="C110" s="42"/>
      <c r="D110" s="229" t="s">
        <v>337</v>
      </c>
      <c r="E110" s="42"/>
      <c r="F110" s="234" t="s">
        <v>457</v>
      </c>
      <c r="G110" s="42"/>
      <c r="H110" s="42"/>
      <c r="I110" s="231"/>
      <c r="J110" s="42"/>
      <c r="K110" s="42"/>
      <c r="L110" s="46"/>
      <c r="M110" s="232"/>
      <c r="N110" s="233"/>
      <c r="O110" s="87"/>
      <c r="P110" s="87"/>
      <c r="Q110" s="87"/>
      <c r="R110" s="87"/>
      <c r="S110" s="87"/>
      <c r="T110" s="88"/>
      <c r="U110" s="40"/>
      <c r="V110" s="40"/>
      <c r="W110" s="40"/>
      <c r="X110" s="40"/>
      <c r="Y110" s="40"/>
      <c r="Z110" s="40"/>
      <c r="AA110" s="40"/>
      <c r="AB110" s="40"/>
      <c r="AC110" s="40"/>
      <c r="AD110" s="40"/>
      <c r="AE110" s="40"/>
      <c r="AT110" s="18" t="s">
        <v>337</v>
      </c>
      <c r="AU110" s="18" t="s">
        <v>87</v>
      </c>
    </row>
    <row r="111" s="12" customFormat="1" ht="25.92" customHeight="1">
      <c r="A111" s="12"/>
      <c r="B111" s="200"/>
      <c r="C111" s="201"/>
      <c r="D111" s="202" t="s">
        <v>79</v>
      </c>
      <c r="E111" s="203" t="s">
        <v>351</v>
      </c>
      <c r="F111" s="203" t="s">
        <v>352</v>
      </c>
      <c r="G111" s="201"/>
      <c r="H111" s="201"/>
      <c r="I111" s="204"/>
      <c r="J111" s="205">
        <f>BK111</f>
        <v>0</v>
      </c>
      <c r="K111" s="201"/>
      <c r="L111" s="206"/>
      <c r="M111" s="207"/>
      <c r="N111" s="208"/>
      <c r="O111" s="208"/>
      <c r="P111" s="209">
        <f>SUM(P112:P123)</f>
        <v>0</v>
      </c>
      <c r="Q111" s="208"/>
      <c r="R111" s="209">
        <f>SUM(R112:R123)</f>
        <v>0</v>
      </c>
      <c r="S111" s="208"/>
      <c r="T111" s="210">
        <f>SUM(T112:T123)</f>
        <v>0</v>
      </c>
      <c r="U111" s="12"/>
      <c r="V111" s="12"/>
      <c r="W111" s="12"/>
      <c r="X111" s="12"/>
      <c r="Y111" s="12"/>
      <c r="Z111" s="12"/>
      <c r="AA111" s="12"/>
      <c r="AB111" s="12"/>
      <c r="AC111" s="12"/>
      <c r="AD111" s="12"/>
      <c r="AE111" s="12"/>
      <c r="AR111" s="211" t="s">
        <v>208</v>
      </c>
      <c r="AT111" s="212" t="s">
        <v>79</v>
      </c>
      <c r="AU111" s="212" t="s">
        <v>80</v>
      </c>
      <c r="AY111" s="211" t="s">
        <v>201</v>
      </c>
      <c r="BK111" s="213">
        <f>SUM(BK112:BK123)</f>
        <v>0</v>
      </c>
    </row>
    <row r="112" s="2" customFormat="1" ht="21.75" customHeight="1">
      <c r="A112" s="40"/>
      <c r="B112" s="41"/>
      <c r="C112" s="216" t="s">
        <v>249</v>
      </c>
      <c r="D112" s="216" t="s">
        <v>204</v>
      </c>
      <c r="E112" s="217" t="s">
        <v>600</v>
      </c>
      <c r="F112" s="218" t="s">
        <v>601</v>
      </c>
      <c r="G112" s="219" t="s">
        <v>168</v>
      </c>
      <c r="H112" s="220">
        <v>4</v>
      </c>
      <c r="I112" s="221"/>
      <c r="J112" s="222">
        <f>ROUND(I112*H112,2)</f>
        <v>0</v>
      </c>
      <c r="K112" s="218" t="s">
        <v>207</v>
      </c>
      <c r="L112" s="46"/>
      <c r="M112" s="223" t="s">
        <v>39</v>
      </c>
      <c r="N112" s="224" t="s">
        <v>53</v>
      </c>
      <c r="O112" s="87"/>
      <c r="P112" s="225">
        <f>O112*H112</f>
        <v>0</v>
      </c>
      <c r="Q112" s="225">
        <v>0</v>
      </c>
      <c r="R112" s="225">
        <f>Q112*H112</f>
        <v>0</v>
      </c>
      <c r="S112" s="225">
        <v>0</v>
      </c>
      <c r="T112" s="226">
        <f>S112*H112</f>
        <v>0</v>
      </c>
      <c r="U112" s="40"/>
      <c r="V112" s="40"/>
      <c r="W112" s="40"/>
      <c r="X112" s="40"/>
      <c r="Y112" s="40"/>
      <c r="Z112" s="40"/>
      <c r="AA112" s="40"/>
      <c r="AB112" s="40"/>
      <c r="AC112" s="40"/>
      <c r="AD112" s="40"/>
      <c r="AE112" s="40"/>
      <c r="AR112" s="227" t="s">
        <v>356</v>
      </c>
      <c r="AT112" s="227" t="s">
        <v>204</v>
      </c>
      <c r="AU112" s="227" t="s">
        <v>87</v>
      </c>
      <c r="AY112" s="18" t="s">
        <v>201</v>
      </c>
      <c r="BE112" s="228">
        <f>IF(N112="základní",J112,0)</f>
        <v>0</v>
      </c>
      <c r="BF112" s="228">
        <f>IF(N112="snížená",J112,0)</f>
        <v>0</v>
      </c>
      <c r="BG112" s="228">
        <f>IF(N112="zákl. přenesená",J112,0)</f>
        <v>0</v>
      </c>
      <c r="BH112" s="228">
        <f>IF(N112="sníž. přenesená",J112,0)</f>
        <v>0</v>
      </c>
      <c r="BI112" s="228">
        <f>IF(N112="nulová",J112,0)</f>
        <v>0</v>
      </c>
      <c r="BJ112" s="18" t="s">
        <v>208</v>
      </c>
      <c r="BK112" s="228">
        <f>ROUND(I112*H112,2)</f>
        <v>0</v>
      </c>
      <c r="BL112" s="18" t="s">
        <v>356</v>
      </c>
      <c r="BM112" s="227" t="s">
        <v>622</v>
      </c>
    </row>
    <row r="113" s="2" customFormat="1">
      <c r="A113" s="40"/>
      <c r="B113" s="41"/>
      <c r="C113" s="42"/>
      <c r="D113" s="229" t="s">
        <v>210</v>
      </c>
      <c r="E113" s="42"/>
      <c r="F113" s="230" t="s">
        <v>601</v>
      </c>
      <c r="G113" s="42"/>
      <c r="H113" s="42"/>
      <c r="I113" s="231"/>
      <c r="J113" s="42"/>
      <c r="K113" s="42"/>
      <c r="L113" s="46"/>
      <c r="M113" s="232"/>
      <c r="N113" s="233"/>
      <c r="O113" s="87"/>
      <c r="P113" s="87"/>
      <c r="Q113" s="87"/>
      <c r="R113" s="87"/>
      <c r="S113" s="87"/>
      <c r="T113" s="88"/>
      <c r="U113" s="40"/>
      <c r="V113" s="40"/>
      <c r="W113" s="40"/>
      <c r="X113" s="40"/>
      <c r="Y113" s="40"/>
      <c r="Z113" s="40"/>
      <c r="AA113" s="40"/>
      <c r="AB113" s="40"/>
      <c r="AC113" s="40"/>
      <c r="AD113" s="40"/>
      <c r="AE113" s="40"/>
      <c r="AT113" s="18" t="s">
        <v>210</v>
      </c>
      <c r="AU113" s="18" t="s">
        <v>87</v>
      </c>
    </row>
    <row r="114" s="2" customFormat="1" ht="66.75" customHeight="1">
      <c r="A114" s="40"/>
      <c r="B114" s="41"/>
      <c r="C114" s="216" t="s">
        <v>255</v>
      </c>
      <c r="D114" s="216" t="s">
        <v>204</v>
      </c>
      <c r="E114" s="217" t="s">
        <v>391</v>
      </c>
      <c r="F114" s="218" t="s">
        <v>392</v>
      </c>
      <c r="G114" s="219" t="s">
        <v>159</v>
      </c>
      <c r="H114" s="220">
        <v>1.0780000000000001</v>
      </c>
      <c r="I114" s="221"/>
      <c r="J114" s="222">
        <f>ROUND(I114*H114,2)</f>
        <v>0</v>
      </c>
      <c r="K114" s="218" t="s">
        <v>207</v>
      </c>
      <c r="L114" s="46"/>
      <c r="M114" s="223" t="s">
        <v>39</v>
      </c>
      <c r="N114" s="224" t="s">
        <v>53</v>
      </c>
      <c r="O114" s="87"/>
      <c r="P114" s="225">
        <f>O114*H114</f>
        <v>0</v>
      </c>
      <c r="Q114" s="225">
        <v>0</v>
      </c>
      <c r="R114" s="225">
        <f>Q114*H114</f>
        <v>0</v>
      </c>
      <c r="S114" s="225">
        <v>0</v>
      </c>
      <c r="T114" s="226">
        <f>S114*H114</f>
        <v>0</v>
      </c>
      <c r="U114" s="40"/>
      <c r="V114" s="40"/>
      <c r="W114" s="40"/>
      <c r="X114" s="40"/>
      <c r="Y114" s="40"/>
      <c r="Z114" s="40"/>
      <c r="AA114" s="40"/>
      <c r="AB114" s="40"/>
      <c r="AC114" s="40"/>
      <c r="AD114" s="40"/>
      <c r="AE114" s="40"/>
      <c r="AR114" s="227" t="s">
        <v>356</v>
      </c>
      <c r="AT114" s="227" t="s">
        <v>204</v>
      </c>
      <c r="AU114" s="227" t="s">
        <v>87</v>
      </c>
      <c r="AY114" s="18" t="s">
        <v>201</v>
      </c>
      <c r="BE114" s="228">
        <f>IF(N114="základní",J114,0)</f>
        <v>0</v>
      </c>
      <c r="BF114" s="228">
        <f>IF(N114="snížená",J114,0)</f>
        <v>0</v>
      </c>
      <c r="BG114" s="228">
        <f>IF(N114="zákl. přenesená",J114,0)</f>
        <v>0</v>
      </c>
      <c r="BH114" s="228">
        <f>IF(N114="sníž. přenesená",J114,0)</f>
        <v>0</v>
      </c>
      <c r="BI114" s="228">
        <f>IF(N114="nulová",J114,0)</f>
        <v>0</v>
      </c>
      <c r="BJ114" s="18" t="s">
        <v>208</v>
      </c>
      <c r="BK114" s="228">
        <f>ROUND(I114*H114,2)</f>
        <v>0</v>
      </c>
      <c r="BL114" s="18" t="s">
        <v>356</v>
      </c>
      <c r="BM114" s="227" t="s">
        <v>623</v>
      </c>
    </row>
    <row r="115" s="2" customFormat="1">
      <c r="A115" s="40"/>
      <c r="B115" s="41"/>
      <c r="C115" s="42"/>
      <c r="D115" s="229" t="s">
        <v>210</v>
      </c>
      <c r="E115" s="42"/>
      <c r="F115" s="230" t="s">
        <v>394</v>
      </c>
      <c r="G115" s="42"/>
      <c r="H115" s="42"/>
      <c r="I115" s="231"/>
      <c r="J115" s="42"/>
      <c r="K115" s="42"/>
      <c r="L115" s="46"/>
      <c r="M115" s="232"/>
      <c r="N115" s="233"/>
      <c r="O115" s="87"/>
      <c r="P115" s="87"/>
      <c r="Q115" s="87"/>
      <c r="R115" s="87"/>
      <c r="S115" s="87"/>
      <c r="T115" s="88"/>
      <c r="U115" s="40"/>
      <c r="V115" s="40"/>
      <c r="W115" s="40"/>
      <c r="X115" s="40"/>
      <c r="Y115" s="40"/>
      <c r="Z115" s="40"/>
      <c r="AA115" s="40"/>
      <c r="AB115" s="40"/>
      <c r="AC115" s="40"/>
      <c r="AD115" s="40"/>
      <c r="AE115" s="40"/>
      <c r="AT115" s="18" t="s">
        <v>210</v>
      </c>
      <c r="AU115" s="18" t="s">
        <v>87</v>
      </c>
    </row>
    <row r="116" s="2" customFormat="1">
      <c r="A116" s="40"/>
      <c r="B116" s="41"/>
      <c r="C116" s="42"/>
      <c r="D116" s="229" t="s">
        <v>212</v>
      </c>
      <c r="E116" s="42"/>
      <c r="F116" s="234" t="s">
        <v>359</v>
      </c>
      <c r="G116" s="42"/>
      <c r="H116" s="42"/>
      <c r="I116" s="231"/>
      <c r="J116" s="42"/>
      <c r="K116" s="42"/>
      <c r="L116" s="46"/>
      <c r="M116" s="232"/>
      <c r="N116" s="233"/>
      <c r="O116" s="87"/>
      <c r="P116" s="87"/>
      <c r="Q116" s="87"/>
      <c r="R116" s="87"/>
      <c r="S116" s="87"/>
      <c r="T116" s="88"/>
      <c r="U116" s="40"/>
      <c r="V116" s="40"/>
      <c r="W116" s="40"/>
      <c r="X116" s="40"/>
      <c r="Y116" s="40"/>
      <c r="Z116" s="40"/>
      <c r="AA116" s="40"/>
      <c r="AB116" s="40"/>
      <c r="AC116" s="40"/>
      <c r="AD116" s="40"/>
      <c r="AE116" s="40"/>
      <c r="AT116" s="18" t="s">
        <v>212</v>
      </c>
      <c r="AU116" s="18" t="s">
        <v>87</v>
      </c>
    </row>
    <row r="117" s="13" customFormat="1">
      <c r="A117" s="13"/>
      <c r="B117" s="235"/>
      <c r="C117" s="236"/>
      <c r="D117" s="229" t="s">
        <v>214</v>
      </c>
      <c r="E117" s="237" t="s">
        <v>39</v>
      </c>
      <c r="F117" s="238" t="s">
        <v>624</v>
      </c>
      <c r="G117" s="236"/>
      <c r="H117" s="239">
        <v>1.0780000000000001</v>
      </c>
      <c r="I117" s="240"/>
      <c r="J117" s="236"/>
      <c r="K117" s="236"/>
      <c r="L117" s="241"/>
      <c r="M117" s="242"/>
      <c r="N117" s="243"/>
      <c r="O117" s="243"/>
      <c r="P117" s="243"/>
      <c r="Q117" s="243"/>
      <c r="R117" s="243"/>
      <c r="S117" s="243"/>
      <c r="T117" s="244"/>
      <c r="U117" s="13"/>
      <c r="V117" s="13"/>
      <c r="W117" s="13"/>
      <c r="X117" s="13"/>
      <c r="Y117" s="13"/>
      <c r="Z117" s="13"/>
      <c r="AA117" s="13"/>
      <c r="AB117" s="13"/>
      <c r="AC117" s="13"/>
      <c r="AD117" s="13"/>
      <c r="AE117" s="13"/>
      <c r="AT117" s="245" t="s">
        <v>214</v>
      </c>
      <c r="AU117" s="245" t="s">
        <v>87</v>
      </c>
      <c r="AV117" s="13" t="s">
        <v>89</v>
      </c>
      <c r="AW117" s="13" t="s">
        <v>41</v>
      </c>
      <c r="AX117" s="13" t="s">
        <v>80</v>
      </c>
      <c r="AY117" s="245" t="s">
        <v>201</v>
      </c>
    </row>
    <row r="118" s="14" customFormat="1">
      <c r="A118" s="14"/>
      <c r="B118" s="246"/>
      <c r="C118" s="247"/>
      <c r="D118" s="229" t="s">
        <v>214</v>
      </c>
      <c r="E118" s="248" t="s">
        <v>39</v>
      </c>
      <c r="F118" s="249" t="s">
        <v>216</v>
      </c>
      <c r="G118" s="247"/>
      <c r="H118" s="250">
        <v>1.0780000000000001</v>
      </c>
      <c r="I118" s="251"/>
      <c r="J118" s="247"/>
      <c r="K118" s="247"/>
      <c r="L118" s="252"/>
      <c r="M118" s="253"/>
      <c r="N118" s="254"/>
      <c r="O118" s="254"/>
      <c r="P118" s="254"/>
      <c r="Q118" s="254"/>
      <c r="R118" s="254"/>
      <c r="S118" s="254"/>
      <c r="T118" s="255"/>
      <c r="U118" s="14"/>
      <c r="V118" s="14"/>
      <c r="W118" s="14"/>
      <c r="X118" s="14"/>
      <c r="Y118" s="14"/>
      <c r="Z118" s="14"/>
      <c r="AA118" s="14"/>
      <c r="AB118" s="14"/>
      <c r="AC118" s="14"/>
      <c r="AD118" s="14"/>
      <c r="AE118" s="14"/>
      <c r="AT118" s="256" t="s">
        <v>214</v>
      </c>
      <c r="AU118" s="256" t="s">
        <v>87</v>
      </c>
      <c r="AV118" s="14" t="s">
        <v>208</v>
      </c>
      <c r="AW118" s="14" t="s">
        <v>41</v>
      </c>
      <c r="AX118" s="14" t="s">
        <v>87</v>
      </c>
      <c r="AY118" s="256" t="s">
        <v>201</v>
      </c>
    </row>
    <row r="119" s="2" customFormat="1" ht="76.35" customHeight="1">
      <c r="A119" s="40"/>
      <c r="B119" s="41"/>
      <c r="C119" s="216" t="s">
        <v>261</v>
      </c>
      <c r="D119" s="216" t="s">
        <v>204</v>
      </c>
      <c r="E119" s="217" t="s">
        <v>410</v>
      </c>
      <c r="F119" s="218" t="s">
        <v>606</v>
      </c>
      <c r="G119" s="219" t="s">
        <v>159</v>
      </c>
      <c r="H119" s="220">
        <v>1.0780000000000001</v>
      </c>
      <c r="I119" s="221"/>
      <c r="J119" s="222">
        <f>ROUND(I119*H119,2)</f>
        <v>0</v>
      </c>
      <c r="K119" s="218" t="s">
        <v>207</v>
      </c>
      <c r="L119" s="46"/>
      <c r="M119" s="223" t="s">
        <v>39</v>
      </c>
      <c r="N119" s="224" t="s">
        <v>53</v>
      </c>
      <c r="O119" s="87"/>
      <c r="P119" s="225">
        <f>O119*H119</f>
        <v>0</v>
      </c>
      <c r="Q119" s="225">
        <v>0</v>
      </c>
      <c r="R119" s="225">
        <f>Q119*H119</f>
        <v>0</v>
      </c>
      <c r="S119" s="225">
        <v>0</v>
      </c>
      <c r="T119" s="226">
        <f>S119*H119</f>
        <v>0</v>
      </c>
      <c r="U119" s="40"/>
      <c r="V119" s="40"/>
      <c r="W119" s="40"/>
      <c r="X119" s="40"/>
      <c r="Y119" s="40"/>
      <c r="Z119" s="40"/>
      <c r="AA119" s="40"/>
      <c r="AB119" s="40"/>
      <c r="AC119" s="40"/>
      <c r="AD119" s="40"/>
      <c r="AE119" s="40"/>
      <c r="AR119" s="227" t="s">
        <v>356</v>
      </c>
      <c r="AT119" s="227" t="s">
        <v>204</v>
      </c>
      <c r="AU119" s="227" t="s">
        <v>87</v>
      </c>
      <c r="AY119" s="18" t="s">
        <v>201</v>
      </c>
      <c r="BE119" s="228">
        <f>IF(N119="základní",J119,0)</f>
        <v>0</v>
      </c>
      <c r="BF119" s="228">
        <f>IF(N119="snížená",J119,0)</f>
        <v>0</v>
      </c>
      <c r="BG119" s="228">
        <f>IF(N119="zákl. přenesená",J119,0)</f>
        <v>0</v>
      </c>
      <c r="BH119" s="228">
        <f>IF(N119="sníž. přenesená",J119,0)</f>
        <v>0</v>
      </c>
      <c r="BI119" s="228">
        <f>IF(N119="nulová",J119,0)</f>
        <v>0</v>
      </c>
      <c r="BJ119" s="18" t="s">
        <v>208</v>
      </c>
      <c r="BK119" s="228">
        <f>ROUND(I119*H119,2)</f>
        <v>0</v>
      </c>
      <c r="BL119" s="18" t="s">
        <v>356</v>
      </c>
      <c r="BM119" s="227" t="s">
        <v>625</v>
      </c>
    </row>
    <row r="120" s="2" customFormat="1">
      <c r="A120" s="40"/>
      <c r="B120" s="41"/>
      <c r="C120" s="42"/>
      <c r="D120" s="229" t="s">
        <v>210</v>
      </c>
      <c r="E120" s="42"/>
      <c r="F120" s="230" t="s">
        <v>413</v>
      </c>
      <c r="G120" s="42"/>
      <c r="H120" s="42"/>
      <c r="I120" s="231"/>
      <c r="J120" s="42"/>
      <c r="K120" s="42"/>
      <c r="L120" s="46"/>
      <c r="M120" s="232"/>
      <c r="N120" s="233"/>
      <c r="O120" s="87"/>
      <c r="P120" s="87"/>
      <c r="Q120" s="87"/>
      <c r="R120" s="87"/>
      <c r="S120" s="87"/>
      <c r="T120" s="88"/>
      <c r="U120" s="40"/>
      <c r="V120" s="40"/>
      <c r="W120" s="40"/>
      <c r="X120" s="40"/>
      <c r="Y120" s="40"/>
      <c r="Z120" s="40"/>
      <c r="AA120" s="40"/>
      <c r="AB120" s="40"/>
      <c r="AC120" s="40"/>
      <c r="AD120" s="40"/>
      <c r="AE120" s="40"/>
      <c r="AT120" s="18" t="s">
        <v>210</v>
      </c>
      <c r="AU120" s="18" t="s">
        <v>87</v>
      </c>
    </row>
    <row r="121" s="2" customFormat="1">
      <c r="A121" s="40"/>
      <c r="B121" s="41"/>
      <c r="C121" s="42"/>
      <c r="D121" s="229" t="s">
        <v>212</v>
      </c>
      <c r="E121" s="42"/>
      <c r="F121" s="234" t="s">
        <v>406</v>
      </c>
      <c r="G121" s="42"/>
      <c r="H121" s="42"/>
      <c r="I121" s="231"/>
      <c r="J121" s="42"/>
      <c r="K121" s="42"/>
      <c r="L121" s="46"/>
      <c r="M121" s="232"/>
      <c r="N121" s="233"/>
      <c r="O121" s="87"/>
      <c r="P121" s="87"/>
      <c r="Q121" s="87"/>
      <c r="R121" s="87"/>
      <c r="S121" s="87"/>
      <c r="T121" s="88"/>
      <c r="U121" s="40"/>
      <c r="V121" s="40"/>
      <c r="W121" s="40"/>
      <c r="X121" s="40"/>
      <c r="Y121" s="40"/>
      <c r="Z121" s="40"/>
      <c r="AA121" s="40"/>
      <c r="AB121" s="40"/>
      <c r="AC121" s="40"/>
      <c r="AD121" s="40"/>
      <c r="AE121" s="40"/>
      <c r="AT121" s="18" t="s">
        <v>212</v>
      </c>
      <c r="AU121" s="18" t="s">
        <v>87</v>
      </c>
    </row>
    <row r="122" s="13" customFormat="1">
      <c r="A122" s="13"/>
      <c r="B122" s="235"/>
      <c r="C122" s="236"/>
      <c r="D122" s="229" t="s">
        <v>214</v>
      </c>
      <c r="E122" s="237" t="s">
        <v>39</v>
      </c>
      <c r="F122" s="238" t="s">
        <v>624</v>
      </c>
      <c r="G122" s="236"/>
      <c r="H122" s="239">
        <v>1.0780000000000001</v>
      </c>
      <c r="I122" s="240"/>
      <c r="J122" s="236"/>
      <c r="K122" s="236"/>
      <c r="L122" s="241"/>
      <c r="M122" s="242"/>
      <c r="N122" s="243"/>
      <c r="O122" s="243"/>
      <c r="P122" s="243"/>
      <c r="Q122" s="243"/>
      <c r="R122" s="243"/>
      <c r="S122" s="243"/>
      <c r="T122" s="244"/>
      <c r="U122" s="13"/>
      <c r="V122" s="13"/>
      <c r="W122" s="13"/>
      <c r="X122" s="13"/>
      <c r="Y122" s="13"/>
      <c r="Z122" s="13"/>
      <c r="AA122" s="13"/>
      <c r="AB122" s="13"/>
      <c r="AC122" s="13"/>
      <c r="AD122" s="13"/>
      <c r="AE122" s="13"/>
      <c r="AT122" s="245" t="s">
        <v>214</v>
      </c>
      <c r="AU122" s="245" t="s">
        <v>87</v>
      </c>
      <c r="AV122" s="13" t="s">
        <v>89</v>
      </c>
      <c r="AW122" s="13" t="s">
        <v>41</v>
      </c>
      <c r="AX122" s="13" t="s">
        <v>80</v>
      </c>
      <c r="AY122" s="245" t="s">
        <v>201</v>
      </c>
    </row>
    <row r="123" s="14" customFormat="1">
      <c r="A123" s="14"/>
      <c r="B123" s="246"/>
      <c r="C123" s="247"/>
      <c r="D123" s="229" t="s">
        <v>214</v>
      </c>
      <c r="E123" s="248" t="s">
        <v>39</v>
      </c>
      <c r="F123" s="249" t="s">
        <v>216</v>
      </c>
      <c r="G123" s="247"/>
      <c r="H123" s="250">
        <v>1.0780000000000001</v>
      </c>
      <c r="I123" s="251"/>
      <c r="J123" s="247"/>
      <c r="K123" s="247"/>
      <c r="L123" s="252"/>
      <c r="M123" s="291"/>
      <c r="N123" s="292"/>
      <c r="O123" s="292"/>
      <c r="P123" s="292"/>
      <c r="Q123" s="292"/>
      <c r="R123" s="292"/>
      <c r="S123" s="292"/>
      <c r="T123" s="293"/>
      <c r="U123" s="14"/>
      <c r="V123" s="14"/>
      <c r="W123" s="14"/>
      <c r="X123" s="14"/>
      <c r="Y123" s="14"/>
      <c r="Z123" s="14"/>
      <c r="AA123" s="14"/>
      <c r="AB123" s="14"/>
      <c r="AC123" s="14"/>
      <c r="AD123" s="14"/>
      <c r="AE123" s="14"/>
      <c r="AT123" s="256" t="s">
        <v>214</v>
      </c>
      <c r="AU123" s="256" t="s">
        <v>87</v>
      </c>
      <c r="AV123" s="14" t="s">
        <v>208</v>
      </c>
      <c r="AW123" s="14" t="s">
        <v>41</v>
      </c>
      <c r="AX123" s="14" t="s">
        <v>87</v>
      </c>
      <c r="AY123" s="256" t="s">
        <v>201</v>
      </c>
    </row>
    <row r="124" s="2" customFormat="1" ht="6.96" customHeight="1">
      <c r="A124" s="40"/>
      <c r="B124" s="62"/>
      <c r="C124" s="63"/>
      <c r="D124" s="63"/>
      <c r="E124" s="63"/>
      <c r="F124" s="63"/>
      <c r="G124" s="63"/>
      <c r="H124" s="63"/>
      <c r="I124" s="63"/>
      <c r="J124" s="63"/>
      <c r="K124" s="63"/>
      <c r="L124" s="46"/>
      <c r="M124" s="40"/>
      <c r="O124" s="40"/>
      <c r="P124" s="40"/>
      <c r="Q124" s="40"/>
      <c r="R124" s="40"/>
      <c r="S124" s="40"/>
      <c r="T124" s="40"/>
      <c r="U124" s="40"/>
      <c r="V124" s="40"/>
      <c r="W124" s="40"/>
      <c r="X124" s="40"/>
      <c r="Y124" s="40"/>
      <c r="Z124" s="40"/>
      <c r="AA124" s="40"/>
      <c r="AB124" s="40"/>
      <c r="AC124" s="40"/>
      <c r="AD124" s="40"/>
      <c r="AE124" s="40"/>
    </row>
  </sheetData>
  <sheetProtection sheet="1" autoFilter="0" formatColumns="0" formatRows="0" objects="1" scenarios="1" spinCount="100000" saltValue="aL0QUgX0fTMOeH3ocJ9ObyY9WU45PtskaNQZ2Ql2N9M5Pfbv/juXJRBmdYa9dO1KTkSciFmqHhxGu9yOpx7zQg==" hashValue="wof2+E0J/XIn9I2edkCGINwJSphBCc8NvvoRn7T+WFCbTwSJF4Xcejigf8YJyumw7orL6szgHTpNy8M4oc20yg==" algorithmName="SHA-512" password="CDD6"/>
  <autoFilter ref="C86:K123"/>
  <mergeCells count="12">
    <mergeCell ref="E7:H7"/>
    <mergeCell ref="E9:H9"/>
    <mergeCell ref="E11:H11"/>
    <mergeCell ref="E20:H20"/>
    <mergeCell ref="E29:H29"/>
    <mergeCell ref="E50:H50"/>
    <mergeCell ref="E52:H52"/>
    <mergeCell ref="E54:H54"/>
    <mergeCell ref="E75:H75"/>
    <mergeCell ref="E77:H77"/>
    <mergeCell ref="E79:H79"/>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6.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50.83203" style="1" customWidth="1"/>
    <col min="7" max="7" width="7.5" style="1" customWidth="1"/>
    <col min="8" max="8" width="14" style="1" customWidth="1"/>
    <col min="9" max="9" width="15.83203" style="1" customWidth="1"/>
    <col min="10" max="10" width="22.33203" style="1" customWidth="1"/>
    <col min="11" max="11" width="22.33203"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8" t="s">
        <v>106</v>
      </c>
    </row>
    <row r="3" hidden="1" s="1" customFormat="1" ht="6.96" customHeight="1">
      <c r="B3" s="142"/>
      <c r="C3" s="143"/>
      <c r="D3" s="143"/>
      <c r="E3" s="143"/>
      <c r="F3" s="143"/>
      <c r="G3" s="143"/>
      <c r="H3" s="143"/>
      <c r="I3" s="143"/>
      <c r="J3" s="143"/>
      <c r="K3" s="143"/>
      <c r="L3" s="21"/>
      <c r="AT3" s="18" t="s">
        <v>89</v>
      </c>
    </row>
    <row r="4" hidden="1" s="1" customFormat="1" ht="24.96" customHeight="1">
      <c r="B4" s="21"/>
      <c r="D4" s="144" t="s">
        <v>145</v>
      </c>
      <c r="L4" s="21"/>
      <c r="M4" s="145" t="s">
        <v>10</v>
      </c>
      <c r="AT4" s="18" t="s">
        <v>41</v>
      </c>
    </row>
    <row r="5" hidden="1" s="1" customFormat="1" ht="6.96" customHeight="1">
      <c r="B5" s="21"/>
      <c r="L5" s="21"/>
    </row>
    <row r="6" hidden="1" s="1" customFormat="1" ht="12" customHeight="1">
      <c r="B6" s="21"/>
      <c r="D6" s="146" t="s">
        <v>16</v>
      </c>
      <c r="L6" s="21"/>
    </row>
    <row r="7" hidden="1" s="1" customFormat="1" ht="16.5" customHeight="1">
      <c r="B7" s="21"/>
      <c r="E7" s="147" t="str">
        <f>'Rekapitulace zakázky'!K6</f>
        <v>Oprava staničních kolejí č. 4 a 5 v žst Most n.n.-Změna č.1</v>
      </c>
      <c r="F7" s="146"/>
      <c r="G7" s="146"/>
      <c r="H7" s="146"/>
      <c r="L7" s="21"/>
    </row>
    <row r="8" hidden="1" s="1" customFormat="1" ht="12" customHeight="1">
      <c r="B8" s="21"/>
      <c r="D8" s="146" t="s">
        <v>161</v>
      </c>
      <c r="L8" s="21"/>
    </row>
    <row r="9" hidden="1" s="2" customFormat="1" ht="16.5" customHeight="1">
      <c r="A9" s="40"/>
      <c r="B9" s="46"/>
      <c r="C9" s="40"/>
      <c r="D9" s="40"/>
      <c r="E9" s="147" t="s">
        <v>165</v>
      </c>
      <c r="F9" s="40"/>
      <c r="G9" s="40"/>
      <c r="H9" s="40"/>
      <c r="I9" s="40"/>
      <c r="J9" s="40"/>
      <c r="K9" s="40"/>
      <c r="L9" s="148"/>
      <c r="S9" s="40"/>
      <c r="T9" s="40"/>
      <c r="U9" s="40"/>
      <c r="V9" s="40"/>
      <c r="W9" s="40"/>
      <c r="X9" s="40"/>
      <c r="Y9" s="40"/>
      <c r="Z9" s="40"/>
      <c r="AA9" s="40"/>
      <c r="AB9" s="40"/>
      <c r="AC9" s="40"/>
      <c r="AD9" s="40"/>
      <c r="AE9" s="40"/>
    </row>
    <row r="10" hidden="1" s="2" customFormat="1" ht="12" customHeight="1">
      <c r="A10" s="40"/>
      <c r="B10" s="46"/>
      <c r="C10" s="40"/>
      <c r="D10" s="146" t="s">
        <v>170</v>
      </c>
      <c r="E10" s="40"/>
      <c r="F10" s="40"/>
      <c r="G10" s="40"/>
      <c r="H10" s="40"/>
      <c r="I10" s="40"/>
      <c r="J10" s="40"/>
      <c r="K10" s="40"/>
      <c r="L10" s="148"/>
      <c r="S10" s="40"/>
      <c r="T10" s="40"/>
      <c r="U10" s="40"/>
      <c r="V10" s="40"/>
      <c r="W10" s="40"/>
      <c r="X10" s="40"/>
      <c r="Y10" s="40"/>
      <c r="Z10" s="40"/>
      <c r="AA10" s="40"/>
      <c r="AB10" s="40"/>
      <c r="AC10" s="40"/>
      <c r="AD10" s="40"/>
      <c r="AE10" s="40"/>
    </row>
    <row r="11" hidden="1" s="2" customFormat="1" ht="16.5" customHeight="1">
      <c r="A11" s="40"/>
      <c r="B11" s="46"/>
      <c r="C11" s="40"/>
      <c r="D11" s="40"/>
      <c r="E11" s="149" t="s">
        <v>626</v>
      </c>
      <c r="F11" s="40"/>
      <c r="G11" s="40"/>
      <c r="H11" s="40"/>
      <c r="I11" s="40"/>
      <c r="J11" s="40"/>
      <c r="K11" s="40"/>
      <c r="L11" s="148"/>
      <c r="S11" s="40"/>
      <c r="T11" s="40"/>
      <c r="U11" s="40"/>
      <c r="V11" s="40"/>
      <c r="W11" s="40"/>
      <c r="X11" s="40"/>
      <c r="Y11" s="40"/>
      <c r="Z11" s="40"/>
      <c r="AA11" s="40"/>
      <c r="AB11" s="40"/>
      <c r="AC11" s="40"/>
      <c r="AD11" s="40"/>
      <c r="AE11" s="40"/>
    </row>
    <row r="12" hidden="1" s="2" customFormat="1">
      <c r="A12" s="40"/>
      <c r="B12" s="46"/>
      <c r="C12" s="40"/>
      <c r="D12" s="40"/>
      <c r="E12" s="40"/>
      <c r="F12" s="40"/>
      <c r="G12" s="40"/>
      <c r="H12" s="40"/>
      <c r="I12" s="40"/>
      <c r="J12" s="40"/>
      <c r="K12" s="40"/>
      <c r="L12" s="148"/>
      <c r="S12" s="40"/>
      <c r="T12" s="40"/>
      <c r="U12" s="40"/>
      <c r="V12" s="40"/>
      <c r="W12" s="40"/>
      <c r="X12" s="40"/>
      <c r="Y12" s="40"/>
      <c r="Z12" s="40"/>
      <c r="AA12" s="40"/>
      <c r="AB12" s="40"/>
      <c r="AC12" s="40"/>
      <c r="AD12" s="40"/>
      <c r="AE12" s="40"/>
    </row>
    <row r="13" hidden="1" s="2" customFormat="1" ht="12" customHeight="1">
      <c r="A13" s="40"/>
      <c r="B13" s="46"/>
      <c r="C13" s="40"/>
      <c r="D13" s="146" t="s">
        <v>18</v>
      </c>
      <c r="E13" s="40"/>
      <c r="F13" s="136" t="s">
        <v>39</v>
      </c>
      <c r="G13" s="40"/>
      <c r="H13" s="40"/>
      <c r="I13" s="146" t="s">
        <v>20</v>
      </c>
      <c r="J13" s="136" t="s">
        <v>39</v>
      </c>
      <c r="K13" s="40"/>
      <c r="L13" s="148"/>
      <c r="S13" s="40"/>
      <c r="T13" s="40"/>
      <c r="U13" s="40"/>
      <c r="V13" s="40"/>
      <c r="W13" s="40"/>
      <c r="X13" s="40"/>
      <c r="Y13" s="40"/>
      <c r="Z13" s="40"/>
      <c r="AA13" s="40"/>
      <c r="AB13" s="40"/>
      <c r="AC13" s="40"/>
      <c r="AD13" s="40"/>
      <c r="AE13" s="40"/>
    </row>
    <row r="14" hidden="1" s="2" customFormat="1" ht="12" customHeight="1">
      <c r="A14" s="40"/>
      <c r="B14" s="46"/>
      <c r="C14" s="40"/>
      <c r="D14" s="146" t="s">
        <v>22</v>
      </c>
      <c r="E14" s="40"/>
      <c r="F14" s="136" t="s">
        <v>23</v>
      </c>
      <c r="G14" s="40"/>
      <c r="H14" s="40"/>
      <c r="I14" s="146" t="s">
        <v>24</v>
      </c>
      <c r="J14" s="150" t="str">
        <f>'Rekapitulace zakázky'!AN8</f>
        <v>5. 10. 2021</v>
      </c>
      <c r="K14" s="40"/>
      <c r="L14" s="148"/>
      <c r="S14" s="40"/>
      <c r="T14" s="40"/>
      <c r="U14" s="40"/>
      <c r="V14" s="40"/>
      <c r="W14" s="40"/>
      <c r="X14" s="40"/>
      <c r="Y14" s="40"/>
      <c r="Z14" s="40"/>
      <c r="AA14" s="40"/>
      <c r="AB14" s="40"/>
      <c r="AC14" s="40"/>
      <c r="AD14" s="40"/>
      <c r="AE14" s="40"/>
    </row>
    <row r="15" hidden="1" s="2" customFormat="1" ht="10.8" customHeight="1">
      <c r="A15" s="40"/>
      <c r="B15" s="46"/>
      <c r="C15" s="40"/>
      <c r="D15" s="40"/>
      <c r="E15" s="40"/>
      <c r="F15" s="40"/>
      <c r="G15" s="40"/>
      <c r="H15" s="40"/>
      <c r="I15" s="40"/>
      <c r="J15" s="40"/>
      <c r="K15" s="40"/>
      <c r="L15" s="148"/>
      <c r="S15" s="40"/>
      <c r="T15" s="40"/>
      <c r="U15" s="40"/>
      <c r="V15" s="40"/>
      <c r="W15" s="40"/>
      <c r="X15" s="40"/>
      <c r="Y15" s="40"/>
      <c r="Z15" s="40"/>
      <c r="AA15" s="40"/>
      <c r="AB15" s="40"/>
      <c r="AC15" s="40"/>
      <c r="AD15" s="40"/>
      <c r="AE15" s="40"/>
    </row>
    <row r="16" hidden="1" s="2" customFormat="1" ht="12" customHeight="1">
      <c r="A16" s="40"/>
      <c r="B16" s="46"/>
      <c r="C16" s="40"/>
      <c r="D16" s="146" t="s">
        <v>30</v>
      </c>
      <c r="E16" s="40"/>
      <c r="F16" s="40"/>
      <c r="G16" s="40"/>
      <c r="H16" s="40"/>
      <c r="I16" s="146" t="s">
        <v>31</v>
      </c>
      <c r="J16" s="136" t="s">
        <v>32</v>
      </c>
      <c r="K16" s="40"/>
      <c r="L16" s="148"/>
      <c r="S16" s="40"/>
      <c r="T16" s="40"/>
      <c r="U16" s="40"/>
      <c r="V16" s="40"/>
      <c r="W16" s="40"/>
      <c r="X16" s="40"/>
      <c r="Y16" s="40"/>
      <c r="Z16" s="40"/>
      <c r="AA16" s="40"/>
      <c r="AB16" s="40"/>
      <c r="AC16" s="40"/>
      <c r="AD16" s="40"/>
      <c r="AE16" s="40"/>
    </row>
    <row r="17" hidden="1" s="2" customFormat="1" ht="18" customHeight="1">
      <c r="A17" s="40"/>
      <c r="B17" s="46"/>
      <c r="C17" s="40"/>
      <c r="D17" s="40"/>
      <c r="E17" s="136" t="s">
        <v>33</v>
      </c>
      <c r="F17" s="40"/>
      <c r="G17" s="40"/>
      <c r="H17" s="40"/>
      <c r="I17" s="146" t="s">
        <v>34</v>
      </c>
      <c r="J17" s="136" t="s">
        <v>35</v>
      </c>
      <c r="K17" s="40"/>
      <c r="L17" s="148"/>
      <c r="S17" s="40"/>
      <c r="T17" s="40"/>
      <c r="U17" s="40"/>
      <c r="V17" s="40"/>
      <c r="W17" s="40"/>
      <c r="X17" s="40"/>
      <c r="Y17" s="40"/>
      <c r="Z17" s="40"/>
      <c r="AA17" s="40"/>
      <c r="AB17" s="40"/>
      <c r="AC17" s="40"/>
      <c r="AD17" s="40"/>
      <c r="AE17" s="40"/>
    </row>
    <row r="18" hidden="1" s="2" customFormat="1" ht="6.96" customHeight="1">
      <c r="A18" s="40"/>
      <c r="B18" s="46"/>
      <c r="C18" s="40"/>
      <c r="D18" s="40"/>
      <c r="E18" s="40"/>
      <c r="F18" s="40"/>
      <c r="G18" s="40"/>
      <c r="H18" s="40"/>
      <c r="I18" s="40"/>
      <c r="J18" s="40"/>
      <c r="K18" s="40"/>
      <c r="L18" s="148"/>
      <c r="S18" s="40"/>
      <c r="T18" s="40"/>
      <c r="U18" s="40"/>
      <c r="V18" s="40"/>
      <c r="W18" s="40"/>
      <c r="X18" s="40"/>
      <c r="Y18" s="40"/>
      <c r="Z18" s="40"/>
      <c r="AA18" s="40"/>
      <c r="AB18" s="40"/>
      <c r="AC18" s="40"/>
      <c r="AD18" s="40"/>
      <c r="AE18" s="40"/>
    </row>
    <row r="19" hidden="1" s="2" customFormat="1" ht="12" customHeight="1">
      <c r="A19" s="40"/>
      <c r="B19" s="46"/>
      <c r="C19" s="40"/>
      <c r="D19" s="146" t="s">
        <v>36</v>
      </c>
      <c r="E19" s="40"/>
      <c r="F19" s="40"/>
      <c r="G19" s="40"/>
      <c r="H19" s="40"/>
      <c r="I19" s="146" t="s">
        <v>31</v>
      </c>
      <c r="J19" s="34" t="str">
        <f>'Rekapitulace zakázky'!AN13</f>
        <v>Vyplň údaj</v>
      </c>
      <c r="K19" s="40"/>
      <c r="L19" s="148"/>
      <c r="S19" s="40"/>
      <c r="T19" s="40"/>
      <c r="U19" s="40"/>
      <c r="V19" s="40"/>
      <c r="W19" s="40"/>
      <c r="X19" s="40"/>
      <c r="Y19" s="40"/>
      <c r="Z19" s="40"/>
      <c r="AA19" s="40"/>
      <c r="AB19" s="40"/>
      <c r="AC19" s="40"/>
      <c r="AD19" s="40"/>
      <c r="AE19" s="40"/>
    </row>
    <row r="20" hidden="1" s="2" customFormat="1" ht="18" customHeight="1">
      <c r="A20" s="40"/>
      <c r="B20" s="46"/>
      <c r="C20" s="40"/>
      <c r="D20" s="40"/>
      <c r="E20" s="34" t="str">
        <f>'Rekapitulace zakázky'!E14</f>
        <v>Vyplň údaj</v>
      </c>
      <c r="F20" s="136"/>
      <c r="G20" s="136"/>
      <c r="H20" s="136"/>
      <c r="I20" s="146" t="s">
        <v>34</v>
      </c>
      <c r="J20" s="34" t="str">
        <f>'Rekapitulace zakázky'!AN14</f>
        <v>Vyplň údaj</v>
      </c>
      <c r="K20" s="40"/>
      <c r="L20" s="148"/>
      <c r="S20" s="40"/>
      <c r="T20" s="40"/>
      <c r="U20" s="40"/>
      <c r="V20" s="40"/>
      <c r="W20" s="40"/>
      <c r="X20" s="40"/>
      <c r="Y20" s="40"/>
      <c r="Z20" s="40"/>
      <c r="AA20" s="40"/>
      <c r="AB20" s="40"/>
      <c r="AC20" s="40"/>
      <c r="AD20" s="40"/>
      <c r="AE20" s="40"/>
    </row>
    <row r="21" hidden="1" s="2" customFormat="1" ht="6.96" customHeight="1">
      <c r="A21" s="40"/>
      <c r="B21" s="46"/>
      <c r="C21" s="40"/>
      <c r="D21" s="40"/>
      <c r="E21" s="40"/>
      <c r="F21" s="40"/>
      <c r="G21" s="40"/>
      <c r="H21" s="40"/>
      <c r="I21" s="40"/>
      <c r="J21" s="40"/>
      <c r="K21" s="40"/>
      <c r="L21" s="148"/>
      <c r="S21" s="40"/>
      <c r="T21" s="40"/>
      <c r="U21" s="40"/>
      <c r="V21" s="40"/>
      <c r="W21" s="40"/>
      <c r="X21" s="40"/>
      <c r="Y21" s="40"/>
      <c r="Z21" s="40"/>
      <c r="AA21" s="40"/>
      <c r="AB21" s="40"/>
      <c r="AC21" s="40"/>
      <c r="AD21" s="40"/>
      <c r="AE21" s="40"/>
    </row>
    <row r="22" hidden="1" s="2" customFormat="1" ht="12" customHeight="1">
      <c r="A22" s="40"/>
      <c r="B22" s="46"/>
      <c r="C22" s="40"/>
      <c r="D22" s="146" t="s">
        <v>38</v>
      </c>
      <c r="E22" s="40"/>
      <c r="F22" s="40"/>
      <c r="G22" s="40"/>
      <c r="H22" s="40"/>
      <c r="I22" s="146" t="s">
        <v>31</v>
      </c>
      <c r="J22" s="136" t="s">
        <v>39</v>
      </c>
      <c r="K22" s="40"/>
      <c r="L22" s="148"/>
      <c r="S22" s="40"/>
      <c r="T22" s="40"/>
      <c r="U22" s="40"/>
      <c r="V22" s="40"/>
      <c r="W22" s="40"/>
      <c r="X22" s="40"/>
      <c r="Y22" s="40"/>
      <c r="Z22" s="40"/>
      <c r="AA22" s="40"/>
      <c r="AB22" s="40"/>
      <c r="AC22" s="40"/>
      <c r="AD22" s="40"/>
      <c r="AE22" s="40"/>
    </row>
    <row r="23" hidden="1" s="2" customFormat="1" ht="18" customHeight="1">
      <c r="A23" s="40"/>
      <c r="B23" s="46"/>
      <c r="C23" s="40"/>
      <c r="D23" s="40"/>
      <c r="E23" s="136" t="s">
        <v>40</v>
      </c>
      <c r="F23" s="40"/>
      <c r="G23" s="40"/>
      <c r="H23" s="40"/>
      <c r="I23" s="146" t="s">
        <v>34</v>
      </c>
      <c r="J23" s="136" t="s">
        <v>39</v>
      </c>
      <c r="K23" s="40"/>
      <c r="L23" s="148"/>
      <c r="S23" s="40"/>
      <c r="T23" s="40"/>
      <c r="U23" s="40"/>
      <c r="V23" s="40"/>
      <c r="W23" s="40"/>
      <c r="X23" s="40"/>
      <c r="Y23" s="40"/>
      <c r="Z23" s="40"/>
      <c r="AA23" s="40"/>
      <c r="AB23" s="40"/>
      <c r="AC23" s="40"/>
      <c r="AD23" s="40"/>
      <c r="AE23" s="40"/>
    </row>
    <row r="24" hidden="1" s="2" customFormat="1" ht="6.96" customHeight="1">
      <c r="A24" s="40"/>
      <c r="B24" s="46"/>
      <c r="C24" s="40"/>
      <c r="D24" s="40"/>
      <c r="E24" s="40"/>
      <c r="F24" s="40"/>
      <c r="G24" s="40"/>
      <c r="H24" s="40"/>
      <c r="I24" s="40"/>
      <c r="J24" s="40"/>
      <c r="K24" s="40"/>
      <c r="L24" s="148"/>
      <c r="S24" s="40"/>
      <c r="T24" s="40"/>
      <c r="U24" s="40"/>
      <c r="V24" s="40"/>
      <c r="W24" s="40"/>
      <c r="X24" s="40"/>
      <c r="Y24" s="40"/>
      <c r="Z24" s="40"/>
      <c r="AA24" s="40"/>
      <c r="AB24" s="40"/>
      <c r="AC24" s="40"/>
      <c r="AD24" s="40"/>
      <c r="AE24" s="40"/>
    </row>
    <row r="25" hidden="1" s="2" customFormat="1" ht="12" customHeight="1">
      <c r="A25" s="40"/>
      <c r="B25" s="46"/>
      <c r="C25" s="40"/>
      <c r="D25" s="146" t="s">
        <v>42</v>
      </c>
      <c r="E25" s="40"/>
      <c r="F25" s="40"/>
      <c r="G25" s="40"/>
      <c r="H25" s="40"/>
      <c r="I25" s="146" t="s">
        <v>31</v>
      </c>
      <c r="J25" s="136" t="s">
        <v>39</v>
      </c>
      <c r="K25" s="40"/>
      <c r="L25" s="148"/>
      <c r="S25" s="40"/>
      <c r="T25" s="40"/>
      <c r="U25" s="40"/>
      <c r="V25" s="40"/>
      <c r="W25" s="40"/>
      <c r="X25" s="40"/>
      <c r="Y25" s="40"/>
      <c r="Z25" s="40"/>
      <c r="AA25" s="40"/>
      <c r="AB25" s="40"/>
      <c r="AC25" s="40"/>
      <c r="AD25" s="40"/>
      <c r="AE25" s="40"/>
    </row>
    <row r="26" hidden="1" s="2" customFormat="1" ht="18" customHeight="1">
      <c r="A26" s="40"/>
      <c r="B26" s="46"/>
      <c r="C26" s="40"/>
      <c r="D26" s="40"/>
      <c r="E26" s="136" t="s">
        <v>43</v>
      </c>
      <c r="F26" s="40"/>
      <c r="G26" s="40"/>
      <c r="H26" s="40"/>
      <c r="I26" s="146" t="s">
        <v>34</v>
      </c>
      <c r="J26" s="136" t="s">
        <v>39</v>
      </c>
      <c r="K26" s="40"/>
      <c r="L26" s="148"/>
      <c r="S26" s="40"/>
      <c r="T26" s="40"/>
      <c r="U26" s="40"/>
      <c r="V26" s="40"/>
      <c r="W26" s="40"/>
      <c r="X26" s="40"/>
      <c r="Y26" s="40"/>
      <c r="Z26" s="40"/>
      <c r="AA26" s="40"/>
      <c r="AB26" s="40"/>
      <c r="AC26" s="40"/>
      <c r="AD26" s="40"/>
      <c r="AE26" s="40"/>
    </row>
    <row r="27" hidden="1" s="2" customFormat="1" ht="6.96" customHeight="1">
      <c r="A27" s="40"/>
      <c r="B27" s="46"/>
      <c r="C27" s="40"/>
      <c r="D27" s="40"/>
      <c r="E27" s="40"/>
      <c r="F27" s="40"/>
      <c r="G27" s="40"/>
      <c r="H27" s="40"/>
      <c r="I27" s="40"/>
      <c r="J27" s="40"/>
      <c r="K27" s="40"/>
      <c r="L27" s="148"/>
      <c r="S27" s="40"/>
      <c r="T27" s="40"/>
      <c r="U27" s="40"/>
      <c r="V27" s="40"/>
      <c r="W27" s="40"/>
      <c r="X27" s="40"/>
      <c r="Y27" s="40"/>
      <c r="Z27" s="40"/>
      <c r="AA27" s="40"/>
      <c r="AB27" s="40"/>
      <c r="AC27" s="40"/>
      <c r="AD27" s="40"/>
      <c r="AE27" s="40"/>
    </row>
    <row r="28" hidden="1" s="2" customFormat="1" ht="12" customHeight="1">
      <c r="A28" s="40"/>
      <c r="B28" s="46"/>
      <c r="C28" s="40"/>
      <c r="D28" s="146" t="s">
        <v>44</v>
      </c>
      <c r="E28" s="40"/>
      <c r="F28" s="40"/>
      <c r="G28" s="40"/>
      <c r="H28" s="40"/>
      <c r="I28" s="40"/>
      <c r="J28" s="40"/>
      <c r="K28" s="40"/>
      <c r="L28" s="148"/>
      <c r="S28" s="40"/>
      <c r="T28" s="40"/>
      <c r="U28" s="40"/>
      <c r="V28" s="40"/>
      <c r="W28" s="40"/>
      <c r="X28" s="40"/>
      <c r="Y28" s="40"/>
      <c r="Z28" s="40"/>
      <c r="AA28" s="40"/>
      <c r="AB28" s="40"/>
      <c r="AC28" s="40"/>
      <c r="AD28" s="40"/>
      <c r="AE28" s="40"/>
    </row>
    <row r="29" hidden="1" s="8" customFormat="1" ht="71.25" customHeight="1">
      <c r="A29" s="151"/>
      <c r="B29" s="152"/>
      <c r="C29" s="151"/>
      <c r="D29" s="151"/>
      <c r="E29" s="153" t="s">
        <v>178</v>
      </c>
      <c r="F29" s="153"/>
      <c r="G29" s="153"/>
      <c r="H29" s="153"/>
      <c r="I29" s="151"/>
      <c r="J29" s="151"/>
      <c r="K29" s="151"/>
      <c r="L29" s="154"/>
      <c r="S29" s="151"/>
      <c r="T29" s="151"/>
      <c r="U29" s="151"/>
      <c r="V29" s="151"/>
      <c r="W29" s="151"/>
      <c r="X29" s="151"/>
      <c r="Y29" s="151"/>
      <c r="Z29" s="151"/>
      <c r="AA29" s="151"/>
      <c r="AB29" s="151"/>
      <c r="AC29" s="151"/>
      <c r="AD29" s="151"/>
      <c r="AE29" s="151"/>
    </row>
    <row r="30" hidden="1" s="2" customFormat="1" ht="6.96" customHeight="1">
      <c r="A30" s="40"/>
      <c r="B30" s="46"/>
      <c r="C30" s="40"/>
      <c r="D30" s="40"/>
      <c r="E30" s="40"/>
      <c r="F30" s="40"/>
      <c r="G30" s="40"/>
      <c r="H30" s="40"/>
      <c r="I30" s="40"/>
      <c r="J30" s="40"/>
      <c r="K30" s="40"/>
      <c r="L30" s="148"/>
      <c r="S30" s="40"/>
      <c r="T30" s="40"/>
      <c r="U30" s="40"/>
      <c r="V30" s="40"/>
      <c r="W30" s="40"/>
      <c r="X30" s="40"/>
      <c r="Y30" s="40"/>
      <c r="Z30" s="40"/>
      <c r="AA30" s="40"/>
      <c r="AB30" s="40"/>
      <c r="AC30" s="40"/>
      <c r="AD30" s="40"/>
      <c r="AE30" s="40"/>
    </row>
    <row r="31" hidden="1" s="2" customFormat="1" ht="6.96" customHeight="1">
      <c r="A31" s="40"/>
      <c r="B31" s="46"/>
      <c r="C31" s="40"/>
      <c r="D31" s="155"/>
      <c r="E31" s="155"/>
      <c r="F31" s="155"/>
      <c r="G31" s="155"/>
      <c r="H31" s="155"/>
      <c r="I31" s="155"/>
      <c r="J31" s="155"/>
      <c r="K31" s="155"/>
      <c r="L31" s="148"/>
      <c r="S31" s="40"/>
      <c r="T31" s="40"/>
      <c r="U31" s="40"/>
      <c r="V31" s="40"/>
      <c r="W31" s="40"/>
      <c r="X31" s="40"/>
      <c r="Y31" s="40"/>
      <c r="Z31" s="40"/>
      <c r="AA31" s="40"/>
      <c r="AB31" s="40"/>
      <c r="AC31" s="40"/>
      <c r="AD31" s="40"/>
      <c r="AE31" s="40"/>
    </row>
    <row r="32" hidden="1" s="2" customFormat="1" ht="25.44" customHeight="1">
      <c r="A32" s="40"/>
      <c r="B32" s="46"/>
      <c r="C32" s="40"/>
      <c r="D32" s="156" t="s">
        <v>46</v>
      </c>
      <c r="E32" s="40"/>
      <c r="F32" s="40"/>
      <c r="G32" s="40"/>
      <c r="H32" s="40"/>
      <c r="I32" s="40"/>
      <c r="J32" s="157">
        <f>ROUND(J87, 2)</f>
        <v>0</v>
      </c>
      <c r="K32" s="40"/>
      <c r="L32" s="148"/>
      <c r="S32" s="40"/>
      <c r="T32" s="40"/>
      <c r="U32" s="40"/>
      <c r="V32" s="40"/>
      <c r="W32" s="40"/>
      <c r="X32" s="40"/>
      <c r="Y32" s="40"/>
      <c r="Z32" s="40"/>
      <c r="AA32" s="40"/>
      <c r="AB32" s="40"/>
      <c r="AC32" s="40"/>
      <c r="AD32" s="40"/>
      <c r="AE32" s="40"/>
    </row>
    <row r="33" hidden="1" s="2" customFormat="1" ht="6.96" customHeight="1">
      <c r="A33" s="40"/>
      <c r="B33" s="46"/>
      <c r="C33" s="40"/>
      <c r="D33" s="155"/>
      <c r="E33" s="155"/>
      <c r="F33" s="155"/>
      <c r="G33" s="155"/>
      <c r="H33" s="155"/>
      <c r="I33" s="155"/>
      <c r="J33" s="155"/>
      <c r="K33" s="155"/>
      <c r="L33" s="148"/>
      <c r="S33" s="40"/>
      <c r="T33" s="40"/>
      <c r="U33" s="40"/>
      <c r="V33" s="40"/>
      <c r="W33" s="40"/>
      <c r="X33" s="40"/>
      <c r="Y33" s="40"/>
      <c r="Z33" s="40"/>
      <c r="AA33" s="40"/>
      <c r="AB33" s="40"/>
      <c r="AC33" s="40"/>
      <c r="AD33" s="40"/>
      <c r="AE33" s="40"/>
    </row>
    <row r="34" hidden="1" s="2" customFormat="1" ht="14.4" customHeight="1">
      <c r="A34" s="40"/>
      <c r="B34" s="46"/>
      <c r="C34" s="40"/>
      <c r="D34" s="40"/>
      <c r="E34" s="40"/>
      <c r="F34" s="158" t="s">
        <v>48</v>
      </c>
      <c r="G34" s="40"/>
      <c r="H34" s="40"/>
      <c r="I34" s="158" t="s">
        <v>47</v>
      </c>
      <c r="J34" s="158" t="s">
        <v>49</v>
      </c>
      <c r="K34" s="40"/>
      <c r="L34" s="148"/>
      <c r="S34" s="40"/>
      <c r="T34" s="40"/>
      <c r="U34" s="40"/>
      <c r="V34" s="40"/>
      <c r="W34" s="40"/>
      <c r="X34" s="40"/>
      <c r="Y34" s="40"/>
      <c r="Z34" s="40"/>
      <c r="AA34" s="40"/>
      <c r="AB34" s="40"/>
      <c r="AC34" s="40"/>
      <c r="AD34" s="40"/>
      <c r="AE34" s="40"/>
    </row>
    <row r="35" hidden="1" s="2" customFormat="1" ht="14.4" customHeight="1">
      <c r="A35" s="40"/>
      <c r="B35" s="46"/>
      <c r="C35" s="40"/>
      <c r="D35" s="159" t="s">
        <v>50</v>
      </c>
      <c r="E35" s="146" t="s">
        <v>51</v>
      </c>
      <c r="F35" s="160">
        <f>ROUND((SUM(BE87:BE122)),  2)</f>
        <v>0</v>
      </c>
      <c r="G35" s="40"/>
      <c r="H35" s="40"/>
      <c r="I35" s="161">
        <v>0.20999999999999999</v>
      </c>
      <c r="J35" s="160">
        <f>ROUND(((SUM(BE87:BE122))*I35),  2)</f>
        <v>0</v>
      </c>
      <c r="K35" s="40"/>
      <c r="L35" s="148"/>
      <c r="S35" s="40"/>
      <c r="T35" s="40"/>
      <c r="U35" s="40"/>
      <c r="V35" s="40"/>
      <c r="W35" s="40"/>
      <c r="X35" s="40"/>
      <c r="Y35" s="40"/>
      <c r="Z35" s="40"/>
      <c r="AA35" s="40"/>
      <c r="AB35" s="40"/>
      <c r="AC35" s="40"/>
      <c r="AD35" s="40"/>
      <c r="AE35" s="40"/>
    </row>
    <row r="36" hidden="1" s="2" customFormat="1" ht="14.4" customHeight="1">
      <c r="A36" s="40"/>
      <c r="B36" s="46"/>
      <c r="C36" s="40"/>
      <c r="D36" s="40"/>
      <c r="E36" s="146" t="s">
        <v>52</v>
      </c>
      <c r="F36" s="160">
        <f>ROUND((SUM(BF87:BF122)),  2)</f>
        <v>0</v>
      </c>
      <c r="G36" s="40"/>
      <c r="H36" s="40"/>
      <c r="I36" s="161">
        <v>0.14999999999999999</v>
      </c>
      <c r="J36" s="160">
        <f>ROUND(((SUM(BF87:BF122))*I36),  2)</f>
        <v>0</v>
      </c>
      <c r="K36" s="40"/>
      <c r="L36" s="148"/>
      <c r="S36" s="40"/>
      <c r="T36" s="40"/>
      <c r="U36" s="40"/>
      <c r="V36" s="40"/>
      <c r="W36" s="40"/>
      <c r="X36" s="40"/>
      <c r="Y36" s="40"/>
      <c r="Z36" s="40"/>
      <c r="AA36" s="40"/>
      <c r="AB36" s="40"/>
      <c r="AC36" s="40"/>
      <c r="AD36" s="40"/>
      <c r="AE36" s="40"/>
    </row>
    <row r="37" hidden="1" s="2" customFormat="1" ht="14.4" customHeight="1">
      <c r="A37" s="40"/>
      <c r="B37" s="46"/>
      <c r="C37" s="40"/>
      <c r="D37" s="146" t="s">
        <v>50</v>
      </c>
      <c r="E37" s="146" t="s">
        <v>53</v>
      </c>
      <c r="F37" s="160">
        <f>ROUND((SUM(BG87:BG122)),  2)</f>
        <v>0</v>
      </c>
      <c r="G37" s="40"/>
      <c r="H37" s="40"/>
      <c r="I37" s="161">
        <v>0.20999999999999999</v>
      </c>
      <c r="J37" s="160">
        <f>0</f>
        <v>0</v>
      </c>
      <c r="K37" s="40"/>
      <c r="L37" s="148"/>
      <c r="S37" s="40"/>
      <c r="T37" s="40"/>
      <c r="U37" s="40"/>
      <c r="V37" s="40"/>
      <c r="W37" s="40"/>
      <c r="X37" s="40"/>
      <c r="Y37" s="40"/>
      <c r="Z37" s="40"/>
      <c r="AA37" s="40"/>
      <c r="AB37" s="40"/>
      <c r="AC37" s="40"/>
      <c r="AD37" s="40"/>
      <c r="AE37" s="40"/>
    </row>
    <row r="38" hidden="1" s="2" customFormat="1" ht="14.4" customHeight="1">
      <c r="A38" s="40"/>
      <c r="B38" s="46"/>
      <c r="C38" s="40"/>
      <c r="D38" s="40"/>
      <c r="E38" s="146" t="s">
        <v>54</v>
      </c>
      <c r="F38" s="160">
        <f>ROUND((SUM(BH87:BH122)),  2)</f>
        <v>0</v>
      </c>
      <c r="G38" s="40"/>
      <c r="H38" s="40"/>
      <c r="I38" s="161">
        <v>0.14999999999999999</v>
      </c>
      <c r="J38" s="160">
        <f>0</f>
        <v>0</v>
      </c>
      <c r="K38" s="40"/>
      <c r="L38" s="148"/>
      <c r="S38" s="40"/>
      <c r="T38" s="40"/>
      <c r="U38" s="40"/>
      <c r="V38" s="40"/>
      <c r="W38" s="40"/>
      <c r="X38" s="40"/>
      <c r="Y38" s="40"/>
      <c r="Z38" s="40"/>
      <c r="AA38" s="40"/>
      <c r="AB38" s="40"/>
      <c r="AC38" s="40"/>
      <c r="AD38" s="40"/>
      <c r="AE38" s="40"/>
    </row>
    <row r="39" hidden="1" s="2" customFormat="1" ht="14.4" customHeight="1">
      <c r="A39" s="40"/>
      <c r="B39" s="46"/>
      <c r="C39" s="40"/>
      <c r="D39" s="40"/>
      <c r="E39" s="146" t="s">
        <v>55</v>
      </c>
      <c r="F39" s="160">
        <f>ROUND((SUM(BI87:BI122)),  2)</f>
        <v>0</v>
      </c>
      <c r="G39" s="40"/>
      <c r="H39" s="40"/>
      <c r="I39" s="161">
        <v>0</v>
      </c>
      <c r="J39" s="160">
        <f>0</f>
        <v>0</v>
      </c>
      <c r="K39" s="40"/>
      <c r="L39" s="148"/>
      <c r="S39" s="40"/>
      <c r="T39" s="40"/>
      <c r="U39" s="40"/>
      <c r="V39" s="40"/>
      <c r="W39" s="40"/>
      <c r="X39" s="40"/>
      <c r="Y39" s="40"/>
      <c r="Z39" s="40"/>
      <c r="AA39" s="40"/>
      <c r="AB39" s="40"/>
      <c r="AC39" s="40"/>
      <c r="AD39" s="40"/>
      <c r="AE39" s="40"/>
    </row>
    <row r="40" hidden="1" s="2" customFormat="1" ht="6.96" customHeight="1">
      <c r="A40" s="40"/>
      <c r="B40" s="46"/>
      <c r="C40" s="40"/>
      <c r="D40" s="40"/>
      <c r="E40" s="40"/>
      <c r="F40" s="40"/>
      <c r="G40" s="40"/>
      <c r="H40" s="40"/>
      <c r="I40" s="40"/>
      <c r="J40" s="40"/>
      <c r="K40" s="40"/>
      <c r="L40" s="148"/>
      <c r="S40" s="40"/>
      <c r="T40" s="40"/>
      <c r="U40" s="40"/>
      <c r="V40" s="40"/>
      <c r="W40" s="40"/>
      <c r="X40" s="40"/>
      <c r="Y40" s="40"/>
      <c r="Z40" s="40"/>
      <c r="AA40" s="40"/>
      <c r="AB40" s="40"/>
      <c r="AC40" s="40"/>
      <c r="AD40" s="40"/>
      <c r="AE40" s="40"/>
    </row>
    <row r="41" hidden="1" s="2" customFormat="1" ht="25.44" customHeight="1">
      <c r="A41" s="40"/>
      <c r="B41" s="46"/>
      <c r="C41" s="162"/>
      <c r="D41" s="163" t="s">
        <v>56</v>
      </c>
      <c r="E41" s="164"/>
      <c r="F41" s="164"/>
      <c r="G41" s="165" t="s">
        <v>57</v>
      </c>
      <c r="H41" s="166" t="s">
        <v>58</v>
      </c>
      <c r="I41" s="164"/>
      <c r="J41" s="167">
        <f>SUM(J32:J39)</f>
        <v>0</v>
      </c>
      <c r="K41" s="168"/>
      <c r="L41" s="148"/>
      <c r="S41" s="40"/>
      <c r="T41" s="40"/>
      <c r="U41" s="40"/>
      <c r="V41" s="40"/>
      <c r="W41" s="40"/>
      <c r="X41" s="40"/>
      <c r="Y41" s="40"/>
      <c r="Z41" s="40"/>
      <c r="AA41" s="40"/>
      <c r="AB41" s="40"/>
      <c r="AC41" s="40"/>
      <c r="AD41" s="40"/>
      <c r="AE41" s="40"/>
    </row>
    <row r="42" hidden="1" s="2" customFormat="1" ht="14.4" customHeight="1">
      <c r="A42" s="40"/>
      <c r="B42" s="169"/>
      <c r="C42" s="170"/>
      <c r="D42" s="170"/>
      <c r="E42" s="170"/>
      <c r="F42" s="170"/>
      <c r="G42" s="170"/>
      <c r="H42" s="170"/>
      <c r="I42" s="170"/>
      <c r="J42" s="170"/>
      <c r="K42" s="170"/>
      <c r="L42" s="148"/>
      <c r="S42" s="40"/>
      <c r="T42" s="40"/>
      <c r="U42" s="40"/>
      <c r="V42" s="40"/>
      <c r="W42" s="40"/>
      <c r="X42" s="40"/>
      <c r="Y42" s="40"/>
      <c r="Z42" s="40"/>
      <c r="AA42" s="40"/>
      <c r="AB42" s="40"/>
      <c r="AC42" s="40"/>
      <c r="AD42" s="40"/>
      <c r="AE42" s="40"/>
    </row>
    <row r="43" hidden="1"/>
    <row r="44" hidden="1"/>
    <row r="45" hidden="1"/>
    <row r="46" hidden="1" s="2" customFormat="1" ht="6.96" customHeight="1">
      <c r="A46" s="40"/>
      <c r="B46" s="171"/>
      <c r="C46" s="172"/>
      <c r="D46" s="172"/>
      <c r="E46" s="172"/>
      <c r="F46" s="172"/>
      <c r="G46" s="172"/>
      <c r="H46" s="172"/>
      <c r="I46" s="172"/>
      <c r="J46" s="172"/>
      <c r="K46" s="172"/>
      <c r="L46" s="148"/>
      <c r="S46" s="40"/>
      <c r="T46" s="40"/>
      <c r="U46" s="40"/>
      <c r="V46" s="40"/>
      <c r="W46" s="40"/>
      <c r="X46" s="40"/>
      <c r="Y46" s="40"/>
      <c r="Z46" s="40"/>
      <c r="AA46" s="40"/>
      <c r="AB46" s="40"/>
      <c r="AC46" s="40"/>
      <c r="AD46" s="40"/>
      <c r="AE46" s="40"/>
    </row>
    <row r="47" hidden="1" s="2" customFormat="1" ht="24.96" customHeight="1">
      <c r="A47" s="40"/>
      <c r="B47" s="41"/>
      <c r="C47" s="24" t="s">
        <v>179</v>
      </c>
      <c r="D47" s="42"/>
      <c r="E47" s="42"/>
      <c r="F47" s="42"/>
      <c r="G47" s="42"/>
      <c r="H47" s="42"/>
      <c r="I47" s="42"/>
      <c r="J47" s="42"/>
      <c r="K47" s="42"/>
      <c r="L47" s="148"/>
      <c r="S47" s="40"/>
      <c r="T47" s="40"/>
      <c r="U47" s="40"/>
      <c r="V47" s="40"/>
      <c r="W47" s="40"/>
      <c r="X47" s="40"/>
      <c r="Y47" s="40"/>
      <c r="Z47" s="40"/>
      <c r="AA47" s="40"/>
      <c r="AB47" s="40"/>
      <c r="AC47" s="40"/>
      <c r="AD47" s="40"/>
      <c r="AE47" s="40"/>
    </row>
    <row r="48" hidden="1" s="2" customFormat="1" ht="6.96" customHeight="1">
      <c r="A48" s="40"/>
      <c r="B48" s="41"/>
      <c r="C48" s="42"/>
      <c r="D48" s="42"/>
      <c r="E48" s="42"/>
      <c r="F48" s="42"/>
      <c r="G48" s="42"/>
      <c r="H48" s="42"/>
      <c r="I48" s="42"/>
      <c r="J48" s="42"/>
      <c r="K48" s="42"/>
      <c r="L48" s="148"/>
      <c r="S48" s="40"/>
      <c r="T48" s="40"/>
      <c r="U48" s="40"/>
      <c r="V48" s="40"/>
      <c r="W48" s="40"/>
      <c r="X48" s="40"/>
      <c r="Y48" s="40"/>
      <c r="Z48" s="40"/>
      <c r="AA48" s="40"/>
      <c r="AB48" s="40"/>
      <c r="AC48" s="40"/>
      <c r="AD48" s="40"/>
      <c r="AE48" s="40"/>
    </row>
    <row r="49" hidden="1" s="2" customFormat="1" ht="12" customHeight="1">
      <c r="A49" s="40"/>
      <c r="B49" s="41"/>
      <c r="C49" s="33" t="s">
        <v>16</v>
      </c>
      <c r="D49" s="42"/>
      <c r="E49" s="42"/>
      <c r="F49" s="42"/>
      <c r="G49" s="42"/>
      <c r="H49" s="42"/>
      <c r="I49" s="42"/>
      <c r="J49" s="42"/>
      <c r="K49" s="42"/>
      <c r="L49" s="148"/>
      <c r="S49" s="40"/>
      <c r="T49" s="40"/>
      <c r="U49" s="40"/>
      <c r="V49" s="40"/>
      <c r="W49" s="40"/>
      <c r="X49" s="40"/>
      <c r="Y49" s="40"/>
      <c r="Z49" s="40"/>
      <c r="AA49" s="40"/>
      <c r="AB49" s="40"/>
      <c r="AC49" s="40"/>
      <c r="AD49" s="40"/>
      <c r="AE49" s="40"/>
    </row>
    <row r="50" hidden="1" s="2" customFormat="1" ht="16.5" customHeight="1">
      <c r="A50" s="40"/>
      <c r="B50" s="41"/>
      <c r="C50" s="42"/>
      <c r="D50" s="42"/>
      <c r="E50" s="173" t="str">
        <f>E7</f>
        <v>Oprava staničních kolejí č. 4 a 5 v žst Most n.n.-Změna č.1</v>
      </c>
      <c r="F50" s="33"/>
      <c r="G50" s="33"/>
      <c r="H50" s="33"/>
      <c r="I50" s="42"/>
      <c r="J50" s="42"/>
      <c r="K50" s="42"/>
      <c r="L50" s="148"/>
      <c r="S50" s="40"/>
      <c r="T50" s="40"/>
      <c r="U50" s="40"/>
      <c r="V50" s="40"/>
      <c r="W50" s="40"/>
      <c r="X50" s="40"/>
      <c r="Y50" s="40"/>
      <c r="Z50" s="40"/>
      <c r="AA50" s="40"/>
      <c r="AB50" s="40"/>
      <c r="AC50" s="40"/>
      <c r="AD50" s="40"/>
      <c r="AE50" s="40"/>
    </row>
    <row r="51" hidden="1" s="1" customFormat="1" ht="12" customHeight="1">
      <c r="B51" s="22"/>
      <c r="C51" s="33" t="s">
        <v>161</v>
      </c>
      <c r="D51" s="23"/>
      <c r="E51" s="23"/>
      <c r="F51" s="23"/>
      <c r="G51" s="23"/>
      <c r="H51" s="23"/>
      <c r="I51" s="23"/>
      <c r="J51" s="23"/>
      <c r="K51" s="23"/>
      <c r="L51" s="21"/>
    </row>
    <row r="52" hidden="1" s="2" customFormat="1" ht="16.5" customHeight="1">
      <c r="A52" s="40"/>
      <c r="B52" s="41"/>
      <c r="C52" s="42"/>
      <c r="D52" s="42"/>
      <c r="E52" s="173" t="s">
        <v>165</v>
      </c>
      <c r="F52" s="42"/>
      <c r="G52" s="42"/>
      <c r="H52" s="42"/>
      <c r="I52" s="42"/>
      <c r="J52" s="42"/>
      <c r="K52" s="42"/>
      <c r="L52" s="148"/>
      <c r="S52" s="40"/>
      <c r="T52" s="40"/>
      <c r="U52" s="40"/>
      <c r="V52" s="40"/>
      <c r="W52" s="40"/>
      <c r="X52" s="40"/>
      <c r="Y52" s="40"/>
      <c r="Z52" s="40"/>
      <c r="AA52" s="40"/>
      <c r="AB52" s="40"/>
      <c r="AC52" s="40"/>
      <c r="AD52" s="40"/>
      <c r="AE52" s="40"/>
    </row>
    <row r="53" hidden="1" s="2" customFormat="1" ht="12" customHeight="1">
      <c r="A53" s="40"/>
      <c r="B53" s="41"/>
      <c r="C53" s="33" t="s">
        <v>170</v>
      </c>
      <c r="D53" s="42"/>
      <c r="E53" s="42"/>
      <c r="F53" s="42"/>
      <c r="G53" s="42"/>
      <c r="H53" s="42"/>
      <c r="I53" s="42"/>
      <c r="J53" s="42"/>
      <c r="K53" s="42"/>
      <c r="L53" s="148"/>
      <c r="S53" s="40"/>
      <c r="T53" s="40"/>
      <c r="U53" s="40"/>
      <c r="V53" s="40"/>
      <c r="W53" s="40"/>
      <c r="X53" s="40"/>
      <c r="Y53" s="40"/>
      <c r="Z53" s="40"/>
      <c r="AA53" s="40"/>
      <c r="AB53" s="40"/>
      <c r="AC53" s="40"/>
      <c r="AD53" s="40"/>
      <c r="AE53" s="40"/>
    </row>
    <row r="54" hidden="1" s="2" customFormat="1" ht="16.5" customHeight="1">
      <c r="A54" s="40"/>
      <c r="B54" s="41"/>
      <c r="C54" s="42"/>
      <c r="D54" s="42"/>
      <c r="E54" s="72" t="str">
        <f>E11</f>
        <v xml:space="preserve">Č15 - Výhybka č. 79  ŽST Most nové nádraží</v>
      </c>
      <c r="F54" s="42"/>
      <c r="G54" s="42"/>
      <c r="H54" s="42"/>
      <c r="I54" s="42"/>
      <c r="J54" s="42"/>
      <c r="K54" s="42"/>
      <c r="L54" s="148"/>
      <c r="S54" s="40"/>
      <c r="T54" s="40"/>
      <c r="U54" s="40"/>
      <c r="V54" s="40"/>
      <c r="W54" s="40"/>
      <c r="X54" s="40"/>
      <c r="Y54" s="40"/>
      <c r="Z54" s="40"/>
      <c r="AA54" s="40"/>
      <c r="AB54" s="40"/>
      <c r="AC54" s="40"/>
      <c r="AD54" s="40"/>
      <c r="AE54" s="40"/>
    </row>
    <row r="55" hidden="1" s="2" customFormat="1" ht="6.96" customHeight="1">
      <c r="A55" s="40"/>
      <c r="B55" s="41"/>
      <c r="C55" s="42"/>
      <c r="D55" s="42"/>
      <c r="E55" s="42"/>
      <c r="F55" s="42"/>
      <c r="G55" s="42"/>
      <c r="H55" s="42"/>
      <c r="I55" s="42"/>
      <c r="J55" s="42"/>
      <c r="K55" s="42"/>
      <c r="L55" s="148"/>
      <c r="S55" s="40"/>
      <c r="T55" s="40"/>
      <c r="U55" s="40"/>
      <c r="V55" s="40"/>
      <c r="W55" s="40"/>
      <c r="X55" s="40"/>
      <c r="Y55" s="40"/>
      <c r="Z55" s="40"/>
      <c r="AA55" s="40"/>
      <c r="AB55" s="40"/>
      <c r="AC55" s="40"/>
      <c r="AD55" s="40"/>
      <c r="AE55" s="40"/>
    </row>
    <row r="56" hidden="1" s="2" customFormat="1" ht="12" customHeight="1">
      <c r="A56" s="40"/>
      <c r="B56" s="41"/>
      <c r="C56" s="33" t="s">
        <v>22</v>
      </c>
      <c r="D56" s="42"/>
      <c r="E56" s="42"/>
      <c r="F56" s="28" t="str">
        <f>F14</f>
        <v>ŽST Most n.n.</v>
      </c>
      <c r="G56" s="42"/>
      <c r="H56" s="42"/>
      <c r="I56" s="33" t="s">
        <v>24</v>
      </c>
      <c r="J56" s="75" t="str">
        <f>IF(J14="","",J14)</f>
        <v>5. 10. 2021</v>
      </c>
      <c r="K56" s="42"/>
      <c r="L56" s="148"/>
      <c r="S56" s="40"/>
      <c r="T56" s="40"/>
      <c r="U56" s="40"/>
      <c r="V56" s="40"/>
      <c r="W56" s="40"/>
      <c r="X56" s="40"/>
      <c r="Y56" s="40"/>
      <c r="Z56" s="40"/>
      <c r="AA56" s="40"/>
      <c r="AB56" s="40"/>
      <c r="AC56" s="40"/>
      <c r="AD56" s="40"/>
      <c r="AE56" s="40"/>
    </row>
    <row r="57" hidden="1" s="2" customFormat="1" ht="6.96" customHeight="1">
      <c r="A57" s="40"/>
      <c r="B57" s="41"/>
      <c r="C57" s="42"/>
      <c r="D57" s="42"/>
      <c r="E57" s="42"/>
      <c r="F57" s="42"/>
      <c r="G57" s="42"/>
      <c r="H57" s="42"/>
      <c r="I57" s="42"/>
      <c r="J57" s="42"/>
      <c r="K57" s="42"/>
      <c r="L57" s="148"/>
      <c r="S57" s="40"/>
      <c r="T57" s="40"/>
      <c r="U57" s="40"/>
      <c r="V57" s="40"/>
      <c r="W57" s="40"/>
      <c r="X57" s="40"/>
      <c r="Y57" s="40"/>
      <c r="Z57" s="40"/>
      <c r="AA57" s="40"/>
      <c r="AB57" s="40"/>
      <c r="AC57" s="40"/>
      <c r="AD57" s="40"/>
      <c r="AE57" s="40"/>
    </row>
    <row r="58" hidden="1" s="2" customFormat="1" ht="15.15" customHeight="1">
      <c r="A58" s="40"/>
      <c r="B58" s="41"/>
      <c r="C58" s="33" t="s">
        <v>30</v>
      </c>
      <c r="D58" s="42"/>
      <c r="E58" s="42"/>
      <c r="F58" s="28" t="str">
        <f>E17</f>
        <v>Správa železnic, státní organizace</v>
      </c>
      <c r="G58" s="42"/>
      <c r="H58" s="42"/>
      <c r="I58" s="33" t="s">
        <v>38</v>
      </c>
      <c r="J58" s="38" t="str">
        <f>E23</f>
        <v xml:space="preserve"> </v>
      </c>
      <c r="K58" s="42"/>
      <c r="L58" s="148"/>
      <c r="S58" s="40"/>
      <c r="T58" s="40"/>
      <c r="U58" s="40"/>
      <c r="V58" s="40"/>
      <c r="W58" s="40"/>
      <c r="X58" s="40"/>
      <c r="Y58" s="40"/>
      <c r="Z58" s="40"/>
      <c r="AA58" s="40"/>
      <c r="AB58" s="40"/>
      <c r="AC58" s="40"/>
      <c r="AD58" s="40"/>
      <c r="AE58" s="40"/>
    </row>
    <row r="59" hidden="1" s="2" customFormat="1" ht="40.05" customHeight="1">
      <c r="A59" s="40"/>
      <c r="B59" s="41"/>
      <c r="C59" s="33" t="s">
        <v>36</v>
      </c>
      <c r="D59" s="42"/>
      <c r="E59" s="42"/>
      <c r="F59" s="28" t="str">
        <f>IF(E20="","",E20)</f>
        <v>Vyplň údaj</v>
      </c>
      <c r="G59" s="42"/>
      <c r="H59" s="42"/>
      <c r="I59" s="33" t="s">
        <v>42</v>
      </c>
      <c r="J59" s="38" t="str">
        <f>E26</f>
        <v>Ing.Horák, horak@spravazeleznic.cz, 602 155 923</v>
      </c>
      <c r="K59" s="42"/>
      <c r="L59" s="148"/>
      <c r="S59" s="40"/>
      <c r="T59" s="40"/>
      <c r="U59" s="40"/>
      <c r="V59" s="40"/>
      <c r="W59" s="40"/>
      <c r="X59" s="40"/>
      <c r="Y59" s="40"/>
      <c r="Z59" s="40"/>
      <c r="AA59" s="40"/>
      <c r="AB59" s="40"/>
      <c r="AC59" s="40"/>
      <c r="AD59" s="40"/>
      <c r="AE59" s="40"/>
    </row>
    <row r="60" hidden="1" s="2" customFormat="1" ht="10.32" customHeight="1">
      <c r="A60" s="40"/>
      <c r="B60" s="41"/>
      <c r="C60" s="42"/>
      <c r="D60" s="42"/>
      <c r="E60" s="42"/>
      <c r="F60" s="42"/>
      <c r="G60" s="42"/>
      <c r="H60" s="42"/>
      <c r="I60" s="42"/>
      <c r="J60" s="42"/>
      <c r="K60" s="42"/>
      <c r="L60" s="148"/>
      <c r="S60" s="40"/>
      <c r="T60" s="40"/>
      <c r="U60" s="40"/>
      <c r="V60" s="40"/>
      <c r="W60" s="40"/>
      <c r="X60" s="40"/>
      <c r="Y60" s="40"/>
      <c r="Z60" s="40"/>
      <c r="AA60" s="40"/>
      <c r="AB60" s="40"/>
      <c r="AC60" s="40"/>
      <c r="AD60" s="40"/>
      <c r="AE60" s="40"/>
    </row>
    <row r="61" hidden="1" s="2" customFormat="1" ht="29.28" customHeight="1">
      <c r="A61" s="40"/>
      <c r="B61" s="41"/>
      <c r="C61" s="174" t="s">
        <v>180</v>
      </c>
      <c r="D61" s="175"/>
      <c r="E61" s="175"/>
      <c r="F61" s="175"/>
      <c r="G61" s="175"/>
      <c r="H61" s="175"/>
      <c r="I61" s="175"/>
      <c r="J61" s="176" t="s">
        <v>181</v>
      </c>
      <c r="K61" s="175"/>
      <c r="L61" s="148"/>
      <c r="S61" s="40"/>
      <c r="T61" s="40"/>
      <c r="U61" s="40"/>
      <c r="V61" s="40"/>
      <c r="W61" s="40"/>
      <c r="X61" s="40"/>
      <c r="Y61" s="40"/>
      <c r="Z61" s="40"/>
      <c r="AA61" s="40"/>
      <c r="AB61" s="40"/>
      <c r="AC61" s="40"/>
      <c r="AD61" s="40"/>
      <c r="AE61" s="40"/>
    </row>
    <row r="62" hidden="1" s="2" customFormat="1" ht="10.32" customHeight="1">
      <c r="A62" s="40"/>
      <c r="B62" s="41"/>
      <c r="C62" s="42"/>
      <c r="D62" s="42"/>
      <c r="E62" s="42"/>
      <c r="F62" s="42"/>
      <c r="G62" s="42"/>
      <c r="H62" s="42"/>
      <c r="I62" s="42"/>
      <c r="J62" s="42"/>
      <c r="K62" s="42"/>
      <c r="L62" s="148"/>
      <c r="S62" s="40"/>
      <c r="T62" s="40"/>
      <c r="U62" s="40"/>
      <c r="V62" s="40"/>
      <c r="W62" s="40"/>
      <c r="X62" s="40"/>
      <c r="Y62" s="40"/>
      <c r="Z62" s="40"/>
      <c r="AA62" s="40"/>
      <c r="AB62" s="40"/>
      <c r="AC62" s="40"/>
      <c r="AD62" s="40"/>
      <c r="AE62" s="40"/>
    </row>
    <row r="63" hidden="1" s="2" customFormat="1" ht="22.8" customHeight="1">
      <c r="A63" s="40"/>
      <c r="B63" s="41"/>
      <c r="C63" s="177" t="s">
        <v>78</v>
      </c>
      <c r="D63" s="42"/>
      <c r="E63" s="42"/>
      <c r="F63" s="42"/>
      <c r="G63" s="42"/>
      <c r="H63" s="42"/>
      <c r="I63" s="42"/>
      <c r="J63" s="105">
        <f>J87</f>
        <v>0</v>
      </c>
      <c r="K63" s="42"/>
      <c r="L63" s="148"/>
      <c r="S63" s="40"/>
      <c r="T63" s="40"/>
      <c r="U63" s="40"/>
      <c r="V63" s="40"/>
      <c r="W63" s="40"/>
      <c r="X63" s="40"/>
      <c r="Y63" s="40"/>
      <c r="Z63" s="40"/>
      <c r="AA63" s="40"/>
      <c r="AB63" s="40"/>
      <c r="AC63" s="40"/>
      <c r="AD63" s="40"/>
      <c r="AE63" s="40"/>
      <c r="AU63" s="18" t="s">
        <v>182</v>
      </c>
    </row>
    <row r="64" hidden="1" s="9" customFormat="1" ht="24.96" customHeight="1">
      <c r="A64" s="9"/>
      <c r="B64" s="178"/>
      <c r="C64" s="179"/>
      <c r="D64" s="180" t="s">
        <v>486</v>
      </c>
      <c r="E64" s="181"/>
      <c r="F64" s="181"/>
      <c r="G64" s="181"/>
      <c r="H64" s="181"/>
      <c r="I64" s="181"/>
      <c r="J64" s="182">
        <f>J88</f>
        <v>0</v>
      </c>
      <c r="K64" s="179"/>
      <c r="L64" s="183"/>
      <c r="S64" s="9"/>
      <c r="T64" s="9"/>
      <c r="U64" s="9"/>
      <c r="V64" s="9"/>
      <c r="W64" s="9"/>
      <c r="X64" s="9"/>
      <c r="Y64" s="9"/>
      <c r="Z64" s="9"/>
      <c r="AA64" s="9"/>
      <c r="AB64" s="9"/>
      <c r="AC64" s="9"/>
      <c r="AD64" s="9"/>
      <c r="AE64" s="9"/>
    </row>
    <row r="65" hidden="1" s="9" customFormat="1" ht="24.96" customHeight="1">
      <c r="A65" s="9"/>
      <c r="B65" s="178"/>
      <c r="C65" s="179"/>
      <c r="D65" s="180" t="s">
        <v>185</v>
      </c>
      <c r="E65" s="181"/>
      <c r="F65" s="181"/>
      <c r="G65" s="181"/>
      <c r="H65" s="181"/>
      <c r="I65" s="181"/>
      <c r="J65" s="182">
        <f>J110</f>
        <v>0</v>
      </c>
      <c r="K65" s="179"/>
      <c r="L65" s="183"/>
      <c r="S65" s="9"/>
      <c r="T65" s="9"/>
      <c r="U65" s="9"/>
      <c r="V65" s="9"/>
      <c r="W65" s="9"/>
      <c r="X65" s="9"/>
      <c r="Y65" s="9"/>
      <c r="Z65" s="9"/>
      <c r="AA65" s="9"/>
      <c r="AB65" s="9"/>
      <c r="AC65" s="9"/>
      <c r="AD65" s="9"/>
      <c r="AE65" s="9"/>
    </row>
    <row r="66" hidden="1" s="2" customFormat="1" ht="21.84" customHeight="1">
      <c r="A66" s="40"/>
      <c r="B66" s="41"/>
      <c r="C66" s="42"/>
      <c r="D66" s="42"/>
      <c r="E66" s="42"/>
      <c r="F66" s="42"/>
      <c r="G66" s="42"/>
      <c r="H66" s="42"/>
      <c r="I66" s="42"/>
      <c r="J66" s="42"/>
      <c r="K66" s="42"/>
      <c r="L66" s="148"/>
      <c r="S66" s="40"/>
      <c r="T66" s="40"/>
      <c r="U66" s="40"/>
      <c r="V66" s="40"/>
      <c r="W66" s="40"/>
      <c r="X66" s="40"/>
      <c r="Y66" s="40"/>
      <c r="Z66" s="40"/>
      <c r="AA66" s="40"/>
      <c r="AB66" s="40"/>
      <c r="AC66" s="40"/>
      <c r="AD66" s="40"/>
      <c r="AE66" s="40"/>
    </row>
    <row r="67" hidden="1" s="2" customFormat="1" ht="6.96" customHeight="1">
      <c r="A67" s="40"/>
      <c r="B67" s="62"/>
      <c r="C67" s="63"/>
      <c r="D67" s="63"/>
      <c r="E67" s="63"/>
      <c r="F67" s="63"/>
      <c r="G67" s="63"/>
      <c r="H67" s="63"/>
      <c r="I67" s="63"/>
      <c r="J67" s="63"/>
      <c r="K67" s="63"/>
      <c r="L67" s="148"/>
      <c r="S67" s="40"/>
      <c r="T67" s="40"/>
      <c r="U67" s="40"/>
      <c r="V67" s="40"/>
      <c r="W67" s="40"/>
      <c r="X67" s="40"/>
      <c r="Y67" s="40"/>
      <c r="Z67" s="40"/>
      <c r="AA67" s="40"/>
      <c r="AB67" s="40"/>
      <c r="AC67" s="40"/>
      <c r="AD67" s="40"/>
      <c r="AE67" s="40"/>
    </row>
    <row r="68" hidden="1"/>
    <row r="69" hidden="1"/>
    <row r="70" hidden="1"/>
    <row r="71" s="2" customFormat="1" ht="6.96" customHeight="1">
      <c r="A71" s="40"/>
      <c r="B71" s="64"/>
      <c r="C71" s="65"/>
      <c r="D71" s="65"/>
      <c r="E71" s="65"/>
      <c r="F71" s="65"/>
      <c r="G71" s="65"/>
      <c r="H71" s="65"/>
      <c r="I71" s="65"/>
      <c r="J71" s="65"/>
      <c r="K71" s="65"/>
      <c r="L71" s="148"/>
      <c r="S71" s="40"/>
      <c r="T71" s="40"/>
      <c r="U71" s="40"/>
      <c r="V71" s="40"/>
      <c r="W71" s="40"/>
      <c r="X71" s="40"/>
      <c r="Y71" s="40"/>
      <c r="Z71" s="40"/>
      <c r="AA71" s="40"/>
      <c r="AB71" s="40"/>
      <c r="AC71" s="40"/>
      <c r="AD71" s="40"/>
      <c r="AE71" s="40"/>
    </row>
    <row r="72" s="2" customFormat="1" ht="24.96" customHeight="1">
      <c r="A72" s="40"/>
      <c r="B72" s="41"/>
      <c r="C72" s="24" t="s">
        <v>186</v>
      </c>
      <c r="D72" s="42"/>
      <c r="E72" s="42"/>
      <c r="F72" s="42"/>
      <c r="G72" s="42"/>
      <c r="H72" s="42"/>
      <c r="I72" s="42"/>
      <c r="J72" s="42"/>
      <c r="K72" s="42"/>
      <c r="L72" s="148"/>
      <c r="S72" s="40"/>
      <c r="T72" s="40"/>
      <c r="U72" s="40"/>
      <c r="V72" s="40"/>
      <c r="W72" s="40"/>
      <c r="X72" s="40"/>
      <c r="Y72" s="40"/>
      <c r="Z72" s="40"/>
      <c r="AA72" s="40"/>
      <c r="AB72" s="40"/>
      <c r="AC72" s="40"/>
      <c r="AD72" s="40"/>
      <c r="AE72" s="40"/>
    </row>
    <row r="73" s="2" customFormat="1" ht="6.96" customHeight="1">
      <c r="A73" s="40"/>
      <c r="B73" s="41"/>
      <c r="C73" s="42"/>
      <c r="D73" s="42"/>
      <c r="E73" s="42"/>
      <c r="F73" s="42"/>
      <c r="G73" s="42"/>
      <c r="H73" s="42"/>
      <c r="I73" s="42"/>
      <c r="J73" s="42"/>
      <c r="K73" s="42"/>
      <c r="L73" s="148"/>
      <c r="S73" s="40"/>
      <c r="T73" s="40"/>
      <c r="U73" s="40"/>
      <c r="V73" s="40"/>
      <c r="W73" s="40"/>
      <c r="X73" s="40"/>
      <c r="Y73" s="40"/>
      <c r="Z73" s="40"/>
      <c r="AA73" s="40"/>
      <c r="AB73" s="40"/>
      <c r="AC73" s="40"/>
      <c r="AD73" s="40"/>
      <c r="AE73" s="40"/>
    </row>
    <row r="74" s="2" customFormat="1" ht="12" customHeight="1">
      <c r="A74" s="40"/>
      <c r="B74" s="41"/>
      <c r="C74" s="33" t="s">
        <v>16</v>
      </c>
      <c r="D74" s="42"/>
      <c r="E74" s="42"/>
      <c r="F74" s="42"/>
      <c r="G74" s="42"/>
      <c r="H74" s="42"/>
      <c r="I74" s="42"/>
      <c r="J74" s="42"/>
      <c r="K74" s="42"/>
      <c r="L74" s="148"/>
      <c r="S74" s="40"/>
      <c r="T74" s="40"/>
      <c r="U74" s="40"/>
      <c r="V74" s="40"/>
      <c r="W74" s="40"/>
      <c r="X74" s="40"/>
      <c r="Y74" s="40"/>
      <c r="Z74" s="40"/>
      <c r="AA74" s="40"/>
      <c r="AB74" s="40"/>
      <c r="AC74" s="40"/>
      <c r="AD74" s="40"/>
      <c r="AE74" s="40"/>
    </row>
    <row r="75" s="2" customFormat="1" ht="16.5" customHeight="1">
      <c r="A75" s="40"/>
      <c r="B75" s="41"/>
      <c r="C75" s="42"/>
      <c r="D75" s="42"/>
      <c r="E75" s="173" t="str">
        <f>E7</f>
        <v>Oprava staničních kolejí č. 4 a 5 v žst Most n.n.-Změna č.1</v>
      </c>
      <c r="F75" s="33"/>
      <c r="G75" s="33"/>
      <c r="H75" s="33"/>
      <c r="I75" s="42"/>
      <c r="J75" s="42"/>
      <c r="K75" s="42"/>
      <c r="L75" s="148"/>
      <c r="S75" s="40"/>
      <c r="T75" s="40"/>
      <c r="U75" s="40"/>
      <c r="V75" s="40"/>
      <c r="W75" s="40"/>
      <c r="X75" s="40"/>
      <c r="Y75" s="40"/>
      <c r="Z75" s="40"/>
      <c r="AA75" s="40"/>
      <c r="AB75" s="40"/>
      <c r="AC75" s="40"/>
      <c r="AD75" s="40"/>
      <c r="AE75" s="40"/>
    </row>
    <row r="76" s="1" customFormat="1" ht="12" customHeight="1">
      <c r="B76" s="22"/>
      <c r="C76" s="33" t="s">
        <v>161</v>
      </c>
      <c r="D76" s="23"/>
      <c r="E76" s="23"/>
      <c r="F76" s="23"/>
      <c r="G76" s="23"/>
      <c r="H76" s="23"/>
      <c r="I76" s="23"/>
      <c r="J76" s="23"/>
      <c r="K76" s="23"/>
      <c r="L76" s="21"/>
    </row>
    <row r="77" s="2" customFormat="1" ht="16.5" customHeight="1">
      <c r="A77" s="40"/>
      <c r="B77" s="41"/>
      <c r="C77" s="42"/>
      <c r="D77" s="42"/>
      <c r="E77" s="173" t="s">
        <v>165</v>
      </c>
      <c r="F77" s="42"/>
      <c r="G77" s="42"/>
      <c r="H77" s="42"/>
      <c r="I77" s="42"/>
      <c r="J77" s="42"/>
      <c r="K77" s="42"/>
      <c r="L77" s="148"/>
      <c r="S77" s="40"/>
      <c r="T77" s="40"/>
      <c r="U77" s="40"/>
      <c r="V77" s="40"/>
      <c r="W77" s="40"/>
      <c r="X77" s="40"/>
      <c r="Y77" s="40"/>
      <c r="Z77" s="40"/>
      <c r="AA77" s="40"/>
      <c r="AB77" s="40"/>
      <c r="AC77" s="40"/>
      <c r="AD77" s="40"/>
      <c r="AE77" s="40"/>
    </row>
    <row r="78" s="2" customFormat="1" ht="12" customHeight="1">
      <c r="A78" s="40"/>
      <c r="B78" s="41"/>
      <c r="C78" s="33" t="s">
        <v>170</v>
      </c>
      <c r="D78" s="42"/>
      <c r="E78" s="42"/>
      <c r="F78" s="42"/>
      <c r="G78" s="42"/>
      <c r="H78" s="42"/>
      <c r="I78" s="42"/>
      <c r="J78" s="42"/>
      <c r="K78" s="42"/>
      <c r="L78" s="148"/>
      <c r="S78" s="40"/>
      <c r="T78" s="40"/>
      <c r="U78" s="40"/>
      <c r="V78" s="40"/>
      <c r="W78" s="40"/>
      <c r="X78" s="40"/>
      <c r="Y78" s="40"/>
      <c r="Z78" s="40"/>
      <c r="AA78" s="40"/>
      <c r="AB78" s="40"/>
      <c r="AC78" s="40"/>
      <c r="AD78" s="40"/>
      <c r="AE78" s="40"/>
    </row>
    <row r="79" s="2" customFormat="1" ht="16.5" customHeight="1">
      <c r="A79" s="40"/>
      <c r="B79" s="41"/>
      <c r="C79" s="42"/>
      <c r="D79" s="42"/>
      <c r="E79" s="72" t="str">
        <f>E11</f>
        <v xml:space="preserve">Č15 - Výhybka č. 79  ŽST Most nové nádraží</v>
      </c>
      <c r="F79" s="42"/>
      <c r="G79" s="42"/>
      <c r="H79" s="42"/>
      <c r="I79" s="42"/>
      <c r="J79" s="42"/>
      <c r="K79" s="42"/>
      <c r="L79" s="148"/>
      <c r="S79" s="40"/>
      <c r="T79" s="40"/>
      <c r="U79" s="40"/>
      <c r="V79" s="40"/>
      <c r="W79" s="40"/>
      <c r="X79" s="40"/>
      <c r="Y79" s="40"/>
      <c r="Z79" s="40"/>
      <c r="AA79" s="40"/>
      <c r="AB79" s="40"/>
      <c r="AC79" s="40"/>
      <c r="AD79" s="40"/>
      <c r="AE79" s="40"/>
    </row>
    <row r="80" s="2" customFormat="1" ht="6.96" customHeight="1">
      <c r="A80" s="40"/>
      <c r="B80" s="41"/>
      <c r="C80" s="42"/>
      <c r="D80" s="42"/>
      <c r="E80" s="42"/>
      <c r="F80" s="42"/>
      <c r="G80" s="42"/>
      <c r="H80" s="42"/>
      <c r="I80" s="42"/>
      <c r="J80" s="42"/>
      <c r="K80" s="42"/>
      <c r="L80" s="148"/>
      <c r="S80" s="40"/>
      <c r="T80" s="40"/>
      <c r="U80" s="40"/>
      <c r="V80" s="40"/>
      <c r="W80" s="40"/>
      <c r="X80" s="40"/>
      <c r="Y80" s="40"/>
      <c r="Z80" s="40"/>
      <c r="AA80" s="40"/>
      <c r="AB80" s="40"/>
      <c r="AC80" s="40"/>
      <c r="AD80" s="40"/>
      <c r="AE80" s="40"/>
    </row>
    <row r="81" s="2" customFormat="1" ht="12" customHeight="1">
      <c r="A81" s="40"/>
      <c r="B81" s="41"/>
      <c r="C81" s="33" t="s">
        <v>22</v>
      </c>
      <c r="D81" s="42"/>
      <c r="E81" s="42"/>
      <c r="F81" s="28" t="str">
        <f>F14</f>
        <v>ŽST Most n.n.</v>
      </c>
      <c r="G81" s="42"/>
      <c r="H81" s="42"/>
      <c r="I81" s="33" t="s">
        <v>24</v>
      </c>
      <c r="J81" s="75" t="str">
        <f>IF(J14="","",J14)</f>
        <v>5. 10. 2021</v>
      </c>
      <c r="K81" s="42"/>
      <c r="L81" s="148"/>
      <c r="S81" s="40"/>
      <c r="T81" s="40"/>
      <c r="U81" s="40"/>
      <c r="V81" s="40"/>
      <c r="W81" s="40"/>
      <c r="X81" s="40"/>
      <c r="Y81" s="40"/>
      <c r="Z81" s="40"/>
      <c r="AA81" s="40"/>
      <c r="AB81" s="40"/>
      <c r="AC81" s="40"/>
      <c r="AD81" s="40"/>
      <c r="AE81" s="40"/>
    </row>
    <row r="82" s="2" customFormat="1" ht="6.96" customHeight="1">
      <c r="A82" s="40"/>
      <c r="B82" s="41"/>
      <c r="C82" s="42"/>
      <c r="D82" s="42"/>
      <c r="E82" s="42"/>
      <c r="F82" s="42"/>
      <c r="G82" s="42"/>
      <c r="H82" s="42"/>
      <c r="I82" s="42"/>
      <c r="J82" s="42"/>
      <c r="K82" s="42"/>
      <c r="L82" s="148"/>
      <c r="S82" s="40"/>
      <c r="T82" s="40"/>
      <c r="U82" s="40"/>
      <c r="V82" s="40"/>
      <c r="W82" s="40"/>
      <c r="X82" s="40"/>
      <c r="Y82" s="40"/>
      <c r="Z82" s="40"/>
      <c r="AA82" s="40"/>
      <c r="AB82" s="40"/>
      <c r="AC82" s="40"/>
      <c r="AD82" s="40"/>
      <c r="AE82" s="40"/>
    </row>
    <row r="83" s="2" customFormat="1" ht="15.15" customHeight="1">
      <c r="A83" s="40"/>
      <c r="B83" s="41"/>
      <c r="C83" s="33" t="s">
        <v>30</v>
      </c>
      <c r="D83" s="42"/>
      <c r="E83" s="42"/>
      <c r="F83" s="28" t="str">
        <f>E17</f>
        <v>Správa železnic, státní organizace</v>
      </c>
      <c r="G83" s="42"/>
      <c r="H83" s="42"/>
      <c r="I83" s="33" t="s">
        <v>38</v>
      </c>
      <c r="J83" s="38" t="str">
        <f>E23</f>
        <v xml:space="preserve"> </v>
      </c>
      <c r="K83" s="42"/>
      <c r="L83" s="148"/>
      <c r="S83" s="40"/>
      <c r="T83" s="40"/>
      <c r="U83" s="40"/>
      <c r="V83" s="40"/>
      <c r="W83" s="40"/>
      <c r="X83" s="40"/>
      <c r="Y83" s="40"/>
      <c r="Z83" s="40"/>
      <c r="AA83" s="40"/>
      <c r="AB83" s="40"/>
      <c r="AC83" s="40"/>
      <c r="AD83" s="40"/>
      <c r="AE83" s="40"/>
    </row>
    <row r="84" s="2" customFormat="1" ht="40.05" customHeight="1">
      <c r="A84" s="40"/>
      <c r="B84" s="41"/>
      <c r="C84" s="33" t="s">
        <v>36</v>
      </c>
      <c r="D84" s="42"/>
      <c r="E84" s="42"/>
      <c r="F84" s="28" t="str">
        <f>IF(E20="","",E20)</f>
        <v>Vyplň údaj</v>
      </c>
      <c r="G84" s="42"/>
      <c r="H84" s="42"/>
      <c r="I84" s="33" t="s">
        <v>42</v>
      </c>
      <c r="J84" s="38" t="str">
        <f>E26</f>
        <v>Ing.Horák, horak@spravazeleznic.cz, 602 155 923</v>
      </c>
      <c r="K84" s="42"/>
      <c r="L84" s="148"/>
      <c r="S84" s="40"/>
      <c r="T84" s="40"/>
      <c r="U84" s="40"/>
      <c r="V84" s="40"/>
      <c r="W84" s="40"/>
      <c r="X84" s="40"/>
      <c r="Y84" s="40"/>
      <c r="Z84" s="40"/>
      <c r="AA84" s="40"/>
      <c r="AB84" s="40"/>
      <c r="AC84" s="40"/>
      <c r="AD84" s="40"/>
      <c r="AE84" s="40"/>
    </row>
    <row r="85" s="2" customFormat="1" ht="10.32" customHeight="1">
      <c r="A85" s="40"/>
      <c r="B85" s="41"/>
      <c r="C85" s="42"/>
      <c r="D85" s="42"/>
      <c r="E85" s="42"/>
      <c r="F85" s="42"/>
      <c r="G85" s="42"/>
      <c r="H85" s="42"/>
      <c r="I85" s="42"/>
      <c r="J85" s="42"/>
      <c r="K85" s="42"/>
      <c r="L85" s="148"/>
      <c r="S85" s="40"/>
      <c r="T85" s="40"/>
      <c r="U85" s="40"/>
      <c r="V85" s="40"/>
      <c r="W85" s="40"/>
      <c r="X85" s="40"/>
      <c r="Y85" s="40"/>
      <c r="Z85" s="40"/>
      <c r="AA85" s="40"/>
      <c r="AB85" s="40"/>
      <c r="AC85" s="40"/>
      <c r="AD85" s="40"/>
      <c r="AE85" s="40"/>
    </row>
    <row r="86" s="11" customFormat="1" ht="29.28" customHeight="1">
      <c r="A86" s="189"/>
      <c r="B86" s="190"/>
      <c r="C86" s="191" t="s">
        <v>187</v>
      </c>
      <c r="D86" s="192" t="s">
        <v>65</v>
      </c>
      <c r="E86" s="192" t="s">
        <v>61</v>
      </c>
      <c r="F86" s="192" t="s">
        <v>62</v>
      </c>
      <c r="G86" s="192" t="s">
        <v>188</v>
      </c>
      <c r="H86" s="192" t="s">
        <v>189</v>
      </c>
      <c r="I86" s="192" t="s">
        <v>190</v>
      </c>
      <c r="J86" s="192" t="s">
        <v>181</v>
      </c>
      <c r="K86" s="193" t="s">
        <v>191</v>
      </c>
      <c r="L86" s="194"/>
      <c r="M86" s="95" t="s">
        <v>39</v>
      </c>
      <c r="N86" s="96" t="s">
        <v>50</v>
      </c>
      <c r="O86" s="96" t="s">
        <v>192</v>
      </c>
      <c r="P86" s="96" t="s">
        <v>193</v>
      </c>
      <c r="Q86" s="96" t="s">
        <v>194</v>
      </c>
      <c r="R86" s="96" t="s">
        <v>195</v>
      </c>
      <c r="S86" s="96" t="s">
        <v>196</v>
      </c>
      <c r="T86" s="97" t="s">
        <v>197</v>
      </c>
      <c r="U86" s="189"/>
      <c r="V86" s="189"/>
      <c r="W86" s="189"/>
      <c r="X86" s="189"/>
      <c r="Y86" s="189"/>
      <c r="Z86" s="189"/>
      <c r="AA86" s="189"/>
      <c r="AB86" s="189"/>
      <c r="AC86" s="189"/>
      <c r="AD86" s="189"/>
      <c r="AE86" s="189"/>
    </row>
    <row r="87" s="2" customFormat="1" ht="22.8" customHeight="1">
      <c r="A87" s="40"/>
      <c r="B87" s="41"/>
      <c r="C87" s="102" t="s">
        <v>198</v>
      </c>
      <c r="D87" s="42"/>
      <c r="E87" s="42"/>
      <c r="F87" s="42"/>
      <c r="G87" s="42"/>
      <c r="H87" s="42"/>
      <c r="I87" s="42"/>
      <c r="J87" s="195">
        <f>BK87</f>
        <v>0</v>
      </c>
      <c r="K87" s="42"/>
      <c r="L87" s="46"/>
      <c r="M87" s="98"/>
      <c r="N87" s="196"/>
      <c r="O87" s="99"/>
      <c r="P87" s="197">
        <f>P88+P110</f>
        <v>0</v>
      </c>
      <c r="Q87" s="99"/>
      <c r="R87" s="197">
        <f>R88+R110</f>
        <v>0</v>
      </c>
      <c r="S87" s="99"/>
      <c r="T87" s="198">
        <f>T88+T110</f>
        <v>0</v>
      </c>
      <c r="U87" s="40"/>
      <c r="V87" s="40"/>
      <c r="W87" s="40"/>
      <c r="X87" s="40"/>
      <c r="Y87" s="40"/>
      <c r="Z87" s="40"/>
      <c r="AA87" s="40"/>
      <c r="AB87" s="40"/>
      <c r="AC87" s="40"/>
      <c r="AD87" s="40"/>
      <c r="AE87" s="40"/>
      <c r="AT87" s="18" t="s">
        <v>79</v>
      </c>
      <c r="AU87" s="18" t="s">
        <v>182</v>
      </c>
      <c r="BK87" s="199">
        <f>BK88+BK110</f>
        <v>0</v>
      </c>
    </row>
    <row r="88" s="12" customFormat="1" ht="25.92" customHeight="1">
      <c r="A88" s="12"/>
      <c r="B88" s="200"/>
      <c r="C88" s="201"/>
      <c r="D88" s="202" t="s">
        <v>79</v>
      </c>
      <c r="E88" s="203" t="s">
        <v>202</v>
      </c>
      <c r="F88" s="203" t="s">
        <v>203</v>
      </c>
      <c r="G88" s="201"/>
      <c r="H88" s="201"/>
      <c r="I88" s="204"/>
      <c r="J88" s="205">
        <f>BK88</f>
        <v>0</v>
      </c>
      <c r="K88" s="201"/>
      <c r="L88" s="206"/>
      <c r="M88" s="207"/>
      <c r="N88" s="208"/>
      <c r="O88" s="208"/>
      <c r="P88" s="209">
        <f>SUM(P89:P109)</f>
        <v>0</v>
      </c>
      <c r="Q88" s="208"/>
      <c r="R88" s="209">
        <f>SUM(R89:R109)</f>
        <v>0</v>
      </c>
      <c r="S88" s="208"/>
      <c r="T88" s="210">
        <f>SUM(T89:T109)</f>
        <v>0</v>
      </c>
      <c r="U88" s="12"/>
      <c r="V88" s="12"/>
      <c r="W88" s="12"/>
      <c r="X88" s="12"/>
      <c r="Y88" s="12"/>
      <c r="Z88" s="12"/>
      <c r="AA88" s="12"/>
      <c r="AB88" s="12"/>
      <c r="AC88" s="12"/>
      <c r="AD88" s="12"/>
      <c r="AE88" s="12"/>
      <c r="AR88" s="211" t="s">
        <v>87</v>
      </c>
      <c r="AT88" s="212" t="s">
        <v>79</v>
      </c>
      <c r="AU88" s="212" t="s">
        <v>80</v>
      </c>
      <c r="AY88" s="211" t="s">
        <v>201</v>
      </c>
      <c r="BK88" s="213">
        <f>SUM(BK89:BK109)</f>
        <v>0</v>
      </c>
    </row>
    <row r="89" s="2" customFormat="1" ht="16.5" customHeight="1">
      <c r="A89" s="40"/>
      <c r="B89" s="41"/>
      <c r="C89" s="216" t="s">
        <v>87</v>
      </c>
      <c r="D89" s="216" t="s">
        <v>204</v>
      </c>
      <c r="E89" s="217" t="s">
        <v>558</v>
      </c>
      <c r="F89" s="218" t="s">
        <v>559</v>
      </c>
      <c r="G89" s="219" t="s">
        <v>168</v>
      </c>
      <c r="H89" s="220">
        <v>4</v>
      </c>
      <c r="I89" s="221"/>
      <c r="J89" s="222">
        <f>ROUND(I89*H89,2)</f>
        <v>0</v>
      </c>
      <c r="K89" s="218" t="s">
        <v>207</v>
      </c>
      <c r="L89" s="46"/>
      <c r="M89" s="223" t="s">
        <v>39</v>
      </c>
      <c r="N89" s="224" t="s">
        <v>53</v>
      </c>
      <c r="O89" s="87"/>
      <c r="P89" s="225">
        <f>O89*H89</f>
        <v>0</v>
      </c>
      <c r="Q89" s="225">
        <v>0</v>
      </c>
      <c r="R89" s="225">
        <f>Q89*H89</f>
        <v>0</v>
      </c>
      <c r="S89" s="225">
        <v>0</v>
      </c>
      <c r="T89" s="226">
        <f>S89*H89</f>
        <v>0</v>
      </c>
      <c r="U89" s="40"/>
      <c r="V89" s="40"/>
      <c r="W89" s="40"/>
      <c r="X89" s="40"/>
      <c r="Y89" s="40"/>
      <c r="Z89" s="40"/>
      <c r="AA89" s="40"/>
      <c r="AB89" s="40"/>
      <c r="AC89" s="40"/>
      <c r="AD89" s="40"/>
      <c r="AE89" s="40"/>
      <c r="AR89" s="227" t="s">
        <v>208</v>
      </c>
      <c r="AT89" s="227" t="s">
        <v>204</v>
      </c>
      <c r="AU89" s="227" t="s">
        <v>87</v>
      </c>
      <c r="AY89" s="18" t="s">
        <v>201</v>
      </c>
      <c r="BE89" s="228">
        <f>IF(N89="základní",J89,0)</f>
        <v>0</v>
      </c>
      <c r="BF89" s="228">
        <f>IF(N89="snížená",J89,0)</f>
        <v>0</v>
      </c>
      <c r="BG89" s="228">
        <f>IF(N89="zákl. přenesená",J89,0)</f>
        <v>0</v>
      </c>
      <c r="BH89" s="228">
        <f>IF(N89="sníž. přenesená",J89,0)</f>
        <v>0</v>
      </c>
      <c r="BI89" s="228">
        <f>IF(N89="nulová",J89,0)</f>
        <v>0</v>
      </c>
      <c r="BJ89" s="18" t="s">
        <v>208</v>
      </c>
      <c r="BK89" s="228">
        <f>ROUND(I89*H89,2)</f>
        <v>0</v>
      </c>
      <c r="BL89" s="18" t="s">
        <v>208</v>
      </c>
      <c r="BM89" s="227" t="s">
        <v>627</v>
      </c>
    </row>
    <row r="90" s="2" customFormat="1">
      <c r="A90" s="40"/>
      <c r="B90" s="41"/>
      <c r="C90" s="42"/>
      <c r="D90" s="229" t="s">
        <v>210</v>
      </c>
      <c r="E90" s="42"/>
      <c r="F90" s="230" t="s">
        <v>561</v>
      </c>
      <c r="G90" s="42"/>
      <c r="H90" s="42"/>
      <c r="I90" s="231"/>
      <c r="J90" s="42"/>
      <c r="K90" s="42"/>
      <c r="L90" s="46"/>
      <c r="M90" s="232"/>
      <c r="N90" s="233"/>
      <c r="O90" s="87"/>
      <c r="P90" s="87"/>
      <c r="Q90" s="87"/>
      <c r="R90" s="87"/>
      <c r="S90" s="87"/>
      <c r="T90" s="88"/>
      <c r="U90" s="40"/>
      <c r="V90" s="40"/>
      <c r="W90" s="40"/>
      <c r="X90" s="40"/>
      <c r="Y90" s="40"/>
      <c r="Z90" s="40"/>
      <c r="AA90" s="40"/>
      <c r="AB90" s="40"/>
      <c r="AC90" s="40"/>
      <c r="AD90" s="40"/>
      <c r="AE90" s="40"/>
      <c r="AT90" s="18" t="s">
        <v>210</v>
      </c>
      <c r="AU90" s="18" t="s">
        <v>87</v>
      </c>
    </row>
    <row r="91" s="2" customFormat="1">
      <c r="A91" s="40"/>
      <c r="B91" s="41"/>
      <c r="C91" s="42"/>
      <c r="D91" s="229" t="s">
        <v>212</v>
      </c>
      <c r="E91" s="42"/>
      <c r="F91" s="234" t="s">
        <v>288</v>
      </c>
      <c r="G91" s="42"/>
      <c r="H91" s="42"/>
      <c r="I91" s="231"/>
      <c r="J91" s="42"/>
      <c r="K91" s="42"/>
      <c r="L91" s="46"/>
      <c r="M91" s="232"/>
      <c r="N91" s="233"/>
      <c r="O91" s="87"/>
      <c r="P91" s="87"/>
      <c r="Q91" s="87"/>
      <c r="R91" s="87"/>
      <c r="S91" s="87"/>
      <c r="T91" s="88"/>
      <c r="U91" s="40"/>
      <c r="V91" s="40"/>
      <c r="W91" s="40"/>
      <c r="X91" s="40"/>
      <c r="Y91" s="40"/>
      <c r="Z91" s="40"/>
      <c r="AA91" s="40"/>
      <c r="AB91" s="40"/>
      <c r="AC91" s="40"/>
      <c r="AD91" s="40"/>
      <c r="AE91" s="40"/>
      <c r="AT91" s="18" t="s">
        <v>212</v>
      </c>
      <c r="AU91" s="18" t="s">
        <v>87</v>
      </c>
    </row>
    <row r="92" s="13" customFormat="1">
      <c r="A92" s="13"/>
      <c r="B92" s="235"/>
      <c r="C92" s="236"/>
      <c r="D92" s="229" t="s">
        <v>214</v>
      </c>
      <c r="E92" s="237" t="s">
        <v>39</v>
      </c>
      <c r="F92" s="238" t="s">
        <v>563</v>
      </c>
      <c r="G92" s="236"/>
      <c r="H92" s="239">
        <v>4</v>
      </c>
      <c r="I92" s="240"/>
      <c r="J92" s="236"/>
      <c r="K92" s="236"/>
      <c r="L92" s="241"/>
      <c r="M92" s="242"/>
      <c r="N92" s="243"/>
      <c r="O92" s="243"/>
      <c r="P92" s="243"/>
      <c r="Q92" s="243"/>
      <c r="R92" s="243"/>
      <c r="S92" s="243"/>
      <c r="T92" s="244"/>
      <c r="U92" s="13"/>
      <c r="V92" s="13"/>
      <c r="W92" s="13"/>
      <c r="X92" s="13"/>
      <c r="Y92" s="13"/>
      <c r="Z92" s="13"/>
      <c r="AA92" s="13"/>
      <c r="AB92" s="13"/>
      <c r="AC92" s="13"/>
      <c r="AD92" s="13"/>
      <c r="AE92" s="13"/>
      <c r="AT92" s="245" t="s">
        <v>214</v>
      </c>
      <c r="AU92" s="245" t="s">
        <v>87</v>
      </c>
      <c r="AV92" s="13" t="s">
        <v>89</v>
      </c>
      <c r="AW92" s="13" t="s">
        <v>41</v>
      </c>
      <c r="AX92" s="13" t="s">
        <v>80</v>
      </c>
      <c r="AY92" s="245" t="s">
        <v>201</v>
      </c>
    </row>
    <row r="93" s="2" customFormat="1" ht="76.35" customHeight="1">
      <c r="A93" s="40"/>
      <c r="B93" s="41"/>
      <c r="C93" s="216" t="s">
        <v>89</v>
      </c>
      <c r="D93" s="216" t="s">
        <v>204</v>
      </c>
      <c r="E93" s="217" t="s">
        <v>310</v>
      </c>
      <c r="F93" s="218" t="s">
        <v>610</v>
      </c>
      <c r="G93" s="219" t="s">
        <v>312</v>
      </c>
      <c r="H93" s="220">
        <v>4</v>
      </c>
      <c r="I93" s="221"/>
      <c r="J93" s="222">
        <f>ROUND(I93*H93,2)</f>
        <v>0</v>
      </c>
      <c r="K93" s="218" t="s">
        <v>207</v>
      </c>
      <c r="L93" s="46"/>
      <c r="M93" s="223" t="s">
        <v>39</v>
      </c>
      <c r="N93" s="224" t="s">
        <v>53</v>
      </c>
      <c r="O93" s="87"/>
      <c r="P93" s="225">
        <f>O93*H93</f>
        <v>0</v>
      </c>
      <c r="Q93" s="225">
        <v>0</v>
      </c>
      <c r="R93" s="225">
        <f>Q93*H93</f>
        <v>0</v>
      </c>
      <c r="S93" s="225">
        <v>0</v>
      </c>
      <c r="T93" s="226">
        <f>S93*H93</f>
        <v>0</v>
      </c>
      <c r="U93" s="40"/>
      <c r="V93" s="40"/>
      <c r="W93" s="40"/>
      <c r="X93" s="40"/>
      <c r="Y93" s="40"/>
      <c r="Z93" s="40"/>
      <c r="AA93" s="40"/>
      <c r="AB93" s="40"/>
      <c r="AC93" s="40"/>
      <c r="AD93" s="40"/>
      <c r="AE93" s="40"/>
      <c r="AR93" s="227" t="s">
        <v>208</v>
      </c>
      <c r="AT93" s="227" t="s">
        <v>204</v>
      </c>
      <c r="AU93" s="227" t="s">
        <v>87</v>
      </c>
      <c r="AY93" s="18" t="s">
        <v>201</v>
      </c>
      <c r="BE93" s="228">
        <f>IF(N93="základní",J93,0)</f>
        <v>0</v>
      </c>
      <c r="BF93" s="228">
        <f>IF(N93="snížená",J93,0)</f>
        <v>0</v>
      </c>
      <c r="BG93" s="228">
        <f>IF(N93="zákl. přenesená",J93,0)</f>
        <v>0</v>
      </c>
      <c r="BH93" s="228">
        <f>IF(N93="sníž. přenesená",J93,0)</f>
        <v>0</v>
      </c>
      <c r="BI93" s="228">
        <f>IF(N93="nulová",J93,0)</f>
        <v>0</v>
      </c>
      <c r="BJ93" s="18" t="s">
        <v>208</v>
      </c>
      <c r="BK93" s="228">
        <f>ROUND(I93*H93,2)</f>
        <v>0</v>
      </c>
      <c r="BL93" s="18" t="s">
        <v>208</v>
      </c>
      <c r="BM93" s="227" t="s">
        <v>628</v>
      </c>
    </row>
    <row r="94" s="2" customFormat="1">
      <c r="A94" s="40"/>
      <c r="B94" s="41"/>
      <c r="C94" s="42"/>
      <c r="D94" s="229" t="s">
        <v>210</v>
      </c>
      <c r="E94" s="42"/>
      <c r="F94" s="230" t="s">
        <v>314</v>
      </c>
      <c r="G94" s="42"/>
      <c r="H94" s="42"/>
      <c r="I94" s="231"/>
      <c r="J94" s="42"/>
      <c r="K94" s="42"/>
      <c r="L94" s="46"/>
      <c r="M94" s="232"/>
      <c r="N94" s="233"/>
      <c r="O94" s="87"/>
      <c r="P94" s="87"/>
      <c r="Q94" s="87"/>
      <c r="R94" s="87"/>
      <c r="S94" s="87"/>
      <c r="T94" s="88"/>
      <c r="U94" s="40"/>
      <c r="V94" s="40"/>
      <c r="W94" s="40"/>
      <c r="X94" s="40"/>
      <c r="Y94" s="40"/>
      <c r="Z94" s="40"/>
      <c r="AA94" s="40"/>
      <c r="AB94" s="40"/>
      <c r="AC94" s="40"/>
      <c r="AD94" s="40"/>
      <c r="AE94" s="40"/>
      <c r="AT94" s="18" t="s">
        <v>210</v>
      </c>
      <c r="AU94" s="18" t="s">
        <v>87</v>
      </c>
    </row>
    <row r="95" s="2" customFormat="1">
      <c r="A95" s="40"/>
      <c r="B95" s="41"/>
      <c r="C95" s="42"/>
      <c r="D95" s="229" t="s">
        <v>212</v>
      </c>
      <c r="E95" s="42"/>
      <c r="F95" s="234" t="s">
        <v>315</v>
      </c>
      <c r="G95" s="42"/>
      <c r="H95" s="42"/>
      <c r="I95" s="231"/>
      <c r="J95" s="42"/>
      <c r="K95" s="42"/>
      <c r="L95" s="46"/>
      <c r="M95" s="232"/>
      <c r="N95" s="233"/>
      <c r="O95" s="87"/>
      <c r="P95" s="87"/>
      <c r="Q95" s="87"/>
      <c r="R95" s="87"/>
      <c r="S95" s="87"/>
      <c r="T95" s="88"/>
      <c r="U95" s="40"/>
      <c r="V95" s="40"/>
      <c r="W95" s="40"/>
      <c r="X95" s="40"/>
      <c r="Y95" s="40"/>
      <c r="Z95" s="40"/>
      <c r="AA95" s="40"/>
      <c r="AB95" s="40"/>
      <c r="AC95" s="40"/>
      <c r="AD95" s="40"/>
      <c r="AE95" s="40"/>
      <c r="AT95" s="18" t="s">
        <v>212</v>
      </c>
      <c r="AU95" s="18" t="s">
        <v>87</v>
      </c>
    </row>
    <row r="96" s="13" customFormat="1">
      <c r="A96" s="13"/>
      <c r="B96" s="235"/>
      <c r="C96" s="236"/>
      <c r="D96" s="229" t="s">
        <v>214</v>
      </c>
      <c r="E96" s="237" t="s">
        <v>39</v>
      </c>
      <c r="F96" s="238" t="s">
        <v>612</v>
      </c>
      <c r="G96" s="236"/>
      <c r="H96" s="239">
        <v>4</v>
      </c>
      <c r="I96" s="240"/>
      <c r="J96" s="236"/>
      <c r="K96" s="236"/>
      <c r="L96" s="241"/>
      <c r="M96" s="242"/>
      <c r="N96" s="243"/>
      <c r="O96" s="243"/>
      <c r="P96" s="243"/>
      <c r="Q96" s="243"/>
      <c r="R96" s="243"/>
      <c r="S96" s="243"/>
      <c r="T96" s="244"/>
      <c r="U96" s="13"/>
      <c r="V96" s="13"/>
      <c r="W96" s="13"/>
      <c r="X96" s="13"/>
      <c r="Y96" s="13"/>
      <c r="Z96" s="13"/>
      <c r="AA96" s="13"/>
      <c r="AB96" s="13"/>
      <c r="AC96" s="13"/>
      <c r="AD96" s="13"/>
      <c r="AE96" s="13"/>
      <c r="AT96" s="245" t="s">
        <v>214</v>
      </c>
      <c r="AU96" s="245" t="s">
        <v>87</v>
      </c>
      <c r="AV96" s="13" t="s">
        <v>89</v>
      </c>
      <c r="AW96" s="13" t="s">
        <v>41</v>
      </c>
      <c r="AX96" s="13" t="s">
        <v>80</v>
      </c>
      <c r="AY96" s="245" t="s">
        <v>201</v>
      </c>
    </row>
    <row r="97" s="2" customFormat="1" ht="76.35" customHeight="1">
      <c r="A97" s="40"/>
      <c r="B97" s="41"/>
      <c r="C97" s="216" t="s">
        <v>222</v>
      </c>
      <c r="D97" s="216" t="s">
        <v>204</v>
      </c>
      <c r="E97" s="217" t="s">
        <v>567</v>
      </c>
      <c r="F97" s="218" t="s">
        <v>568</v>
      </c>
      <c r="G97" s="219" t="s">
        <v>270</v>
      </c>
      <c r="H97" s="220">
        <v>56</v>
      </c>
      <c r="I97" s="221"/>
      <c r="J97" s="222">
        <f>ROUND(I97*H97,2)</f>
        <v>0</v>
      </c>
      <c r="K97" s="218" t="s">
        <v>207</v>
      </c>
      <c r="L97" s="46"/>
      <c r="M97" s="223" t="s">
        <v>39</v>
      </c>
      <c r="N97" s="224" t="s">
        <v>53</v>
      </c>
      <c r="O97" s="87"/>
      <c r="P97" s="225">
        <f>O97*H97</f>
        <v>0</v>
      </c>
      <c r="Q97" s="225">
        <v>0</v>
      </c>
      <c r="R97" s="225">
        <f>Q97*H97</f>
        <v>0</v>
      </c>
      <c r="S97" s="225">
        <v>0</v>
      </c>
      <c r="T97" s="226">
        <f>S97*H97</f>
        <v>0</v>
      </c>
      <c r="U97" s="40"/>
      <c r="V97" s="40"/>
      <c r="W97" s="40"/>
      <c r="X97" s="40"/>
      <c r="Y97" s="40"/>
      <c r="Z97" s="40"/>
      <c r="AA97" s="40"/>
      <c r="AB97" s="40"/>
      <c r="AC97" s="40"/>
      <c r="AD97" s="40"/>
      <c r="AE97" s="40"/>
      <c r="AR97" s="227" t="s">
        <v>208</v>
      </c>
      <c r="AT97" s="227" t="s">
        <v>204</v>
      </c>
      <c r="AU97" s="227" t="s">
        <v>87</v>
      </c>
      <c r="AY97" s="18" t="s">
        <v>201</v>
      </c>
      <c r="BE97" s="228">
        <f>IF(N97="základní",J97,0)</f>
        <v>0</v>
      </c>
      <c r="BF97" s="228">
        <f>IF(N97="snížená",J97,0)</f>
        <v>0</v>
      </c>
      <c r="BG97" s="228">
        <f>IF(N97="zákl. přenesená",J97,0)</f>
        <v>0</v>
      </c>
      <c r="BH97" s="228">
        <f>IF(N97="sníž. přenesená",J97,0)</f>
        <v>0</v>
      </c>
      <c r="BI97" s="228">
        <f>IF(N97="nulová",J97,0)</f>
        <v>0</v>
      </c>
      <c r="BJ97" s="18" t="s">
        <v>208</v>
      </c>
      <c r="BK97" s="228">
        <f>ROUND(I97*H97,2)</f>
        <v>0</v>
      </c>
      <c r="BL97" s="18" t="s">
        <v>208</v>
      </c>
      <c r="BM97" s="227" t="s">
        <v>629</v>
      </c>
    </row>
    <row r="98" s="2" customFormat="1">
      <c r="A98" s="40"/>
      <c r="B98" s="41"/>
      <c r="C98" s="42"/>
      <c r="D98" s="229" t="s">
        <v>210</v>
      </c>
      <c r="E98" s="42"/>
      <c r="F98" s="230" t="s">
        <v>568</v>
      </c>
      <c r="G98" s="42"/>
      <c r="H98" s="42"/>
      <c r="I98" s="231"/>
      <c r="J98" s="42"/>
      <c r="K98" s="42"/>
      <c r="L98" s="46"/>
      <c r="M98" s="232"/>
      <c r="N98" s="233"/>
      <c r="O98" s="87"/>
      <c r="P98" s="87"/>
      <c r="Q98" s="87"/>
      <c r="R98" s="87"/>
      <c r="S98" s="87"/>
      <c r="T98" s="88"/>
      <c r="U98" s="40"/>
      <c r="V98" s="40"/>
      <c r="W98" s="40"/>
      <c r="X98" s="40"/>
      <c r="Y98" s="40"/>
      <c r="Z98" s="40"/>
      <c r="AA98" s="40"/>
      <c r="AB98" s="40"/>
      <c r="AC98" s="40"/>
      <c r="AD98" s="40"/>
      <c r="AE98" s="40"/>
      <c r="AT98" s="18" t="s">
        <v>210</v>
      </c>
      <c r="AU98" s="18" t="s">
        <v>87</v>
      </c>
    </row>
    <row r="99" s="2" customFormat="1">
      <c r="A99" s="40"/>
      <c r="B99" s="41"/>
      <c r="C99" s="42"/>
      <c r="D99" s="229" t="s">
        <v>212</v>
      </c>
      <c r="E99" s="42"/>
      <c r="F99" s="234" t="s">
        <v>570</v>
      </c>
      <c r="G99" s="42"/>
      <c r="H99" s="42"/>
      <c r="I99" s="231"/>
      <c r="J99" s="42"/>
      <c r="K99" s="42"/>
      <c r="L99" s="46"/>
      <c r="M99" s="232"/>
      <c r="N99" s="233"/>
      <c r="O99" s="87"/>
      <c r="P99" s="87"/>
      <c r="Q99" s="87"/>
      <c r="R99" s="87"/>
      <c r="S99" s="87"/>
      <c r="T99" s="88"/>
      <c r="U99" s="40"/>
      <c r="V99" s="40"/>
      <c r="W99" s="40"/>
      <c r="X99" s="40"/>
      <c r="Y99" s="40"/>
      <c r="Z99" s="40"/>
      <c r="AA99" s="40"/>
      <c r="AB99" s="40"/>
      <c r="AC99" s="40"/>
      <c r="AD99" s="40"/>
      <c r="AE99" s="40"/>
      <c r="AT99" s="18" t="s">
        <v>212</v>
      </c>
      <c r="AU99" s="18" t="s">
        <v>87</v>
      </c>
    </row>
    <row r="100" s="13" customFormat="1">
      <c r="A100" s="13"/>
      <c r="B100" s="235"/>
      <c r="C100" s="236"/>
      <c r="D100" s="229" t="s">
        <v>214</v>
      </c>
      <c r="E100" s="237" t="s">
        <v>39</v>
      </c>
      <c r="F100" s="238" t="s">
        <v>615</v>
      </c>
      <c r="G100" s="236"/>
      <c r="H100" s="239">
        <v>56</v>
      </c>
      <c r="I100" s="240"/>
      <c r="J100" s="236"/>
      <c r="K100" s="236"/>
      <c r="L100" s="241"/>
      <c r="M100" s="242"/>
      <c r="N100" s="243"/>
      <c r="O100" s="243"/>
      <c r="P100" s="243"/>
      <c r="Q100" s="243"/>
      <c r="R100" s="243"/>
      <c r="S100" s="243"/>
      <c r="T100" s="244"/>
      <c r="U100" s="13"/>
      <c r="V100" s="13"/>
      <c r="W100" s="13"/>
      <c r="X100" s="13"/>
      <c r="Y100" s="13"/>
      <c r="Z100" s="13"/>
      <c r="AA100" s="13"/>
      <c r="AB100" s="13"/>
      <c r="AC100" s="13"/>
      <c r="AD100" s="13"/>
      <c r="AE100" s="13"/>
      <c r="AT100" s="245" t="s">
        <v>214</v>
      </c>
      <c r="AU100" s="245" t="s">
        <v>87</v>
      </c>
      <c r="AV100" s="13" t="s">
        <v>89</v>
      </c>
      <c r="AW100" s="13" t="s">
        <v>41</v>
      </c>
      <c r="AX100" s="13" t="s">
        <v>80</v>
      </c>
      <c r="AY100" s="245" t="s">
        <v>201</v>
      </c>
    </row>
    <row r="101" s="2" customFormat="1" ht="24.15" customHeight="1">
      <c r="A101" s="40"/>
      <c r="B101" s="41"/>
      <c r="C101" s="216" t="s">
        <v>208</v>
      </c>
      <c r="D101" s="216" t="s">
        <v>204</v>
      </c>
      <c r="E101" s="217" t="s">
        <v>572</v>
      </c>
      <c r="F101" s="218" t="s">
        <v>616</v>
      </c>
      <c r="G101" s="219" t="s">
        <v>270</v>
      </c>
      <c r="H101" s="220">
        <v>56</v>
      </c>
      <c r="I101" s="221"/>
      <c r="J101" s="222">
        <f>ROUND(I101*H101,2)</f>
        <v>0</v>
      </c>
      <c r="K101" s="218" t="s">
        <v>207</v>
      </c>
      <c r="L101" s="46"/>
      <c r="M101" s="223" t="s">
        <v>39</v>
      </c>
      <c r="N101" s="224" t="s">
        <v>53</v>
      </c>
      <c r="O101" s="87"/>
      <c r="P101" s="225">
        <f>O101*H101</f>
        <v>0</v>
      </c>
      <c r="Q101" s="225">
        <v>0</v>
      </c>
      <c r="R101" s="225">
        <f>Q101*H101</f>
        <v>0</v>
      </c>
      <c r="S101" s="225">
        <v>0</v>
      </c>
      <c r="T101" s="226">
        <f>S101*H101</f>
        <v>0</v>
      </c>
      <c r="U101" s="40"/>
      <c r="V101" s="40"/>
      <c r="W101" s="40"/>
      <c r="X101" s="40"/>
      <c r="Y101" s="40"/>
      <c r="Z101" s="40"/>
      <c r="AA101" s="40"/>
      <c r="AB101" s="40"/>
      <c r="AC101" s="40"/>
      <c r="AD101" s="40"/>
      <c r="AE101" s="40"/>
      <c r="AR101" s="227" t="s">
        <v>208</v>
      </c>
      <c r="AT101" s="227" t="s">
        <v>204</v>
      </c>
      <c r="AU101" s="227" t="s">
        <v>87</v>
      </c>
      <c r="AY101" s="18" t="s">
        <v>201</v>
      </c>
      <c r="BE101" s="228">
        <f>IF(N101="základní",J101,0)</f>
        <v>0</v>
      </c>
      <c r="BF101" s="228">
        <f>IF(N101="snížená",J101,0)</f>
        <v>0</v>
      </c>
      <c r="BG101" s="228">
        <f>IF(N101="zákl. přenesená",J101,0)</f>
        <v>0</v>
      </c>
      <c r="BH101" s="228">
        <f>IF(N101="sníž. přenesená",J101,0)</f>
        <v>0</v>
      </c>
      <c r="BI101" s="228">
        <f>IF(N101="nulová",J101,0)</f>
        <v>0</v>
      </c>
      <c r="BJ101" s="18" t="s">
        <v>208</v>
      </c>
      <c r="BK101" s="228">
        <f>ROUND(I101*H101,2)</f>
        <v>0</v>
      </c>
      <c r="BL101" s="18" t="s">
        <v>208</v>
      </c>
      <c r="BM101" s="227" t="s">
        <v>630</v>
      </c>
    </row>
    <row r="102" s="2" customFormat="1">
      <c r="A102" s="40"/>
      <c r="B102" s="41"/>
      <c r="C102" s="42"/>
      <c r="D102" s="229" t="s">
        <v>210</v>
      </c>
      <c r="E102" s="42"/>
      <c r="F102" s="230" t="s">
        <v>573</v>
      </c>
      <c r="G102" s="42"/>
      <c r="H102" s="42"/>
      <c r="I102" s="231"/>
      <c r="J102" s="42"/>
      <c r="K102" s="42"/>
      <c r="L102" s="46"/>
      <c r="M102" s="232"/>
      <c r="N102" s="233"/>
      <c r="O102" s="87"/>
      <c r="P102" s="87"/>
      <c r="Q102" s="87"/>
      <c r="R102" s="87"/>
      <c r="S102" s="87"/>
      <c r="T102" s="88"/>
      <c r="U102" s="40"/>
      <c r="V102" s="40"/>
      <c r="W102" s="40"/>
      <c r="X102" s="40"/>
      <c r="Y102" s="40"/>
      <c r="Z102" s="40"/>
      <c r="AA102" s="40"/>
      <c r="AB102" s="40"/>
      <c r="AC102" s="40"/>
      <c r="AD102" s="40"/>
      <c r="AE102" s="40"/>
      <c r="AT102" s="18" t="s">
        <v>210</v>
      </c>
      <c r="AU102" s="18" t="s">
        <v>87</v>
      </c>
    </row>
    <row r="103" s="2" customFormat="1">
      <c r="A103" s="40"/>
      <c r="B103" s="41"/>
      <c r="C103" s="42"/>
      <c r="D103" s="229" t="s">
        <v>212</v>
      </c>
      <c r="E103" s="42"/>
      <c r="F103" s="234" t="s">
        <v>570</v>
      </c>
      <c r="G103" s="42"/>
      <c r="H103" s="42"/>
      <c r="I103" s="231"/>
      <c r="J103" s="42"/>
      <c r="K103" s="42"/>
      <c r="L103" s="46"/>
      <c r="M103" s="232"/>
      <c r="N103" s="233"/>
      <c r="O103" s="87"/>
      <c r="P103" s="87"/>
      <c r="Q103" s="87"/>
      <c r="R103" s="87"/>
      <c r="S103" s="87"/>
      <c r="T103" s="88"/>
      <c r="U103" s="40"/>
      <c r="V103" s="40"/>
      <c r="W103" s="40"/>
      <c r="X103" s="40"/>
      <c r="Y103" s="40"/>
      <c r="Z103" s="40"/>
      <c r="AA103" s="40"/>
      <c r="AB103" s="40"/>
      <c r="AC103" s="40"/>
      <c r="AD103" s="40"/>
      <c r="AE103" s="40"/>
      <c r="AT103" s="18" t="s">
        <v>212</v>
      </c>
      <c r="AU103" s="18" t="s">
        <v>87</v>
      </c>
    </row>
    <row r="104" s="2" customFormat="1" ht="16.5" customHeight="1">
      <c r="A104" s="40"/>
      <c r="B104" s="41"/>
      <c r="C104" s="278" t="s">
        <v>202</v>
      </c>
      <c r="D104" s="278" t="s">
        <v>432</v>
      </c>
      <c r="E104" s="279" t="s">
        <v>460</v>
      </c>
      <c r="F104" s="280" t="s">
        <v>461</v>
      </c>
      <c r="G104" s="281" t="s">
        <v>270</v>
      </c>
      <c r="H104" s="282">
        <v>22</v>
      </c>
      <c r="I104" s="283"/>
      <c r="J104" s="284">
        <f>ROUND(I104*H104,2)</f>
        <v>0</v>
      </c>
      <c r="K104" s="280" t="s">
        <v>207</v>
      </c>
      <c r="L104" s="285"/>
      <c r="M104" s="286" t="s">
        <v>39</v>
      </c>
      <c r="N104" s="287" t="s">
        <v>53</v>
      </c>
      <c r="O104" s="87"/>
      <c r="P104" s="225">
        <f>O104*H104</f>
        <v>0</v>
      </c>
      <c r="Q104" s="225">
        <v>0</v>
      </c>
      <c r="R104" s="225">
        <f>Q104*H104</f>
        <v>0</v>
      </c>
      <c r="S104" s="225">
        <v>0</v>
      </c>
      <c r="T104" s="226">
        <f>S104*H104</f>
        <v>0</v>
      </c>
      <c r="U104" s="40"/>
      <c r="V104" s="40"/>
      <c r="W104" s="40"/>
      <c r="X104" s="40"/>
      <c r="Y104" s="40"/>
      <c r="Z104" s="40"/>
      <c r="AA104" s="40"/>
      <c r="AB104" s="40"/>
      <c r="AC104" s="40"/>
      <c r="AD104" s="40"/>
      <c r="AE104" s="40"/>
      <c r="AR104" s="227" t="s">
        <v>255</v>
      </c>
      <c r="AT104" s="227" t="s">
        <v>432</v>
      </c>
      <c r="AU104" s="227" t="s">
        <v>87</v>
      </c>
      <c r="AY104" s="18" t="s">
        <v>201</v>
      </c>
      <c r="BE104" s="228">
        <f>IF(N104="základní",J104,0)</f>
        <v>0</v>
      </c>
      <c r="BF104" s="228">
        <f>IF(N104="snížená",J104,0)</f>
        <v>0</v>
      </c>
      <c r="BG104" s="228">
        <f>IF(N104="zákl. přenesená",J104,0)</f>
        <v>0</v>
      </c>
      <c r="BH104" s="228">
        <f>IF(N104="sníž. přenesená",J104,0)</f>
        <v>0</v>
      </c>
      <c r="BI104" s="228">
        <f>IF(N104="nulová",J104,0)</f>
        <v>0</v>
      </c>
      <c r="BJ104" s="18" t="s">
        <v>208</v>
      </c>
      <c r="BK104" s="228">
        <f>ROUND(I104*H104,2)</f>
        <v>0</v>
      </c>
      <c r="BL104" s="18" t="s">
        <v>208</v>
      </c>
      <c r="BM104" s="227" t="s">
        <v>631</v>
      </c>
    </row>
    <row r="105" s="2" customFormat="1">
      <c r="A105" s="40"/>
      <c r="B105" s="41"/>
      <c r="C105" s="42"/>
      <c r="D105" s="229" t="s">
        <v>210</v>
      </c>
      <c r="E105" s="42"/>
      <c r="F105" s="230" t="s">
        <v>461</v>
      </c>
      <c r="G105" s="42"/>
      <c r="H105" s="42"/>
      <c r="I105" s="231"/>
      <c r="J105" s="42"/>
      <c r="K105" s="42"/>
      <c r="L105" s="46"/>
      <c r="M105" s="232"/>
      <c r="N105" s="233"/>
      <c r="O105" s="87"/>
      <c r="P105" s="87"/>
      <c r="Q105" s="87"/>
      <c r="R105" s="87"/>
      <c r="S105" s="87"/>
      <c r="T105" s="88"/>
      <c r="U105" s="40"/>
      <c r="V105" s="40"/>
      <c r="W105" s="40"/>
      <c r="X105" s="40"/>
      <c r="Y105" s="40"/>
      <c r="Z105" s="40"/>
      <c r="AA105" s="40"/>
      <c r="AB105" s="40"/>
      <c r="AC105" s="40"/>
      <c r="AD105" s="40"/>
      <c r="AE105" s="40"/>
      <c r="AT105" s="18" t="s">
        <v>210</v>
      </c>
      <c r="AU105" s="18" t="s">
        <v>87</v>
      </c>
    </row>
    <row r="106" s="2" customFormat="1" ht="16.5" customHeight="1">
      <c r="A106" s="40"/>
      <c r="B106" s="41"/>
      <c r="C106" s="216" t="s">
        <v>241</v>
      </c>
      <c r="D106" s="216" t="s">
        <v>204</v>
      </c>
      <c r="E106" s="217" t="s">
        <v>581</v>
      </c>
      <c r="F106" s="218" t="s">
        <v>582</v>
      </c>
      <c r="G106" s="219" t="s">
        <v>270</v>
      </c>
      <c r="H106" s="220">
        <v>22</v>
      </c>
      <c r="I106" s="221"/>
      <c r="J106" s="222">
        <f>ROUND(I106*H106,2)</f>
        <v>0</v>
      </c>
      <c r="K106" s="218" t="s">
        <v>207</v>
      </c>
      <c r="L106" s="46"/>
      <c r="M106" s="223" t="s">
        <v>39</v>
      </c>
      <c r="N106" s="224" t="s">
        <v>53</v>
      </c>
      <c r="O106" s="87"/>
      <c r="P106" s="225">
        <f>O106*H106</f>
        <v>0</v>
      </c>
      <c r="Q106" s="225">
        <v>0</v>
      </c>
      <c r="R106" s="225">
        <f>Q106*H106</f>
        <v>0</v>
      </c>
      <c r="S106" s="225">
        <v>0</v>
      </c>
      <c r="T106" s="226">
        <f>S106*H106</f>
        <v>0</v>
      </c>
      <c r="U106" s="40"/>
      <c r="V106" s="40"/>
      <c r="W106" s="40"/>
      <c r="X106" s="40"/>
      <c r="Y106" s="40"/>
      <c r="Z106" s="40"/>
      <c r="AA106" s="40"/>
      <c r="AB106" s="40"/>
      <c r="AC106" s="40"/>
      <c r="AD106" s="40"/>
      <c r="AE106" s="40"/>
      <c r="AR106" s="227" t="s">
        <v>208</v>
      </c>
      <c r="AT106" s="227" t="s">
        <v>204</v>
      </c>
      <c r="AU106" s="227" t="s">
        <v>87</v>
      </c>
      <c r="AY106" s="18" t="s">
        <v>201</v>
      </c>
      <c r="BE106" s="228">
        <f>IF(N106="základní",J106,0)</f>
        <v>0</v>
      </c>
      <c r="BF106" s="228">
        <f>IF(N106="snížená",J106,0)</f>
        <v>0</v>
      </c>
      <c r="BG106" s="228">
        <f>IF(N106="zákl. přenesená",J106,0)</f>
        <v>0</v>
      </c>
      <c r="BH106" s="228">
        <f>IF(N106="sníž. přenesená",J106,0)</f>
        <v>0</v>
      </c>
      <c r="BI106" s="228">
        <f>IF(N106="nulová",J106,0)</f>
        <v>0</v>
      </c>
      <c r="BJ106" s="18" t="s">
        <v>208</v>
      </c>
      <c r="BK106" s="228">
        <f>ROUND(I106*H106,2)</f>
        <v>0</v>
      </c>
      <c r="BL106" s="18" t="s">
        <v>208</v>
      </c>
      <c r="BM106" s="227" t="s">
        <v>632</v>
      </c>
    </row>
    <row r="107" s="2" customFormat="1">
      <c r="A107" s="40"/>
      <c r="B107" s="41"/>
      <c r="C107" s="42"/>
      <c r="D107" s="229" t="s">
        <v>210</v>
      </c>
      <c r="E107" s="42"/>
      <c r="F107" s="230" t="s">
        <v>584</v>
      </c>
      <c r="G107" s="42"/>
      <c r="H107" s="42"/>
      <c r="I107" s="231"/>
      <c r="J107" s="42"/>
      <c r="K107" s="42"/>
      <c r="L107" s="46"/>
      <c r="M107" s="232"/>
      <c r="N107" s="233"/>
      <c r="O107" s="87"/>
      <c r="P107" s="87"/>
      <c r="Q107" s="87"/>
      <c r="R107" s="87"/>
      <c r="S107" s="87"/>
      <c r="T107" s="88"/>
      <c r="U107" s="40"/>
      <c r="V107" s="40"/>
      <c r="W107" s="40"/>
      <c r="X107" s="40"/>
      <c r="Y107" s="40"/>
      <c r="Z107" s="40"/>
      <c r="AA107" s="40"/>
      <c r="AB107" s="40"/>
      <c r="AC107" s="40"/>
      <c r="AD107" s="40"/>
      <c r="AE107" s="40"/>
      <c r="AT107" s="18" t="s">
        <v>210</v>
      </c>
      <c r="AU107" s="18" t="s">
        <v>87</v>
      </c>
    </row>
    <row r="108" s="2" customFormat="1">
      <c r="A108" s="40"/>
      <c r="B108" s="41"/>
      <c r="C108" s="42"/>
      <c r="D108" s="229" t="s">
        <v>212</v>
      </c>
      <c r="E108" s="42"/>
      <c r="F108" s="234" t="s">
        <v>579</v>
      </c>
      <c r="G108" s="42"/>
      <c r="H108" s="42"/>
      <c r="I108" s="231"/>
      <c r="J108" s="42"/>
      <c r="K108" s="42"/>
      <c r="L108" s="46"/>
      <c r="M108" s="232"/>
      <c r="N108" s="233"/>
      <c r="O108" s="87"/>
      <c r="P108" s="87"/>
      <c r="Q108" s="87"/>
      <c r="R108" s="87"/>
      <c r="S108" s="87"/>
      <c r="T108" s="88"/>
      <c r="U108" s="40"/>
      <c r="V108" s="40"/>
      <c r="W108" s="40"/>
      <c r="X108" s="40"/>
      <c r="Y108" s="40"/>
      <c r="Z108" s="40"/>
      <c r="AA108" s="40"/>
      <c r="AB108" s="40"/>
      <c r="AC108" s="40"/>
      <c r="AD108" s="40"/>
      <c r="AE108" s="40"/>
      <c r="AT108" s="18" t="s">
        <v>212</v>
      </c>
      <c r="AU108" s="18" t="s">
        <v>87</v>
      </c>
    </row>
    <row r="109" s="13" customFormat="1">
      <c r="A109" s="13"/>
      <c r="B109" s="235"/>
      <c r="C109" s="236"/>
      <c r="D109" s="229" t="s">
        <v>214</v>
      </c>
      <c r="E109" s="237" t="s">
        <v>39</v>
      </c>
      <c r="F109" s="238" t="s">
        <v>619</v>
      </c>
      <c r="G109" s="236"/>
      <c r="H109" s="239">
        <v>22</v>
      </c>
      <c r="I109" s="240"/>
      <c r="J109" s="236"/>
      <c r="K109" s="236"/>
      <c r="L109" s="241"/>
      <c r="M109" s="242"/>
      <c r="N109" s="243"/>
      <c r="O109" s="243"/>
      <c r="P109" s="243"/>
      <c r="Q109" s="243"/>
      <c r="R109" s="243"/>
      <c r="S109" s="243"/>
      <c r="T109" s="244"/>
      <c r="U109" s="13"/>
      <c r="V109" s="13"/>
      <c r="W109" s="13"/>
      <c r="X109" s="13"/>
      <c r="Y109" s="13"/>
      <c r="Z109" s="13"/>
      <c r="AA109" s="13"/>
      <c r="AB109" s="13"/>
      <c r="AC109" s="13"/>
      <c r="AD109" s="13"/>
      <c r="AE109" s="13"/>
      <c r="AT109" s="245" t="s">
        <v>214</v>
      </c>
      <c r="AU109" s="245" t="s">
        <v>87</v>
      </c>
      <c r="AV109" s="13" t="s">
        <v>89</v>
      </c>
      <c r="AW109" s="13" t="s">
        <v>41</v>
      </c>
      <c r="AX109" s="13" t="s">
        <v>80</v>
      </c>
      <c r="AY109" s="245" t="s">
        <v>201</v>
      </c>
    </row>
    <row r="110" s="12" customFormat="1" ht="25.92" customHeight="1">
      <c r="A110" s="12"/>
      <c r="B110" s="200"/>
      <c r="C110" s="201"/>
      <c r="D110" s="202" t="s">
        <v>79</v>
      </c>
      <c r="E110" s="203" t="s">
        <v>351</v>
      </c>
      <c r="F110" s="203" t="s">
        <v>352</v>
      </c>
      <c r="G110" s="201"/>
      <c r="H110" s="201"/>
      <c r="I110" s="204"/>
      <c r="J110" s="205">
        <f>BK110</f>
        <v>0</v>
      </c>
      <c r="K110" s="201"/>
      <c r="L110" s="206"/>
      <c r="M110" s="207"/>
      <c r="N110" s="208"/>
      <c r="O110" s="208"/>
      <c r="P110" s="209">
        <f>SUM(P111:P122)</f>
        <v>0</v>
      </c>
      <c r="Q110" s="208"/>
      <c r="R110" s="209">
        <f>SUM(R111:R122)</f>
        <v>0</v>
      </c>
      <c r="S110" s="208"/>
      <c r="T110" s="210">
        <f>SUM(T111:T122)</f>
        <v>0</v>
      </c>
      <c r="U110" s="12"/>
      <c r="V110" s="12"/>
      <c r="W110" s="12"/>
      <c r="X110" s="12"/>
      <c r="Y110" s="12"/>
      <c r="Z110" s="12"/>
      <c r="AA110" s="12"/>
      <c r="AB110" s="12"/>
      <c r="AC110" s="12"/>
      <c r="AD110" s="12"/>
      <c r="AE110" s="12"/>
      <c r="AR110" s="211" t="s">
        <v>208</v>
      </c>
      <c r="AT110" s="212" t="s">
        <v>79</v>
      </c>
      <c r="AU110" s="212" t="s">
        <v>80</v>
      </c>
      <c r="AY110" s="211" t="s">
        <v>201</v>
      </c>
      <c r="BK110" s="213">
        <f>SUM(BK111:BK122)</f>
        <v>0</v>
      </c>
    </row>
    <row r="111" s="2" customFormat="1" ht="21.75" customHeight="1">
      <c r="A111" s="40"/>
      <c r="B111" s="41"/>
      <c r="C111" s="216" t="s">
        <v>249</v>
      </c>
      <c r="D111" s="216" t="s">
        <v>204</v>
      </c>
      <c r="E111" s="217" t="s">
        <v>600</v>
      </c>
      <c r="F111" s="218" t="s">
        <v>601</v>
      </c>
      <c r="G111" s="219" t="s">
        <v>168</v>
      </c>
      <c r="H111" s="220">
        <v>4</v>
      </c>
      <c r="I111" s="221"/>
      <c r="J111" s="222">
        <f>ROUND(I111*H111,2)</f>
        <v>0</v>
      </c>
      <c r="K111" s="218" t="s">
        <v>207</v>
      </c>
      <c r="L111" s="46"/>
      <c r="M111" s="223" t="s">
        <v>39</v>
      </c>
      <c r="N111" s="224" t="s">
        <v>53</v>
      </c>
      <c r="O111" s="87"/>
      <c r="P111" s="225">
        <f>O111*H111</f>
        <v>0</v>
      </c>
      <c r="Q111" s="225">
        <v>0</v>
      </c>
      <c r="R111" s="225">
        <f>Q111*H111</f>
        <v>0</v>
      </c>
      <c r="S111" s="225">
        <v>0</v>
      </c>
      <c r="T111" s="226">
        <f>S111*H111</f>
        <v>0</v>
      </c>
      <c r="U111" s="40"/>
      <c r="V111" s="40"/>
      <c r="W111" s="40"/>
      <c r="X111" s="40"/>
      <c r="Y111" s="40"/>
      <c r="Z111" s="40"/>
      <c r="AA111" s="40"/>
      <c r="AB111" s="40"/>
      <c r="AC111" s="40"/>
      <c r="AD111" s="40"/>
      <c r="AE111" s="40"/>
      <c r="AR111" s="227" t="s">
        <v>356</v>
      </c>
      <c r="AT111" s="227" t="s">
        <v>204</v>
      </c>
      <c r="AU111" s="227" t="s">
        <v>87</v>
      </c>
      <c r="AY111" s="18" t="s">
        <v>201</v>
      </c>
      <c r="BE111" s="228">
        <f>IF(N111="základní",J111,0)</f>
        <v>0</v>
      </c>
      <c r="BF111" s="228">
        <f>IF(N111="snížená",J111,0)</f>
        <v>0</v>
      </c>
      <c r="BG111" s="228">
        <f>IF(N111="zákl. přenesená",J111,0)</f>
        <v>0</v>
      </c>
      <c r="BH111" s="228">
        <f>IF(N111="sníž. přenesená",J111,0)</f>
        <v>0</v>
      </c>
      <c r="BI111" s="228">
        <f>IF(N111="nulová",J111,0)</f>
        <v>0</v>
      </c>
      <c r="BJ111" s="18" t="s">
        <v>208</v>
      </c>
      <c r="BK111" s="228">
        <f>ROUND(I111*H111,2)</f>
        <v>0</v>
      </c>
      <c r="BL111" s="18" t="s">
        <v>356</v>
      </c>
      <c r="BM111" s="227" t="s">
        <v>633</v>
      </c>
    </row>
    <row r="112" s="2" customFormat="1">
      <c r="A112" s="40"/>
      <c r="B112" s="41"/>
      <c r="C112" s="42"/>
      <c r="D112" s="229" t="s">
        <v>210</v>
      </c>
      <c r="E112" s="42"/>
      <c r="F112" s="230" t="s">
        <v>601</v>
      </c>
      <c r="G112" s="42"/>
      <c r="H112" s="42"/>
      <c r="I112" s="231"/>
      <c r="J112" s="42"/>
      <c r="K112" s="42"/>
      <c r="L112" s="46"/>
      <c r="M112" s="232"/>
      <c r="N112" s="233"/>
      <c r="O112" s="87"/>
      <c r="P112" s="87"/>
      <c r="Q112" s="87"/>
      <c r="R112" s="87"/>
      <c r="S112" s="87"/>
      <c r="T112" s="88"/>
      <c r="U112" s="40"/>
      <c r="V112" s="40"/>
      <c r="W112" s="40"/>
      <c r="X112" s="40"/>
      <c r="Y112" s="40"/>
      <c r="Z112" s="40"/>
      <c r="AA112" s="40"/>
      <c r="AB112" s="40"/>
      <c r="AC112" s="40"/>
      <c r="AD112" s="40"/>
      <c r="AE112" s="40"/>
      <c r="AT112" s="18" t="s">
        <v>210</v>
      </c>
      <c r="AU112" s="18" t="s">
        <v>87</v>
      </c>
    </row>
    <row r="113" s="2" customFormat="1" ht="66.75" customHeight="1">
      <c r="A113" s="40"/>
      <c r="B113" s="41"/>
      <c r="C113" s="216" t="s">
        <v>255</v>
      </c>
      <c r="D113" s="216" t="s">
        <v>204</v>
      </c>
      <c r="E113" s="217" t="s">
        <v>391</v>
      </c>
      <c r="F113" s="218" t="s">
        <v>392</v>
      </c>
      <c r="G113" s="219" t="s">
        <v>159</v>
      </c>
      <c r="H113" s="220">
        <v>1.0780000000000001</v>
      </c>
      <c r="I113" s="221"/>
      <c r="J113" s="222">
        <f>ROUND(I113*H113,2)</f>
        <v>0</v>
      </c>
      <c r="K113" s="218" t="s">
        <v>207</v>
      </c>
      <c r="L113" s="46"/>
      <c r="M113" s="223" t="s">
        <v>39</v>
      </c>
      <c r="N113" s="224" t="s">
        <v>53</v>
      </c>
      <c r="O113" s="87"/>
      <c r="P113" s="225">
        <f>O113*H113</f>
        <v>0</v>
      </c>
      <c r="Q113" s="225">
        <v>0</v>
      </c>
      <c r="R113" s="225">
        <f>Q113*H113</f>
        <v>0</v>
      </c>
      <c r="S113" s="225">
        <v>0</v>
      </c>
      <c r="T113" s="226">
        <f>S113*H113</f>
        <v>0</v>
      </c>
      <c r="U113" s="40"/>
      <c r="V113" s="40"/>
      <c r="W113" s="40"/>
      <c r="X113" s="40"/>
      <c r="Y113" s="40"/>
      <c r="Z113" s="40"/>
      <c r="AA113" s="40"/>
      <c r="AB113" s="40"/>
      <c r="AC113" s="40"/>
      <c r="AD113" s="40"/>
      <c r="AE113" s="40"/>
      <c r="AR113" s="227" t="s">
        <v>356</v>
      </c>
      <c r="AT113" s="227" t="s">
        <v>204</v>
      </c>
      <c r="AU113" s="227" t="s">
        <v>87</v>
      </c>
      <c r="AY113" s="18" t="s">
        <v>201</v>
      </c>
      <c r="BE113" s="228">
        <f>IF(N113="základní",J113,0)</f>
        <v>0</v>
      </c>
      <c r="BF113" s="228">
        <f>IF(N113="snížená",J113,0)</f>
        <v>0</v>
      </c>
      <c r="BG113" s="228">
        <f>IF(N113="zákl. přenesená",J113,0)</f>
        <v>0</v>
      </c>
      <c r="BH113" s="228">
        <f>IF(N113="sníž. přenesená",J113,0)</f>
        <v>0</v>
      </c>
      <c r="BI113" s="228">
        <f>IF(N113="nulová",J113,0)</f>
        <v>0</v>
      </c>
      <c r="BJ113" s="18" t="s">
        <v>208</v>
      </c>
      <c r="BK113" s="228">
        <f>ROUND(I113*H113,2)</f>
        <v>0</v>
      </c>
      <c r="BL113" s="18" t="s">
        <v>356</v>
      </c>
      <c r="BM113" s="227" t="s">
        <v>634</v>
      </c>
    </row>
    <row r="114" s="2" customFormat="1">
      <c r="A114" s="40"/>
      <c r="B114" s="41"/>
      <c r="C114" s="42"/>
      <c r="D114" s="229" t="s">
        <v>210</v>
      </c>
      <c r="E114" s="42"/>
      <c r="F114" s="230" t="s">
        <v>394</v>
      </c>
      <c r="G114" s="42"/>
      <c r="H114" s="42"/>
      <c r="I114" s="231"/>
      <c r="J114" s="42"/>
      <c r="K114" s="42"/>
      <c r="L114" s="46"/>
      <c r="M114" s="232"/>
      <c r="N114" s="233"/>
      <c r="O114" s="87"/>
      <c r="P114" s="87"/>
      <c r="Q114" s="87"/>
      <c r="R114" s="87"/>
      <c r="S114" s="87"/>
      <c r="T114" s="88"/>
      <c r="U114" s="40"/>
      <c r="V114" s="40"/>
      <c r="W114" s="40"/>
      <c r="X114" s="40"/>
      <c r="Y114" s="40"/>
      <c r="Z114" s="40"/>
      <c r="AA114" s="40"/>
      <c r="AB114" s="40"/>
      <c r="AC114" s="40"/>
      <c r="AD114" s="40"/>
      <c r="AE114" s="40"/>
      <c r="AT114" s="18" t="s">
        <v>210</v>
      </c>
      <c r="AU114" s="18" t="s">
        <v>87</v>
      </c>
    </row>
    <row r="115" s="2" customFormat="1">
      <c r="A115" s="40"/>
      <c r="B115" s="41"/>
      <c r="C115" s="42"/>
      <c r="D115" s="229" t="s">
        <v>212</v>
      </c>
      <c r="E115" s="42"/>
      <c r="F115" s="234" t="s">
        <v>359</v>
      </c>
      <c r="G115" s="42"/>
      <c r="H115" s="42"/>
      <c r="I115" s="231"/>
      <c r="J115" s="42"/>
      <c r="K115" s="42"/>
      <c r="L115" s="46"/>
      <c r="M115" s="232"/>
      <c r="N115" s="233"/>
      <c r="O115" s="87"/>
      <c r="P115" s="87"/>
      <c r="Q115" s="87"/>
      <c r="R115" s="87"/>
      <c r="S115" s="87"/>
      <c r="T115" s="88"/>
      <c r="U115" s="40"/>
      <c r="V115" s="40"/>
      <c r="W115" s="40"/>
      <c r="X115" s="40"/>
      <c r="Y115" s="40"/>
      <c r="Z115" s="40"/>
      <c r="AA115" s="40"/>
      <c r="AB115" s="40"/>
      <c r="AC115" s="40"/>
      <c r="AD115" s="40"/>
      <c r="AE115" s="40"/>
      <c r="AT115" s="18" t="s">
        <v>212</v>
      </c>
      <c r="AU115" s="18" t="s">
        <v>87</v>
      </c>
    </row>
    <row r="116" s="13" customFormat="1">
      <c r="A116" s="13"/>
      <c r="B116" s="235"/>
      <c r="C116" s="236"/>
      <c r="D116" s="229" t="s">
        <v>214</v>
      </c>
      <c r="E116" s="237" t="s">
        <v>39</v>
      </c>
      <c r="F116" s="238" t="s">
        <v>624</v>
      </c>
      <c r="G116" s="236"/>
      <c r="H116" s="239">
        <v>1.0780000000000001</v>
      </c>
      <c r="I116" s="240"/>
      <c r="J116" s="236"/>
      <c r="K116" s="236"/>
      <c r="L116" s="241"/>
      <c r="M116" s="242"/>
      <c r="N116" s="243"/>
      <c r="O116" s="243"/>
      <c r="P116" s="243"/>
      <c r="Q116" s="243"/>
      <c r="R116" s="243"/>
      <c r="S116" s="243"/>
      <c r="T116" s="244"/>
      <c r="U116" s="13"/>
      <c r="V116" s="13"/>
      <c r="W116" s="13"/>
      <c r="X116" s="13"/>
      <c r="Y116" s="13"/>
      <c r="Z116" s="13"/>
      <c r="AA116" s="13"/>
      <c r="AB116" s="13"/>
      <c r="AC116" s="13"/>
      <c r="AD116" s="13"/>
      <c r="AE116" s="13"/>
      <c r="AT116" s="245" t="s">
        <v>214</v>
      </c>
      <c r="AU116" s="245" t="s">
        <v>87</v>
      </c>
      <c r="AV116" s="13" t="s">
        <v>89</v>
      </c>
      <c r="AW116" s="13" t="s">
        <v>41</v>
      </c>
      <c r="AX116" s="13" t="s">
        <v>80</v>
      </c>
      <c r="AY116" s="245" t="s">
        <v>201</v>
      </c>
    </row>
    <row r="117" s="14" customFormat="1">
      <c r="A117" s="14"/>
      <c r="B117" s="246"/>
      <c r="C117" s="247"/>
      <c r="D117" s="229" t="s">
        <v>214</v>
      </c>
      <c r="E117" s="248" t="s">
        <v>39</v>
      </c>
      <c r="F117" s="249" t="s">
        <v>216</v>
      </c>
      <c r="G117" s="247"/>
      <c r="H117" s="250">
        <v>1.0780000000000001</v>
      </c>
      <c r="I117" s="251"/>
      <c r="J117" s="247"/>
      <c r="K117" s="247"/>
      <c r="L117" s="252"/>
      <c r="M117" s="253"/>
      <c r="N117" s="254"/>
      <c r="O117" s="254"/>
      <c r="P117" s="254"/>
      <c r="Q117" s="254"/>
      <c r="R117" s="254"/>
      <c r="S117" s="254"/>
      <c r="T117" s="255"/>
      <c r="U117" s="14"/>
      <c r="V117" s="14"/>
      <c r="W117" s="14"/>
      <c r="X117" s="14"/>
      <c r="Y117" s="14"/>
      <c r="Z117" s="14"/>
      <c r="AA117" s="14"/>
      <c r="AB117" s="14"/>
      <c r="AC117" s="14"/>
      <c r="AD117" s="14"/>
      <c r="AE117" s="14"/>
      <c r="AT117" s="256" t="s">
        <v>214</v>
      </c>
      <c r="AU117" s="256" t="s">
        <v>87</v>
      </c>
      <c r="AV117" s="14" t="s">
        <v>208</v>
      </c>
      <c r="AW117" s="14" t="s">
        <v>41</v>
      </c>
      <c r="AX117" s="14" t="s">
        <v>87</v>
      </c>
      <c r="AY117" s="256" t="s">
        <v>201</v>
      </c>
    </row>
    <row r="118" s="2" customFormat="1" ht="76.35" customHeight="1">
      <c r="A118" s="40"/>
      <c r="B118" s="41"/>
      <c r="C118" s="216" t="s">
        <v>261</v>
      </c>
      <c r="D118" s="216" t="s">
        <v>204</v>
      </c>
      <c r="E118" s="217" t="s">
        <v>410</v>
      </c>
      <c r="F118" s="218" t="s">
        <v>606</v>
      </c>
      <c r="G118" s="219" t="s">
        <v>159</v>
      </c>
      <c r="H118" s="220">
        <v>1.0780000000000001</v>
      </c>
      <c r="I118" s="221"/>
      <c r="J118" s="222">
        <f>ROUND(I118*H118,2)</f>
        <v>0</v>
      </c>
      <c r="K118" s="218" t="s">
        <v>207</v>
      </c>
      <c r="L118" s="46"/>
      <c r="M118" s="223" t="s">
        <v>39</v>
      </c>
      <c r="N118" s="224" t="s">
        <v>53</v>
      </c>
      <c r="O118" s="87"/>
      <c r="P118" s="225">
        <f>O118*H118</f>
        <v>0</v>
      </c>
      <c r="Q118" s="225">
        <v>0</v>
      </c>
      <c r="R118" s="225">
        <f>Q118*H118</f>
        <v>0</v>
      </c>
      <c r="S118" s="225">
        <v>0</v>
      </c>
      <c r="T118" s="226">
        <f>S118*H118</f>
        <v>0</v>
      </c>
      <c r="U118" s="40"/>
      <c r="V118" s="40"/>
      <c r="W118" s="40"/>
      <c r="X118" s="40"/>
      <c r="Y118" s="40"/>
      <c r="Z118" s="40"/>
      <c r="AA118" s="40"/>
      <c r="AB118" s="40"/>
      <c r="AC118" s="40"/>
      <c r="AD118" s="40"/>
      <c r="AE118" s="40"/>
      <c r="AR118" s="227" t="s">
        <v>356</v>
      </c>
      <c r="AT118" s="227" t="s">
        <v>204</v>
      </c>
      <c r="AU118" s="227" t="s">
        <v>87</v>
      </c>
      <c r="AY118" s="18" t="s">
        <v>201</v>
      </c>
      <c r="BE118" s="228">
        <f>IF(N118="základní",J118,0)</f>
        <v>0</v>
      </c>
      <c r="BF118" s="228">
        <f>IF(N118="snížená",J118,0)</f>
        <v>0</v>
      </c>
      <c r="BG118" s="228">
        <f>IF(N118="zákl. přenesená",J118,0)</f>
        <v>0</v>
      </c>
      <c r="BH118" s="228">
        <f>IF(N118="sníž. přenesená",J118,0)</f>
        <v>0</v>
      </c>
      <c r="BI118" s="228">
        <f>IF(N118="nulová",J118,0)</f>
        <v>0</v>
      </c>
      <c r="BJ118" s="18" t="s">
        <v>208</v>
      </c>
      <c r="BK118" s="228">
        <f>ROUND(I118*H118,2)</f>
        <v>0</v>
      </c>
      <c r="BL118" s="18" t="s">
        <v>356</v>
      </c>
      <c r="BM118" s="227" t="s">
        <v>635</v>
      </c>
    </row>
    <row r="119" s="2" customFormat="1">
      <c r="A119" s="40"/>
      <c r="B119" s="41"/>
      <c r="C119" s="42"/>
      <c r="D119" s="229" t="s">
        <v>210</v>
      </c>
      <c r="E119" s="42"/>
      <c r="F119" s="230" t="s">
        <v>413</v>
      </c>
      <c r="G119" s="42"/>
      <c r="H119" s="42"/>
      <c r="I119" s="231"/>
      <c r="J119" s="42"/>
      <c r="K119" s="42"/>
      <c r="L119" s="46"/>
      <c r="M119" s="232"/>
      <c r="N119" s="233"/>
      <c r="O119" s="87"/>
      <c r="P119" s="87"/>
      <c r="Q119" s="87"/>
      <c r="R119" s="87"/>
      <c r="S119" s="87"/>
      <c r="T119" s="88"/>
      <c r="U119" s="40"/>
      <c r="V119" s="40"/>
      <c r="W119" s="40"/>
      <c r="X119" s="40"/>
      <c r="Y119" s="40"/>
      <c r="Z119" s="40"/>
      <c r="AA119" s="40"/>
      <c r="AB119" s="40"/>
      <c r="AC119" s="40"/>
      <c r="AD119" s="40"/>
      <c r="AE119" s="40"/>
      <c r="AT119" s="18" t="s">
        <v>210</v>
      </c>
      <c r="AU119" s="18" t="s">
        <v>87</v>
      </c>
    </row>
    <row r="120" s="2" customFormat="1">
      <c r="A120" s="40"/>
      <c r="B120" s="41"/>
      <c r="C120" s="42"/>
      <c r="D120" s="229" t="s">
        <v>212</v>
      </c>
      <c r="E120" s="42"/>
      <c r="F120" s="234" t="s">
        <v>406</v>
      </c>
      <c r="G120" s="42"/>
      <c r="H120" s="42"/>
      <c r="I120" s="231"/>
      <c r="J120" s="42"/>
      <c r="K120" s="42"/>
      <c r="L120" s="46"/>
      <c r="M120" s="232"/>
      <c r="N120" s="233"/>
      <c r="O120" s="87"/>
      <c r="P120" s="87"/>
      <c r="Q120" s="87"/>
      <c r="R120" s="87"/>
      <c r="S120" s="87"/>
      <c r="T120" s="88"/>
      <c r="U120" s="40"/>
      <c r="V120" s="40"/>
      <c r="W120" s="40"/>
      <c r="X120" s="40"/>
      <c r="Y120" s="40"/>
      <c r="Z120" s="40"/>
      <c r="AA120" s="40"/>
      <c r="AB120" s="40"/>
      <c r="AC120" s="40"/>
      <c r="AD120" s="40"/>
      <c r="AE120" s="40"/>
      <c r="AT120" s="18" t="s">
        <v>212</v>
      </c>
      <c r="AU120" s="18" t="s">
        <v>87</v>
      </c>
    </row>
    <row r="121" s="13" customFormat="1">
      <c r="A121" s="13"/>
      <c r="B121" s="235"/>
      <c r="C121" s="236"/>
      <c r="D121" s="229" t="s">
        <v>214</v>
      </c>
      <c r="E121" s="237" t="s">
        <v>39</v>
      </c>
      <c r="F121" s="238" t="s">
        <v>624</v>
      </c>
      <c r="G121" s="236"/>
      <c r="H121" s="239">
        <v>1.0780000000000001</v>
      </c>
      <c r="I121" s="240"/>
      <c r="J121" s="236"/>
      <c r="K121" s="236"/>
      <c r="L121" s="241"/>
      <c r="M121" s="242"/>
      <c r="N121" s="243"/>
      <c r="O121" s="243"/>
      <c r="P121" s="243"/>
      <c r="Q121" s="243"/>
      <c r="R121" s="243"/>
      <c r="S121" s="243"/>
      <c r="T121" s="244"/>
      <c r="U121" s="13"/>
      <c r="V121" s="13"/>
      <c r="W121" s="13"/>
      <c r="X121" s="13"/>
      <c r="Y121" s="13"/>
      <c r="Z121" s="13"/>
      <c r="AA121" s="13"/>
      <c r="AB121" s="13"/>
      <c r="AC121" s="13"/>
      <c r="AD121" s="13"/>
      <c r="AE121" s="13"/>
      <c r="AT121" s="245" t="s">
        <v>214</v>
      </c>
      <c r="AU121" s="245" t="s">
        <v>87</v>
      </c>
      <c r="AV121" s="13" t="s">
        <v>89</v>
      </c>
      <c r="AW121" s="13" t="s">
        <v>41</v>
      </c>
      <c r="AX121" s="13" t="s">
        <v>80</v>
      </c>
      <c r="AY121" s="245" t="s">
        <v>201</v>
      </c>
    </row>
    <row r="122" s="14" customFormat="1">
      <c r="A122" s="14"/>
      <c r="B122" s="246"/>
      <c r="C122" s="247"/>
      <c r="D122" s="229" t="s">
        <v>214</v>
      </c>
      <c r="E122" s="248" t="s">
        <v>39</v>
      </c>
      <c r="F122" s="249" t="s">
        <v>216</v>
      </c>
      <c r="G122" s="247"/>
      <c r="H122" s="250">
        <v>1.0780000000000001</v>
      </c>
      <c r="I122" s="251"/>
      <c r="J122" s="247"/>
      <c r="K122" s="247"/>
      <c r="L122" s="252"/>
      <c r="M122" s="291"/>
      <c r="N122" s="292"/>
      <c r="O122" s="292"/>
      <c r="P122" s="292"/>
      <c r="Q122" s="292"/>
      <c r="R122" s="292"/>
      <c r="S122" s="292"/>
      <c r="T122" s="293"/>
      <c r="U122" s="14"/>
      <c r="V122" s="14"/>
      <c r="W122" s="14"/>
      <c r="X122" s="14"/>
      <c r="Y122" s="14"/>
      <c r="Z122" s="14"/>
      <c r="AA122" s="14"/>
      <c r="AB122" s="14"/>
      <c r="AC122" s="14"/>
      <c r="AD122" s="14"/>
      <c r="AE122" s="14"/>
      <c r="AT122" s="256" t="s">
        <v>214</v>
      </c>
      <c r="AU122" s="256" t="s">
        <v>87</v>
      </c>
      <c r="AV122" s="14" t="s">
        <v>208</v>
      </c>
      <c r="AW122" s="14" t="s">
        <v>41</v>
      </c>
      <c r="AX122" s="14" t="s">
        <v>87</v>
      </c>
      <c r="AY122" s="256" t="s">
        <v>201</v>
      </c>
    </row>
    <row r="123" s="2" customFormat="1" ht="6.96" customHeight="1">
      <c r="A123" s="40"/>
      <c r="B123" s="62"/>
      <c r="C123" s="63"/>
      <c r="D123" s="63"/>
      <c r="E123" s="63"/>
      <c r="F123" s="63"/>
      <c r="G123" s="63"/>
      <c r="H123" s="63"/>
      <c r="I123" s="63"/>
      <c r="J123" s="63"/>
      <c r="K123" s="63"/>
      <c r="L123" s="46"/>
      <c r="M123" s="40"/>
      <c r="O123" s="40"/>
      <c r="P123" s="40"/>
      <c r="Q123" s="40"/>
      <c r="R123" s="40"/>
      <c r="S123" s="40"/>
      <c r="T123" s="40"/>
      <c r="U123" s="40"/>
      <c r="V123" s="40"/>
      <c r="W123" s="40"/>
      <c r="X123" s="40"/>
      <c r="Y123" s="40"/>
      <c r="Z123" s="40"/>
      <c r="AA123" s="40"/>
      <c r="AB123" s="40"/>
      <c r="AC123" s="40"/>
      <c r="AD123" s="40"/>
      <c r="AE123" s="40"/>
    </row>
  </sheetData>
  <sheetProtection sheet="1" autoFilter="0" formatColumns="0" formatRows="0" objects="1" scenarios="1" spinCount="100000" saltValue="ycaDs518xkY5BGAgyn3ShT93B8TvOX/CpDL+CLJX63MYD0tN+O9VaiHqOZI+N1yl0EiXoCExjmrm/0xeYqoieQ==" hashValue="DK2fZSovvfQTTGAfBlxeuyQe5oOPB1Q6Krj8vuLJ38WSNYet1CdtzzKl/ydA60g/z9zR5k1sQd5A3LELfKFwqw==" algorithmName="SHA-512" password="CDD6"/>
  <autoFilter ref="C86:K122"/>
  <mergeCells count="12">
    <mergeCell ref="E7:H7"/>
    <mergeCell ref="E9:H9"/>
    <mergeCell ref="E11:H11"/>
    <mergeCell ref="E20:H20"/>
    <mergeCell ref="E29:H29"/>
    <mergeCell ref="E50:H50"/>
    <mergeCell ref="E52:H52"/>
    <mergeCell ref="E54:H54"/>
    <mergeCell ref="E75:H75"/>
    <mergeCell ref="E77:H77"/>
    <mergeCell ref="E79:H79"/>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7.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50.83203" style="1" customWidth="1"/>
    <col min="7" max="7" width="7.5" style="1" customWidth="1"/>
    <col min="8" max="8" width="14" style="1" customWidth="1"/>
    <col min="9" max="9" width="15.83203" style="1" customWidth="1"/>
    <col min="10" max="10" width="22.33203" style="1" customWidth="1"/>
    <col min="11" max="11" width="22.33203"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8" t="s">
        <v>109</v>
      </c>
    </row>
    <row r="3" hidden="1" s="1" customFormat="1" ht="6.96" customHeight="1">
      <c r="B3" s="142"/>
      <c r="C3" s="143"/>
      <c r="D3" s="143"/>
      <c r="E3" s="143"/>
      <c r="F3" s="143"/>
      <c r="G3" s="143"/>
      <c r="H3" s="143"/>
      <c r="I3" s="143"/>
      <c r="J3" s="143"/>
      <c r="K3" s="143"/>
      <c r="L3" s="21"/>
      <c r="AT3" s="18" t="s">
        <v>89</v>
      </c>
    </row>
    <row r="4" hidden="1" s="1" customFormat="1" ht="24.96" customHeight="1">
      <c r="B4" s="21"/>
      <c r="D4" s="144" t="s">
        <v>145</v>
      </c>
      <c r="L4" s="21"/>
      <c r="M4" s="145" t="s">
        <v>10</v>
      </c>
      <c r="AT4" s="18" t="s">
        <v>41</v>
      </c>
    </row>
    <row r="5" hidden="1" s="1" customFormat="1" ht="6.96" customHeight="1">
      <c r="B5" s="21"/>
      <c r="L5" s="21"/>
    </row>
    <row r="6" hidden="1" s="1" customFormat="1" ht="12" customHeight="1">
      <c r="B6" s="21"/>
      <c r="D6" s="146" t="s">
        <v>16</v>
      </c>
      <c r="L6" s="21"/>
    </row>
    <row r="7" hidden="1" s="1" customFormat="1" ht="16.5" customHeight="1">
      <c r="B7" s="21"/>
      <c r="E7" s="147" t="str">
        <f>'Rekapitulace zakázky'!K6</f>
        <v>Oprava staničních kolejí č. 4 a 5 v žst Most n.n.-Změna č.1</v>
      </c>
      <c r="F7" s="146"/>
      <c r="G7" s="146"/>
      <c r="H7" s="146"/>
      <c r="L7" s="21"/>
    </row>
    <row r="8" hidden="1" s="1" customFormat="1" ht="12" customHeight="1">
      <c r="B8" s="21"/>
      <c r="D8" s="146" t="s">
        <v>161</v>
      </c>
      <c r="L8" s="21"/>
    </row>
    <row r="9" hidden="1" s="2" customFormat="1" ht="16.5" customHeight="1">
      <c r="A9" s="40"/>
      <c r="B9" s="46"/>
      <c r="C9" s="40"/>
      <c r="D9" s="40"/>
      <c r="E9" s="147" t="s">
        <v>165</v>
      </c>
      <c r="F9" s="40"/>
      <c r="G9" s="40"/>
      <c r="H9" s="40"/>
      <c r="I9" s="40"/>
      <c r="J9" s="40"/>
      <c r="K9" s="40"/>
      <c r="L9" s="148"/>
      <c r="S9" s="40"/>
      <c r="T9" s="40"/>
      <c r="U9" s="40"/>
      <c r="V9" s="40"/>
      <c r="W9" s="40"/>
      <c r="X9" s="40"/>
      <c r="Y9" s="40"/>
      <c r="Z9" s="40"/>
      <c r="AA9" s="40"/>
      <c r="AB9" s="40"/>
      <c r="AC9" s="40"/>
      <c r="AD9" s="40"/>
      <c r="AE9" s="40"/>
    </row>
    <row r="10" hidden="1" s="2" customFormat="1" ht="12" customHeight="1">
      <c r="A10" s="40"/>
      <c r="B10" s="46"/>
      <c r="C10" s="40"/>
      <c r="D10" s="146" t="s">
        <v>170</v>
      </c>
      <c r="E10" s="40"/>
      <c r="F10" s="40"/>
      <c r="G10" s="40"/>
      <c r="H10" s="40"/>
      <c r="I10" s="40"/>
      <c r="J10" s="40"/>
      <c r="K10" s="40"/>
      <c r="L10" s="148"/>
      <c r="S10" s="40"/>
      <c r="T10" s="40"/>
      <c r="U10" s="40"/>
      <c r="V10" s="40"/>
      <c r="W10" s="40"/>
      <c r="X10" s="40"/>
      <c r="Y10" s="40"/>
      <c r="Z10" s="40"/>
      <c r="AA10" s="40"/>
      <c r="AB10" s="40"/>
      <c r="AC10" s="40"/>
      <c r="AD10" s="40"/>
      <c r="AE10" s="40"/>
    </row>
    <row r="11" hidden="1" s="2" customFormat="1" ht="16.5" customHeight="1">
      <c r="A11" s="40"/>
      <c r="B11" s="46"/>
      <c r="C11" s="40"/>
      <c r="D11" s="40"/>
      <c r="E11" s="149" t="s">
        <v>636</v>
      </c>
      <c r="F11" s="40"/>
      <c r="G11" s="40"/>
      <c r="H11" s="40"/>
      <c r="I11" s="40"/>
      <c r="J11" s="40"/>
      <c r="K11" s="40"/>
      <c r="L11" s="148"/>
      <c r="S11" s="40"/>
      <c r="T11" s="40"/>
      <c r="U11" s="40"/>
      <c r="V11" s="40"/>
      <c r="W11" s="40"/>
      <c r="X11" s="40"/>
      <c r="Y11" s="40"/>
      <c r="Z11" s="40"/>
      <c r="AA11" s="40"/>
      <c r="AB11" s="40"/>
      <c r="AC11" s="40"/>
      <c r="AD11" s="40"/>
      <c r="AE11" s="40"/>
    </row>
    <row r="12" hidden="1" s="2" customFormat="1">
      <c r="A12" s="40"/>
      <c r="B12" s="46"/>
      <c r="C12" s="40"/>
      <c r="D12" s="40"/>
      <c r="E12" s="40"/>
      <c r="F12" s="40"/>
      <c r="G12" s="40"/>
      <c r="H12" s="40"/>
      <c r="I12" s="40"/>
      <c r="J12" s="40"/>
      <c r="K12" s="40"/>
      <c r="L12" s="148"/>
      <c r="S12" s="40"/>
      <c r="T12" s="40"/>
      <c r="U12" s="40"/>
      <c r="V12" s="40"/>
      <c r="W12" s="40"/>
      <c r="X12" s="40"/>
      <c r="Y12" s="40"/>
      <c r="Z12" s="40"/>
      <c r="AA12" s="40"/>
      <c r="AB12" s="40"/>
      <c r="AC12" s="40"/>
      <c r="AD12" s="40"/>
      <c r="AE12" s="40"/>
    </row>
    <row r="13" hidden="1" s="2" customFormat="1" ht="12" customHeight="1">
      <c r="A13" s="40"/>
      <c r="B13" s="46"/>
      <c r="C13" s="40"/>
      <c r="D13" s="146" t="s">
        <v>18</v>
      </c>
      <c r="E13" s="40"/>
      <c r="F13" s="136" t="s">
        <v>39</v>
      </c>
      <c r="G13" s="40"/>
      <c r="H13" s="40"/>
      <c r="I13" s="146" t="s">
        <v>20</v>
      </c>
      <c r="J13" s="136" t="s">
        <v>39</v>
      </c>
      <c r="K13" s="40"/>
      <c r="L13" s="148"/>
      <c r="S13" s="40"/>
      <c r="T13" s="40"/>
      <c r="U13" s="40"/>
      <c r="V13" s="40"/>
      <c r="W13" s="40"/>
      <c r="X13" s="40"/>
      <c r="Y13" s="40"/>
      <c r="Z13" s="40"/>
      <c r="AA13" s="40"/>
      <c r="AB13" s="40"/>
      <c r="AC13" s="40"/>
      <c r="AD13" s="40"/>
      <c r="AE13" s="40"/>
    </row>
    <row r="14" hidden="1" s="2" customFormat="1" ht="12" customHeight="1">
      <c r="A14" s="40"/>
      <c r="B14" s="46"/>
      <c r="C14" s="40"/>
      <c r="D14" s="146" t="s">
        <v>22</v>
      </c>
      <c r="E14" s="40"/>
      <c r="F14" s="136" t="s">
        <v>23</v>
      </c>
      <c r="G14" s="40"/>
      <c r="H14" s="40"/>
      <c r="I14" s="146" t="s">
        <v>24</v>
      </c>
      <c r="J14" s="150" t="str">
        <f>'Rekapitulace zakázky'!AN8</f>
        <v>5. 10. 2021</v>
      </c>
      <c r="K14" s="40"/>
      <c r="L14" s="148"/>
      <c r="S14" s="40"/>
      <c r="T14" s="40"/>
      <c r="U14" s="40"/>
      <c r="V14" s="40"/>
      <c r="W14" s="40"/>
      <c r="X14" s="40"/>
      <c r="Y14" s="40"/>
      <c r="Z14" s="40"/>
      <c r="AA14" s="40"/>
      <c r="AB14" s="40"/>
      <c r="AC14" s="40"/>
      <c r="AD14" s="40"/>
      <c r="AE14" s="40"/>
    </row>
    <row r="15" hidden="1" s="2" customFormat="1" ht="10.8" customHeight="1">
      <c r="A15" s="40"/>
      <c r="B15" s="46"/>
      <c r="C15" s="40"/>
      <c r="D15" s="40"/>
      <c r="E15" s="40"/>
      <c r="F15" s="40"/>
      <c r="G15" s="40"/>
      <c r="H15" s="40"/>
      <c r="I15" s="40"/>
      <c r="J15" s="40"/>
      <c r="K15" s="40"/>
      <c r="L15" s="148"/>
      <c r="S15" s="40"/>
      <c r="T15" s="40"/>
      <c r="U15" s="40"/>
      <c r="V15" s="40"/>
      <c r="W15" s="40"/>
      <c r="X15" s="40"/>
      <c r="Y15" s="40"/>
      <c r="Z15" s="40"/>
      <c r="AA15" s="40"/>
      <c r="AB15" s="40"/>
      <c r="AC15" s="40"/>
      <c r="AD15" s="40"/>
      <c r="AE15" s="40"/>
    </row>
    <row r="16" hidden="1" s="2" customFormat="1" ht="12" customHeight="1">
      <c r="A16" s="40"/>
      <c r="B16" s="46"/>
      <c r="C16" s="40"/>
      <c r="D16" s="146" t="s">
        <v>30</v>
      </c>
      <c r="E16" s="40"/>
      <c r="F16" s="40"/>
      <c r="G16" s="40"/>
      <c r="H16" s="40"/>
      <c r="I16" s="146" t="s">
        <v>31</v>
      </c>
      <c r="J16" s="136" t="s">
        <v>32</v>
      </c>
      <c r="K16" s="40"/>
      <c r="L16" s="148"/>
      <c r="S16" s="40"/>
      <c r="T16" s="40"/>
      <c r="U16" s="40"/>
      <c r="V16" s="40"/>
      <c r="W16" s="40"/>
      <c r="X16" s="40"/>
      <c r="Y16" s="40"/>
      <c r="Z16" s="40"/>
      <c r="AA16" s="40"/>
      <c r="AB16" s="40"/>
      <c r="AC16" s="40"/>
      <c r="AD16" s="40"/>
      <c r="AE16" s="40"/>
    </row>
    <row r="17" hidden="1" s="2" customFormat="1" ht="18" customHeight="1">
      <c r="A17" s="40"/>
      <c r="B17" s="46"/>
      <c r="C17" s="40"/>
      <c r="D17" s="40"/>
      <c r="E17" s="136" t="s">
        <v>33</v>
      </c>
      <c r="F17" s="40"/>
      <c r="G17" s="40"/>
      <c r="H17" s="40"/>
      <c r="I17" s="146" t="s">
        <v>34</v>
      </c>
      <c r="J17" s="136" t="s">
        <v>35</v>
      </c>
      <c r="K17" s="40"/>
      <c r="L17" s="148"/>
      <c r="S17" s="40"/>
      <c r="T17" s="40"/>
      <c r="U17" s="40"/>
      <c r="V17" s="40"/>
      <c r="W17" s="40"/>
      <c r="X17" s="40"/>
      <c r="Y17" s="40"/>
      <c r="Z17" s="40"/>
      <c r="AA17" s="40"/>
      <c r="AB17" s="40"/>
      <c r="AC17" s="40"/>
      <c r="AD17" s="40"/>
      <c r="AE17" s="40"/>
    </row>
    <row r="18" hidden="1" s="2" customFormat="1" ht="6.96" customHeight="1">
      <c r="A18" s="40"/>
      <c r="B18" s="46"/>
      <c r="C18" s="40"/>
      <c r="D18" s="40"/>
      <c r="E18" s="40"/>
      <c r="F18" s="40"/>
      <c r="G18" s="40"/>
      <c r="H18" s="40"/>
      <c r="I18" s="40"/>
      <c r="J18" s="40"/>
      <c r="K18" s="40"/>
      <c r="L18" s="148"/>
      <c r="S18" s="40"/>
      <c r="T18" s="40"/>
      <c r="U18" s="40"/>
      <c r="V18" s="40"/>
      <c r="W18" s="40"/>
      <c r="X18" s="40"/>
      <c r="Y18" s="40"/>
      <c r="Z18" s="40"/>
      <c r="AA18" s="40"/>
      <c r="AB18" s="40"/>
      <c r="AC18" s="40"/>
      <c r="AD18" s="40"/>
      <c r="AE18" s="40"/>
    </row>
    <row r="19" hidden="1" s="2" customFormat="1" ht="12" customHeight="1">
      <c r="A19" s="40"/>
      <c r="B19" s="46"/>
      <c r="C19" s="40"/>
      <c r="D19" s="146" t="s">
        <v>36</v>
      </c>
      <c r="E19" s="40"/>
      <c r="F19" s="40"/>
      <c r="G19" s="40"/>
      <c r="H19" s="40"/>
      <c r="I19" s="146" t="s">
        <v>31</v>
      </c>
      <c r="J19" s="34" t="str">
        <f>'Rekapitulace zakázky'!AN13</f>
        <v>Vyplň údaj</v>
      </c>
      <c r="K19" s="40"/>
      <c r="L19" s="148"/>
      <c r="S19" s="40"/>
      <c r="T19" s="40"/>
      <c r="U19" s="40"/>
      <c r="V19" s="40"/>
      <c r="W19" s="40"/>
      <c r="X19" s="40"/>
      <c r="Y19" s="40"/>
      <c r="Z19" s="40"/>
      <c r="AA19" s="40"/>
      <c r="AB19" s="40"/>
      <c r="AC19" s="40"/>
      <c r="AD19" s="40"/>
      <c r="AE19" s="40"/>
    </row>
    <row r="20" hidden="1" s="2" customFormat="1" ht="18" customHeight="1">
      <c r="A20" s="40"/>
      <c r="B20" s="46"/>
      <c r="C20" s="40"/>
      <c r="D20" s="40"/>
      <c r="E20" s="34" t="str">
        <f>'Rekapitulace zakázky'!E14</f>
        <v>Vyplň údaj</v>
      </c>
      <c r="F20" s="136"/>
      <c r="G20" s="136"/>
      <c r="H20" s="136"/>
      <c r="I20" s="146" t="s">
        <v>34</v>
      </c>
      <c r="J20" s="34" t="str">
        <f>'Rekapitulace zakázky'!AN14</f>
        <v>Vyplň údaj</v>
      </c>
      <c r="K20" s="40"/>
      <c r="L20" s="148"/>
      <c r="S20" s="40"/>
      <c r="T20" s="40"/>
      <c r="U20" s="40"/>
      <c r="V20" s="40"/>
      <c r="W20" s="40"/>
      <c r="X20" s="40"/>
      <c r="Y20" s="40"/>
      <c r="Z20" s="40"/>
      <c r="AA20" s="40"/>
      <c r="AB20" s="40"/>
      <c r="AC20" s="40"/>
      <c r="AD20" s="40"/>
      <c r="AE20" s="40"/>
    </row>
    <row r="21" hidden="1" s="2" customFormat="1" ht="6.96" customHeight="1">
      <c r="A21" s="40"/>
      <c r="B21" s="46"/>
      <c r="C21" s="40"/>
      <c r="D21" s="40"/>
      <c r="E21" s="40"/>
      <c r="F21" s="40"/>
      <c r="G21" s="40"/>
      <c r="H21" s="40"/>
      <c r="I21" s="40"/>
      <c r="J21" s="40"/>
      <c r="K21" s="40"/>
      <c r="L21" s="148"/>
      <c r="S21" s="40"/>
      <c r="T21" s="40"/>
      <c r="U21" s="40"/>
      <c r="V21" s="40"/>
      <c r="W21" s="40"/>
      <c r="X21" s="40"/>
      <c r="Y21" s="40"/>
      <c r="Z21" s="40"/>
      <c r="AA21" s="40"/>
      <c r="AB21" s="40"/>
      <c r="AC21" s="40"/>
      <c r="AD21" s="40"/>
      <c r="AE21" s="40"/>
    </row>
    <row r="22" hidden="1" s="2" customFormat="1" ht="12" customHeight="1">
      <c r="A22" s="40"/>
      <c r="B22" s="46"/>
      <c r="C22" s="40"/>
      <c r="D22" s="146" t="s">
        <v>38</v>
      </c>
      <c r="E22" s="40"/>
      <c r="F22" s="40"/>
      <c r="G22" s="40"/>
      <c r="H22" s="40"/>
      <c r="I22" s="146" t="s">
        <v>31</v>
      </c>
      <c r="J22" s="136" t="s">
        <v>39</v>
      </c>
      <c r="K22" s="40"/>
      <c r="L22" s="148"/>
      <c r="S22" s="40"/>
      <c r="T22" s="40"/>
      <c r="U22" s="40"/>
      <c r="V22" s="40"/>
      <c r="W22" s="40"/>
      <c r="X22" s="40"/>
      <c r="Y22" s="40"/>
      <c r="Z22" s="40"/>
      <c r="AA22" s="40"/>
      <c r="AB22" s="40"/>
      <c r="AC22" s="40"/>
      <c r="AD22" s="40"/>
      <c r="AE22" s="40"/>
    </row>
    <row r="23" hidden="1" s="2" customFormat="1" ht="18" customHeight="1">
      <c r="A23" s="40"/>
      <c r="B23" s="46"/>
      <c r="C23" s="40"/>
      <c r="D23" s="40"/>
      <c r="E23" s="136" t="s">
        <v>40</v>
      </c>
      <c r="F23" s="40"/>
      <c r="G23" s="40"/>
      <c r="H23" s="40"/>
      <c r="I23" s="146" t="s">
        <v>34</v>
      </c>
      <c r="J23" s="136" t="s">
        <v>39</v>
      </c>
      <c r="K23" s="40"/>
      <c r="L23" s="148"/>
      <c r="S23" s="40"/>
      <c r="T23" s="40"/>
      <c r="U23" s="40"/>
      <c r="V23" s="40"/>
      <c r="W23" s="40"/>
      <c r="X23" s="40"/>
      <c r="Y23" s="40"/>
      <c r="Z23" s="40"/>
      <c r="AA23" s="40"/>
      <c r="AB23" s="40"/>
      <c r="AC23" s="40"/>
      <c r="AD23" s="40"/>
      <c r="AE23" s="40"/>
    </row>
    <row r="24" hidden="1" s="2" customFormat="1" ht="6.96" customHeight="1">
      <c r="A24" s="40"/>
      <c r="B24" s="46"/>
      <c r="C24" s="40"/>
      <c r="D24" s="40"/>
      <c r="E24" s="40"/>
      <c r="F24" s="40"/>
      <c r="G24" s="40"/>
      <c r="H24" s="40"/>
      <c r="I24" s="40"/>
      <c r="J24" s="40"/>
      <c r="K24" s="40"/>
      <c r="L24" s="148"/>
      <c r="S24" s="40"/>
      <c r="T24" s="40"/>
      <c r="U24" s="40"/>
      <c r="V24" s="40"/>
      <c r="W24" s="40"/>
      <c r="X24" s="40"/>
      <c r="Y24" s="40"/>
      <c r="Z24" s="40"/>
      <c r="AA24" s="40"/>
      <c r="AB24" s="40"/>
      <c r="AC24" s="40"/>
      <c r="AD24" s="40"/>
      <c r="AE24" s="40"/>
    </row>
    <row r="25" hidden="1" s="2" customFormat="1" ht="12" customHeight="1">
      <c r="A25" s="40"/>
      <c r="B25" s="46"/>
      <c r="C25" s="40"/>
      <c r="D25" s="146" t="s">
        <v>42</v>
      </c>
      <c r="E25" s="40"/>
      <c r="F25" s="40"/>
      <c r="G25" s="40"/>
      <c r="H25" s="40"/>
      <c r="I25" s="146" t="s">
        <v>31</v>
      </c>
      <c r="J25" s="136" t="s">
        <v>39</v>
      </c>
      <c r="K25" s="40"/>
      <c r="L25" s="148"/>
      <c r="S25" s="40"/>
      <c r="T25" s="40"/>
      <c r="U25" s="40"/>
      <c r="V25" s="40"/>
      <c r="W25" s="40"/>
      <c r="X25" s="40"/>
      <c r="Y25" s="40"/>
      <c r="Z25" s="40"/>
      <c r="AA25" s="40"/>
      <c r="AB25" s="40"/>
      <c r="AC25" s="40"/>
      <c r="AD25" s="40"/>
      <c r="AE25" s="40"/>
    </row>
    <row r="26" hidden="1" s="2" customFormat="1" ht="18" customHeight="1">
      <c r="A26" s="40"/>
      <c r="B26" s="46"/>
      <c r="C26" s="40"/>
      <c r="D26" s="40"/>
      <c r="E26" s="136" t="s">
        <v>637</v>
      </c>
      <c r="F26" s="40"/>
      <c r="G26" s="40"/>
      <c r="H26" s="40"/>
      <c r="I26" s="146" t="s">
        <v>34</v>
      </c>
      <c r="J26" s="136" t="s">
        <v>39</v>
      </c>
      <c r="K26" s="40"/>
      <c r="L26" s="148"/>
      <c r="S26" s="40"/>
      <c r="T26" s="40"/>
      <c r="U26" s="40"/>
      <c r="V26" s="40"/>
      <c r="W26" s="40"/>
      <c r="X26" s="40"/>
      <c r="Y26" s="40"/>
      <c r="Z26" s="40"/>
      <c r="AA26" s="40"/>
      <c r="AB26" s="40"/>
      <c r="AC26" s="40"/>
      <c r="AD26" s="40"/>
      <c r="AE26" s="40"/>
    </row>
    <row r="27" hidden="1" s="2" customFormat="1" ht="6.96" customHeight="1">
      <c r="A27" s="40"/>
      <c r="B27" s="46"/>
      <c r="C27" s="40"/>
      <c r="D27" s="40"/>
      <c r="E27" s="40"/>
      <c r="F27" s="40"/>
      <c r="G27" s="40"/>
      <c r="H27" s="40"/>
      <c r="I27" s="40"/>
      <c r="J27" s="40"/>
      <c r="K27" s="40"/>
      <c r="L27" s="148"/>
      <c r="S27" s="40"/>
      <c r="T27" s="40"/>
      <c r="U27" s="40"/>
      <c r="V27" s="40"/>
      <c r="W27" s="40"/>
      <c r="X27" s="40"/>
      <c r="Y27" s="40"/>
      <c r="Z27" s="40"/>
      <c r="AA27" s="40"/>
      <c r="AB27" s="40"/>
      <c r="AC27" s="40"/>
      <c r="AD27" s="40"/>
      <c r="AE27" s="40"/>
    </row>
    <row r="28" hidden="1" s="2" customFormat="1" ht="12" customHeight="1">
      <c r="A28" s="40"/>
      <c r="B28" s="46"/>
      <c r="C28" s="40"/>
      <c r="D28" s="146" t="s">
        <v>44</v>
      </c>
      <c r="E28" s="40"/>
      <c r="F28" s="40"/>
      <c r="G28" s="40"/>
      <c r="H28" s="40"/>
      <c r="I28" s="40"/>
      <c r="J28" s="40"/>
      <c r="K28" s="40"/>
      <c r="L28" s="148"/>
      <c r="S28" s="40"/>
      <c r="T28" s="40"/>
      <c r="U28" s="40"/>
      <c r="V28" s="40"/>
      <c r="W28" s="40"/>
      <c r="X28" s="40"/>
      <c r="Y28" s="40"/>
      <c r="Z28" s="40"/>
      <c r="AA28" s="40"/>
      <c r="AB28" s="40"/>
      <c r="AC28" s="40"/>
      <c r="AD28" s="40"/>
      <c r="AE28" s="40"/>
    </row>
    <row r="29" hidden="1" s="8" customFormat="1" ht="71.25" customHeight="1">
      <c r="A29" s="151"/>
      <c r="B29" s="152"/>
      <c r="C29" s="151"/>
      <c r="D29" s="151"/>
      <c r="E29" s="153" t="s">
        <v>178</v>
      </c>
      <c r="F29" s="153"/>
      <c r="G29" s="153"/>
      <c r="H29" s="153"/>
      <c r="I29" s="151"/>
      <c r="J29" s="151"/>
      <c r="K29" s="151"/>
      <c r="L29" s="154"/>
      <c r="S29" s="151"/>
      <c r="T29" s="151"/>
      <c r="U29" s="151"/>
      <c r="V29" s="151"/>
      <c r="W29" s="151"/>
      <c r="X29" s="151"/>
      <c r="Y29" s="151"/>
      <c r="Z29" s="151"/>
      <c r="AA29" s="151"/>
      <c r="AB29" s="151"/>
      <c r="AC29" s="151"/>
      <c r="AD29" s="151"/>
      <c r="AE29" s="151"/>
    </row>
    <row r="30" hidden="1" s="2" customFormat="1" ht="6.96" customHeight="1">
      <c r="A30" s="40"/>
      <c r="B30" s="46"/>
      <c r="C30" s="40"/>
      <c r="D30" s="40"/>
      <c r="E30" s="40"/>
      <c r="F30" s="40"/>
      <c r="G30" s="40"/>
      <c r="H30" s="40"/>
      <c r="I30" s="40"/>
      <c r="J30" s="40"/>
      <c r="K30" s="40"/>
      <c r="L30" s="148"/>
      <c r="S30" s="40"/>
      <c r="T30" s="40"/>
      <c r="U30" s="40"/>
      <c r="V30" s="40"/>
      <c r="W30" s="40"/>
      <c r="X30" s="40"/>
      <c r="Y30" s="40"/>
      <c r="Z30" s="40"/>
      <c r="AA30" s="40"/>
      <c r="AB30" s="40"/>
      <c r="AC30" s="40"/>
      <c r="AD30" s="40"/>
      <c r="AE30" s="40"/>
    </row>
    <row r="31" hidden="1" s="2" customFormat="1" ht="6.96" customHeight="1">
      <c r="A31" s="40"/>
      <c r="B31" s="46"/>
      <c r="C31" s="40"/>
      <c r="D31" s="155"/>
      <c r="E31" s="155"/>
      <c r="F31" s="155"/>
      <c r="G31" s="155"/>
      <c r="H31" s="155"/>
      <c r="I31" s="155"/>
      <c r="J31" s="155"/>
      <c r="K31" s="155"/>
      <c r="L31" s="148"/>
      <c r="S31" s="40"/>
      <c r="T31" s="40"/>
      <c r="U31" s="40"/>
      <c r="V31" s="40"/>
      <c r="W31" s="40"/>
      <c r="X31" s="40"/>
      <c r="Y31" s="40"/>
      <c r="Z31" s="40"/>
      <c r="AA31" s="40"/>
      <c r="AB31" s="40"/>
      <c r="AC31" s="40"/>
      <c r="AD31" s="40"/>
      <c r="AE31" s="40"/>
    </row>
    <row r="32" hidden="1" s="2" customFormat="1" ht="25.44" customHeight="1">
      <c r="A32" s="40"/>
      <c r="B32" s="46"/>
      <c r="C32" s="40"/>
      <c r="D32" s="156" t="s">
        <v>46</v>
      </c>
      <c r="E32" s="40"/>
      <c r="F32" s="40"/>
      <c r="G32" s="40"/>
      <c r="H32" s="40"/>
      <c r="I32" s="40"/>
      <c r="J32" s="157">
        <f>ROUND(J86, 2)</f>
        <v>0</v>
      </c>
      <c r="K32" s="40"/>
      <c r="L32" s="148"/>
      <c r="S32" s="40"/>
      <c r="T32" s="40"/>
      <c r="U32" s="40"/>
      <c r="V32" s="40"/>
      <c r="W32" s="40"/>
      <c r="X32" s="40"/>
      <c r="Y32" s="40"/>
      <c r="Z32" s="40"/>
      <c r="AA32" s="40"/>
      <c r="AB32" s="40"/>
      <c r="AC32" s="40"/>
      <c r="AD32" s="40"/>
      <c r="AE32" s="40"/>
    </row>
    <row r="33" hidden="1" s="2" customFormat="1" ht="6.96" customHeight="1">
      <c r="A33" s="40"/>
      <c r="B33" s="46"/>
      <c r="C33" s="40"/>
      <c r="D33" s="155"/>
      <c r="E33" s="155"/>
      <c r="F33" s="155"/>
      <c r="G33" s="155"/>
      <c r="H33" s="155"/>
      <c r="I33" s="155"/>
      <c r="J33" s="155"/>
      <c r="K33" s="155"/>
      <c r="L33" s="148"/>
      <c r="S33" s="40"/>
      <c r="T33" s="40"/>
      <c r="U33" s="40"/>
      <c r="V33" s="40"/>
      <c r="W33" s="40"/>
      <c r="X33" s="40"/>
      <c r="Y33" s="40"/>
      <c r="Z33" s="40"/>
      <c r="AA33" s="40"/>
      <c r="AB33" s="40"/>
      <c r="AC33" s="40"/>
      <c r="AD33" s="40"/>
      <c r="AE33" s="40"/>
    </row>
    <row r="34" hidden="1" s="2" customFormat="1" ht="14.4" customHeight="1">
      <c r="A34" s="40"/>
      <c r="B34" s="46"/>
      <c r="C34" s="40"/>
      <c r="D34" s="40"/>
      <c r="E34" s="40"/>
      <c r="F34" s="158" t="s">
        <v>48</v>
      </c>
      <c r="G34" s="40"/>
      <c r="H34" s="40"/>
      <c r="I34" s="158" t="s">
        <v>47</v>
      </c>
      <c r="J34" s="158" t="s">
        <v>49</v>
      </c>
      <c r="K34" s="40"/>
      <c r="L34" s="148"/>
      <c r="S34" s="40"/>
      <c r="T34" s="40"/>
      <c r="U34" s="40"/>
      <c r="V34" s="40"/>
      <c r="W34" s="40"/>
      <c r="X34" s="40"/>
      <c r="Y34" s="40"/>
      <c r="Z34" s="40"/>
      <c r="AA34" s="40"/>
      <c r="AB34" s="40"/>
      <c r="AC34" s="40"/>
      <c r="AD34" s="40"/>
      <c r="AE34" s="40"/>
    </row>
    <row r="35" hidden="1" s="2" customFormat="1" ht="14.4" customHeight="1">
      <c r="A35" s="40"/>
      <c r="B35" s="46"/>
      <c r="C35" s="40"/>
      <c r="D35" s="159" t="s">
        <v>50</v>
      </c>
      <c r="E35" s="146" t="s">
        <v>51</v>
      </c>
      <c r="F35" s="160">
        <f>ROUND((SUM(BE86:BE107)),  2)</f>
        <v>0</v>
      </c>
      <c r="G35" s="40"/>
      <c r="H35" s="40"/>
      <c r="I35" s="161">
        <v>0.20999999999999999</v>
      </c>
      <c r="J35" s="160">
        <f>ROUND(((SUM(BE86:BE107))*I35),  2)</f>
        <v>0</v>
      </c>
      <c r="K35" s="40"/>
      <c r="L35" s="148"/>
      <c r="S35" s="40"/>
      <c r="T35" s="40"/>
      <c r="U35" s="40"/>
      <c r="V35" s="40"/>
      <c r="W35" s="40"/>
      <c r="X35" s="40"/>
      <c r="Y35" s="40"/>
      <c r="Z35" s="40"/>
      <c r="AA35" s="40"/>
      <c r="AB35" s="40"/>
      <c r="AC35" s="40"/>
      <c r="AD35" s="40"/>
      <c r="AE35" s="40"/>
    </row>
    <row r="36" hidden="1" s="2" customFormat="1" ht="14.4" customHeight="1">
      <c r="A36" s="40"/>
      <c r="B36" s="46"/>
      <c r="C36" s="40"/>
      <c r="D36" s="40"/>
      <c r="E36" s="146" t="s">
        <v>52</v>
      </c>
      <c r="F36" s="160">
        <f>ROUND((SUM(BF86:BF107)),  2)</f>
        <v>0</v>
      </c>
      <c r="G36" s="40"/>
      <c r="H36" s="40"/>
      <c r="I36" s="161">
        <v>0.14999999999999999</v>
      </c>
      <c r="J36" s="160">
        <f>ROUND(((SUM(BF86:BF107))*I36),  2)</f>
        <v>0</v>
      </c>
      <c r="K36" s="40"/>
      <c r="L36" s="148"/>
      <c r="S36" s="40"/>
      <c r="T36" s="40"/>
      <c r="U36" s="40"/>
      <c r="V36" s="40"/>
      <c r="W36" s="40"/>
      <c r="X36" s="40"/>
      <c r="Y36" s="40"/>
      <c r="Z36" s="40"/>
      <c r="AA36" s="40"/>
      <c r="AB36" s="40"/>
      <c r="AC36" s="40"/>
      <c r="AD36" s="40"/>
      <c r="AE36" s="40"/>
    </row>
    <row r="37" hidden="1" s="2" customFormat="1" ht="14.4" customHeight="1">
      <c r="A37" s="40"/>
      <c r="B37" s="46"/>
      <c r="C37" s="40"/>
      <c r="D37" s="146" t="s">
        <v>50</v>
      </c>
      <c r="E37" s="146" t="s">
        <v>53</v>
      </c>
      <c r="F37" s="160">
        <f>ROUND((SUM(BG86:BG107)),  2)</f>
        <v>0</v>
      </c>
      <c r="G37" s="40"/>
      <c r="H37" s="40"/>
      <c r="I37" s="161">
        <v>0.20999999999999999</v>
      </c>
      <c r="J37" s="160">
        <f>0</f>
        <v>0</v>
      </c>
      <c r="K37" s="40"/>
      <c r="L37" s="148"/>
      <c r="S37" s="40"/>
      <c r="T37" s="40"/>
      <c r="U37" s="40"/>
      <c r="V37" s="40"/>
      <c r="W37" s="40"/>
      <c r="X37" s="40"/>
      <c r="Y37" s="40"/>
      <c r="Z37" s="40"/>
      <c r="AA37" s="40"/>
      <c r="AB37" s="40"/>
      <c r="AC37" s="40"/>
      <c r="AD37" s="40"/>
      <c r="AE37" s="40"/>
    </row>
    <row r="38" hidden="1" s="2" customFormat="1" ht="14.4" customHeight="1">
      <c r="A38" s="40"/>
      <c r="B38" s="46"/>
      <c r="C38" s="40"/>
      <c r="D38" s="40"/>
      <c r="E38" s="146" t="s">
        <v>54</v>
      </c>
      <c r="F38" s="160">
        <f>ROUND((SUM(BH86:BH107)),  2)</f>
        <v>0</v>
      </c>
      <c r="G38" s="40"/>
      <c r="H38" s="40"/>
      <c r="I38" s="161">
        <v>0.14999999999999999</v>
      </c>
      <c r="J38" s="160">
        <f>0</f>
        <v>0</v>
      </c>
      <c r="K38" s="40"/>
      <c r="L38" s="148"/>
      <c r="S38" s="40"/>
      <c r="T38" s="40"/>
      <c r="U38" s="40"/>
      <c r="V38" s="40"/>
      <c r="W38" s="40"/>
      <c r="X38" s="40"/>
      <c r="Y38" s="40"/>
      <c r="Z38" s="40"/>
      <c r="AA38" s="40"/>
      <c r="AB38" s="40"/>
      <c r="AC38" s="40"/>
      <c r="AD38" s="40"/>
      <c r="AE38" s="40"/>
    </row>
    <row r="39" hidden="1" s="2" customFormat="1" ht="14.4" customHeight="1">
      <c r="A39" s="40"/>
      <c r="B39" s="46"/>
      <c r="C39" s="40"/>
      <c r="D39" s="40"/>
      <c r="E39" s="146" t="s">
        <v>55</v>
      </c>
      <c r="F39" s="160">
        <f>ROUND((SUM(BI86:BI107)),  2)</f>
        <v>0</v>
      </c>
      <c r="G39" s="40"/>
      <c r="H39" s="40"/>
      <c r="I39" s="161">
        <v>0</v>
      </c>
      <c r="J39" s="160">
        <f>0</f>
        <v>0</v>
      </c>
      <c r="K39" s="40"/>
      <c r="L39" s="148"/>
      <c r="S39" s="40"/>
      <c r="T39" s="40"/>
      <c r="U39" s="40"/>
      <c r="V39" s="40"/>
      <c r="W39" s="40"/>
      <c r="X39" s="40"/>
      <c r="Y39" s="40"/>
      <c r="Z39" s="40"/>
      <c r="AA39" s="40"/>
      <c r="AB39" s="40"/>
      <c r="AC39" s="40"/>
      <c r="AD39" s="40"/>
      <c r="AE39" s="40"/>
    </row>
    <row r="40" hidden="1" s="2" customFormat="1" ht="6.96" customHeight="1">
      <c r="A40" s="40"/>
      <c r="B40" s="46"/>
      <c r="C40" s="40"/>
      <c r="D40" s="40"/>
      <c r="E40" s="40"/>
      <c r="F40" s="40"/>
      <c r="G40" s="40"/>
      <c r="H40" s="40"/>
      <c r="I40" s="40"/>
      <c r="J40" s="40"/>
      <c r="K40" s="40"/>
      <c r="L40" s="148"/>
      <c r="S40" s="40"/>
      <c r="T40" s="40"/>
      <c r="U40" s="40"/>
      <c r="V40" s="40"/>
      <c r="W40" s="40"/>
      <c r="X40" s="40"/>
      <c r="Y40" s="40"/>
      <c r="Z40" s="40"/>
      <c r="AA40" s="40"/>
      <c r="AB40" s="40"/>
      <c r="AC40" s="40"/>
      <c r="AD40" s="40"/>
      <c r="AE40" s="40"/>
    </row>
    <row r="41" hidden="1" s="2" customFormat="1" ht="25.44" customHeight="1">
      <c r="A41" s="40"/>
      <c r="B41" s="46"/>
      <c r="C41" s="162"/>
      <c r="D41" s="163" t="s">
        <v>56</v>
      </c>
      <c r="E41" s="164"/>
      <c r="F41" s="164"/>
      <c r="G41" s="165" t="s">
        <v>57</v>
      </c>
      <c r="H41" s="166" t="s">
        <v>58</v>
      </c>
      <c r="I41" s="164"/>
      <c r="J41" s="167">
        <f>SUM(J32:J39)</f>
        <v>0</v>
      </c>
      <c r="K41" s="168"/>
      <c r="L41" s="148"/>
      <c r="S41" s="40"/>
      <c r="T41" s="40"/>
      <c r="U41" s="40"/>
      <c r="V41" s="40"/>
      <c r="W41" s="40"/>
      <c r="X41" s="40"/>
      <c r="Y41" s="40"/>
      <c r="Z41" s="40"/>
      <c r="AA41" s="40"/>
      <c r="AB41" s="40"/>
      <c r="AC41" s="40"/>
      <c r="AD41" s="40"/>
      <c r="AE41" s="40"/>
    </row>
    <row r="42" hidden="1" s="2" customFormat="1" ht="14.4" customHeight="1">
      <c r="A42" s="40"/>
      <c r="B42" s="169"/>
      <c r="C42" s="170"/>
      <c r="D42" s="170"/>
      <c r="E42" s="170"/>
      <c r="F42" s="170"/>
      <c r="G42" s="170"/>
      <c r="H42" s="170"/>
      <c r="I42" s="170"/>
      <c r="J42" s="170"/>
      <c r="K42" s="170"/>
      <c r="L42" s="148"/>
      <c r="S42" s="40"/>
      <c r="T42" s="40"/>
      <c r="U42" s="40"/>
      <c r="V42" s="40"/>
      <c r="W42" s="40"/>
      <c r="X42" s="40"/>
      <c r="Y42" s="40"/>
      <c r="Z42" s="40"/>
      <c r="AA42" s="40"/>
      <c r="AB42" s="40"/>
      <c r="AC42" s="40"/>
      <c r="AD42" s="40"/>
      <c r="AE42" s="40"/>
    </row>
    <row r="43" hidden="1"/>
    <row r="44" hidden="1"/>
    <row r="45" hidden="1"/>
    <row r="46" hidden="1" s="2" customFormat="1" ht="6.96" customHeight="1">
      <c r="A46" s="40"/>
      <c r="B46" s="171"/>
      <c r="C46" s="172"/>
      <c r="D46" s="172"/>
      <c r="E46" s="172"/>
      <c r="F46" s="172"/>
      <c r="G46" s="172"/>
      <c r="H46" s="172"/>
      <c r="I46" s="172"/>
      <c r="J46" s="172"/>
      <c r="K46" s="172"/>
      <c r="L46" s="148"/>
      <c r="S46" s="40"/>
      <c r="T46" s="40"/>
      <c r="U46" s="40"/>
      <c r="V46" s="40"/>
      <c r="W46" s="40"/>
      <c r="X46" s="40"/>
      <c r="Y46" s="40"/>
      <c r="Z46" s="40"/>
      <c r="AA46" s="40"/>
      <c r="AB46" s="40"/>
      <c r="AC46" s="40"/>
      <c r="AD46" s="40"/>
      <c r="AE46" s="40"/>
    </row>
    <row r="47" hidden="1" s="2" customFormat="1" ht="24.96" customHeight="1">
      <c r="A47" s="40"/>
      <c r="B47" s="41"/>
      <c r="C47" s="24" t="s">
        <v>179</v>
      </c>
      <c r="D47" s="42"/>
      <c r="E47" s="42"/>
      <c r="F47" s="42"/>
      <c r="G47" s="42"/>
      <c r="H47" s="42"/>
      <c r="I47" s="42"/>
      <c r="J47" s="42"/>
      <c r="K47" s="42"/>
      <c r="L47" s="148"/>
      <c r="S47" s="40"/>
      <c r="T47" s="40"/>
      <c r="U47" s="40"/>
      <c r="V47" s="40"/>
      <c r="W47" s="40"/>
      <c r="X47" s="40"/>
      <c r="Y47" s="40"/>
      <c r="Z47" s="40"/>
      <c r="AA47" s="40"/>
      <c r="AB47" s="40"/>
      <c r="AC47" s="40"/>
      <c r="AD47" s="40"/>
      <c r="AE47" s="40"/>
    </row>
    <row r="48" hidden="1" s="2" customFormat="1" ht="6.96" customHeight="1">
      <c r="A48" s="40"/>
      <c r="B48" s="41"/>
      <c r="C48" s="42"/>
      <c r="D48" s="42"/>
      <c r="E48" s="42"/>
      <c r="F48" s="42"/>
      <c r="G48" s="42"/>
      <c r="H48" s="42"/>
      <c r="I48" s="42"/>
      <c r="J48" s="42"/>
      <c r="K48" s="42"/>
      <c r="L48" s="148"/>
      <c r="S48" s="40"/>
      <c r="T48" s="40"/>
      <c r="U48" s="40"/>
      <c r="V48" s="40"/>
      <c r="W48" s="40"/>
      <c r="X48" s="40"/>
      <c r="Y48" s="40"/>
      <c r="Z48" s="40"/>
      <c r="AA48" s="40"/>
      <c r="AB48" s="40"/>
      <c r="AC48" s="40"/>
      <c r="AD48" s="40"/>
      <c r="AE48" s="40"/>
    </row>
    <row r="49" hidden="1" s="2" customFormat="1" ht="12" customHeight="1">
      <c r="A49" s="40"/>
      <c r="B49" s="41"/>
      <c r="C49" s="33" t="s">
        <v>16</v>
      </c>
      <c r="D49" s="42"/>
      <c r="E49" s="42"/>
      <c r="F49" s="42"/>
      <c r="G49" s="42"/>
      <c r="H49" s="42"/>
      <c r="I49" s="42"/>
      <c r="J49" s="42"/>
      <c r="K49" s="42"/>
      <c r="L49" s="148"/>
      <c r="S49" s="40"/>
      <c r="T49" s="40"/>
      <c r="U49" s="40"/>
      <c r="V49" s="40"/>
      <c r="W49" s="40"/>
      <c r="X49" s="40"/>
      <c r="Y49" s="40"/>
      <c r="Z49" s="40"/>
      <c r="AA49" s="40"/>
      <c r="AB49" s="40"/>
      <c r="AC49" s="40"/>
      <c r="AD49" s="40"/>
      <c r="AE49" s="40"/>
    </row>
    <row r="50" hidden="1" s="2" customFormat="1" ht="16.5" customHeight="1">
      <c r="A50" s="40"/>
      <c r="B50" s="41"/>
      <c r="C50" s="42"/>
      <c r="D50" s="42"/>
      <c r="E50" s="173" t="str">
        <f>E7</f>
        <v>Oprava staničních kolejí č. 4 a 5 v žst Most n.n.-Změna č.1</v>
      </c>
      <c r="F50" s="33"/>
      <c r="G50" s="33"/>
      <c r="H50" s="33"/>
      <c r="I50" s="42"/>
      <c r="J50" s="42"/>
      <c r="K50" s="42"/>
      <c r="L50" s="148"/>
      <c r="S50" s="40"/>
      <c r="T50" s="40"/>
      <c r="U50" s="40"/>
      <c r="V50" s="40"/>
      <c r="W50" s="40"/>
      <c r="X50" s="40"/>
      <c r="Y50" s="40"/>
      <c r="Z50" s="40"/>
      <c r="AA50" s="40"/>
      <c r="AB50" s="40"/>
      <c r="AC50" s="40"/>
      <c r="AD50" s="40"/>
      <c r="AE50" s="40"/>
    </row>
    <row r="51" hidden="1" s="1" customFormat="1" ht="12" customHeight="1">
      <c r="B51" s="22"/>
      <c r="C51" s="33" t="s">
        <v>161</v>
      </c>
      <c r="D51" s="23"/>
      <c r="E51" s="23"/>
      <c r="F51" s="23"/>
      <c r="G51" s="23"/>
      <c r="H51" s="23"/>
      <c r="I51" s="23"/>
      <c r="J51" s="23"/>
      <c r="K51" s="23"/>
      <c r="L51" s="21"/>
    </row>
    <row r="52" hidden="1" s="2" customFormat="1" ht="16.5" customHeight="1">
      <c r="A52" s="40"/>
      <c r="B52" s="41"/>
      <c r="C52" s="42"/>
      <c r="D52" s="42"/>
      <c r="E52" s="173" t="s">
        <v>165</v>
      </c>
      <c r="F52" s="42"/>
      <c r="G52" s="42"/>
      <c r="H52" s="42"/>
      <c r="I52" s="42"/>
      <c r="J52" s="42"/>
      <c r="K52" s="42"/>
      <c r="L52" s="148"/>
      <c r="S52" s="40"/>
      <c r="T52" s="40"/>
      <c r="U52" s="40"/>
      <c r="V52" s="40"/>
      <c r="W52" s="40"/>
      <c r="X52" s="40"/>
      <c r="Y52" s="40"/>
      <c r="Z52" s="40"/>
      <c r="AA52" s="40"/>
      <c r="AB52" s="40"/>
      <c r="AC52" s="40"/>
      <c r="AD52" s="40"/>
      <c r="AE52" s="40"/>
    </row>
    <row r="53" hidden="1" s="2" customFormat="1" ht="12" customHeight="1">
      <c r="A53" s="40"/>
      <c r="B53" s="41"/>
      <c r="C53" s="33" t="s">
        <v>170</v>
      </c>
      <c r="D53" s="42"/>
      <c r="E53" s="42"/>
      <c r="F53" s="42"/>
      <c r="G53" s="42"/>
      <c r="H53" s="42"/>
      <c r="I53" s="42"/>
      <c r="J53" s="42"/>
      <c r="K53" s="42"/>
      <c r="L53" s="148"/>
      <c r="S53" s="40"/>
      <c r="T53" s="40"/>
      <c r="U53" s="40"/>
      <c r="V53" s="40"/>
      <c r="W53" s="40"/>
      <c r="X53" s="40"/>
      <c r="Y53" s="40"/>
      <c r="Z53" s="40"/>
      <c r="AA53" s="40"/>
      <c r="AB53" s="40"/>
      <c r="AC53" s="40"/>
      <c r="AD53" s="40"/>
      <c r="AE53" s="40"/>
    </row>
    <row r="54" hidden="1" s="2" customFormat="1" ht="16.5" customHeight="1">
      <c r="A54" s="40"/>
      <c r="B54" s="41"/>
      <c r="C54" s="42"/>
      <c r="D54" s="42"/>
      <c r="E54" s="72" t="str">
        <f>E11</f>
        <v>Č17 - Práce na zařízení SSZT</v>
      </c>
      <c r="F54" s="42"/>
      <c r="G54" s="42"/>
      <c r="H54" s="42"/>
      <c r="I54" s="42"/>
      <c r="J54" s="42"/>
      <c r="K54" s="42"/>
      <c r="L54" s="148"/>
      <c r="S54" s="40"/>
      <c r="T54" s="40"/>
      <c r="U54" s="40"/>
      <c r="V54" s="40"/>
      <c r="W54" s="40"/>
      <c r="X54" s="40"/>
      <c r="Y54" s="40"/>
      <c r="Z54" s="40"/>
      <c r="AA54" s="40"/>
      <c r="AB54" s="40"/>
      <c r="AC54" s="40"/>
      <c r="AD54" s="40"/>
      <c r="AE54" s="40"/>
    </row>
    <row r="55" hidden="1" s="2" customFormat="1" ht="6.96" customHeight="1">
      <c r="A55" s="40"/>
      <c r="B55" s="41"/>
      <c r="C55" s="42"/>
      <c r="D55" s="42"/>
      <c r="E55" s="42"/>
      <c r="F55" s="42"/>
      <c r="G55" s="42"/>
      <c r="H55" s="42"/>
      <c r="I55" s="42"/>
      <c r="J55" s="42"/>
      <c r="K55" s="42"/>
      <c r="L55" s="148"/>
      <c r="S55" s="40"/>
      <c r="T55" s="40"/>
      <c r="U55" s="40"/>
      <c r="V55" s="40"/>
      <c r="W55" s="40"/>
      <c r="X55" s="40"/>
      <c r="Y55" s="40"/>
      <c r="Z55" s="40"/>
      <c r="AA55" s="40"/>
      <c r="AB55" s="40"/>
      <c r="AC55" s="40"/>
      <c r="AD55" s="40"/>
      <c r="AE55" s="40"/>
    </row>
    <row r="56" hidden="1" s="2" customFormat="1" ht="12" customHeight="1">
      <c r="A56" s="40"/>
      <c r="B56" s="41"/>
      <c r="C56" s="33" t="s">
        <v>22</v>
      </c>
      <c r="D56" s="42"/>
      <c r="E56" s="42"/>
      <c r="F56" s="28" t="str">
        <f>F14</f>
        <v>ŽST Most n.n.</v>
      </c>
      <c r="G56" s="42"/>
      <c r="H56" s="42"/>
      <c r="I56" s="33" t="s">
        <v>24</v>
      </c>
      <c r="J56" s="75" t="str">
        <f>IF(J14="","",J14)</f>
        <v>5. 10. 2021</v>
      </c>
      <c r="K56" s="42"/>
      <c r="L56" s="148"/>
      <c r="S56" s="40"/>
      <c r="T56" s="40"/>
      <c r="U56" s="40"/>
      <c r="V56" s="40"/>
      <c r="W56" s="40"/>
      <c r="X56" s="40"/>
      <c r="Y56" s="40"/>
      <c r="Z56" s="40"/>
      <c r="AA56" s="40"/>
      <c r="AB56" s="40"/>
      <c r="AC56" s="40"/>
      <c r="AD56" s="40"/>
      <c r="AE56" s="40"/>
    </row>
    <row r="57" hidden="1" s="2" customFormat="1" ht="6.96" customHeight="1">
      <c r="A57" s="40"/>
      <c r="B57" s="41"/>
      <c r="C57" s="42"/>
      <c r="D57" s="42"/>
      <c r="E57" s="42"/>
      <c r="F57" s="42"/>
      <c r="G57" s="42"/>
      <c r="H57" s="42"/>
      <c r="I57" s="42"/>
      <c r="J57" s="42"/>
      <c r="K57" s="42"/>
      <c r="L57" s="148"/>
      <c r="S57" s="40"/>
      <c r="T57" s="40"/>
      <c r="U57" s="40"/>
      <c r="V57" s="40"/>
      <c r="W57" s="40"/>
      <c r="X57" s="40"/>
      <c r="Y57" s="40"/>
      <c r="Z57" s="40"/>
      <c r="AA57" s="40"/>
      <c r="AB57" s="40"/>
      <c r="AC57" s="40"/>
      <c r="AD57" s="40"/>
      <c r="AE57" s="40"/>
    </row>
    <row r="58" hidden="1" s="2" customFormat="1" ht="15.15" customHeight="1">
      <c r="A58" s="40"/>
      <c r="B58" s="41"/>
      <c r="C58" s="33" t="s">
        <v>30</v>
      </c>
      <c r="D58" s="42"/>
      <c r="E58" s="42"/>
      <c r="F58" s="28" t="str">
        <f>E17</f>
        <v>Správa železnic, státní organizace</v>
      </c>
      <c r="G58" s="42"/>
      <c r="H58" s="42"/>
      <c r="I58" s="33" t="s">
        <v>38</v>
      </c>
      <c r="J58" s="38" t="str">
        <f>E23</f>
        <v xml:space="preserve"> </v>
      </c>
      <c r="K58" s="42"/>
      <c r="L58" s="148"/>
      <c r="S58" s="40"/>
      <c r="T58" s="40"/>
      <c r="U58" s="40"/>
      <c r="V58" s="40"/>
      <c r="W58" s="40"/>
      <c r="X58" s="40"/>
      <c r="Y58" s="40"/>
      <c r="Z58" s="40"/>
      <c r="AA58" s="40"/>
      <c r="AB58" s="40"/>
      <c r="AC58" s="40"/>
      <c r="AD58" s="40"/>
      <c r="AE58" s="40"/>
    </row>
    <row r="59" hidden="1" s="2" customFormat="1" ht="54.45" customHeight="1">
      <c r="A59" s="40"/>
      <c r="B59" s="41"/>
      <c r="C59" s="33" t="s">
        <v>36</v>
      </c>
      <c r="D59" s="42"/>
      <c r="E59" s="42"/>
      <c r="F59" s="28" t="str">
        <f>IF(E20="","",E20)</f>
        <v>Vyplň údaj</v>
      </c>
      <c r="G59" s="42"/>
      <c r="H59" s="42"/>
      <c r="I59" s="33" t="s">
        <v>42</v>
      </c>
      <c r="J59" s="38" t="str">
        <f>E26</f>
        <v>Šitanc Michal,Sitanc@spravazeleznic.cz,702 122 039</v>
      </c>
      <c r="K59" s="42"/>
      <c r="L59" s="148"/>
      <c r="S59" s="40"/>
      <c r="T59" s="40"/>
      <c r="U59" s="40"/>
      <c r="V59" s="40"/>
      <c r="W59" s="40"/>
      <c r="X59" s="40"/>
      <c r="Y59" s="40"/>
      <c r="Z59" s="40"/>
      <c r="AA59" s="40"/>
      <c r="AB59" s="40"/>
      <c r="AC59" s="40"/>
      <c r="AD59" s="40"/>
      <c r="AE59" s="40"/>
    </row>
    <row r="60" hidden="1" s="2" customFormat="1" ht="10.32" customHeight="1">
      <c r="A60" s="40"/>
      <c r="B60" s="41"/>
      <c r="C60" s="42"/>
      <c r="D60" s="42"/>
      <c r="E60" s="42"/>
      <c r="F60" s="42"/>
      <c r="G60" s="42"/>
      <c r="H60" s="42"/>
      <c r="I60" s="42"/>
      <c r="J60" s="42"/>
      <c r="K60" s="42"/>
      <c r="L60" s="148"/>
      <c r="S60" s="40"/>
      <c r="T60" s="40"/>
      <c r="U60" s="40"/>
      <c r="V60" s="40"/>
      <c r="W60" s="40"/>
      <c r="X60" s="40"/>
      <c r="Y60" s="40"/>
      <c r="Z60" s="40"/>
      <c r="AA60" s="40"/>
      <c r="AB60" s="40"/>
      <c r="AC60" s="40"/>
      <c r="AD60" s="40"/>
      <c r="AE60" s="40"/>
    </row>
    <row r="61" hidden="1" s="2" customFormat="1" ht="29.28" customHeight="1">
      <c r="A61" s="40"/>
      <c r="B61" s="41"/>
      <c r="C61" s="174" t="s">
        <v>180</v>
      </c>
      <c r="D61" s="175"/>
      <c r="E61" s="175"/>
      <c r="F61" s="175"/>
      <c r="G61" s="175"/>
      <c r="H61" s="175"/>
      <c r="I61" s="175"/>
      <c r="J61" s="176" t="s">
        <v>181</v>
      </c>
      <c r="K61" s="175"/>
      <c r="L61" s="148"/>
      <c r="S61" s="40"/>
      <c r="T61" s="40"/>
      <c r="U61" s="40"/>
      <c r="V61" s="40"/>
      <c r="W61" s="40"/>
      <c r="X61" s="40"/>
      <c r="Y61" s="40"/>
      <c r="Z61" s="40"/>
      <c r="AA61" s="40"/>
      <c r="AB61" s="40"/>
      <c r="AC61" s="40"/>
      <c r="AD61" s="40"/>
      <c r="AE61" s="40"/>
    </row>
    <row r="62" hidden="1" s="2" customFormat="1" ht="10.32" customHeight="1">
      <c r="A62" s="40"/>
      <c r="B62" s="41"/>
      <c r="C62" s="42"/>
      <c r="D62" s="42"/>
      <c r="E62" s="42"/>
      <c r="F62" s="42"/>
      <c r="G62" s="42"/>
      <c r="H62" s="42"/>
      <c r="I62" s="42"/>
      <c r="J62" s="42"/>
      <c r="K62" s="42"/>
      <c r="L62" s="148"/>
      <c r="S62" s="40"/>
      <c r="T62" s="40"/>
      <c r="U62" s="40"/>
      <c r="V62" s="40"/>
      <c r="W62" s="40"/>
      <c r="X62" s="40"/>
      <c r="Y62" s="40"/>
      <c r="Z62" s="40"/>
      <c r="AA62" s="40"/>
      <c r="AB62" s="40"/>
      <c r="AC62" s="40"/>
      <c r="AD62" s="40"/>
      <c r="AE62" s="40"/>
    </row>
    <row r="63" hidden="1" s="2" customFormat="1" ht="22.8" customHeight="1">
      <c r="A63" s="40"/>
      <c r="B63" s="41"/>
      <c r="C63" s="177" t="s">
        <v>78</v>
      </c>
      <c r="D63" s="42"/>
      <c r="E63" s="42"/>
      <c r="F63" s="42"/>
      <c r="G63" s="42"/>
      <c r="H63" s="42"/>
      <c r="I63" s="42"/>
      <c r="J63" s="105">
        <f>J86</f>
        <v>0</v>
      </c>
      <c r="K63" s="42"/>
      <c r="L63" s="148"/>
      <c r="S63" s="40"/>
      <c r="T63" s="40"/>
      <c r="U63" s="40"/>
      <c r="V63" s="40"/>
      <c r="W63" s="40"/>
      <c r="X63" s="40"/>
      <c r="Y63" s="40"/>
      <c r="Z63" s="40"/>
      <c r="AA63" s="40"/>
      <c r="AB63" s="40"/>
      <c r="AC63" s="40"/>
      <c r="AD63" s="40"/>
      <c r="AE63" s="40"/>
      <c r="AU63" s="18" t="s">
        <v>182</v>
      </c>
    </row>
    <row r="64" hidden="1" s="9" customFormat="1" ht="24.96" customHeight="1">
      <c r="A64" s="9"/>
      <c r="B64" s="178"/>
      <c r="C64" s="179"/>
      <c r="D64" s="180" t="s">
        <v>185</v>
      </c>
      <c r="E64" s="181"/>
      <c r="F64" s="181"/>
      <c r="G64" s="181"/>
      <c r="H64" s="181"/>
      <c r="I64" s="181"/>
      <c r="J64" s="182">
        <f>J87</f>
        <v>0</v>
      </c>
      <c r="K64" s="179"/>
      <c r="L64" s="183"/>
      <c r="S64" s="9"/>
      <c r="T64" s="9"/>
      <c r="U64" s="9"/>
      <c r="V64" s="9"/>
      <c r="W64" s="9"/>
      <c r="X64" s="9"/>
      <c r="Y64" s="9"/>
      <c r="Z64" s="9"/>
      <c r="AA64" s="9"/>
      <c r="AB64" s="9"/>
      <c r="AC64" s="9"/>
      <c r="AD64" s="9"/>
      <c r="AE64" s="9"/>
    </row>
    <row r="65" hidden="1" s="2" customFormat="1" ht="21.84" customHeight="1">
      <c r="A65" s="40"/>
      <c r="B65" s="41"/>
      <c r="C65" s="42"/>
      <c r="D65" s="42"/>
      <c r="E65" s="42"/>
      <c r="F65" s="42"/>
      <c r="G65" s="42"/>
      <c r="H65" s="42"/>
      <c r="I65" s="42"/>
      <c r="J65" s="42"/>
      <c r="K65" s="42"/>
      <c r="L65" s="148"/>
      <c r="S65" s="40"/>
      <c r="T65" s="40"/>
      <c r="U65" s="40"/>
      <c r="V65" s="40"/>
      <c r="W65" s="40"/>
      <c r="X65" s="40"/>
      <c r="Y65" s="40"/>
      <c r="Z65" s="40"/>
      <c r="AA65" s="40"/>
      <c r="AB65" s="40"/>
      <c r="AC65" s="40"/>
      <c r="AD65" s="40"/>
      <c r="AE65" s="40"/>
    </row>
    <row r="66" hidden="1" s="2" customFormat="1" ht="6.96" customHeight="1">
      <c r="A66" s="40"/>
      <c r="B66" s="62"/>
      <c r="C66" s="63"/>
      <c r="D66" s="63"/>
      <c r="E66" s="63"/>
      <c r="F66" s="63"/>
      <c r="G66" s="63"/>
      <c r="H66" s="63"/>
      <c r="I66" s="63"/>
      <c r="J66" s="63"/>
      <c r="K66" s="63"/>
      <c r="L66" s="148"/>
      <c r="S66" s="40"/>
      <c r="T66" s="40"/>
      <c r="U66" s="40"/>
      <c r="V66" s="40"/>
      <c r="W66" s="40"/>
      <c r="X66" s="40"/>
      <c r="Y66" s="40"/>
      <c r="Z66" s="40"/>
      <c r="AA66" s="40"/>
      <c r="AB66" s="40"/>
      <c r="AC66" s="40"/>
      <c r="AD66" s="40"/>
      <c r="AE66" s="40"/>
    </row>
    <row r="67" hidden="1"/>
    <row r="68" hidden="1"/>
    <row r="69" hidden="1"/>
    <row r="70" s="2" customFormat="1" ht="6.96" customHeight="1">
      <c r="A70" s="40"/>
      <c r="B70" s="64"/>
      <c r="C70" s="65"/>
      <c r="D70" s="65"/>
      <c r="E70" s="65"/>
      <c r="F70" s="65"/>
      <c r="G70" s="65"/>
      <c r="H70" s="65"/>
      <c r="I70" s="65"/>
      <c r="J70" s="65"/>
      <c r="K70" s="65"/>
      <c r="L70" s="148"/>
      <c r="S70" s="40"/>
      <c r="T70" s="40"/>
      <c r="U70" s="40"/>
      <c r="V70" s="40"/>
      <c r="W70" s="40"/>
      <c r="X70" s="40"/>
      <c r="Y70" s="40"/>
      <c r="Z70" s="40"/>
      <c r="AA70" s="40"/>
      <c r="AB70" s="40"/>
      <c r="AC70" s="40"/>
      <c r="AD70" s="40"/>
      <c r="AE70" s="40"/>
    </row>
    <row r="71" s="2" customFormat="1" ht="24.96" customHeight="1">
      <c r="A71" s="40"/>
      <c r="B71" s="41"/>
      <c r="C71" s="24" t="s">
        <v>186</v>
      </c>
      <c r="D71" s="42"/>
      <c r="E71" s="42"/>
      <c r="F71" s="42"/>
      <c r="G71" s="42"/>
      <c r="H71" s="42"/>
      <c r="I71" s="42"/>
      <c r="J71" s="42"/>
      <c r="K71" s="42"/>
      <c r="L71" s="148"/>
      <c r="S71" s="40"/>
      <c r="T71" s="40"/>
      <c r="U71" s="40"/>
      <c r="V71" s="40"/>
      <c r="W71" s="40"/>
      <c r="X71" s="40"/>
      <c r="Y71" s="40"/>
      <c r="Z71" s="40"/>
      <c r="AA71" s="40"/>
      <c r="AB71" s="40"/>
      <c r="AC71" s="40"/>
      <c r="AD71" s="40"/>
      <c r="AE71" s="40"/>
    </row>
    <row r="72" s="2" customFormat="1" ht="6.96" customHeight="1">
      <c r="A72" s="40"/>
      <c r="B72" s="41"/>
      <c r="C72" s="42"/>
      <c r="D72" s="42"/>
      <c r="E72" s="42"/>
      <c r="F72" s="42"/>
      <c r="G72" s="42"/>
      <c r="H72" s="42"/>
      <c r="I72" s="42"/>
      <c r="J72" s="42"/>
      <c r="K72" s="42"/>
      <c r="L72" s="148"/>
      <c r="S72" s="40"/>
      <c r="T72" s="40"/>
      <c r="U72" s="40"/>
      <c r="V72" s="40"/>
      <c r="W72" s="40"/>
      <c r="X72" s="40"/>
      <c r="Y72" s="40"/>
      <c r="Z72" s="40"/>
      <c r="AA72" s="40"/>
      <c r="AB72" s="40"/>
      <c r="AC72" s="40"/>
      <c r="AD72" s="40"/>
      <c r="AE72" s="40"/>
    </row>
    <row r="73" s="2" customFormat="1" ht="12" customHeight="1">
      <c r="A73" s="40"/>
      <c r="B73" s="41"/>
      <c r="C73" s="33" t="s">
        <v>16</v>
      </c>
      <c r="D73" s="42"/>
      <c r="E73" s="42"/>
      <c r="F73" s="42"/>
      <c r="G73" s="42"/>
      <c r="H73" s="42"/>
      <c r="I73" s="42"/>
      <c r="J73" s="42"/>
      <c r="K73" s="42"/>
      <c r="L73" s="148"/>
      <c r="S73" s="40"/>
      <c r="T73" s="40"/>
      <c r="U73" s="40"/>
      <c r="V73" s="40"/>
      <c r="W73" s="40"/>
      <c r="X73" s="40"/>
      <c r="Y73" s="40"/>
      <c r="Z73" s="40"/>
      <c r="AA73" s="40"/>
      <c r="AB73" s="40"/>
      <c r="AC73" s="40"/>
      <c r="AD73" s="40"/>
      <c r="AE73" s="40"/>
    </row>
    <row r="74" s="2" customFormat="1" ht="16.5" customHeight="1">
      <c r="A74" s="40"/>
      <c r="B74" s="41"/>
      <c r="C74" s="42"/>
      <c r="D74" s="42"/>
      <c r="E74" s="173" t="str">
        <f>E7</f>
        <v>Oprava staničních kolejí č. 4 a 5 v žst Most n.n.-Změna č.1</v>
      </c>
      <c r="F74" s="33"/>
      <c r="G74" s="33"/>
      <c r="H74" s="33"/>
      <c r="I74" s="42"/>
      <c r="J74" s="42"/>
      <c r="K74" s="42"/>
      <c r="L74" s="148"/>
      <c r="S74" s="40"/>
      <c r="T74" s="40"/>
      <c r="U74" s="40"/>
      <c r="V74" s="40"/>
      <c r="W74" s="40"/>
      <c r="X74" s="40"/>
      <c r="Y74" s="40"/>
      <c r="Z74" s="40"/>
      <c r="AA74" s="40"/>
      <c r="AB74" s="40"/>
      <c r="AC74" s="40"/>
      <c r="AD74" s="40"/>
      <c r="AE74" s="40"/>
    </row>
    <row r="75" s="1" customFormat="1" ht="12" customHeight="1">
      <c r="B75" s="22"/>
      <c r="C75" s="33" t="s">
        <v>161</v>
      </c>
      <c r="D75" s="23"/>
      <c r="E75" s="23"/>
      <c r="F75" s="23"/>
      <c r="G75" s="23"/>
      <c r="H75" s="23"/>
      <c r="I75" s="23"/>
      <c r="J75" s="23"/>
      <c r="K75" s="23"/>
      <c r="L75" s="21"/>
    </row>
    <row r="76" s="2" customFormat="1" ht="16.5" customHeight="1">
      <c r="A76" s="40"/>
      <c r="B76" s="41"/>
      <c r="C76" s="42"/>
      <c r="D76" s="42"/>
      <c r="E76" s="173" t="s">
        <v>165</v>
      </c>
      <c r="F76" s="42"/>
      <c r="G76" s="42"/>
      <c r="H76" s="42"/>
      <c r="I76" s="42"/>
      <c r="J76" s="42"/>
      <c r="K76" s="42"/>
      <c r="L76" s="148"/>
      <c r="S76" s="40"/>
      <c r="T76" s="40"/>
      <c r="U76" s="40"/>
      <c r="V76" s="40"/>
      <c r="W76" s="40"/>
      <c r="X76" s="40"/>
      <c r="Y76" s="40"/>
      <c r="Z76" s="40"/>
      <c r="AA76" s="40"/>
      <c r="AB76" s="40"/>
      <c r="AC76" s="40"/>
      <c r="AD76" s="40"/>
      <c r="AE76" s="40"/>
    </row>
    <row r="77" s="2" customFormat="1" ht="12" customHeight="1">
      <c r="A77" s="40"/>
      <c r="B77" s="41"/>
      <c r="C77" s="33" t="s">
        <v>170</v>
      </c>
      <c r="D77" s="42"/>
      <c r="E77" s="42"/>
      <c r="F77" s="42"/>
      <c r="G77" s="42"/>
      <c r="H77" s="42"/>
      <c r="I77" s="42"/>
      <c r="J77" s="42"/>
      <c r="K77" s="42"/>
      <c r="L77" s="148"/>
      <c r="S77" s="40"/>
      <c r="T77" s="40"/>
      <c r="U77" s="40"/>
      <c r="V77" s="40"/>
      <c r="W77" s="40"/>
      <c r="X77" s="40"/>
      <c r="Y77" s="40"/>
      <c r="Z77" s="40"/>
      <c r="AA77" s="40"/>
      <c r="AB77" s="40"/>
      <c r="AC77" s="40"/>
      <c r="AD77" s="40"/>
      <c r="AE77" s="40"/>
    </row>
    <row r="78" s="2" customFormat="1" ht="16.5" customHeight="1">
      <c r="A78" s="40"/>
      <c r="B78" s="41"/>
      <c r="C78" s="42"/>
      <c r="D78" s="42"/>
      <c r="E78" s="72" t="str">
        <f>E11</f>
        <v>Č17 - Práce na zařízení SSZT</v>
      </c>
      <c r="F78" s="42"/>
      <c r="G78" s="42"/>
      <c r="H78" s="42"/>
      <c r="I78" s="42"/>
      <c r="J78" s="42"/>
      <c r="K78" s="42"/>
      <c r="L78" s="148"/>
      <c r="S78" s="40"/>
      <c r="T78" s="40"/>
      <c r="U78" s="40"/>
      <c r="V78" s="40"/>
      <c r="W78" s="40"/>
      <c r="X78" s="40"/>
      <c r="Y78" s="40"/>
      <c r="Z78" s="40"/>
      <c r="AA78" s="40"/>
      <c r="AB78" s="40"/>
      <c r="AC78" s="40"/>
      <c r="AD78" s="40"/>
      <c r="AE78" s="40"/>
    </row>
    <row r="79" s="2" customFormat="1" ht="6.96" customHeight="1">
      <c r="A79" s="40"/>
      <c r="B79" s="41"/>
      <c r="C79" s="42"/>
      <c r="D79" s="42"/>
      <c r="E79" s="42"/>
      <c r="F79" s="42"/>
      <c r="G79" s="42"/>
      <c r="H79" s="42"/>
      <c r="I79" s="42"/>
      <c r="J79" s="42"/>
      <c r="K79" s="42"/>
      <c r="L79" s="148"/>
      <c r="S79" s="40"/>
      <c r="T79" s="40"/>
      <c r="U79" s="40"/>
      <c r="V79" s="40"/>
      <c r="W79" s="40"/>
      <c r="X79" s="40"/>
      <c r="Y79" s="40"/>
      <c r="Z79" s="40"/>
      <c r="AA79" s="40"/>
      <c r="AB79" s="40"/>
      <c r="AC79" s="40"/>
      <c r="AD79" s="40"/>
      <c r="AE79" s="40"/>
    </row>
    <row r="80" s="2" customFormat="1" ht="12" customHeight="1">
      <c r="A80" s="40"/>
      <c r="B80" s="41"/>
      <c r="C80" s="33" t="s">
        <v>22</v>
      </c>
      <c r="D80" s="42"/>
      <c r="E80" s="42"/>
      <c r="F80" s="28" t="str">
        <f>F14</f>
        <v>ŽST Most n.n.</v>
      </c>
      <c r="G80" s="42"/>
      <c r="H80" s="42"/>
      <c r="I80" s="33" t="s">
        <v>24</v>
      </c>
      <c r="J80" s="75" t="str">
        <f>IF(J14="","",J14)</f>
        <v>5. 10. 2021</v>
      </c>
      <c r="K80" s="42"/>
      <c r="L80" s="148"/>
      <c r="S80" s="40"/>
      <c r="T80" s="40"/>
      <c r="U80" s="40"/>
      <c r="V80" s="40"/>
      <c r="W80" s="40"/>
      <c r="X80" s="40"/>
      <c r="Y80" s="40"/>
      <c r="Z80" s="40"/>
      <c r="AA80" s="40"/>
      <c r="AB80" s="40"/>
      <c r="AC80" s="40"/>
      <c r="AD80" s="40"/>
      <c r="AE80" s="40"/>
    </row>
    <row r="81" s="2" customFormat="1" ht="6.96" customHeight="1">
      <c r="A81" s="40"/>
      <c r="B81" s="41"/>
      <c r="C81" s="42"/>
      <c r="D81" s="42"/>
      <c r="E81" s="42"/>
      <c r="F81" s="42"/>
      <c r="G81" s="42"/>
      <c r="H81" s="42"/>
      <c r="I81" s="42"/>
      <c r="J81" s="42"/>
      <c r="K81" s="42"/>
      <c r="L81" s="148"/>
      <c r="S81" s="40"/>
      <c r="T81" s="40"/>
      <c r="U81" s="40"/>
      <c r="V81" s="40"/>
      <c r="W81" s="40"/>
      <c r="X81" s="40"/>
      <c r="Y81" s="40"/>
      <c r="Z81" s="40"/>
      <c r="AA81" s="40"/>
      <c r="AB81" s="40"/>
      <c r="AC81" s="40"/>
      <c r="AD81" s="40"/>
      <c r="AE81" s="40"/>
    </row>
    <row r="82" s="2" customFormat="1" ht="15.15" customHeight="1">
      <c r="A82" s="40"/>
      <c r="B82" s="41"/>
      <c r="C82" s="33" t="s">
        <v>30</v>
      </c>
      <c r="D82" s="42"/>
      <c r="E82" s="42"/>
      <c r="F82" s="28" t="str">
        <f>E17</f>
        <v>Správa železnic, státní organizace</v>
      </c>
      <c r="G82" s="42"/>
      <c r="H82" s="42"/>
      <c r="I82" s="33" t="s">
        <v>38</v>
      </c>
      <c r="J82" s="38" t="str">
        <f>E23</f>
        <v xml:space="preserve"> </v>
      </c>
      <c r="K82" s="42"/>
      <c r="L82" s="148"/>
      <c r="S82" s="40"/>
      <c r="T82" s="40"/>
      <c r="U82" s="40"/>
      <c r="V82" s="40"/>
      <c r="W82" s="40"/>
      <c r="X82" s="40"/>
      <c r="Y82" s="40"/>
      <c r="Z82" s="40"/>
      <c r="AA82" s="40"/>
      <c r="AB82" s="40"/>
      <c r="AC82" s="40"/>
      <c r="AD82" s="40"/>
      <c r="AE82" s="40"/>
    </row>
    <row r="83" s="2" customFormat="1" ht="54.45" customHeight="1">
      <c r="A83" s="40"/>
      <c r="B83" s="41"/>
      <c r="C83" s="33" t="s">
        <v>36</v>
      </c>
      <c r="D83" s="42"/>
      <c r="E83" s="42"/>
      <c r="F83" s="28" t="str">
        <f>IF(E20="","",E20)</f>
        <v>Vyplň údaj</v>
      </c>
      <c r="G83" s="42"/>
      <c r="H83" s="42"/>
      <c r="I83" s="33" t="s">
        <v>42</v>
      </c>
      <c r="J83" s="38" t="str">
        <f>E26</f>
        <v>Šitanc Michal,Sitanc@spravazeleznic.cz,702 122 039</v>
      </c>
      <c r="K83" s="42"/>
      <c r="L83" s="148"/>
      <c r="S83" s="40"/>
      <c r="T83" s="40"/>
      <c r="U83" s="40"/>
      <c r="V83" s="40"/>
      <c r="W83" s="40"/>
      <c r="X83" s="40"/>
      <c r="Y83" s="40"/>
      <c r="Z83" s="40"/>
      <c r="AA83" s="40"/>
      <c r="AB83" s="40"/>
      <c r="AC83" s="40"/>
      <c r="AD83" s="40"/>
      <c r="AE83" s="40"/>
    </row>
    <row r="84" s="2" customFormat="1" ht="10.32" customHeight="1">
      <c r="A84" s="40"/>
      <c r="B84" s="41"/>
      <c r="C84" s="42"/>
      <c r="D84" s="42"/>
      <c r="E84" s="42"/>
      <c r="F84" s="42"/>
      <c r="G84" s="42"/>
      <c r="H84" s="42"/>
      <c r="I84" s="42"/>
      <c r="J84" s="42"/>
      <c r="K84" s="42"/>
      <c r="L84" s="148"/>
      <c r="S84" s="40"/>
      <c r="T84" s="40"/>
      <c r="U84" s="40"/>
      <c r="V84" s="40"/>
      <c r="W84" s="40"/>
      <c r="X84" s="40"/>
      <c r="Y84" s="40"/>
      <c r="Z84" s="40"/>
      <c r="AA84" s="40"/>
      <c r="AB84" s="40"/>
      <c r="AC84" s="40"/>
      <c r="AD84" s="40"/>
      <c r="AE84" s="40"/>
    </row>
    <row r="85" s="11" customFormat="1" ht="29.28" customHeight="1">
      <c r="A85" s="189"/>
      <c r="B85" s="190"/>
      <c r="C85" s="191" t="s">
        <v>187</v>
      </c>
      <c r="D85" s="192" t="s">
        <v>65</v>
      </c>
      <c r="E85" s="192" t="s">
        <v>61</v>
      </c>
      <c r="F85" s="192" t="s">
        <v>62</v>
      </c>
      <c r="G85" s="192" t="s">
        <v>188</v>
      </c>
      <c r="H85" s="192" t="s">
        <v>189</v>
      </c>
      <c r="I85" s="192" t="s">
        <v>190</v>
      </c>
      <c r="J85" s="192" t="s">
        <v>181</v>
      </c>
      <c r="K85" s="193" t="s">
        <v>191</v>
      </c>
      <c r="L85" s="194"/>
      <c r="M85" s="95" t="s">
        <v>39</v>
      </c>
      <c r="N85" s="96" t="s">
        <v>50</v>
      </c>
      <c r="O85" s="96" t="s">
        <v>192</v>
      </c>
      <c r="P85" s="96" t="s">
        <v>193</v>
      </c>
      <c r="Q85" s="96" t="s">
        <v>194</v>
      </c>
      <c r="R85" s="96" t="s">
        <v>195</v>
      </c>
      <c r="S85" s="96" t="s">
        <v>196</v>
      </c>
      <c r="T85" s="97" t="s">
        <v>197</v>
      </c>
      <c r="U85" s="189"/>
      <c r="V85" s="189"/>
      <c r="W85" s="189"/>
      <c r="X85" s="189"/>
      <c r="Y85" s="189"/>
      <c r="Z85" s="189"/>
      <c r="AA85" s="189"/>
      <c r="AB85" s="189"/>
      <c r="AC85" s="189"/>
      <c r="AD85" s="189"/>
      <c r="AE85" s="189"/>
    </row>
    <row r="86" s="2" customFormat="1" ht="22.8" customHeight="1">
      <c r="A86" s="40"/>
      <c r="B86" s="41"/>
      <c r="C86" s="102" t="s">
        <v>198</v>
      </c>
      <c r="D86" s="42"/>
      <c r="E86" s="42"/>
      <c r="F86" s="42"/>
      <c r="G86" s="42"/>
      <c r="H86" s="42"/>
      <c r="I86" s="42"/>
      <c r="J86" s="195">
        <f>BK86</f>
        <v>0</v>
      </c>
      <c r="K86" s="42"/>
      <c r="L86" s="46"/>
      <c r="M86" s="98"/>
      <c r="N86" s="196"/>
      <c r="O86" s="99"/>
      <c r="P86" s="197">
        <f>P87</f>
        <v>0</v>
      </c>
      <c r="Q86" s="99"/>
      <c r="R86" s="197">
        <f>R87</f>
        <v>0</v>
      </c>
      <c r="S86" s="99"/>
      <c r="T86" s="198">
        <f>T87</f>
        <v>0</v>
      </c>
      <c r="U86" s="40"/>
      <c r="V86" s="40"/>
      <c r="W86" s="40"/>
      <c r="X86" s="40"/>
      <c r="Y86" s="40"/>
      <c r="Z86" s="40"/>
      <c r="AA86" s="40"/>
      <c r="AB86" s="40"/>
      <c r="AC86" s="40"/>
      <c r="AD86" s="40"/>
      <c r="AE86" s="40"/>
      <c r="AT86" s="18" t="s">
        <v>79</v>
      </c>
      <c r="AU86" s="18" t="s">
        <v>182</v>
      </c>
      <c r="BK86" s="199">
        <f>BK87</f>
        <v>0</v>
      </c>
    </row>
    <row r="87" s="12" customFormat="1" ht="25.92" customHeight="1">
      <c r="A87" s="12"/>
      <c r="B87" s="200"/>
      <c r="C87" s="201"/>
      <c r="D87" s="202" t="s">
        <v>79</v>
      </c>
      <c r="E87" s="203" t="s">
        <v>351</v>
      </c>
      <c r="F87" s="203" t="s">
        <v>352</v>
      </c>
      <c r="G87" s="201"/>
      <c r="H87" s="201"/>
      <c r="I87" s="204"/>
      <c r="J87" s="205">
        <f>BK87</f>
        <v>0</v>
      </c>
      <c r="K87" s="201"/>
      <c r="L87" s="206"/>
      <c r="M87" s="207"/>
      <c r="N87" s="208"/>
      <c r="O87" s="208"/>
      <c r="P87" s="209">
        <f>SUM(P88:P107)</f>
        <v>0</v>
      </c>
      <c r="Q87" s="208"/>
      <c r="R87" s="209">
        <f>SUM(R88:R107)</f>
        <v>0</v>
      </c>
      <c r="S87" s="208"/>
      <c r="T87" s="210">
        <f>SUM(T88:T107)</f>
        <v>0</v>
      </c>
      <c r="U87" s="12"/>
      <c r="V87" s="12"/>
      <c r="W87" s="12"/>
      <c r="X87" s="12"/>
      <c r="Y87" s="12"/>
      <c r="Z87" s="12"/>
      <c r="AA87" s="12"/>
      <c r="AB87" s="12"/>
      <c r="AC87" s="12"/>
      <c r="AD87" s="12"/>
      <c r="AE87" s="12"/>
      <c r="AR87" s="211" t="s">
        <v>208</v>
      </c>
      <c r="AT87" s="212" t="s">
        <v>79</v>
      </c>
      <c r="AU87" s="212" t="s">
        <v>80</v>
      </c>
      <c r="AY87" s="211" t="s">
        <v>201</v>
      </c>
      <c r="BK87" s="213">
        <f>SUM(BK88:BK107)</f>
        <v>0</v>
      </c>
    </row>
    <row r="88" s="2" customFormat="1" ht="16.5" customHeight="1">
      <c r="A88" s="40"/>
      <c r="B88" s="41"/>
      <c r="C88" s="216" t="s">
        <v>87</v>
      </c>
      <c r="D88" s="216" t="s">
        <v>204</v>
      </c>
      <c r="E88" s="217" t="s">
        <v>638</v>
      </c>
      <c r="F88" s="218" t="s">
        <v>639</v>
      </c>
      <c r="G88" s="219" t="s">
        <v>168</v>
      </c>
      <c r="H88" s="220">
        <v>2</v>
      </c>
      <c r="I88" s="221"/>
      <c r="J88" s="222">
        <f>ROUND(I88*H88,2)</f>
        <v>0</v>
      </c>
      <c r="K88" s="218" t="s">
        <v>207</v>
      </c>
      <c r="L88" s="46"/>
      <c r="M88" s="223" t="s">
        <v>39</v>
      </c>
      <c r="N88" s="224" t="s">
        <v>53</v>
      </c>
      <c r="O88" s="87"/>
      <c r="P88" s="225">
        <f>O88*H88</f>
        <v>0</v>
      </c>
      <c r="Q88" s="225">
        <v>0</v>
      </c>
      <c r="R88" s="225">
        <f>Q88*H88</f>
        <v>0</v>
      </c>
      <c r="S88" s="225">
        <v>0</v>
      </c>
      <c r="T88" s="226">
        <f>S88*H88</f>
        <v>0</v>
      </c>
      <c r="U88" s="40"/>
      <c r="V88" s="40"/>
      <c r="W88" s="40"/>
      <c r="X88" s="40"/>
      <c r="Y88" s="40"/>
      <c r="Z88" s="40"/>
      <c r="AA88" s="40"/>
      <c r="AB88" s="40"/>
      <c r="AC88" s="40"/>
      <c r="AD88" s="40"/>
      <c r="AE88" s="40"/>
      <c r="AR88" s="227" t="s">
        <v>356</v>
      </c>
      <c r="AT88" s="227" t="s">
        <v>204</v>
      </c>
      <c r="AU88" s="227" t="s">
        <v>87</v>
      </c>
      <c r="AY88" s="18" t="s">
        <v>201</v>
      </c>
      <c r="BE88" s="228">
        <f>IF(N88="základní",J88,0)</f>
        <v>0</v>
      </c>
      <c r="BF88" s="228">
        <f>IF(N88="snížená",J88,0)</f>
        <v>0</v>
      </c>
      <c r="BG88" s="228">
        <f>IF(N88="zákl. přenesená",J88,0)</f>
        <v>0</v>
      </c>
      <c r="BH88" s="228">
        <f>IF(N88="sníž. přenesená",J88,0)</f>
        <v>0</v>
      </c>
      <c r="BI88" s="228">
        <f>IF(N88="nulová",J88,0)</f>
        <v>0</v>
      </c>
      <c r="BJ88" s="18" t="s">
        <v>208</v>
      </c>
      <c r="BK88" s="228">
        <f>ROUND(I88*H88,2)</f>
        <v>0</v>
      </c>
      <c r="BL88" s="18" t="s">
        <v>356</v>
      </c>
      <c r="BM88" s="227" t="s">
        <v>640</v>
      </c>
    </row>
    <row r="89" s="2" customFormat="1">
      <c r="A89" s="40"/>
      <c r="B89" s="41"/>
      <c r="C89" s="42"/>
      <c r="D89" s="229" t="s">
        <v>210</v>
      </c>
      <c r="E89" s="42"/>
      <c r="F89" s="230" t="s">
        <v>639</v>
      </c>
      <c r="G89" s="42"/>
      <c r="H89" s="42"/>
      <c r="I89" s="231"/>
      <c r="J89" s="42"/>
      <c r="K89" s="42"/>
      <c r="L89" s="46"/>
      <c r="M89" s="232"/>
      <c r="N89" s="233"/>
      <c r="O89" s="87"/>
      <c r="P89" s="87"/>
      <c r="Q89" s="87"/>
      <c r="R89" s="87"/>
      <c r="S89" s="87"/>
      <c r="T89" s="88"/>
      <c r="U89" s="40"/>
      <c r="V89" s="40"/>
      <c r="W89" s="40"/>
      <c r="X89" s="40"/>
      <c r="Y89" s="40"/>
      <c r="Z89" s="40"/>
      <c r="AA89" s="40"/>
      <c r="AB89" s="40"/>
      <c r="AC89" s="40"/>
      <c r="AD89" s="40"/>
      <c r="AE89" s="40"/>
      <c r="AT89" s="18" t="s">
        <v>210</v>
      </c>
      <c r="AU89" s="18" t="s">
        <v>87</v>
      </c>
    </row>
    <row r="90" s="2" customFormat="1" ht="16.5" customHeight="1">
      <c r="A90" s="40"/>
      <c r="B90" s="41"/>
      <c r="C90" s="216" t="s">
        <v>89</v>
      </c>
      <c r="D90" s="216" t="s">
        <v>204</v>
      </c>
      <c r="E90" s="217" t="s">
        <v>641</v>
      </c>
      <c r="F90" s="218" t="s">
        <v>642</v>
      </c>
      <c r="G90" s="219" t="s">
        <v>168</v>
      </c>
      <c r="H90" s="220">
        <v>2</v>
      </c>
      <c r="I90" s="221"/>
      <c r="J90" s="222">
        <f>ROUND(I90*H90,2)</f>
        <v>0</v>
      </c>
      <c r="K90" s="218" t="s">
        <v>207</v>
      </c>
      <c r="L90" s="46"/>
      <c r="M90" s="223" t="s">
        <v>39</v>
      </c>
      <c r="N90" s="224" t="s">
        <v>53</v>
      </c>
      <c r="O90" s="87"/>
      <c r="P90" s="225">
        <f>O90*H90</f>
        <v>0</v>
      </c>
      <c r="Q90" s="225">
        <v>0</v>
      </c>
      <c r="R90" s="225">
        <f>Q90*H90</f>
        <v>0</v>
      </c>
      <c r="S90" s="225">
        <v>0</v>
      </c>
      <c r="T90" s="226">
        <f>S90*H90</f>
        <v>0</v>
      </c>
      <c r="U90" s="40"/>
      <c r="V90" s="40"/>
      <c r="W90" s="40"/>
      <c r="X90" s="40"/>
      <c r="Y90" s="40"/>
      <c r="Z90" s="40"/>
      <c r="AA90" s="40"/>
      <c r="AB90" s="40"/>
      <c r="AC90" s="40"/>
      <c r="AD90" s="40"/>
      <c r="AE90" s="40"/>
      <c r="AR90" s="227" t="s">
        <v>356</v>
      </c>
      <c r="AT90" s="227" t="s">
        <v>204</v>
      </c>
      <c r="AU90" s="227" t="s">
        <v>87</v>
      </c>
      <c r="AY90" s="18" t="s">
        <v>201</v>
      </c>
      <c r="BE90" s="228">
        <f>IF(N90="základní",J90,0)</f>
        <v>0</v>
      </c>
      <c r="BF90" s="228">
        <f>IF(N90="snížená",J90,0)</f>
        <v>0</v>
      </c>
      <c r="BG90" s="228">
        <f>IF(N90="zákl. přenesená",J90,0)</f>
        <v>0</v>
      </c>
      <c r="BH90" s="228">
        <f>IF(N90="sníž. přenesená",J90,0)</f>
        <v>0</v>
      </c>
      <c r="BI90" s="228">
        <f>IF(N90="nulová",J90,0)</f>
        <v>0</v>
      </c>
      <c r="BJ90" s="18" t="s">
        <v>208</v>
      </c>
      <c r="BK90" s="228">
        <f>ROUND(I90*H90,2)</f>
        <v>0</v>
      </c>
      <c r="BL90" s="18" t="s">
        <v>356</v>
      </c>
      <c r="BM90" s="227" t="s">
        <v>643</v>
      </c>
    </row>
    <row r="91" s="2" customFormat="1">
      <c r="A91" s="40"/>
      <c r="B91" s="41"/>
      <c r="C91" s="42"/>
      <c r="D91" s="229" t="s">
        <v>210</v>
      </c>
      <c r="E91" s="42"/>
      <c r="F91" s="230" t="s">
        <v>642</v>
      </c>
      <c r="G91" s="42"/>
      <c r="H91" s="42"/>
      <c r="I91" s="231"/>
      <c r="J91" s="42"/>
      <c r="K91" s="42"/>
      <c r="L91" s="46"/>
      <c r="M91" s="232"/>
      <c r="N91" s="233"/>
      <c r="O91" s="87"/>
      <c r="P91" s="87"/>
      <c r="Q91" s="87"/>
      <c r="R91" s="87"/>
      <c r="S91" s="87"/>
      <c r="T91" s="88"/>
      <c r="U91" s="40"/>
      <c r="V91" s="40"/>
      <c r="W91" s="40"/>
      <c r="X91" s="40"/>
      <c r="Y91" s="40"/>
      <c r="Z91" s="40"/>
      <c r="AA91" s="40"/>
      <c r="AB91" s="40"/>
      <c r="AC91" s="40"/>
      <c r="AD91" s="40"/>
      <c r="AE91" s="40"/>
      <c r="AT91" s="18" t="s">
        <v>210</v>
      </c>
      <c r="AU91" s="18" t="s">
        <v>87</v>
      </c>
    </row>
    <row r="92" s="2" customFormat="1" ht="16.5" customHeight="1">
      <c r="A92" s="40"/>
      <c r="B92" s="41"/>
      <c r="C92" s="216" t="s">
        <v>222</v>
      </c>
      <c r="D92" s="216" t="s">
        <v>204</v>
      </c>
      <c r="E92" s="217" t="s">
        <v>644</v>
      </c>
      <c r="F92" s="218" t="s">
        <v>645</v>
      </c>
      <c r="G92" s="219" t="s">
        <v>168</v>
      </c>
      <c r="H92" s="220">
        <v>2</v>
      </c>
      <c r="I92" s="221"/>
      <c r="J92" s="222">
        <f>ROUND(I92*H92,2)</f>
        <v>0</v>
      </c>
      <c r="K92" s="218" t="s">
        <v>207</v>
      </c>
      <c r="L92" s="46"/>
      <c r="M92" s="223" t="s">
        <v>39</v>
      </c>
      <c r="N92" s="224" t="s">
        <v>53</v>
      </c>
      <c r="O92" s="87"/>
      <c r="P92" s="225">
        <f>O92*H92</f>
        <v>0</v>
      </c>
      <c r="Q92" s="225">
        <v>0</v>
      </c>
      <c r="R92" s="225">
        <f>Q92*H92</f>
        <v>0</v>
      </c>
      <c r="S92" s="225">
        <v>0</v>
      </c>
      <c r="T92" s="226">
        <f>S92*H92</f>
        <v>0</v>
      </c>
      <c r="U92" s="40"/>
      <c r="V92" s="40"/>
      <c r="W92" s="40"/>
      <c r="X92" s="40"/>
      <c r="Y92" s="40"/>
      <c r="Z92" s="40"/>
      <c r="AA92" s="40"/>
      <c r="AB92" s="40"/>
      <c r="AC92" s="40"/>
      <c r="AD92" s="40"/>
      <c r="AE92" s="40"/>
      <c r="AR92" s="227" t="s">
        <v>356</v>
      </c>
      <c r="AT92" s="227" t="s">
        <v>204</v>
      </c>
      <c r="AU92" s="227" t="s">
        <v>87</v>
      </c>
      <c r="AY92" s="18" t="s">
        <v>201</v>
      </c>
      <c r="BE92" s="228">
        <f>IF(N92="základní",J92,0)</f>
        <v>0</v>
      </c>
      <c r="BF92" s="228">
        <f>IF(N92="snížená",J92,0)</f>
        <v>0</v>
      </c>
      <c r="BG92" s="228">
        <f>IF(N92="zákl. přenesená",J92,0)</f>
        <v>0</v>
      </c>
      <c r="BH92" s="228">
        <f>IF(N92="sníž. přenesená",J92,0)</f>
        <v>0</v>
      </c>
      <c r="BI92" s="228">
        <f>IF(N92="nulová",J92,0)</f>
        <v>0</v>
      </c>
      <c r="BJ92" s="18" t="s">
        <v>208</v>
      </c>
      <c r="BK92" s="228">
        <f>ROUND(I92*H92,2)</f>
        <v>0</v>
      </c>
      <c r="BL92" s="18" t="s">
        <v>356</v>
      </c>
      <c r="BM92" s="227" t="s">
        <v>646</v>
      </c>
    </row>
    <row r="93" s="2" customFormat="1">
      <c r="A93" s="40"/>
      <c r="B93" s="41"/>
      <c r="C93" s="42"/>
      <c r="D93" s="229" t="s">
        <v>210</v>
      </c>
      <c r="E93" s="42"/>
      <c r="F93" s="230" t="s">
        <v>645</v>
      </c>
      <c r="G93" s="42"/>
      <c r="H93" s="42"/>
      <c r="I93" s="231"/>
      <c r="J93" s="42"/>
      <c r="K93" s="42"/>
      <c r="L93" s="46"/>
      <c r="M93" s="232"/>
      <c r="N93" s="233"/>
      <c r="O93" s="87"/>
      <c r="P93" s="87"/>
      <c r="Q93" s="87"/>
      <c r="R93" s="87"/>
      <c r="S93" s="87"/>
      <c r="T93" s="88"/>
      <c r="U93" s="40"/>
      <c r="V93" s="40"/>
      <c r="W93" s="40"/>
      <c r="X93" s="40"/>
      <c r="Y93" s="40"/>
      <c r="Z93" s="40"/>
      <c r="AA93" s="40"/>
      <c r="AB93" s="40"/>
      <c r="AC93" s="40"/>
      <c r="AD93" s="40"/>
      <c r="AE93" s="40"/>
      <c r="AT93" s="18" t="s">
        <v>210</v>
      </c>
      <c r="AU93" s="18" t="s">
        <v>87</v>
      </c>
    </row>
    <row r="94" s="2" customFormat="1" ht="16.5" customHeight="1">
      <c r="A94" s="40"/>
      <c r="B94" s="41"/>
      <c r="C94" s="216" t="s">
        <v>208</v>
      </c>
      <c r="D94" s="216" t="s">
        <v>204</v>
      </c>
      <c r="E94" s="217" t="s">
        <v>647</v>
      </c>
      <c r="F94" s="218" t="s">
        <v>648</v>
      </c>
      <c r="G94" s="219" t="s">
        <v>168</v>
      </c>
      <c r="H94" s="220">
        <v>2</v>
      </c>
      <c r="I94" s="221"/>
      <c r="J94" s="222">
        <f>ROUND(I94*H94,2)</f>
        <v>0</v>
      </c>
      <c r="K94" s="218" t="s">
        <v>207</v>
      </c>
      <c r="L94" s="46"/>
      <c r="M94" s="223" t="s">
        <v>39</v>
      </c>
      <c r="N94" s="224" t="s">
        <v>53</v>
      </c>
      <c r="O94" s="87"/>
      <c r="P94" s="225">
        <f>O94*H94</f>
        <v>0</v>
      </c>
      <c r="Q94" s="225">
        <v>0</v>
      </c>
      <c r="R94" s="225">
        <f>Q94*H94</f>
        <v>0</v>
      </c>
      <c r="S94" s="225">
        <v>0</v>
      </c>
      <c r="T94" s="226">
        <f>S94*H94</f>
        <v>0</v>
      </c>
      <c r="U94" s="40"/>
      <c r="V94" s="40"/>
      <c r="W94" s="40"/>
      <c r="X94" s="40"/>
      <c r="Y94" s="40"/>
      <c r="Z94" s="40"/>
      <c r="AA94" s="40"/>
      <c r="AB94" s="40"/>
      <c r="AC94" s="40"/>
      <c r="AD94" s="40"/>
      <c r="AE94" s="40"/>
      <c r="AR94" s="227" t="s">
        <v>356</v>
      </c>
      <c r="AT94" s="227" t="s">
        <v>204</v>
      </c>
      <c r="AU94" s="227" t="s">
        <v>87</v>
      </c>
      <c r="AY94" s="18" t="s">
        <v>201</v>
      </c>
      <c r="BE94" s="228">
        <f>IF(N94="základní",J94,0)</f>
        <v>0</v>
      </c>
      <c r="BF94" s="228">
        <f>IF(N94="snížená",J94,0)</f>
        <v>0</v>
      </c>
      <c r="BG94" s="228">
        <f>IF(N94="zákl. přenesená",J94,0)</f>
        <v>0</v>
      </c>
      <c r="BH94" s="228">
        <f>IF(N94="sníž. přenesená",J94,0)</f>
        <v>0</v>
      </c>
      <c r="BI94" s="228">
        <f>IF(N94="nulová",J94,0)</f>
        <v>0</v>
      </c>
      <c r="BJ94" s="18" t="s">
        <v>208</v>
      </c>
      <c r="BK94" s="228">
        <f>ROUND(I94*H94,2)</f>
        <v>0</v>
      </c>
      <c r="BL94" s="18" t="s">
        <v>356</v>
      </c>
      <c r="BM94" s="227" t="s">
        <v>649</v>
      </c>
    </row>
    <row r="95" s="2" customFormat="1">
      <c r="A95" s="40"/>
      <c r="B95" s="41"/>
      <c r="C95" s="42"/>
      <c r="D95" s="229" t="s">
        <v>210</v>
      </c>
      <c r="E95" s="42"/>
      <c r="F95" s="230" t="s">
        <v>648</v>
      </c>
      <c r="G95" s="42"/>
      <c r="H95" s="42"/>
      <c r="I95" s="231"/>
      <c r="J95" s="42"/>
      <c r="K95" s="42"/>
      <c r="L95" s="46"/>
      <c r="M95" s="232"/>
      <c r="N95" s="233"/>
      <c r="O95" s="87"/>
      <c r="P95" s="87"/>
      <c r="Q95" s="87"/>
      <c r="R95" s="87"/>
      <c r="S95" s="87"/>
      <c r="T95" s="88"/>
      <c r="U95" s="40"/>
      <c r="V95" s="40"/>
      <c r="W95" s="40"/>
      <c r="X95" s="40"/>
      <c r="Y95" s="40"/>
      <c r="Z95" s="40"/>
      <c r="AA95" s="40"/>
      <c r="AB95" s="40"/>
      <c r="AC95" s="40"/>
      <c r="AD95" s="40"/>
      <c r="AE95" s="40"/>
      <c r="AT95" s="18" t="s">
        <v>210</v>
      </c>
      <c r="AU95" s="18" t="s">
        <v>87</v>
      </c>
    </row>
    <row r="96" s="2" customFormat="1" ht="16.5" customHeight="1">
      <c r="A96" s="40"/>
      <c r="B96" s="41"/>
      <c r="C96" s="216" t="s">
        <v>202</v>
      </c>
      <c r="D96" s="216" t="s">
        <v>204</v>
      </c>
      <c r="E96" s="217" t="s">
        <v>650</v>
      </c>
      <c r="F96" s="218" t="s">
        <v>651</v>
      </c>
      <c r="G96" s="219" t="s">
        <v>168</v>
      </c>
      <c r="H96" s="220">
        <v>2</v>
      </c>
      <c r="I96" s="221"/>
      <c r="J96" s="222">
        <f>ROUND(I96*H96,2)</f>
        <v>0</v>
      </c>
      <c r="K96" s="218" t="s">
        <v>207</v>
      </c>
      <c r="L96" s="46"/>
      <c r="M96" s="223" t="s">
        <v>39</v>
      </c>
      <c r="N96" s="224" t="s">
        <v>53</v>
      </c>
      <c r="O96" s="87"/>
      <c r="P96" s="225">
        <f>O96*H96</f>
        <v>0</v>
      </c>
      <c r="Q96" s="225">
        <v>0</v>
      </c>
      <c r="R96" s="225">
        <f>Q96*H96</f>
        <v>0</v>
      </c>
      <c r="S96" s="225">
        <v>0</v>
      </c>
      <c r="T96" s="226">
        <f>S96*H96</f>
        <v>0</v>
      </c>
      <c r="U96" s="40"/>
      <c r="V96" s="40"/>
      <c r="W96" s="40"/>
      <c r="X96" s="40"/>
      <c r="Y96" s="40"/>
      <c r="Z96" s="40"/>
      <c r="AA96" s="40"/>
      <c r="AB96" s="40"/>
      <c r="AC96" s="40"/>
      <c r="AD96" s="40"/>
      <c r="AE96" s="40"/>
      <c r="AR96" s="227" t="s">
        <v>356</v>
      </c>
      <c r="AT96" s="227" t="s">
        <v>204</v>
      </c>
      <c r="AU96" s="227" t="s">
        <v>87</v>
      </c>
      <c r="AY96" s="18" t="s">
        <v>201</v>
      </c>
      <c r="BE96" s="228">
        <f>IF(N96="základní",J96,0)</f>
        <v>0</v>
      </c>
      <c r="BF96" s="228">
        <f>IF(N96="snížená",J96,0)</f>
        <v>0</v>
      </c>
      <c r="BG96" s="228">
        <f>IF(N96="zákl. přenesená",J96,0)</f>
        <v>0</v>
      </c>
      <c r="BH96" s="228">
        <f>IF(N96="sníž. přenesená",J96,0)</f>
        <v>0</v>
      </c>
      <c r="BI96" s="228">
        <f>IF(N96="nulová",J96,0)</f>
        <v>0</v>
      </c>
      <c r="BJ96" s="18" t="s">
        <v>208</v>
      </c>
      <c r="BK96" s="228">
        <f>ROUND(I96*H96,2)</f>
        <v>0</v>
      </c>
      <c r="BL96" s="18" t="s">
        <v>356</v>
      </c>
      <c r="BM96" s="227" t="s">
        <v>652</v>
      </c>
    </row>
    <row r="97" s="2" customFormat="1">
      <c r="A97" s="40"/>
      <c r="B97" s="41"/>
      <c r="C97" s="42"/>
      <c r="D97" s="229" t="s">
        <v>210</v>
      </c>
      <c r="E97" s="42"/>
      <c r="F97" s="230" t="s">
        <v>651</v>
      </c>
      <c r="G97" s="42"/>
      <c r="H97" s="42"/>
      <c r="I97" s="231"/>
      <c r="J97" s="42"/>
      <c r="K97" s="42"/>
      <c r="L97" s="46"/>
      <c r="M97" s="232"/>
      <c r="N97" s="233"/>
      <c r="O97" s="87"/>
      <c r="P97" s="87"/>
      <c r="Q97" s="87"/>
      <c r="R97" s="87"/>
      <c r="S97" s="87"/>
      <c r="T97" s="88"/>
      <c r="U97" s="40"/>
      <c r="V97" s="40"/>
      <c r="W97" s="40"/>
      <c r="X97" s="40"/>
      <c r="Y97" s="40"/>
      <c r="Z97" s="40"/>
      <c r="AA97" s="40"/>
      <c r="AB97" s="40"/>
      <c r="AC97" s="40"/>
      <c r="AD97" s="40"/>
      <c r="AE97" s="40"/>
      <c r="AT97" s="18" t="s">
        <v>210</v>
      </c>
      <c r="AU97" s="18" t="s">
        <v>87</v>
      </c>
    </row>
    <row r="98" s="2" customFormat="1" ht="16.5" customHeight="1">
      <c r="A98" s="40"/>
      <c r="B98" s="41"/>
      <c r="C98" s="216" t="s">
        <v>241</v>
      </c>
      <c r="D98" s="216" t="s">
        <v>204</v>
      </c>
      <c r="E98" s="217" t="s">
        <v>653</v>
      </c>
      <c r="F98" s="218" t="s">
        <v>654</v>
      </c>
      <c r="G98" s="219" t="s">
        <v>168</v>
      </c>
      <c r="H98" s="220">
        <v>2</v>
      </c>
      <c r="I98" s="221"/>
      <c r="J98" s="222">
        <f>ROUND(I98*H98,2)</f>
        <v>0</v>
      </c>
      <c r="K98" s="218" t="s">
        <v>207</v>
      </c>
      <c r="L98" s="46"/>
      <c r="M98" s="223" t="s">
        <v>39</v>
      </c>
      <c r="N98" s="224" t="s">
        <v>53</v>
      </c>
      <c r="O98" s="87"/>
      <c r="P98" s="225">
        <f>O98*H98</f>
        <v>0</v>
      </c>
      <c r="Q98" s="225">
        <v>0</v>
      </c>
      <c r="R98" s="225">
        <f>Q98*H98</f>
        <v>0</v>
      </c>
      <c r="S98" s="225">
        <v>0</v>
      </c>
      <c r="T98" s="226">
        <f>S98*H98</f>
        <v>0</v>
      </c>
      <c r="U98" s="40"/>
      <c r="V98" s="40"/>
      <c r="W98" s="40"/>
      <c r="X98" s="40"/>
      <c r="Y98" s="40"/>
      <c r="Z98" s="40"/>
      <c r="AA98" s="40"/>
      <c r="AB98" s="40"/>
      <c r="AC98" s="40"/>
      <c r="AD98" s="40"/>
      <c r="AE98" s="40"/>
      <c r="AR98" s="227" t="s">
        <v>356</v>
      </c>
      <c r="AT98" s="227" t="s">
        <v>204</v>
      </c>
      <c r="AU98" s="227" t="s">
        <v>87</v>
      </c>
      <c r="AY98" s="18" t="s">
        <v>201</v>
      </c>
      <c r="BE98" s="228">
        <f>IF(N98="základní",J98,0)</f>
        <v>0</v>
      </c>
      <c r="BF98" s="228">
        <f>IF(N98="snížená",J98,0)</f>
        <v>0</v>
      </c>
      <c r="BG98" s="228">
        <f>IF(N98="zákl. přenesená",J98,0)</f>
        <v>0</v>
      </c>
      <c r="BH98" s="228">
        <f>IF(N98="sníž. přenesená",J98,0)</f>
        <v>0</v>
      </c>
      <c r="BI98" s="228">
        <f>IF(N98="nulová",J98,0)</f>
        <v>0</v>
      </c>
      <c r="BJ98" s="18" t="s">
        <v>208</v>
      </c>
      <c r="BK98" s="228">
        <f>ROUND(I98*H98,2)</f>
        <v>0</v>
      </c>
      <c r="BL98" s="18" t="s">
        <v>356</v>
      </c>
      <c r="BM98" s="227" t="s">
        <v>655</v>
      </c>
    </row>
    <row r="99" s="2" customFormat="1">
      <c r="A99" s="40"/>
      <c r="B99" s="41"/>
      <c r="C99" s="42"/>
      <c r="D99" s="229" t="s">
        <v>210</v>
      </c>
      <c r="E99" s="42"/>
      <c r="F99" s="230" t="s">
        <v>654</v>
      </c>
      <c r="G99" s="42"/>
      <c r="H99" s="42"/>
      <c r="I99" s="231"/>
      <c r="J99" s="42"/>
      <c r="K99" s="42"/>
      <c r="L99" s="46"/>
      <c r="M99" s="232"/>
      <c r="N99" s="233"/>
      <c r="O99" s="87"/>
      <c r="P99" s="87"/>
      <c r="Q99" s="87"/>
      <c r="R99" s="87"/>
      <c r="S99" s="87"/>
      <c r="T99" s="88"/>
      <c r="U99" s="40"/>
      <c r="V99" s="40"/>
      <c r="W99" s="40"/>
      <c r="X99" s="40"/>
      <c r="Y99" s="40"/>
      <c r="Z99" s="40"/>
      <c r="AA99" s="40"/>
      <c r="AB99" s="40"/>
      <c r="AC99" s="40"/>
      <c r="AD99" s="40"/>
      <c r="AE99" s="40"/>
      <c r="AT99" s="18" t="s">
        <v>210</v>
      </c>
      <c r="AU99" s="18" t="s">
        <v>87</v>
      </c>
    </row>
    <row r="100" s="2" customFormat="1" ht="24.15" customHeight="1">
      <c r="A100" s="40"/>
      <c r="B100" s="41"/>
      <c r="C100" s="216" t="s">
        <v>249</v>
      </c>
      <c r="D100" s="216" t="s">
        <v>204</v>
      </c>
      <c r="E100" s="217" t="s">
        <v>656</v>
      </c>
      <c r="F100" s="218" t="s">
        <v>657</v>
      </c>
      <c r="G100" s="219" t="s">
        <v>168</v>
      </c>
      <c r="H100" s="220">
        <v>2</v>
      </c>
      <c r="I100" s="221"/>
      <c r="J100" s="222">
        <f>ROUND(I100*H100,2)</f>
        <v>0</v>
      </c>
      <c r="K100" s="218" t="s">
        <v>207</v>
      </c>
      <c r="L100" s="46"/>
      <c r="M100" s="223" t="s">
        <v>39</v>
      </c>
      <c r="N100" s="224" t="s">
        <v>53</v>
      </c>
      <c r="O100" s="87"/>
      <c r="P100" s="225">
        <f>O100*H100</f>
        <v>0</v>
      </c>
      <c r="Q100" s="225">
        <v>0</v>
      </c>
      <c r="R100" s="225">
        <f>Q100*H100</f>
        <v>0</v>
      </c>
      <c r="S100" s="225">
        <v>0</v>
      </c>
      <c r="T100" s="226">
        <f>S100*H100</f>
        <v>0</v>
      </c>
      <c r="U100" s="40"/>
      <c r="V100" s="40"/>
      <c r="W100" s="40"/>
      <c r="X100" s="40"/>
      <c r="Y100" s="40"/>
      <c r="Z100" s="40"/>
      <c r="AA100" s="40"/>
      <c r="AB100" s="40"/>
      <c r="AC100" s="40"/>
      <c r="AD100" s="40"/>
      <c r="AE100" s="40"/>
      <c r="AR100" s="227" t="s">
        <v>356</v>
      </c>
      <c r="AT100" s="227" t="s">
        <v>204</v>
      </c>
      <c r="AU100" s="227" t="s">
        <v>87</v>
      </c>
      <c r="AY100" s="18" t="s">
        <v>201</v>
      </c>
      <c r="BE100" s="228">
        <f>IF(N100="základní",J100,0)</f>
        <v>0</v>
      </c>
      <c r="BF100" s="228">
        <f>IF(N100="snížená",J100,0)</f>
        <v>0</v>
      </c>
      <c r="BG100" s="228">
        <f>IF(N100="zákl. přenesená",J100,0)</f>
        <v>0</v>
      </c>
      <c r="BH100" s="228">
        <f>IF(N100="sníž. přenesená",J100,0)</f>
        <v>0</v>
      </c>
      <c r="BI100" s="228">
        <f>IF(N100="nulová",J100,0)</f>
        <v>0</v>
      </c>
      <c r="BJ100" s="18" t="s">
        <v>208</v>
      </c>
      <c r="BK100" s="228">
        <f>ROUND(I100*H100,2)</f>
        <v>0</v>
      </c>
      <c r="BL100" s="18" t="s">
        <v>356</v>
      </c>
      <c r="BM100" s="227" t="s">
        <v>658</v>
      </c>
    </row>
    <row r="101" s="2" customFormat="1">
      <c r="A101" s="40"/>
      <c r="B101" s="41"/>
      <c r="C101" s="42"/>
      <c r="D101" s="229" t="s">
        <v>210</v>
      </c>
      <c r="E101" s="42"/>
      <c r="F101" s="230" t="s">
        <v>657</v>
      </c>
      <c r="G101" s="42"/>
      <c r="H101" s="42"/>
      <c r="I101" s="231"/>
      <c r="J101" s="42"/>
      <c r="K101" s="42"/>
      <c r="L101" s="46"/>
      <c r="M101" s="232"/>
      <c r="N101" s="233"/>
      <c r="O101" s="87"/>
      <c r="P101" s="87"/>
      <c r="Q101" s="87"/>
      <c r="R101" s="87"/>
      <c r="S101" s="87"/>
      <c r="T101" s="88"/>
      <c r="U101" s="40"/>
      <c r="V101" s="40"/>
      <c r="W101" s="40"/>
      <c r="X101" s="40"/>
      <c r="Y101" s="40"/>
      <c r="Z101" s="40"/>
      <c r="AA101" s="40"/>
      <c r="AB101" s="40"/>
      <c r="AC101" s="40"/>
      <c r="AD101" s="40"/>
      <c r="AE101" s="40"/>
      <c r="AT101" s="18" t="s">
        <v>210</v>
      </c>
      <c r="AU101" s="18" t="s">
        <v>87</v>
      </c>
    </row>
    <row r="102" s="2" customFormat="1" ht="24.15" customHeight="1">
      <c r="A102" s="40"/>
      <c r="B102" s="41"/>
      <c r="C102" s="216" t="s">
        <v>255</v>
      </c>
      <c r="D102" s="216" t="s">
        <v>204</v>
      </c>
      <c r="E102" s="217" t="s">
        <v>659</v>
      </c>
      <c r="F102" s="218" t="s">
        <v>660</v>
      </c>
      <c r="G102" s="219" t="s">
        <v>168</v>
      </c>
      <c r="H102" s="220">
        <v>2</v>
      </c>
      <c r="I102" s="221"/>
      <c r="J102" s="222">
        <f>ROUND(I102*H102,2)</f>
        <v>0</v>
      </c>
      <c r="K102" s="218" t="s">
        <v>207</v>
      </c>
      <c r="L102" s="46"/>
      <c r="M102" s="223" t="s">
        <v>39</v>
      </c>
      <c r="N102" s="224" t="s">
        <v>53</v>
      </c>
      <c r="O102" s="87"/>
      <c r="P102" s="225">
        <f>O102*H102</f>
        <v>0</v>
      </c>
      <c r="Q102" s="225">
        <v>0</v>
      </c>
      <c r="R102" s="225">
        <f>Q102*H102</f>
        <v>0</v>
      </c>
      <c r="S102" s="225">
        <v>0</v>
      </c>
      <c r="T102" s="226">
        <f>S102*H102</f>
        <v>0</v>
      </c>
      <c r="U102" s="40"/>
      <c r="V102" s="40"/>
      <c r="W102" s="40"/>
      <c r="X102" s="40"/>
      <c r="Y102" s="40"/>
      <c r="Z102" s="40"/>
      <c r="AA102" s="40"/>
      <c r="AB102" s="40"/>
      <c r="AC102" s="40"/>
      <c r="AD102" s="40"/>
      <c r="AE102" s="40"/>
      <c r="AR102" s="227" t="s">
        <v>356</v>
      </c>
      <c r="AT102" s="227" t="s">
        <v>204</v>
      </c>
      <c r="AU102" s="227" t="s">
        <v>87</v>
      </c>
      <c r="AY102" s="18" t="s">
        <v>201</v>
      </c>
      <c r="BE102" s="228">
        <f>IF(N102="základní",J102,0)</f>
        <v>0</v>
      </c>
      <c r="BF102" s="228">
        <f>IF(N102="snížená",J102,0)</f>
        <v>0</v>
      </c>
      <c r="BG102" s="228">
        <f>IF(N102="zákl. přenesená",J102,0)</f>
        <v>0</v>
      </c>
      <c r="BH102" s="228">
        <f>IF(N102="sníž. přenesená",J102,0)</f>
        <v>0</v>
      </c>
      <c r="BI102" s="228">
        <f>IF(N102="nulová",J102,0)</f>
        <v>0</v>
      </c>
      <c r="BJ102" s="18" t="s">
        <v>208</v>
      </c>
      <c r="BK102" s="228">
        <f>ROUND(I102*H102,2)</f>
        <v>0</v>
      </c>
      <c r="BL102" s="18" t="s">
        <v>356</v>
      </c>
      <c r="BM102" s="227" t="s">
        <v>661</v>
      </c>
    </row>
    <row r="103" s="2" customFormat="1">
      <c r="A103" s="40"/>
      <c r="B103" s="41"/>
      <c r="C103" s="42"/>
      <c r="D103" s="229" t="s">
        <v>210</v>
      </c>
      <c r="E103" s="42"/>
      <c r="F103" s="230" t="s">
        <v>660</v>
      </c>
      <c r="G103" s="42"/>
      <c r="H103" s="42"/>
      <c r="I103" s="231"/>
      <c r="J103" s="42"/>
      <c r="K103" s="42"/>
      <c r="L103" s="46"/>
      <c r="M103" s="232"/>
      <c r="N103" s="233"/>
      <c r="O103" s="87"/>
      <c r="P103" s="87"/>
      <c r="Q103" s="87"/>
      <c r="R103" s="87"/>
      <c r="S103" s="87"/>
      <c r="T103" s="88"/>
      <c r="U103" s="40"/>
      <c r="V103" s="40"/>
      <c r="W103" s="40"/>
      <c r="X103" s="40"/>
      <c r="Y103" s="40"/>
      <c r="Z103" s="40"/>
      <c r="AA103" s="40"/>
      <c r="AB103" s="40"/>
      <c r="AC103" s="40"/>
      <c r="AD103" s="40"/>
      <c r="AE103" s="40"/>
      <c r="AT103" s="18" t="s">
        <v>210</v>
      </c>
      <c r="AU103" s="18" t="s">
        <v>87</v>
      </c>
    </row>
    <row r="104" s="2" customFormat="1" ht="16.5" customHeight="1">
      <c r="A104" s="40"/>
      <c r="B104" s="41"/>
      <c r="C104" s="216" t="s">
        <v>261</v>
      </c>
      <c r="D104" s="216" t="s">
        <v>204</v>
      </c>
      <c r="E104" s="217" t="s">
        <v>662</v>
      </c>
      <c r="F104" s="218" t="s">
        <v>663</v>
      </c>
      <c r="G104" s="219" t="s">
        <v>168</v>
      </c>
      <c r="H104" s="220">
        <v>2</v>
      </c>
      <c r="I104" s="221"/>
      <c r="J104" s="222">
        <f>ROUND(I104*H104,2)</f>
        <v>0</v>
      </c>
      <c r="K104" s="218" t="s">
        <v>207</v>
      </c>
      <c r="L104" s="46"/>
      <c r="M104" s="223" t="s">
        <v>39</v>
      </c>
      <c r="N104" s="224" t="s">
        <v>53</v>
      </c>
      <c r="O104" s="87"/>
      <c r="P104" s="225">
        <f>O104*H104</f>
        <v>0</v>
      </c>
      <c r="Q104" s="225">
        <v>0</v>
      </c>
      <c r="R104" s="225">
        <f>Q104*H104</f>
        <v>0</v>
      </c>
      <c r="S104" s="225">
        <v>0</v>
      </c>
      <c r="T104" s="226">
        <f>S104*H104</f>
        <v>0</v>
      </c>
      <c r="U104" s="40"/>
      <c r="V104" s="40"/>
      <c r="W104" s="40"/>
      <c r="X104" s="40"/>
      <c r="Y104" s="40"/>
      <c r="Z104" s="40"/>
      <c r="AA104" s="40"/>
      <c r="AB104" s="40"/>
      <c r="AC104" s="40"/>
      <c r="AD104" s="40"/>
      <c r="AE104" s="40"/>
      <c r="AR104" s="227" t="s">
        <v>356</v>
      </c>
      <c r="AT104" s="227" t="s">
        <v>204</v>
      </c>
      <c r="AU104" s="227" t="s">
        <v>87</v>
      </c>
      <c r="AY104" s="18" t="s">
        <v>201</v>
      </c>
      <c r="BE104" s="228">
        <f>IF(N104="základní",J104,0)</f>
        <v>0</v>
      </c>
      <c r="BF104" s="228">
        <f>IF(N104="snížená",J104,0)</f>
        <v>0</v>
      </c>
      <c r="BG104" s="228">
        <f>IF(N104="zákl. přenesená",J104,0)</f>
        <v>0</v>
      </c>
      <c r="BH104" s="228">
        <f>IF(N104="sníž. přenesená",J104,0)</f>
        <v>0</v>
      </c>
      <c r="BI104" s="228">
        <f>IF(N104="nulová",J104,0)</f>
        <v>0</v>
      </c>
      <c r="BJ104" s="18" t="s">
        <v>208</v>
      </c>
      <c r="BK104" s="228">
        <f>ROUND(I104*H104,2)</f>
        <v>0</v>
      </c>
      <c r="BL104" s="18" t="s">
        <v>356</v>
      </c>
      <c r="BM104" s="227" t="s">
        <v>664</v>
      </c>
    </row>
    <row r="105" s="2" customFormat="1">
      <c r="A105" s="40"/>
      <c r="B105" s="41"/>
      <c r="C105" s="42"/>
      <c r="D105" s="229" t="s">
        <v>210</v>
      </c>
      <c r="E105" s="42"/>
      <c r="F105" s="230" t="s">
        <v>665</v>
      </c>
      <c r="G105" s="42"/>
      <c r="H105" s="42"/>
      <c r="I105" s="231"/>
      <c r="J105" s="42"/>
      <c r="K105" s="42"/>
      <c r="L105" s="46"/>
      <c r="M105" s="232"/>
      <c r="N105" s="233"/>
      <c r="O105" s="87"/>
      <c r="P105" s="87"/>
      <c r="Q105" s="87"/>
      <c r="R105" s="87"/>
      <c r="S105" s="87"/>
      <c r="T105" s="88"/>
      <c r="U105" s="40"/>
      <c r="V105" s="40"/>
      <c r="W105" s="40"/>
      <c r="X105" s="40"/>
      <c r="Y105" s="40"/>
      <c r="Z105" s="40"/>
      <c r="AA105" s="40"/>
      <c r="AB105" s="40"/>
      <c r="AC105" s="40"/>
      <c r="AD105" s="40"/>
      <c r="AE105" s="40"/>
      <c r="AT105" s="18" t="s">
        <v>210</v>
      </c>
      <c r="AU105" s="18" t="s">
        <v>87</v>
      </c>
    </row>
    <row r="106" s="2" customFormat="1" ht="16.5" customHeight="1">
      <c r="A106" s="40"/>
      <c r="B106" s="41"/>
      <c r="C106" s="216" t="s">
        <v>267</v>
      </c>
      <c r="D106" s="216" t="s">
        <v>204</v>
      </c>
      <c r="E106" s="217" t="s">
        <v>666</v>
      </c>
      <c r="F106" s="218" t="s">
        <v>667</v>
      </c>
      <c r="G106" s="219" t="s">
        <v>168</v>
      </c>
      <c r="H106" s="220">
        <v>2</v>
      </c>
      <c r="I106" s="221"/>
      <c r="J106" s="222">
        <f>ROUND(I106*H106,2)</f>
        <v>0</v>
      </c>
      <c r="K106" s="218" t="s">
        <v>207</v>
      </c>
      <c r="L106" s="46"/>
      <c r="M106" s="223" t="s">
        <v>39</v>
      </c>
      <c r="N106" s="224" t="s">
        <v>53</v>
      </c>
      <c r="O106" s="87"/>
      <c r="P106" s="225">
        <f>O106*H106</f>
        <v>0</v>
      </c>
      <c r="Q106" s="225">
        <v>0</v>
      </c>
      <c r="R106" s="225">
        <f>Q106*H106</f>
        <v>0</v>
      </c>
      <c r="S106" s="225">
        <v>0</v>
      </c>
      <c r="T106" s="226">
        <f>S106*H106</f>
        <v>0</v>
      </c>
      <c r="U106" s="40"/>
      <c r="V106" s="40"/>
      <c r="W106" s="40"/>
      <c r="X106" s="40"/>
      <c r="Y106" s="40"/>
      <c r="Z106" s="40"/>
      <c r="AA106" s="40"/>
      <c r="AB106" s="40"/>
      <c r="AC106" s="40"/>
      <c r="AD106" s="40"/>
      <c r="AE106" s="40"/>
      <c r="AR106" s="227" t="s">
        <v>356</v>
      </c>
      <c r="AT106" s="227" t="s">
        <v>204</v>
      </c>
      <c r="AU106" s="227" t="s">
        <v>87</v>
      </c>
      <c r="AY106" s="18" t="s">
        <v>201</v>
      </c>
      <c r="BE106" s="228">
        <f>IF(N106="základní",J106,0)</f>
        <v>0</v>
      </c>
      <c r="BF106" s="228">
        <f>IF(N106="snížená",J106,0)</f>
        <v>0</v>
      </c>
      <c r="BG106" s="228">
        <f>IF(N106="zákl. přenesená",J106,0)</f>
        <v>0</v>
      </c>
      <c r="BH106" s="228">
        <f>IF(N106="sníž. přenesená",J106,0)</f>
        <v>0</v>
      </c>
      <c r="BI106" s="228">
        <f>IF(N106="nulová",J106,0)</f>
        <v>0</v>
      </c>
      <c r="BJ106" s="18" t="s">
        <v>208</v>
      </c>
      <c r="BK106" s="228">
        <f>ROUND(I106*H106,2)</f>
        <v>0</v>
      </c>
      <c r="BL106" s="18" t="s">
        <v>356</v>
      </c>
      <c r="BM106" s="227" t="s">
        <v>668</v>
      </c>
    </row>
    <row r="107" s="2" customFormat="1">
      <c r="A107" s="40"/>
      <c r="B107" s="41"/>
      <c r="C107" s="42"/>
      <c r="D107" s="229" t="s">
        <v>210</v>
      </c>
      <c r="E107" s="42"/>
      <c r="F107" s="230" t="s">
        <v>667</v>
      </c>
      <c r="G107" s="42"/>
      <c r="H107" s="42"/>
      <c r="I107" s="231"/>
      <c r="J107" s="42"/>
      <c r="K107" s="42"/>
      <c r="L107" s="46"/>
      <c r="M107" s="294"/>
      <c r="N107" s="295"/>
      <c r="O107" s="296"/>
      <c r="P107" s="296"/>
      <c r="Q107" s="296"/>
      <c r="R107" s="296"/>
      <c r="S107" s="296"/>
      <c r="T107" s="297"/>
      <c r="U107" s="40"/>
      <c r="V107" s="40"/>
      <c r="W107" s="40"/>
      <c r="X107" s="40"/>
      <c r="Y107" s="40"/>
      <c r="Z107" s="40"/>
      <c r="AA107" s="40"/>
      <c r="AB107" s="40"/>
      <c r="AC107" s="40"/>
      <c r="AD107" s="40"/>
      <c r="AE107" s="40"/>
      <c r="AT107" s="18" t="s">
        <v>210</v>
      </c>
      <c r="AU107" s="18" t="s">
        <v>87</v>
      </c>
    </row>
    <row r="108" s="2" customFormat="1" ht="6.96" customHeight="1">
      <c r="A108" s="40"/>
      <c r="B108" s="62"/>
      <c r="C108" s="63"/>
      <c r="D108" s="63"/>
      <c r="E108" s="63"/>
      <c r="F108" s="63"/>
      <c r="G108" s="63"/>
      <c r="H108" s="63"/>
      <c r="I108" s="63"/>
      <c r="J108" s="63"/>
      <c r="K108" s="63"/>
      <c r="L108" s="46"/>
      <c r="M108" s="40"/>
      <c r="O108" s="40"/>
      <c r="P108" s="40"/>
      <c r="Q108" s="40"/>
      <c r="R108" s="40"/>
      <c r="S108" s="40"/>
      <c r="T108" s="40"/>
      <c r="U108" s="40"/>
      <c r="V108" s="40"/>
      <c r="W108" s="40"/>
      <c r="X108" s="40"/>
      <c r="Y108" s="40"/>
      <c r="Z108" s="40"/>
      <c r="AA108" s="40"/>
      <c r="AB108" s="40"/>
      <c r="AC108" s="40"/>
      <c r="AD108" s="40"/>
      <c r="AE108" s="40"/>
    </row>
  </sheetData>
  <sheetProtection sheet="1" autoFilter="0" formatColumns="0" formatRows="0" objects="1" scenarios="1" spinCount="100000" saltValue="dN5IOhKHc0qo9BqWT/GXUklgAQRr8hGHzw4+6nqzspSC/EvZR9IgMDPzwYCfuJ39QsyMnPVDCBLqvctgqGgGsg==" hashValue="Kxu+6V3+OkJFaE2EDz/HPKu4T6Vmx5r9aM4JiME3m9clZmeVeL1v0VQa33Ab9d6UQykQcwtHX+zDnEk8L9Krcw==" algorithmName="SHA-512" password="CDD6"/>
  <autoFilter ref="C85:K107"/>
  <mergeCells count="12">
    <mergeCell ref="E7:H7"/>
    <mergeCell ref="E9:H9"/>
    <mergeCell ref="E11:H11"/>
    <mergeCell ref="E20:H20"/>
    <mergeCell ref="E29:H29"/>
    <mergeCell ref="E50:H50"/>
    <mergeCell ref="E52:H52"/>
    <mergeCell ref="E54:H54"/>
    <mergeCell ref="E74:H74"/>
    <mergeCell ref="E76:H76"/>
    <mergeCell ref="E78:H78"/>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8.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50.83203" style="1" customWidth="1"/>
    <col min="7" max="7" width="7.5" style="1" customWidth="1"/>
    <col min="8" max="8" width="14" style="1" customWidth="1"/>
    <col min="9" max="9" width="15.83203" style="1" customWidth="1"/>
    <col min="10" max="10" width="22.33203" style="1" customWidth="1"/>
    <col min="11" max="11" width="22.33203"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8" t="s">
        <v>112</v>
      </c>
    </row>
    <row r="3" hidden="1" s="1" customFormat="1" ht="6.96" customHeight="1">
      <c r="B3" s="142"/>
      <c r="C3" s="143"/>
      <c r="D3" s="143"/>
      <c r="E3" s="143"/>
      <c r="F3" s="143"/>
      <c r="G3" s="143"/>
      <c r="H3" s="143"/>
      <c r="I3" s="143"/>
      <c r="J3" s="143"/>
      <c r="K3" s="143"/>
      <c r="L3" s="21"/>
      <c r="AT3" s="18" t="s">
        <v>89</v>
      </c>
    </row>
    <row r="4" hidden="1" s="1" customFormat="1" ht="24.96" customHeight="1">
      <c r="B4" s="21"/>
      <c r="D4" s="144" t="s">
        <v>145</v>
      </c>
      <c r="L4" s="21"/>
      <c r="M4" s="145" t="s">
        <v>10</v>
      </c>
      <c r="AT4" s="18" t="s">
        <v>41</v>
      </c>
    </row>
    <row r="5" hidden="1" s="1" customFormat="1" ht="6.96" customHeight="1">
      <c r="B5" s="21"/>
      <c r="L5" s="21"/>
    </row>
    <row r="6" hidden="1" s="1" customFormat="1" ht="12" customHeight="1">
      <c r="B6" s="21"/>
      <c r="D6" s="146" t="s">
        <v>16</v>
      </c>
      <c r="L6" s="21"/>
    </row>
    <row r="7" hidden="1" s="1" customFormat="1" ht="16.5" customHeight="1">
      <c r="B7" s="21"/>
      <c r="E7" s="147" t="str">
        <f>'Rekapitulace zakázky'!K6</f>
        <v>Oprava staničních kolejí č. 4 a 5 v žst Most n.n.-Změna č.1</v>
      </c>
      <c r="F7" s="146"/>
      <c r="G7" s="146"/>
      <c r="H7" s="146"/>
      <c r="L7" s="21"/>
    </row>
    <row r="8" hidden="1" s="1" customFormat="1" ht="12" customHeight="1">
      <c r="B8" s="21"/>
      <c r="D8" s="146" t="s">
        <v>161</v>
      </c>
      <c r="L8" s="21"/>
    </row>
    <row r="9" hidden="1" s="2" customFormat="1" ht="16.5" customHeight="1">
      <c r="A9" s="40"/>
      <c r="B9" s="46"/>
      <c r="C9" s="40"/>
      <c r="D9" s="40"/>
      <c r="E9" s="147" t="s">
        <v>165</v>
      </c>
      <c r="F9" s="40"/>
      <c r="G9" s="40"/>
      <c r="H9" s="40"/>
      <c r="I9" s="40"/>
      <c r="J9" s="40"/>
      <c r="K9" s="40"/>
      <c r="L9" s="148"/>
      <c r="S9" s="40"/>
      <c r="T9" s="40"/>
      <c r="U9" s="40"/>
      <c r="V9" s="40"/>
      <c r="W9" s="40"/>
      <c r="X9" s="40"/>
      <c r="Y9" s="40"/>
      <c r="Z9" s="40"/>
      <c r="AA9" s="40"/>
      <c r="AB9" s="40"/>
      <c r="AC9" s="40"/>
      <c r="AD9" s="40"/>
      <c r="AE9" s="40"/>
    </row>
    <row r="10" hidden="1" s="2" customFormat="1" ht="12" customHeight="1">
      <c r="A10" s="40"/>
      <c r="B10" s="46"/>
      <c r="C10" s="40"/>
      <c r="D10" s="146" t="s">
        <v>170</v>
      </c>
      <c r="E10" s="40"/>
      <c r="F10" s="40"/>
      <c r="G10" s="40"/>
      <c r="H10" s="40"/>
      <c r="I10" s="40"/>
      <c r="J10" s="40"/>
      <c r="K10" s="40"/>
      <c r="L10" s="148"/>
      <c r="S10" s="40"/>
      <c r="T10" s="40"/>
      <c r="U10" s="40"/>
      <c r="V10" s="40"/>
      <c r="W10" s="40"/>
      <c r="X10" s="40"/>
      <c r="Y10" s="40"/>
      <c r="Z10" s="40"/>
      <c r="AA10" s="40"/>
      <c r="AB10" s="40"/>
      <c r="AC10" s="40"/>
      <c r="AD10" s="40"/>
      <c r="AE10" s="40"/>
    </row>
    <row r="11" hidden="1" s="2" customFormat="1" ht="16.5" customHeight="1">
      <c r="A11" s="40"/>
      <c r="B11" s="46"/>
      <c r="C11" s="40"/>
      <c r="D11" s="40"/>
      <c r="E11" s="149" t="s">
        <v>669</v>
      </c>
      <c r="F11" s="40"/>
      <c r="G11" s="40"/>
      <c r="H11" s="40"/>
      <c r="I11" s="40"/>
      <c r="J11" s="40"/>
      <c r="K11" s="40"/>
      <c r="L11" s="148"/>
      <c r="S11" s="40"/>
      <c r="T11" s="40"/>
      <c r="U11" s="40"/>
      <c r="V11" s="40"/>
      <c r="W11" s="40"/>
      <c r="X11" s="40"/>
      <c r="Y11" s="40"/>
      <c r="Z11" s="40"/>
      <c r="AA11" s="40"/>
      <c r="AB11" s="40"/>
      <c r="AC11" s="40"/>
      <c r="AD11" s="40"/>
      <c r="AE11" s="40"/>
    </row>
    <row r="12" hidden="1" s="2" customFormat="1">
      <c r="A12" s="40"/>
      <c r="B12" s="46"/>
      <c r="C12" s="40"/>
      <c r="D12" s="40"/>
      <c r="E12" s="40"/>
      <c r="F12" s="40"/>
      <c r="G12" s="40"/>
      <c r="H12" s="40"/>
      <c r="I12" s="40"/>
      <c r="J12" s="40"/>
      <c r="K12" s="40"/>
      <c r="L12" s="148"/>
      <c r="S12" s="40"/>
      <c r="T12" s="40"/>
      <c r="U12" s="40"/>
      <c r="V12" s="40"/>
      <c r="W12" s="40"/>
      <c r="X12" s="40"/>
      <c r="Y12" s="40"/>
      <c r="Z12" s="40"/>
      <c r="AA12" s="40"/>
      <c r="AB12" s="40"/>
      <c r="AC12" s="40"/>
      <c r="AD12" s="40"/>
      <c r="AE12" s="40"/>
    </row>
    <row r="13" hidden="1" s="2" customFormat="1" ht="12" customHeight="1">
      <c r="A13" s="40"/>
      <c r="B13" s="46"/>
      <c r="C13" s="40"/>
      <c r="D13" s="146" t="s">
        <v>18</v>
      </c>
      <c r="E13" s="40"/>
      <c r="F13" s="136" t="s">
        <v>39</v>
      </c>
      <c r="G13" s="40"/>
      <c r="H13" s="40"/>
      <c r="I13" s="146" t="s">
        <v>20</v>
      </c>
      <c r="J13" s="136" t="s">
        <v>39</v>
      </c>
      <c r="K13" s="40"/>
      <c r="L13" s="148"/>
      <c r="S13" s="40"/>
      <c r="T13" s="40"/>
      <c r="U13" s="40"/>
      <c r="V13" s="40"/>
      <c r="W13" s="40"/>
      <c r="X13" s="40"/>
      <c r="Y13" s="40"/>
      <c r="Z13" s="40"/>
      <c r="AA13" s="40"/>
      <c r="AB13" s="40"/>
      <c r="AC13" s="40"/>
      <c r="AD13" s="40"/>
      <c r="AE13" s="40"/>
    </row>
    <row r="14" hidden="1" s="2" customFormat="1" ht="12" customHeight="1">
      <c r="A14" s="40"/>
      <c r="B14" s="46"/>
      <c r="C14" s="40"/>
      <c r="D14" s="146" t="s">
        <v>22</v>
      </c>
      <c r="E14" s="40"/>
      <c r="F14" s="136" t="s">
        <v>40</v>
      </c>
      <c r="G14" s="40"/>
      <c r="H14" s="40"/>
      <c r="I14" s="146" t="s">
        <v>24</v>
      </c>
      <c r="J14" s="150" t="str">
        <f>'Rekapitulace zakázky'!AN8</f>
        <v>5. 10. 2021</v>
      </c>
      <c r="K14" s="40"/>
      <c r="L14" s="148"/>
      <c r="S14" s="40"/>
      <c r="T14" s="40"/>
      <c r="U14" s="40"/>
      <c r="V14" s="40"/>
      <c r="W14" s="40"/>
      <c r="X14" s="40"/>
      <c r="Y14" s="40"/>
      <c r="Z14" s="40"/>
      <c r="AA14" s="40"/>
      <c r="AB14" s="40"/>
      <c r="AC14" s="40"/>
      <c r="AD14" s="40"/>
      <c r="AE14" s="40"/>
    </row>
    <row r="15" hidden="1" s="2" customFormat="1" ht="10.8" customHeight="1">
      <c r="A15" s="40"/>
      <c r="B15" s="46"/>
      <c r="C15" s="40"/>
      <c r="D15" s="40"/>
      <c r="E15" s="40"/>
      <c r="F15" s="40"/>
      <c r="G15" s="40"/>
      <c r="H15" s="40"/>
      <c r="I15" s="40"/>
      <c r="J15" s="40"/>
      <c r="K15" s="40"/>
      <c r="L15" s="148"/>
      <c r="S15" s="40"/>
      <c r="T15" s="40"/>
      <c r="U15" s="40"/>
      <c r="V15" s="40"/>
      <c r="W15" s="40"/>
      <c r="X15" s="40"/>
      <c r="Y15" s="40"/>
      <c r="Z15" s="40"/>
      <c r="AA15" s="40"/>
      <c r="AB15" s="40"/>
      <c r="AC15" s="40"/>
      <c r="AD15" s="40"/>
      <c r="AE15" s="40"/>
    </row>
    <row r="16" hidden="1" s="2" customFormat="1" ht="12" customHeight="1">
      <c r="A16" s="40"/>
      <c r="B16" s="46"/>
      <c r="C16" s="40"/>
      <c r="D16" s="146" t="s">
        <v>30</v>
      </c>
      <c r="E16" s="40"/>
      <c r="F16" s="40"/>
      <c r="G16" s="40"/>
      <c r="H16" s="40"/>
      <c r="I16" s="146" t="s">
        <v>31</v>
      </c>
      <c r="J16" s="136" t="s">
        <v>32</v>
      </c>
      <c r="K16" s="40"/>
      <c r="L16" s="148"/>
      <c r="S16" s="40"/>
      <c r="T16" s="40"/>
      <c r="U16" s="40"/>
      <c r="V16" s="40"/>
      <c r="W16" s="40"/>
      <c r="X16" s="40"/>
      <c r="Y16" s="40"/>
      <c r="Z16" s="40"/>
      <c r="AA16" s="40"/>
      <c r="AB16" s="40"/>
      <c r="AC16" s="40"/>
      <c r="AD16" s="40"/>
      <c r="AE16" s="40"/>
    </row>
    <row r="17" hidden="1" s="2" customFormat="1" ht="18" customHeight="1">
      <c r="A17" s="40"/>
      <c r="B17" s="46"/>
      <c r="C17" s="40"/>
      <c r="D17" s="40"/>
      <c r="E17" s="136" t="s">
        <v>33</v>
      </c>
      <c r="F17" s="40"/>
      <c r="G17" s="40"/>
      <c r="H17" s="40"/>
      <c r="I17" s="146" t="s">
        <v>34</v>
      </c>
      <c r="J17" s="136" t="s">
        <v>35</v>
      </c>
      <c r="K17" s="40"/>
      <c r="L17" s="148"/>
      <c r="S17" s="40"/>
      <c r="T17" s="40"/>
      <c r="U17" s="40"/>
      <c r="V17" s="40"/>
      <c r="W17" s="40"/>
      <c r="X17" s="40"/>
      <c r="Y17" s="40"/>
      <c r="Z17" s="40"/>
      <c r="AA17" s="40"/>
      <c r="AB17" s="40"/>
      <c r="AC17" s="40"/>
      <c r="AD17" s="40"/>
      <c r="AE17" s="40"/>
    </row>
    <row r="18" hidden="1" s="2" customFormat="1" ht="6.96" customHeight="1">
      <c r="A18" s="40"/>
      <c r="B18" s="46"/>
      <c r="C18" s="40"/>
      <c r="D18" s="40"/>
      <c r="E18" s="40"/>
      <c r="F18" s="40"/>
      <c r="G18" s="40"/>
      <c r="H18" s="40"/>
      <c r="I18" s="40"/>
      <c r="J18" s="40"/>
      <c r="K18" s="40"/>
      <c r="L18" s="148"/>
      <c r="S18" s="40"/>
      <c r="T18" s="40"/>
      <c r="U18" s="40"/>
      <c r="V18" s="40"/>
      <c r="W18" s="40"/>
      <c r="X18" s="40"/>
      <c r="Y18" s="40"/>
      <c r="Z18" s="40"/>
      <c r="AA18" s="40"/>
      <c r="AB18" s="40"/>
      <c r="AC18" s="40"/>
      <c r="AD18" s="40"/>
      <c r="AE18" s="40"/>
    </row>
    <row r="19" hidden="1" s="2" customFormat="1" ht="12" customHeight="1">
      <c r="A19" s="40"/>
      <c r="B19" s="46"/>
      <c r="C19" s="40"/>
      <c r="D19" s="146" t="s">
        <v>36</v>
      </c>
      <c r="E19" s="40"/>
      <c r="F19" s="40"/>
      <c r="G19" s="40"/>
      <c r="H19" s="40"/>
      <c r="I19" s="146" t="s">
        <v>31</v>
      </c>
      <c r="J19" s="34" t="str">
        <f>'Rekapitulace zakázky'!AN13</f>
        <v>Vyplň údaj</v>
      </c>
      <c r="K19" s="40"/>
      <c r="L19" s="148"/>
      <c r="S19" s="40"/>
      <c r="T19" s="40"/>
      <c r="U19" s="40"/>
      <c r="V19" s="40"/>
      <c r="W19" s="40"/>
      <c r="X19" s="40"/>
      <c r="Y19" s="40"/>
      <c r="Z19" s="40"/>
      <c r="AA19" s="40"/>
      <c r="AB19" s="40"/>
      <c r="AC19" s="40"/>
      <c r="AD19" s="40"/>
      <c r="AE19" s="40"/>
    </row>
    <row r="20" hidden="1" s="2" customFormat="1" ht="18" customHeight="1">
      <c r="A20" s="40"/>
      <c r="B20" s="46"/>
      <c r="C20" s="40"/>
      <c r="D20" s="40"/>
      <c r="E20" s="34" t="str">
        <f>'Rekapitulace zakázky'!E14</f>
        <v>Vyplň údaj</v>
      </c>
      <c r="F20" s="136"/>
      <c r="G20" s="136"/>
      <c r="H20" s="136"/>
      <c r="I20" s="146" t="s">
        <v>34</v>
      </c>
      <c r="J20" s="34" t="str">
        <f>'Rekapitulace zakázky'!AN14</f>
        <v>Vyplň údaj</v>
      </c>
      <c r="K20" s="40"/>
      <c r="L20" s="148"/>
      <c r="S20" s="40"/>
      <c r="T20" s="40"/>
      <c r="U20" s="40"/>
      <c r="V20" s="40"/>
      <c r="W20" s="40"/>
      <c r="X20" s="40"/>
      <c r="Y20" s="40"/>
      <c r="Z20" s="40"/>
      <c r="AA20" s="40"/>
      <c r="AB20" s="40"/>
      <c r="AC20" s="40"/>
      <c r="AD20" s="40"/>
      <c r="AE20" s="40"/>
    </row>
    <row r="21" hidden="1" s="2" customFormat="1" ht="6.96" customHeight="1">
      <c r="A21" s="40"/>
      <c r="B21" s="46"/>
      <c r="C21" s="40"/>
      <c r="D21" s="40"/>
      <c r="E21" s="40"/>
      <c r="F21" s="40"/>
      <c r="G21" s="40"/>
      <c r="H21" s="40"/>
      <c r="I21" s="40"/>
      <c r="J21" s="40"/>
      <c r="K21" s="40"/>
      <c r="L21" s="148"/>
      <c r="S21" s="40"/>
      <c r="T21" s="40"/>
      <c r="U21" s="40"/>
      <c r="V21" s="40"/>
      <c r="W21" s="40"/>
      <c r="X21" s="40"/>
      <c r="Y21" s="40"/>
      <c r="Z21" s="40"/>
      <c r="AA21" s="40"/>
      <c r="AB21" s="40"/>
      <c r="AC21" s="40"/>
      <c r="AD21" s="40"/>
      <c r="AE21" s="40"/>
    </row>
    <row r="22" hidden="1" s="2" customFormat="1" ht="12" customHeight="1">
      <c r="A22" s="40"/>
      <c r="B22" s="46"/>
      <c r="C22" s="40"/>
      <c r="D22" s="146" t="s">
        <v>38</v>
      </c>
      <c r="E22" s="40"/>
      <c r="F22" s="40"/>
      <c r="G22" s="40"/>
      <c r="H22" s="40"/>
      <c r="I22" s="146" t="s">
        <v>31</v>
      </c>
      <c r="J22" s="136" t="str">
        <f>IF('Rekapitulace zakázky'!AN16="","",'Rekapitulace zakázky'!AN16)</f>
        <v/>
      </c>
      <c r="K22" s="40"/>
      <c r="L22" s="148"/>
      <c r="S22" s="40"/>
      <c r="T22" s="40"/>
      <c r="U22" s="40"/>
      <c r="V22" s="40"/>
      <c r="W22" s="40"/>
      <c r="X22" s="40"/>
      <c r="Y22" s="40"/>
      <c r="Z22" s="40"/>
      <c r="AA22" s="40"/>
      <c r="AB22" s="40"/>
      <c r="AC22" s="40"/>
      <c r="AD22" s="40"/>
      <c r="AE22" s="40"/>
    </row>
    <row r="23" hidden="1" s="2" customFormat="1" ht="18" customHeight="1">
      <c r="A23" s="40"/>
      <c r="B23" s="46"/>
      <c r="C23" s="40"/>
      <c r="D23" s="40"/>
      <c r="E23" s="136" t="str">
        <f>IF('Rekapitulace zakázky'!E17="","",'Rekapitulace zakázky'!E17)</f>
        <v xml:space="preserve"> </v>
      </c>
      <c r="F23" s="40"/>
      <c r="G23" s="40"/>
      <c r="H23" s="40"/>
      <c r="I23" s="146" t="s">
        <v>34</v>
      </c>
      <c r="J23" s="136" t="str">
        <f>IF('Rekapitulace zakázky'!AN17="","",'Rekapitulace zakázky'!AN17)</f>
        <v/>
      </c>
      <c r="K23" s="40"/>
      <c r="L23" s="148"/>
      <c r="S23" s="40"/>
      <c r="T23" s="40"/>
      <c r="U23" s="40"/>
      <c r="V23" s="40"/>
      <c r="W23" s="40"/>
      <c r="X23" s="40"/>
      <c r="Y23" s="40"/>
      <c r="Z23" s="40"/>
      <c r="AA23" s="40"/>
      <c r="AB23" s="40"/>
      <c r="AC23" s="40"/>
      <c r="AD23" s="40"/>
      <c r="AE23" s="40"/>
    </row>
    <row r="24" hidden="1" s="2" customFormat="1" ht="6.96" customHeight="1">
      <c r="A24" s="40"/>
      <c r="B24" s="46"/>
      <c r="C24" s="40"/>
      <c r="D24" s="40"/>
      <c r="E24" s="40"/>
      <c r="F24" s="40"/>
      <c r="G24" s="40"/>
      <c r="H24" s="40"/>
      <c r="I24" s="40"/>
      <c r="J24" s="40"/>
      <c r="K24" s="40"/>
      <c r="L24" s="148"/>
      <c r="S24" s="40"/>
      <c r="T24" s="40"/>
      <c r="U24" s="40"/>
      <c r="V24" s="40"/>
      <c r="W24" s="40"/>
      <c r="X24" s="40"/>
      <c r="Y24" s="40"/>
      <c r="Z24" s="40"/>
      <c r="AA24" s="40"/>
      <c r="AB24" s="40"/>
      <c r="AC24" s="40"/>
      <c r="AD24" s="40"/>
      <c r="AE24" s="40"/>
    </row>
    <row r="25" hidden="1" s="2" customFormat="1" ht="12" customHeight="1">
      <c r="A25" s="40"/>
      <c r="B25" s="46"/>
      <c r="C25" s="40"/>
      <c r="D25" s="146" t="s">
        <v>42</v>
      </c>
      <c r="E25" s="40"/>
      <c r="F25" s="40"/>
      <c r="G25" s="40"/>
      <c r="H25" s="40"/>
      <c r="I25" s="146" t="s">
        <v>31</v>
      </c>
      <c r="J25" s="136" t="s">
        <v>39</v>
      </c>
      <c r="K25" s="40"/>
      <c r="L25" s="148"/>
      <c r="S25" s="40"/>
      <c r="T25" s="40"/>
      <c r="U25" s="40"/>
      <c r="V25" s="40"/>
      <c r="W25" s="40"/>
      <c r="X25" s="40"/>
      <c r="Y25" s="40"/>
      <c r="Z25" s="40"/>
      <c r="AA25" s="40"/>
      <c r="AB25" s="40"/>
      <c r="AC25" s="40"/>
      <c r="AD25" s="40"/>
      <c r="AE25" s="40"/>
    </row>
    <row r="26" hidden="1" s="2" customFormat="1" ht="18" customHeight="1">
      <c r="A26" s="40"/>
      <c r="B26" s="46"/>
      <c r="C26" s="40"/>
      <c r="D26" s="40"/>
      <c r="E26" s="136" t="s">
        <v>670</v>
      </c>
      <c r="F26" s="40"/>
      <c r="G26" s="40"/>
      <c r="H26" s="40"/>
      <c r="I26" s="146" t="s">
        <v>34</v>
      </c>
      <c r="J26" s="136" t="s">
        <v>39</v>
      </c>
      <c r="K26" s="40"/>
      <c r="L26" s="148"/>
      <c r="S26" s="40"/>
      <c r="T26" s="40"/>
      <c r="U26" s="40"/>
      <c r="V26" s="40"/>
      <c r="W26" s="40"/>
      <c r="X26" s="40"/>
      <c r="Y26" s="40"/>
      <c r="Z26" s="40"/>
      <c r="AA26" s="40"/>
      <c r="AB26" s="40"/>
      <c r="AC26" s="40"/>
      <c r="AD26" s="40"/>
      <c r="AE26" s="40"/>
    </row>
    <row r="27" hidden="1" s="2" customFormat="1" ht="6.96" customHeight="1">
      <c r="A27" s="40"/>
      <c r="B27" s="46"/>
      <c r="C27" s="40"/>
      <c r="D27" s="40"/>
      <c r="E27" s="40"/>
      <c r="F27" s="40"/>
      <c r="G27" s="40"/>
      <c r="H27" s="40"/>
      <c r="I27" s="40"/>
      <c r="J27" s="40"/>
      <c r="K27" s="40"/>
      <c r="L27" s="148"/>
      <c r="S27" s="40"/>
      <c r="T27" s="40"/>
      <c r="U27" s="40"/>
      <c r="V27" s="40"/>
      <c r="W27" s="40"/>
      <c r="X27" s="40"/>
      <c r="Y27" s="40"/>
      <c r="Z27" s="40"/>
      <c r="AA27" s="40"/>
      <c r="AB27" s="40"/>
      <c r="AC27" s="40"/>
      <c r="AD27" s="40"/>
      <c r="AE27" s="40"/>
    </row>
    <row r="28" hidden="1" s="2" customFormat="1" ht="12" customHeight="1">
      <c r="A28" s="40"/>
      <c r="B28" s="46"/>
      <c r="C28" s="40"/>
      <c r="D28" s="146" t="s">
        <v>44</v>
      </c>
      <c r="E28" s="40"/>
      <c r="F28" s="40"/>
      <c r="G28" s="40"/>
      <c r="H28" s="40"/>
      <c r="I28" s="40"/>
      <c r="J28" s="40"/>
      <c r="K28" s="40"/>
      <c r="L28" s="148"/>
      <c r="S28" s="40"/>
      <c r="T28" s="40"/>
      <c r="U28" s="40"/>
      <c r="V28" s="40"/>
      <c r="W28" s="40"/>
      <c r="X28" s="40"/>
      <c r="Y28" s="40"/>
      <c r="Z28" s="40"/>
      <c r="AA28" s="40"/>
      <c r="AB28" s="40"/>
      <c r="AC28" s="40"/>
      <c r="AD28" s="40"/>
      <c r="AE28" s="40"/>
    </row>
    <row r="29" hidden="1" s="8" customFormat="1" ht="16.5" customHeight="1">
      <c r="A29" s="151"/>
      <c r="B29" s="152"/>
      <c r="C29" s="151"/>
      <c r="D29" s="151"/>
      <c r="E29" s="153" t="s">
        <v>39</v>
      </c>
      <c r="F29" s="153"/>
      <c r="G29" s="153"/>
      <c r="H29" s="153"/>
      <c r="I29" s="151"/>
      <c r="J29" s="151"/>
      <c r="K29" s="151"/>
      <c r="L29" s="154"/>
      <c r="S29" s="151"/>
      <c r="T29" s="151"/>
      <c r="U29" s="151"/>
      <c r="V29" s="151"/>
      <c r="W29" s="151"/>
      <c r="X29" s="151"/>
      <c r="Y29" s="151"/>
      <c r="Z29" s="151"/>
      <c r="AA29" s="151"/>
      <c r="AB29" s="151"/>
      <c r="AC29" s="151"/>
      <c r="AD29" s="151"/>
      <c r="AE29" s="151"/>
    </row>
    <row r="30" hidden="1" s="2" customFormat="1" ht="6.96" customHeight="1">
      <c r="A30" s="40"/>
      <c r="B30" s="46"/>
      <c r="C30" s="40"/>
      <c r="D30" s="40"/>
      <c r="E30" s="40"/>
      <c r="F30" s="40"/>
      <c r="G30" s="40"/>
      <c r="H30" s="40"/>
      <c r="I30" s="40"/>
      <c r="J30" s="40"/>
      <c r="K30" s="40"/>
      <c r="L30" s="148"/>
      <c r="S30" s="40"/>
      <c r="T30" s="40"/>
      <c r="U30" s="40"/>
      <c r="V30" s="40"/>
      <c r="W30" s="40"/>
      <c r="X30" s="40"/>
      <c r="Y30" s="40"/>
      <c r="Z30" s="40"/>
      <c r="AA30" s="40"/>
      <c r="AB30" s="40"/>
      <c r="AC30" s="40"/>
      <c r="AD30" s="40"/>
      <c r="AE30" s="40"/>
    </row>
    <row r="31" hidden="1" s="2" customFormat="1" ht="6.96" customHeight="1">
      <c r="A31" s="40"/>
      <c r="B31" s="46"/>
      <c r="C31" s="40"/>
      <c r="D31" s="155"/>
      <c r="E31" s="155"/>
      <c r="F31" s="155"/>
      <c r="G31" s="155"/>
      <c r="H31" s="155"/>
      <c r="I31" s="155"/>
      <c r="J31" s="155"/>
      <c r="K31" s="155"/>
      <c r="L31" s="148"/>
      <c r="S31" s="40"/>
      <c r="T31" s="40"/>
      <c r="U31" s="40"/>
      <c r="V31" s="40"/>
      <c r="W31" s="40"/>
      <c r="X31" s="40"/>
      <c r="Y31" s="40"/>
      <c r="Z31" s="40"/>
      <c r="AA31" s="40"/>
      <c r="AB31" s="40"/>
      <c r="AC31" s="40"/>
      <c r="AD31" s="40"/>
      <c r="AE31" s="40"/>
    </row>
    <row r="32" hidden="1" s="2" customFormat="1" ht="25.44" customHeight="1">
      <c r="A32" s="40"/>
      <c r="B32" s="46"/>
      <c r="C32" s="40"/>
      <c r="D32" s="156" t="s">
        <v>46</v>
      </c>
      <c r="E32" s="40"/>
      <c r="F32" s="40"/>
      <c r="G32" s="40"/>
      <c r="H32" s="40"/>
      <c r="I32" s="40"/>
      <c r="J32" s="157">
        <f>ROUND(J86, 2)</f>
        <v>0</v>
      </c>
      <c r="K32" s="40"/>
      <c r="L32" s="148"/>
      <c r="S32" s="40"/>
      <c r="T32" s="40"/>
      <c r="U32" s="40"/>
      <c r="V32" s="40"/>
      <c r="W32" s="40"/>
      <c r="X32" s="40"/>
      <c r="Y32" s="40"/>
      <c r="Z32" s="40"/>
      <c r="AA32" s="40"/>
      <c r="AB32" s="40"/>
      <c r="AC32" s="40"/>
      <c r="AD32" s="40"/>
      <c r="AE32" s="40"/>
    </row>
    <row r="33" hidden="1" s="2" customFormat="1" ht="6.96" customHeight="1">
      <c r="A33" s="40"/>
      <c r="B33" s="46"/>
      <c r="C33" s="40"/>
      <c r="D33" s="155"/>
      <c r="E33" s="155"/>
      <c r="F33" s="155"/>
      <c r="G33" s="155"/>
      <c r="H33" s="155"/>
      <c r="I33" s="155"/>
      <c r="J33" s="155"/>
      <c r="K33" s="155"/>
      <c r="L33" s="148"/>
      <c r="S33" s="40"/>
      <c r="T33" s="40"/>
      <c r="U33" s="40"/>
      <c r="V33" s="40"/>
      <c r="W33" s="40"/>
      <c r="X33" s="40"/>
      <c r="Y33" s="40"/>
      <c r="Z33" s="40"/>
      <c r="AA33" s="40"/>
      <c r="AB33" s="40"/>
      <c r="AC33" s="40"/>
      <c r="AD33" s="40"/>
      <c r="AE33" s="40"/>
    </row>
    <row r="34" hidden="1" s="2" customFormat="1" ht="14.4" customHeight="1">
      <c r="A34" s="40"/>
      <c r="B34" s="46"/>
      <c r="C34" s="40"/>
      <c r="D34" s="40"/>
      <c r="E34" s="40"/>
      <c r="F34" s="158" t="s">
        <v>48</v>
      </c>
      <c r="G34" s="40"/>
      <c r="H34" s="40"/>
      <c r="I34" s="158" t="s">
        <v>47</v>
      </c>
      <c r="J34" s="158" t="s">
        <v>49</v>
      </c>
      <c r="K34" s="40"/>
      <c r="L34" s="148"/>
      <c r="S34" s="40"/>
      <c r="T34" s="40"/>
      <c r="U34" s="40"/>
      <c r="V34" s="40"/>
      <c r="W34" s="40"/>
      <c r="X34" s="40"/>
      <c r="Y34" s="40"/>
      <c r="Z34" s="40"/>
      <c r="AA34" s="40"/>
      <c r="AB34" s="40"/>
      <c r="AC34" s="40"/>
      <c r="AD34" s="40"/>
      <c r="AE34" s="40"/>
    </row>
    <row r="35" hidden="1" s="2" customFormat="1" ht="14.4" customHeight="1">
      <c r="A35" s="40"/>
      <c r="B35" s="46"/>
      <c r="C35" s="40"/>
      <c r="D35" s="159" t="s">
        <v>50</v>
      </c>
      <c r="E35" s="146" t="s">
        <v>51</v>
      </c>
      <c r="F35" s="160">
        <f>ROUND((SUM(BE86:BE169)),  2)</f>
        <v>0</v>
      </c>
      <c r="G35" s="40"/>
      <c r="H35" s="40"/>
      <c r="I35" s="161">
        <v>0.20999999999999999</v>
      </c>
      <c r="J35" s="160">
        <f>ROUND(((SUM(BE86:BE169))*I35),  2)</f>
        <v>0</v>
      </c>
      <c r="K35" s="40"/>
      <c r="L35" s="148"/>
      <c r="S35" s="40"/>
      <c r="T35" s="40"/>
      <c r="U35" s="40"/>
      <c r="V35" s="40"/>
      <c r="W35" s="40"/>
      <c r="X35" s="40"/>
      <c r="Y35" s="40"/>
      <c r="Z35" s="40"/>
      <c r="AA35" s="40"/>
      <c r="AB35" s="40"/>
      <c r="AC35" s="40"/>
      <c r="AD35" s="40"/>
      <c r="AE35" s="40"/>
    </row>
    <row r="36" hidden="1" s="2" customFormat="1" ht="14.4" customHeight="1">
      <c r="A36" s="40"/>
      <c r="B36" s="46"/>
      <c r="C36" s="40"/>
      <c r="D36" s="40"/>
      <c r="E36" s="146" t="s">
        <v>52</v>
      </c>
      <c r="F36" s="160">
        <f>ROUND((SUM(BF86:BF169)),  2)</f>
        <v>0</v>
      </c>
      <c r="G36" s="40"/>
      <c r="H36" s="40"/>
      <c r="I36" s="161">
        <v>0.14999999999999999</v>
      </c>
      <c r="J36" s="160">
        <f>ROUND(((SUM(BF86:BF169))*I36),  2)</f>
        <v>0</v>
      </c>
      <c r="K36" s="40"/>
      <c r="L36" s="148"/>
      <c r="S36" s="40"/>
      <c r="T36" s="40"/>
      <c r="U36" s="40"/>
      <c r="V36" s="40"/>
      <c r="W36" s="40"/>
      <c r="X36" s="40"/>
      <c r="Y36" s="40"/>
      <c r="Z36" s="40"/>
      <c r="AA36" s="40"/>
      <c r="AB36" s="40"/>
      <c r="AC36" s="40"/>
      <c r="AD36" s="40"/>
      <c r="AE36" s="40"/>
    </row>
    <row r="37" hidden="1" s="2" customFormat="1" ht="14.4" customHeight="1">
      <c r="A37" s="40"/>
      <c r="B37" s="46"/>
      <c r="C37" s="40"/>
      <c r="D37" s="146" t="s">
        <v>50</v>
      </c>
      <c r="E37" s="146" t="s">
        <v>53</v>
      </c>
      <c r="F37" s="160">
        <f>ROUND((SUM(BG86:BG169)),  2)</f>
        <v>0</v>
      </c>
      <c r="G37" s="40"/>
      <c r="H37" s="40"/>
      <c r="I37" s="161">
        <v>0.20999999999999999</v>
      </c>
      <c r="J37" s="160">
        <f>0</f>
        <v>0</v>
      </c>
      <c r="K37" s="40"/>
      <c r="L37" s="148"/>
      <c r="S37" s="40"/>
      <c r="T37" s="40"/>
      <c r="U37" s="40"/>
      <c r="V37" s="40"/>
      <c r="W37" s="40"/>
      <c r="X37" s="40"/>
      <c r="Y37" s="40"/>
      <c r="Z37" s="40"/>
      <c r="AA37" s="40"/>
      <c r="AB37" s="40"/>
      <c r="AC37" s="40"/>
      <c r="AD37" s="40"/>
      <c r="AE37" s="40"/>
    </row>
    <row r="38" hidden="1" s="2" customFormat="1" ht="14.4" customHeight="1">
      <c r="A38" s="40"/>
      <c r="B38" s="46"/>
      <c r="C38" s="40"/>
      <c r="D38" s="40"/>
      <c r="E38" s="146" t="s">
        <v>54</v>
      </c>
      <c r="F38" s="160">
        <f>ROUND((SUM(BH86:BH169)),  2)</f>
        <v>0</v>
      </c>
      <c r="G38" s="40"/>
      <c r="H38" s="40"/>
      <c r="I38" s="161">
        <v>0.14999999999999999</v>
      </c>
      <c r="J38" s="160">
        <f>0</f>
        <v>0</v>
      </c>
      <c r="K38" s="40"/>
      <c r="L38" s="148"/>
      <c r="S38" s="40"/>
      <c r="T38" s="40"/>
      <c r="U38" s="40"/>
      <c r="V38" s="40"/>
      <c r="W38" s="40"/>
      <c r="X38" s="40"/>
      <c r="Y38" s="40"/>
      <c r="Z38" s="40"/>
      <c r="AA38" s="40"/>
      <c r="AB38" s="40"/>
      <c r="AC38" s="40"/>
      <c r="AD38" s="40"/>
      <c r="AE38" s="40"/>
    </row>
    <row r="39" hidden="1" s="2" customFormat="1" ht="14.4" customHeight="1">
      <c r="A39" s="40"/>
      <c r="B39" s="46"/>
      <c r="C39" s="40"/>
      <c r="D39" s="40"/>
      <c r="E39" s="146" t="s">
        <v>55</v>
      </c>
      <c r="F39" s="160">
        <f>ROUND((SUM(BI86:BI169)),  2)</f>
        <v>0</v>
      </c>
      <c r="G39" s="40"/>
      <c r="H39" s="40"/>
      <c r="I39" s="161">
        <v>0</v>
      </c>
      <c r="J39" s="160">
        <f>0</f>
        <v>0</v>
      </c>
      <c r="K39" s="40"/>
      <c r="L39" s="148"/>
      <c r="S39" s="40"/>
      <c r="T39" s="40"/>
      <c r="U39" s="40"/>
      <c r="V39" s="40"/>
      <c r="W39" s="40"/>
      <c r="X39" s="40"/>
      <c r="Y39" s="40"/>
      <c r="Z39" s="40"/>
      <c r="AA39" s="40"/>
      <c r="AB39" s="40"/>
      <c r="AC39" s="40"/>
      <c r="AD39" s="40"/>
      <c r="AE39" s="40"/>
    </row>
    <row r="40" hidden="1" s="2" customFormat="1" ht="6.96" customHeight="1">
      <c r="A40" s="40"/>
      <c r="B40" s="46"/>
      <c r="C40" s="40"/>
      <c r="D40" s="40"/>
      <c r="E40" s="40"/>
      <c r="F40" s="40"/>
      <c r="G40" s="40"/>
      <c r="H40" s="40"/>
      <c r="I40" s="40"/>
      <c r="J40" s="40"/>
      <c r="K40" s="40"/>
      <c r="L40" s="148"/>
      <c r="S40" s="40"/>
      <c r="T40" s="40"/>
      <c r="U40" s="40"/>
      <c r="V40" s="40"/>
      <c r="W40" s="40"/>
      <c r="X40" s="40"/>
      <c r="Y40" s="40"/>
      <c r="Z40" s="40"/>
      <c r="AA40" s="40"/>
      <c r="AB40" s="40"/>
      <c r="AC40" s="40"/>
      <c r="AD40" s="40"/>
      <c r="AE40" s="40"/>
    </row>
    <row r="41" hidden="1" s="2" customFormat="1" ht="25.44" customHeight="1">
      <c r="A41" s="40"/>
      <c r="B41" s="46"/>
      <c r="C41" s="162"/>
      <c r="D41" s="163" t="s">
        <v>56</v>
      </c>
      <c r="E41" s="164"/>
      <c r="F41" s="164"/>
      <c r="G41" s="165" t="s">
        <v>57</v>
      </c>
      <c r="H41" s="166" t="s">
        <v>58</v>
      </c>
      <c r="I41" s="164"/>
      <c r="J41" s="167">
        <f>SUM(J32:J39)</f>
        <v>0</v>
      </c>
      <c r="K41" s="168"/>
      <c r="L41" s="148"/>
      <c r="S41" s="40"/>
      <c r="T41" s="40"/>
      <c r="U41" s="40"/>
      <c r="V41" s="40"/>
      <c r="W41" s="40"/>
      <c r="X41" s="40"/>
      <c r="Y41" s="40"/>
      <c r="Z41" s="40"/>
      <c r="AA41" s="40"/>
      <c r="AB41" s="40"/>
      <c r="AC41" s="40"/>
      <c r="AD41" s="40"/>
      <c r="AE41" s="40"/>
    </row>
    <row r="42" hidden="1" s="2" customFormat="1" ht="14.4" customHeight="1">
      <c r="A42" s="40"/>
      <c r="B42" s="169"/>
      <c r="C42" s="170"/>
      <c r="D42" s="170"/>
      <c r="E42" s="170"/>
      <c r="F42" s="170"/>
      <c r="G42" s="170"/>
      <c r="H42" s="170"/>
      <c r="I42" s="170"/>
      <c r="J42" s="170"/>
      <c r="K42" s="170"/>
      <c r="L42" s="148"/>
      <c r="S42" s="40"/>
      <c r="T42" s="40"/>
      <c r="U42" s="40"/>
      <c r="V42" s="40"/>
      <c r="W42" s="40"/>
      <c r="X42" s="40"/>
      <c r="Y42" s="40"/>
      <c r="Z42" s="40"/>
      <c r="AA42" s="40"/>
      <c r="AB42" s="40"/>
      <c r="AC42" s="40"/>
      <c r="AD42" s="40"/>
      <c r="AE42" s="40"/>
    </row>
    <row r="43" hidden="1"/>
    <row r="44" hidden="1"/>
    <row r="45" hidden="1"/>
    <row r="46" hidden="1" s="2" customFormat="1" ht="6.96" customHeight="1">
      <c r="A46" s="40"/>
      <c r="B46" s="171"/>
      <c r="C46" s="172"/>
      <c r="D46" s="172"/>
      <c r="E46" s="172"/>
      <c r="F46" s="172"/>
      <c r="G46" s="172"/>
      <c r="H46" s="172"/>
      <c r="I46" s="172"/>
      <c r="J46" s="172"/>
      <c r="K46" s="172"/>
      <c r="L46" s="148"/>
      <c r="S46" s="40"/>
      <c r="T46" s="40"/>
      <c r="U46" s="40"/>
      <c r="V46" s="40"/>
      <c r="W46" s="40"/>
      <c r="X46" s="40"/>
      <c r="Y46" s="40"/>
      <c r="Z46" s="40"/>
      <c r="AA46" s="40"/>
      <c r="AB46" s="40"/>
      <c r="AC46" s="40"/>
      <c r="AD46" s="40"/>
      <c r="AE46" s="40"/>
    </row>
    <row r="47" hidden="1" s="2" customFormat="1" ht="24.96" customHeight="1">
      <c r="A47" s="40"/>
      <c r="B47" s="41"/>
      <c r="C47" s="24" t="s">
        <v>179</v>
      </c>
      <c r="D47" s="42"/>
      <c r="E47" s="42"/>
      <c r="F47" s="42"/>
      <c r="G47" s="42"/>
      <c r="H47" s="42"/>
      <c r="I47" s="42"/>
      <c r="J47" s="42"/>
      <c r="K47" s="42"/>
      <c r="L47" s="148"/>
      <c r="S47" s="40"/>
      <c r="T47" s="40"/>
      <c r="U47" s="40"/>
      <c r="V47" s="40"/>
      <c r="W47" s="40"/>
      <c r="X47" s="40"/>
      <c r="Y47" s="40"/>
      <c r="Z47" s="40"/>
      <c r="AA47" s="40"/>
      <c r="AB47" s="40"/>
      <c r="AC47" s="40"/>
      <c r="AD47" s="40"/>
      <c r="AE47" s="40"/>
    </row>
    <row r="48" hidden="1" s="2" customFormat="1" ht="6.96" customHeight="1">
      <c r="A48" s="40"/>
      <c r="B48" s="41"/>
      <c r="C48" s="42"/>
      <c r="D48" s="42"/>
      <c r="E48" s="42"/>
      <c r="F48" s="42"/>
      <c r="G48" s="42"/>
      <c r="H48" s="42"/>
      <c r="I48" s="42"/>
      <c r="J48" s="42"/>
      <c r="K48" s="42"/>
      <c r="L48" s="148"/>
      <c r="S48" s="40"/>
      <c r="T48" s="40"/>
      <c r="U48" s="40"/>
      <c r="V48" s="40"/>
      <c r="W48" s="40"/>
      <c r="X48" s="40"/>
      <c r="Y48" s="40"/>
      <c r="Z48" s="40"/>
      <c r="AA48" s="40"/>
      <c r="AB48" s="40"/>
      <c r="AC48" s="40"/>
      <c r="AD48" s="40"/>
      <c r="AE48" s="40"/>
    </row>
    <row r="49" hidden="1" s="2" customFormat="1" ht="12" customHeight="1">
      <c r="A49" s="40"/>
      <c r="B49" s="41"/>
      <c r="C49" s="33" t="s">
        <v>16</v>
      </c>
      <c r="D49" s="42"/>
      <c r="E49" s="42"/>
      <c r="F49" s="42"/>
      <c r="G49" s="42"/>
      <c r="H49" s="42"/>
      <c r="I49" s="42"/>
      <c r="J49" s="42"/>
      <c r="K49" s="42"/>
      <c r="L49" s="148"/>
      <c r="S49" s="40"/>
      <c r="T49" s="40"/>
      <c r="U49" s="40"/>
      <c r="V49" s="40"/>
      <c r="W49" s="40"/>
      <c r="X49" s="40"/>
      <c r="Y49" s="40"/>
      <c r="Z49" s="40"/>
      <c r="AA49" s="40"/>
      <c r="AB49" s="40"/>
      <c r="AC49" s="40"/>
      <c r="AD49" s="40"/>
      <c r="AE49" s="40"/>
    </row>
    <row r="50" hidden="1" s="2" customFormat="1" ht="16.5" customHeight="1">
      <c r="A50" s="40"/>
      <c r="B50" s="41"/>
      <c r="C50" s="42"/>
      <c r="D50" s="42"/>
      <c r="E50" s="173" t="str">
        <f>E7</f>
        <v>Oprava staničních kolejí č. 4 a 5 v žst Most n.n.-Změna č.1</v>
      </c>
      <c r="F50" s="33"/>
      <c r="G50" s="33"/>
      <c r="H50" s="33"/>
      <c r="I50" s="42"/>
      <c r="J50" s="42"/>
      <c r="K50" s="42"/>
      <c r="L50" s="148"/>
      <c r="S50" s="40"/>
      <c r="T50" s="40"/>
      <c r="U50" s="40"/>
      <c r="V50" s="40"/>
      <c r="W50" s="40"/>
      <c r="X50" s="40"/>
      <c r="Y50" s="40"/>
      <c r="Z50" s="40"/>
      <c r="AA50" s="40"/>
      <c r="AB50" s="40"/>
      <c r="AC50" s="40"/>
      <c r="AD50" s="40"/>
      <c r="AE50" s="40"/>
    </row>
    <row r="51" hidden="1" s="1" customFormat="1" ht="12" customHeight="1">
      <c r="B51" s="22"/>
      <c r="C51" s="33" t="s">
        <v>161</v>
      </c>
      <c r="D51" s="23"/>
      <c r="E51" s="23"/>
      <c r="F51" s="23"/>
      <c r="G51" s="23"/>
      <c r="H51" s="23"/>
      <c r="I51" s="23"/>
      <c r="J51" s="23"/>
      <c r="K51" s="23"/>
      <c r="L51" s="21"/>
    </row>
    <row r="52" hidden="1" s="2" customFormat="1" ht="16.5" customHeight="1">
      <c r="A52" s="40"/>
      <c r="B52" s="41"/>
      <c r="C52" s="42"/>
      <c r="D52" s="42"/>
      <c r="E52" s="173" t="s">
        <v>165</v>
      </c>
      <c r="F52" s="42"/>
      <c r="G52" s="42"/>
      <c r="H52" s="42"/>
      <c r="I52" s="42"/>
      <c r="J52" s="42"/>
      <c r="K52" s="42"/>
      <c r="L52" s="148"/>
      <c r="S52" s="40"/>
      <c r="T52" s="40"/>
      <c r="U52" s="40"/>
      <c r="V52" s="40"/>
      <c r="W52" s="40"/>
      <c r="X52" s="40"/>
      <c r="Y52" s="40"/>
      <c r="Z52" s="40"/>
      <c r="AA52" s="40"/>
      <c r="AB52" s="40"/>
      <c r="AC52" s="40"/>
      <c r="AD52" s="40"/>
      <c r="AE52" s="40"/>
    </row>
    <row r="53" hidden="1" s="2" customFormat="1" ht="12" customHeight="1">
      <c r="A53" s="40"/>
      <c r="B53" s="41"/>
      <c r="C53" s="33" t="s">
        <v>170</v>
      </c>
      <c r="D53" s="42"/>
      <c r="E53" s="42"/>
      <c r="F53" s="42"/>
      <c r="G53" s="42"/>
      <c r="H53" s="42"/>
      <c r="I53" s="42"/>
      <c r="J53" s="42"/>
      <c r="K53" s="42"/>
      <c r="L53" s="148"/>
      <c r="S53" s="40"/>
      <c r="T53" s="40"/>
      <c r="U53" s="40"/>
      <c r="V53" s="40"/>
      <c r="W53" s="40"/>
      <c r="X53" s="40"/>
      <c r="Y53" s="40"/>
      <c r="Z53" s="40"/>
      <c r="AA53" s="40"/>
      <c r="AB53" s="40"/>
      <c r="AC53" s="40"/>
      <c r="AD53" s="40"/>
      <c r="AE53" s="40"/>
    </row>
    <row r="54" hidden="1" s="2" customFormat="1" ht="16.5" customHeight="1">
      <c r="A54" s="40"/>
      <c r="B54" s="41"/>
      <c r="C54" s="42"/>
      <c r="D54" s="42"/>
      <c r="E54" s="72" t="str">
        <f>E11</f>
        <v xml:space="preserve">Č16 -  Oprava trakčního vedení</v>
      </c>
      <c r="F54" s="42"/>
      <c r="G54" s="42"/>
      <c r="H54" s="42"/>
      <c r="I54" s="42"/>
      <c r="J54" s="42"/>
      <c r="K54" s="42"/>
      <c r="L54" s="148"/>
      <c r="S54" s="40"/>
      <c r="T54" s="40"/>
      <c r="U54" s="40"/>
      <c r="V54" s="40"/>
      <c r="W54" s="40"/>
      <c r="X54" s="40"/>
      <c r="Y54" s="40"/>
      <c r="Z54" s="40"/>
      <c r="AA54" s="40"/>
      <c r="AB54" s="40"/>
      <c r="AC54" s="40"/>
      <c r="AD54" s="40"/>
      <c r="AE54" s="40"/>
    </row>
    <row r="55" hidden="1" s="2" customFormat="1" ht="6.96" customHeight="1">
      <c r="A55" s="40"/>
      <c r="B55" s="41"/>
      <c r="C55" s="42"/>
      <c r="D55" s="42"/>
      <c r="E55" s="42"/>
      <c r="F55" s="42"/>
      <c r="G55" s="42"/>
      <c r="H55" s="42"/>
      <c r="I55" s="42"/>
      <c r="J55" s="42"/>
      <c r="K55" s="42"/>
      <c r="L55" s="148"/>
      <c r="S55" s="40"/>
      <c r="T55" s="40"/>
      <c r="U55" s="40"/>
      <c r="V55" s="40"/>
      <c r="W55" s="40"/>
      <c r="X55" s="40"/>
      <c r="Y55" s="40"/>
      <c r="Z55" s="40"/>
      <c r="AA55" s="40"/>
      <c r="AB55" s="40"/>
      <c r="AC55" s="40"/>
      <c r="AD55" s="40"/>
      <c r="AE55" s="40"/>
    </row>
    <row r="56" hidden="1" s="2" customFormat="1" ht="12" customHeight="1">
      <c r="A56" s="40"/>
      <c r="B56" s="41"/>
      <c r="C56" s="33" t="s">
        <v>22</v>
      </c>
      <c r="D56" s="42"/>
      <c r="E56" s="42"/>
      <c r="F56" s="28" t="str">
        <f>F14</f>
        <v xml:space="preserve"> </v>
      </c>
      <c r="G56" s="42"/>
      <c r="H56" s="42"/>
      <c r="I56" s="33" t="s">
        <v>24</v>
      </c>
      <c r="J56" s="75" t="str">
        <f>IF(J14="","",J14)</f>
        <v>5. 10. 2021</v>
      </c>
      <c r="K56" s="42"/>
      <c r="L56" s="148"/>
      <c r="S56" s="40"/>
      <c r="T56" s="40"/>
      <c r="U56" s="40"/>
      <c r="V56" s="40"/>
      <c r="W56" s="40"/>
      <c r="X56" s="40"/>
      <c r="Y56" s="40"/>
      <c r="Z56" s="40"/>
      <c r="AA56" s="40"/>
      <c r="AB56" s="40"/>
      <c r="AC56" s="40"/>
      <c r="AD56" s="40"/>
      <c r="AE56" s="40"/>
    </row>
    <row r="57" hidden="1" s="2" customFormat="1" ht="6.96" customHeight="1">
      <c r="A57" s="40"/>
      <c r="B57" s="41"/>
      <c r="C57" s="42"/>
      <c r="D57" s="42"/>
      <c r="E57" s="42"/>
      <c r="F57" s="42"/>
      <c r="G57" s="42"/>
      <c r="H57" s="42"/>
      <c r="I57" s="42"/>
      <c r="J57" s="42"/>
      <c r="K57" s="42"/>
      <c r="L57" s="148"/>
      <c r="S57" s="40"/>
      <c r="T57" s="40"/>
      <c r="U57" s="40"/>
      <c r="V57" s="40"/>
      <c r="W57" s="40"/>
      <c r="X57" s="40"/>
      <c r="Y57" s="40"/>
      <c r="Z57" s="40"/>
      <c r="AA57" s="40"/>
      <c r="AB57" s="40"/>
      <c r="AC57" s="40"/>
      <c r="AD57" s="40"/>
      <c r="AE57" s="40"/>
    </row>
    <row r="58" hidden="1" s="2" customFormat="1" ht="15.15" customHeight="1">
      <c r="A58" s="40"/>
      <c r="B58" s="41"/>
      <c r="C58" s="33" t="s">
        <v>30</v>
      </c>
      <c r="D58" s="42"/>
      <c r="E58" s="42"/>
      <c r="F58" s="28" t="str">
        <f>E17</f>
        <v>Správa železnic, státní organizace</v>
      </c>
      <c r="G58" s="42"/>
      <c r="H58" s="42"/>
      <c r="I58" s="33" t="s">
        <v>38</v>
      </c>
      <c r="J58" s="38" t="str">
        <f>E23</f>
        <v xml:space="preserve"> </v>
      </c>
      <c r="K58" s="42"/>
      <c r="L58" s="148"/>
      <c r="S58" s="40"/>
      <c r="T58" s="40"/>
      <c r="U58" s="40"/>
      <c r="V58" s="40"/>
      <c r="W58" s="40"/>
      <c r="X58" s="40"/>
      <c r="Y58" s="40"/>
      <c r="Z58" s="40"/>
      <c r="AA58" s="40"/>
      <c r="AB58" s="40"/>
      <c r="AC58" s="40"/>
      <c r="AD58" s="40"/>
      <c r="AE58" s="40"/>
    </row>
    <row r="59" hidden="1" s="2" customFormat="1" ht="40.05" customHeight="1">
      <c r="A59" s="40"/>
      <c r="B59" s="41"/>
      <c r="C59" s="33" t="s">
        <v>36</v>
      </c>
      <c r="D59" s="42"/>
      <c r="E59" s="42"/>
      <c r="F59" s="28" t="str">
        <f>IF(E20="","",E20)</f>
        <v>Vyplň údaj</v>
      </c>
      <c r="G59" s="42"/>
      <c r="H59" s="42"/>
      <c r="I59" s="33" t="s">
        <v>42</v>
      </c>
      <c r="J59" s="38" t="str">
        <f>E26</f>
        <v>Jilich Radek, Jilich@spravazeleznic.cz,702 150 742</v>
      </c>
      <c r="K59" s="42"/>
      <c r="L59" s="148"/>
      <c r="S59" s="40"/>
      <c r="T59" s="40"/>
      <c r="U59" s="40"/>
      <c r="V59" s="40"/>
      <c r="W59" s="40"/>
      <c r="X59" s="40"/>
      <c r="Y59" s="40"/>
      <c r="Z59" s="40"/>
      <c r="AA59" s="40"/>
      <c r="AB59" s="40"/>
      <c r="AC59" s="40"/>
      <c r="AD59" s="40"/>
      <c r="AE59" s="40"/>
    </row>
    <row r="60" hidden="1" s="2" customFormat="1" ht="10.32" customHeight="1">
      <c r="A60" s="40"/>
      <c r="B60" s="41"/>
      <c r="C60" s="42"/>
      <c r="D60" s="42"/>
      <c r="E60" s="42"/>
      <c r="F60" s="42"/>
      <c r="G60" s="42"/>
      <c r="H60" s="42"/>
      <c r="I60" s="42"/>
      <c r="J60" s="42"/>
      <c r="K60" s="42"/>
      <c r="L60" s="148"/>
      <c r="S60" s="40"/>
      <c r="T60" s="40"/>
      <c r="U60" s="40"/>
      <c r="V60" s="40"/>
      <c r="W60" s="40"/>
      <c r="X60" s="40"/>
      <c r="Y60" s="40"/>
      <c r="Z60" s="40"/>
      <c r="AA60" s="40"/>
      <c r="AB60" s="40"/>
      <c r="AC60" s="40"/>
      <c r="AD60" s="40"/>
      <c r="AE60" s="40"/>
    </row>
    <row r="61" hidden="1" s="2" customFormat="1" ht="29.28" customHeight="1">
      <c r="A61" s="40"/>
      <c r="B61" s="41"/>
      <c r="C61" s="174" t="s">
        <v>180</v>
      </c>
      <c r="D61" s="175"/>
      <c r="E61" s="175"/>
      <c r="F61" s="175"/>
      <c r="G61" s="175"/>
      <c r="H61" s="175"/>
      <c r="I61" s="175"/>
      <c r="J61" s="176" t="s">
        <v>181</v>
      </c>
      <c r="K61" s="175"/>
      <c r="L61" s="148"/>
      <c r="S61" s="40"/>
      <c r="T61" s="40"/>
      <c r="U61" s="40"/>
      <c r="V61" s="40"/>
      <c r="W61" s="40"/>
      <c r="X61" s="40"/>
      <c r="Y61" s="40"/>
      <c r="Z61" s="40"/>
      <c r="AA61" s="40"/>
      <c r="AB61" s="40"/>
      <c r="AC61" s="40"/>
      <c r="AD61" s="40"/>
      <c r="AE61" s="40"/>
    </row>
    <row r="62" hidden="1" s="2" customFormat="1" ht="10.32" customHeight="1">
      <c r="A62" s="40"/>
      <c r="B62" s="41"/>
      <c r="C62" s="42"/>
      <c r="D62" s="42"/>
      <c r="E62" s="42"/>
      <c r="F62" s="42"/>
      <c r="G62" s="42"/>
      <c r="H62" s="42"/>
      <c r="I62" s="42"/>
      <c r="J62" s="42"/>
      <c r="K62" s="42"/>
      <c r="L62" s="148"/>
      <c r="S62" s="40"/>
      <c r="T62" s="40"/>
      <c r="U62" s="40"/>
      <c r="V62" s="40"/>
      <c r="W62" s="40"/>
      <c r="X62" s="40"/>
      <c r="Y62" s="40"/>
      <c r="Z62" s="40"/>
      <c r="AA62" s="40"/>
      <c r="AB62" s="40"/>
      <c r="AC62" s="40"/>
      <c r="AD62" s="40"/>
      <c r="AE62" s="40"/>
    </row>
    <row r="63" hidden="1" s="2" customFormat="1" ht="22.8" customHeight="1">
      <c r="A63" s="40"/>
      <c r="B63" s="41"/>
      <c r="C63" s="177" t="s">
        <v>78</v>
      </c>
      <c r="D63" s="42"/>
      <c r="E63" s="42"/>
      <c r="F63" s="42"/>
      <c r="G63" s="42"/>
      <c r="H63" s="42"/>
      <c r="I63" s="42"/>
      <c r="J63" s="105">
        <f>J86</f>
        <v>0</v>
      </c>
      <c r="K63" s="42"/>
      <c r="L63" s="148"/>
      <c r="S63" s="40"/>
      <c r="T63" s="40"/>
      <c r="U63" s="40"/>
      <c r="V63" s="40"/>
      <c r="W63" s="40"/>
      <c r="X63" s="40"/>
      <c r="Y63" s="40"/>
      <c r="Z63" s="40"/>
      <c r="AA63" s="40"/>
      <c r="AB63" s="40"/>
      <c r="AC63" s="40"/>
      <c r="AD63" s="40"/>
      <c r="AE63" s="40"/>
      <c r="AU63" s="18" t="s">
        <v>182</v>
      </c>
    </row>
    <row r="64" hidden="1" s="9" customFormat="1" ht="24.96" customHeight="1">
      <c r="A64" s="9"/>
      <c r="B64" s="178"/>
      <c r="C64" s="179"/>
      <c r="D64" s="180" t="s">
        <v>185</v>
      </c>
      <c r="E64" s="181"/>
      <c r="F64" s="181"/>
      <c r="G64" s="181"/>
      <c r="H64" s="181"/>
      <c r="I64" s="181"/>
      <c r="J64" s="182">
        <f>J87</f>
        <v>0</v>
      </c>
      <c r="K64" s="179"/>
      <c r="L64" s="183"/>
      <c r="S64" s="9"/>
      <c r="T64" s="9"/>
      <c r="U64" s="9"/>
      <c r="V64" s="9"/>
      <c r="W64" s="9"/>
      <c r="X64" s="9"/>
      <c r="Y64" s="9"/>
      <c r="Z64" s="9"/>
      <c r="AA64" s="9"/>
      <c r="AB64" s="9"/>
      <c r="AC64" s="9"/>
      <c r="AD64" s="9"/>
      <c r="AE64" s="9"/>
    </row>
    <row r="65" hidden="1" s="2" customFormat="1" ht="21.84" customHeight="1">
      <c r="A65" s="40"/>
      <c r="B65" s="41"/>
      <c r="C65" s="42"/>
      <c r="D65" s="42"/>
      <c r="E65" s="42"/>
      <c r="F65" s="42"/>
      <c r="G65" s="42"/>
      <c r="H65" s="42"/>
      <c r="I65" s="42"/>
      <c r="J65" s="42"/>
      <c r="K65" s="42"/>
      <c r="L65" s="148"/>
      <c r="S65" s="40"/>
      <c r="T65" s="40"/>
      <c r="U65" s="40"/>
      <c r="V65" s="40"/>
      <c r="W65" s="40"/>
      <c r="X65" s="40"/>
      <c r="Y65" s="40"/>
      <c r="Z65" s="40"/>
      <c r="AA65" s="40"/>
      <c r="AB65" s="40"/>
      <c r="AC65" s="40"/>
      <c r="AD65" s="40"/>
      <c r="AE65" s="40"/>
    </row>
    <row r="66" hidden="1" s="2" customFormat="1" ht="6.96" customHeight="1">
      <c r="A66" s="40"/>
      <c r="B66" s="62"/>
      <c r="C66" s="63"/>
      <c r="D66" s="63"/>
      <c r="E66" s="63"/>
      <c r="F66" s="63"/>
      <c r="G66" s="63"/>
      <c r="H66" s="63"/>
      <c r="I66" s="63"/>
      <c r="J66" s="63"/>
      <c r="K66" s="63"/>
      <c r="L66" s="148"/>
      <c r="S66" s="40"/>
      <c r="T66" s="40"/>
      <c r="U66" s="40"/>
      <c r="V66" s="40"/>
      <c r="W66" s="40"/>
      <c r="X66" s="40"/>
      <c r="Y66" s="40"/>
      <c r="Z66" s="40"/>
      <c r="AA66" s="40"/>
      <c r="AB66" s="40"/>
      <c r="AC66" s="40"/>
      <c r="AD66" s="40"/>
      <c r="AE66" s="40"/>
    </row>
    <row r="67" hidden="1"/>
    <row r="68" hidden="1"/>
    <row r="69" hidden="1"/>
    <row r="70" s="2" customFormat="1" ht="6.96" customHeight="1">
      <c r="A70" s="40"/>
      <c r="B70" s="64"/>
      <c r="C70" s="65"/>
      <c r="D70" s="65"/>
      <c r="E70" s="65"/>
      <c r="F70" s="65"/>
      <c r="G70" s="65"/>
      <c r="H70" s="65"/>
      <c r="I70" s="65"/>
      <c r="J70" s="65"/>
      <c r="K70" s="65"/>
      <c r="L70" s="148"/>
      <c r="S70" s="40"/>
      <c r="T70" s="40"/>
      <c r="U70" s="40"/>
      <c r="V70" s="40"/>
      <c r="W70" s="40"/>
      <c r="X70" s="40"/>
      <c r="Y70" s="40"/>
      <c r="Z70" s="40"/>
      <c r="AA70" s="40"/>
      <c r="AB70" s="40"/>
      <c r="AC70" s="40"/>
      <c r="AD70" s="40"/>
      <c r="AE70" s="40"/>
    </row>
    <row r="71" s="2" customFormat="1" ht="24.96" customHeight="1">
      <c r="A71" s="40"/>
      <c r="B71" s="41"/>
      <c r="C71" s="24" t="s">
        <v>186</v>
      </c>
      <c r="D71" s="42"/>
      <c r="E71" s="42"/>
      <c r="F71" s="42"/>
      <c r="G71" s="42"/>
      <c r="H71" s="42"/>
      <c r="I71" s="42"/>
      <c r="J71" s="42"/>
      <c r="K71" s="42"/>
      <c r="L71" s="148"/>
      <c r="S71" s="40"/>
      <c r="T71" s="40"/>
      <c r="U71" s="40"/>
      <c r="V71" s="40"/>
      <c r="W71" s="40"/>
      <c r="X71" s="40"/>
      <c r="Y71" s="40"/>
      <c r="Z71" s="40"/>
      <c r="AA71" s="40"/>
      <c r="AB71" s="40"/>
      <c r="AC71" s="40"/>
      <c r="AD71" s="40"/>
      <c r="AE71" s="40"/>
    </row>
    <row r="72" s="2" customFormat="1" ht="6.96" customHeight="1">
      <c r="A72" s="40"/>
      <c r="B72" s="41"/>
      <c r="C72" s="42"/>
      <c r="D72" s="42"/>
      <c r="E72" s="42"/>
      <c r="F72" s="42"/>
      <c r="G72" s="42"/>
      <c r="H72" s="42"/>
      <c r="I72" s="42"/>
      <c r="J72" s="42"/>
      <c r="K72" s="42"/>
      <c r="L72" s="148"/>
      <c r="S72" s="40"/>
      <c r="T72" s="40"/>
      <c r="U72" s="40"/>
      <c r="V72" s="40"/>
      <c r="W72" s="40"/>
      <c r="X72" s="40"/>
      <c r="Y72" s="40"/>
      <c r="Z72" s="40"/>
      <c r="AA72" s="40"/>
      <c r="AB72" s="40"/>
      <c r="AC72" s="40"/>
      <c r="AD72" s="40"/>
      <c r="AE72" s="40"/>
    </row>
    <row r="73" s="2" customFormat="1" ht="12" customHeight="1">
      <c r="A73" s="40"/>
      <c r="B73" s="41"/>
      <c r="C73" s="33" t="s">
        <v>16</v>
      </c>
      <c r="D73" s="42"/>
      <c r="E73" s="42"/>
      <c r="F73" s="42"/>
      <c r="G73" s="42"/>
      <c r="H73" s="42"/>
      <c r="I73" s="42"/>
      <c r="J73" s="42"/>
      <c r="K73" s="42"/>
      <c r="L73" s="148"/>
      <c r="S73" s="40"/>
      <c r="T73" s="40"/>
      <c r="U73" s="40"/>
      <c r="V73" s="40"/>
      <c r="W73" s="40"/>
      <c r="X73" s="40"/>
      <c r="Y73" s="40"/>
      <c r="Z73" s="40"/>
      <c r="AA73" s="40"/>
      <c r="AB73" s="40"/>
      <c r="AC73" s="40"/>
      <c r="AD73" s="40"/>
      <c r="AE73" s="40"/>
    </row>
    <row r="74" s="2" customFormat="1" ht="16.5" customHeight="1">
      <c r="A74" s="40"/>
      <c r="B74" s="41"/>
      <c r="C74" s="42"/>
      <c r="D74" s="42"/>
      <c r="E74" s="173" t="str">
        <f>E7</f>
        <v>Oprava staničních kolejí č. 4 a 5 v žst Most n.n.-Změna č.1</v>
      </c>
      <c r="F74" s="33"/>
      <c r="G74" s="33"/>
      <c r="H74" s="33"/>
      <c r="I74" s="42"/>
      <c r="J74" s="42"/>
      <c r="K74" s="42"/>
      <c r="L74" s="148"/>
      <c r="S74" s="40"/>
      <c r="T74" s="40"/>
      <c r="U74" s="40"/>
      <c r="V74" s="40"/>
      <c r="W74" s="40"/>
      <c r="X74" s="40"/>
      <c r="Y74" s="40"/>
      <c r="Z74" s="40"/>
      <c r="AA74" s="40"/>
      <c r="AB74" s="40"/>
      <c r="AC74" s="40"/>
      <c r="AD74" s="40"/>
      <c r="AE74" s="40"/>
    </row>
    <row r="75" s="1" customFormat="1" ht="12" customHeight="1">
      <c r="B75" s="22"/>
      <c r="C75" s="33" t="s">
        <v>161</v>
      </c>
      <c r="D75" s="23"/>
      <c r="E75" s="23"/>
      <c r="F75" s="23"/>
      <c r="G75" s="23"/>
      <c r="H75" s="23"/>
      <c r="I75" s="23"/>
      <c r="J75" s="23"/>
      <c r="K75" s="23"/>
      <c r="L75" s="21"/>
    </row>
    <row r="76" s="2" customFormat="1" ht="16.5" customHeight="1">
      <c r="A76" s="40"/>
      <c r="B76" s="41"/>
      <c r="C76" s="42"/>
      <c r="D76" s="42"/>
      <c r="E76" s="173" t="s">
        <v>165</v>
      </c>
      <c r="F76" s="42"/>
      <c r="G76" s="42"/>
      <c r="H76" s="42"/>
      <c r="I76" s="42"/>
      <c r="J76" s="42"/>
      <c r="K76" s="42"/>
      <c r="L76" s="148"/>
      <c r="S76" s="40"/>
      <c r="T76" s="40"/>
      <c r="U76" s="40"/>
      <c r="V76" s="40"/>
      <c r="W76" s="40"/>
      <c r="X76" s="40"/>
      <c r="Y76" s="40"/>
      <c r="Z76" s="40"/>
      <c r="AA76" s="40"/>
      <c r="AB76" s="40"/>
      <c r="AC76" s="40"/>
      <c r="AD76" s="40"/>
      <c r="AE76" s="40"/>
    </row>
    <row r="77" s="2" customFormat="1" ht="12" customHeight="1">
      <c r="A77" s="40"/>
      <c r="B77" s="41"/>
      <c r="C77" s="33" t="s">
        <v>170</v>
      </c>
      <c r="D77" s="42"/>
      <c r="E77" s="42"/>
      <c r="F77" s="42"/>
      <c r="G77" s="42"/>
      <c r="H77" s="42"/>
      <c r="I77" s="42"/>
      <c r="J77" s="42"/>
      <c r="K77" s="42"/>
      <c r="L77" s="148"/>
      <c r="S77" s="40"/>
      <c r="T77" s="40"/>
      <c r="U77" s="40"/>
      <c r="V77" s="40"/>
      <c r="W77" s="40"/>
      <c r="X77" s="40"/>
      <c r="Y77" s="40"/>
      <c r="Z77" s="40"/>
      <c r="AA77" s="40"/>
      <c r="AB77" s="40"/>
      <c r="AC77" s="40"/>
      <c r="AD77" s="40"/>
      <c r="AE77" s="40"/>
    </row>
    <row r="78" s="2" customFormat="1" ht="16.5" customHeight="1">
      <c r="A78" s="40"/>
      <c r="B78" s="41"/>
      <c r="C78" s="42"/>
      <c r="D78" s="42"/>
      <c r="E78" s="72" t="str">
        <f>E11</f>
        <v xml:space="preserve">Č16 -  Oprava trakčního vedení</v>
      </c>
      <c r="F78" s="42"/>
      <c r="G78" s="42"/>
      <c r="H78" s="42"/>
      <c r="I78" s="42"/>
      <c r="J78" s="42"/>
      <c r="K78" s="42"/>
      <c r="L78" s="148"/>
      <c r="S78" s="40"/>
      <c r="T78" s="40"/>
      <c r="U78" s="40"/>
      <c r="V78" s="40"/>
      <c r="W78" s="40"/>
      <c r="X78" s="40"/>
      <c r="Y78" s="40"/>
      <c r="Z78" s="40"/>
      <c r="AA78" s="40"/>
      <c r="AB78" s="40"/>
      <c r="AC78" s="40"/>
      <c r="AD78" s="40"/>
      <c r="AE78" s="40"/>
    </row>
    <row r="79" s="2" customFormat="1" ht="6.96" customHeight="1">
      <c r="A79" s="40"/>
      <c r="B79" s="41"/>
      <c r="C79" s="42"/>
      <c r="D79" s="42"/>
      <c r="E79" s="42"/>
      <c r="F79" s="42"/>
      <c r="G79" s="42"/>
      <c r="H79" s="42"/>
      <c r="I79" s="42"/>
      <c r="J79" s="42"/>
      <c r="K79" s="42"/>
      <c r="L79" s="148"/>
      <c r="S79" s="40"/>
      <c r="T79" s="40"/>
      <c r="U79" s="40"/>
      <c r="V79" s="40"/>
      <c r="W79" s="40"/>
      <c r="X79" s="40"/>
      <c r="Y79" s="40"/>
      <c r="Z79" s="40"/>
      <c r="AA79" s="40"/>
      <c r="AB79" s="40"/>
      <c r="AC79" s="40"/>
      <c r="AD79" s="40"/>
      <c r="AE79" s="40"/>
    </row>
    <row r="80" s="2" customFormat="1" ht="12" customHeight="1">
      <c r="A80" s="40"/>
      <c r="B80" s="41"/>
      <c r="C80" s="33" t="s">
        <v>22</v>
      </c>
      <c r="D80" s="42"/>
      <c r="E80" s="42"/>
      <c r="F80" s="28" t="str">
        <f>F14</f>
        <v xml:space="preserve"> </v>
      </c>
      <c r="G80" s="42"/>
      <c r="H80" s="42"/>
      <c r="I80" s="33" t="s">
        <v>24</v>
      </c>
      <c r="J80" s="75" t="str">
        <f>IF(J14="","",J14)</f>
        <v>5. 10. 2021</v>
      </c>
      <c r="K80" s="42"/>
      <c r="L80" s="148"/>
      <c r="S80" s="40"/>
      <c r="T80" s="40"/>
      <c r="U80" s="40"/>
      <c r="V80" s="40"/>
      <c r="W80" s="40"/>
      <c r="X80" s="40"/>
      <c r="Y80" s="40"/>
      <c r="Z80" s="40"/>
      <c r="AA80" s="40"/>
      <c r="AB80" s="40"/>
      <c r="AC80" s="40"/>
      <c r="AD80" s="40"/>
      <c r="AE80" s="40"/>
    </row>
    <row r="81" s="2" customFormat="1" ht="6.96" customHeight="1">
      <c r="A81" s="40"/>
      <c r="B81" s="41"/>
      <c r="C81" s="42"/>
      <c r="D81" s="42"/>
      <c r="E81" s="42"/>
      <c r="F81" s="42"/>
      <c r="G81" s="42"/>
      <c r="H81" s="42"/>
      <c r="I81" s="42"/>
      <c r="J81" s="42"/>
      <c r="K81" s="42"/>
      <c r="L81" s="148"/>
      <c r="S81" s="40"/>
      <c r="T81" s="40"/>
      <c r="U81" s="40"/>
      <c r="V81" s="40"/>
      <c r="W81" s="40"/>
      <c r="X81" s="40"/>
      <c r="Y81" s="40"/>
      <c r="Z81" s="40"/>
      <c r="AA81" s="40"/>
      <c r="AB81" s="40"/>
      <c r="AC81" s="40"/>
      <c r="AD81" s="40"/>
      <c r="AE81" s="40"/>
    </row>
    <row r="82" s="2" customFormat="1" ht="15.15" customHeight="1">
      <c r="A82" s="40"/>
      <c r="B82" s="41"/>
      <c r="C82" s="33" t="s">
        <v>30</v>
      </c>
      <c r="D82" s="42"/>
      <c r="E82" s="42"/>
      <c r="F82" s="28" t="str">
        <f>E17</f>
        <v>Správa železnic, státní organizace</v>
      </c>
      <c r="G82" s="42"/>
      <c r="H82" s="42"/>
      <c r="I82" s="33" t="s">
        <v>38</v>
      </c>
      <c r="J82" s="38" t="str">
        <f>E23</f>
        <v xml:space="preserve"> </v>
      </c>
      <c r="K82" s="42"/>
      <c r="L82" s="148"/>
      <c r="S82" s="40"/>
      <c r="T82" s="40"/>
      <c r="U82" s="40"/>
      <c r="V82" s="40"/>
      <c r="W82" s="40"/>
      <c r="X82" s="40"/>
      <c r="Y82" s="40"/>
      <c r="Z82" s="40"/>
      <c r="AA82" s="40"/>
      <c r="AB82" s="40"/>
      <c r="AC82" s="40"/>
      <c r="AD82" s="40"/>
      <c r="AE82" s="40"/>
    </row>
    <row r="83" s="2" customFormat="1" ht="40.05" customHeight="1">
      <c r="A83" s="40"/>
      <c r="B83" s="41"/>
      <c r="C83" s="33" t="s">
        <v>36</v>
      </c>
      <c r="D83" s="42"/>
      <c r="E83" s="42"/>
      <c r="F83" s="28" t="str">
        <f>IF(E20="","",E20)</f>
        <v>Vyplň údaj</v>
      </c>
      <c r="G83" s="42"/>
      <c r="H83" s="42"/>
      <c r="I83" s="33" t="s">
        <v>42</v>
      </c>
      <c r="J83" s="38" t="str">
        <f>E26</f>
        <v>Jilich Radek, Jilich@spravazeleznic.cz,702 150 742</v>
      </c>
      <c r="K83" s="42"/>
      <c r="L83" s="148"/>
      <c r="S83" s="40"/>
      <c r="T83" s="40"/>
      <c r="U83" s="40"/>
      <c r="V83" s="40"/>
      <c r="W83" s="40"/>
      <c r="X83" s="40"/>
      <c r="Y83" s="40"/>
      <c r="Z83" s="40"/>
      <c r="AA83" s="40"/>
      <c r="AB83" s="40"/>
      <c r="AC83" s="40"/>
      <c r="AD83" s="40"/>
      <c r="AE83" s="40"/>
    </row>
    <row r="84" s="2" customFormat="1" ht="10.32" customHeight="1">
      <c r="A84" s="40"/>
      <c r="B84" s="41"/>
      <c r="C84" s="42"/>
      <c r="D84" s="42"/>
      <c r="E84" s="42"/>
      <c r="F84" s="42"/>
      <c r="G84" s="42"/>
      <c r="H84" s="42"/>
      <c r="I84" s="42"/>
      <c r="J84" s="42"/>
      <c r="K84" s="42"/>
      <c r="L84" s="148"/>
      <c r="S84" s="40"/>
      <c r="T84" s="40"/>
      <c r="U84" s="40"/>
      <c r="V84" s="40"/>
      <c r="W84" s="40"/>
      <c r="X84" s="40"/>
      <c r="Y84" s="40"/>
      <c r="Z84" s="40"/>
      <c r="AA84" s="40"/>
      <c r="AB84" s="40"/>
      <c r="AC84" s="40"/>
      <c r="AD84" s="40"/>
      <c r="AE84" s="40"/>
    </row>
    <row r="85" s="11" customFormat="1" ht="29.28" customHeight="1">
      <c r="A85" s="189"/>
      <c r="B85" s="190"/>
      <c r="C85" s="191" t="s">
        <v>187</v>
      </c>
      <c r="D85" s="192" t="s">
        <v>65</v>
      </c>
      <c r="E85" s="192" t="s">
        <v>61</v>
      </c>
      <c r="F85" s="192" t="s">
        <v>62</v>
      </c>
      <c r="G85" s="192" t="s">
        <v>188</v>
      </c>
      <c r="H85" s="192" t="s">
        <v>189</v>
      </c>
      <c r="I85" s="192" t="s">
        <v>190</v>
      </c>
      <c r="J85" s="192" t="s">
        <v>181</v>
      </c>
      <c r="K85" s="193" t="s">
        <v>191</v>
      </c>
      <c r="L85" s="194"/>
      <c r="M85" s="95" t="s">
        <v>39</v>
      </c>
      <c r="N85" s="96" t="s">
        <v>50</v>
      </c>
      <c r="O85" s="96" t="s">
        <v>192</v>
      </c>
      <c r="P85" s="96" t="s">
        <v>193</v>
      </c>
      <c r="Q85" s="96" t="s">
        <v>194</v>
      </c>
      <c r="R85" s="96" t="s">
        <v>195</v>
      </c>
      <c r="S85" s="96" t="s">
        <v>196</v>
      </c>
      <c r="T85" s="97" t="s">
        <v>197</v>
      </c>
      <c r="U85" s="189"/>
      <c r="V85" s="189"/>
      <c r="W85" s="189"/>
      <c r="X85" s="189"/>
      <c r="Y85" s="189"/>
      <c r="Z85" s="189"/>
      <c r="AA85" s="189"/>
      <c r="AB85" s="189"/>
      <c r="AC85" s="189"/>
      <c r="AD85" s="189"/>
      <c r="AE85" s="189"/>
    </row>
    <row r="86" s="2" customFormat="1" ht="22.8" customHeight="1">
      <c r="A86" s="40"/>
      <c r="B86" s="41"/>
      <c r="C86" s="102" t="s">
        <v>198</v>
      </c>
      <c r="D86" s="42"/>
      <c r="E86" s="42"/>
      <c r="F86" s="42"/>
      <c r="G86" s="42"/>
      <c r="H86" s="42"/>
      <c r="I86" s="42"/>
      <c r="J86" s="195">
        <f>BK86</f>
        <v>0</v>
      </c>
      <c r="K86" s="42"/>
      <c r="L86" s="46"/>
      <c r="M86" s="98"/>
      <c r="N86" s="196"/>
      <c r="O86" s="99"/>
      <c r="P86" s="197">
        <f>P87</f>
        <v>0</v>
      </c>
      <c r="Q86" s="99"/>
      <c r="R86" s="197">
        <f>R87</f>
        <v>0</v>
      </c>
      <c r="S86" s="99"/>
      <c r="T86" s="198">
        <f>T87</f>
        <v>0</v>
      </c>
      <c r="U86" s="40"/>
      <c r="V86" s="40"/>
      <c r="W86" s="40"/>
      <c r="X86" s="40"/>
      <c r="Y86" s="40"/>
      <c r="Z86" s="40"/>
      <c r="AA86" s="40"/>
      <c r="AB86" s="40"/>
      <c r="AC86" s="40"/>
      <c r="AD86" s="40"/>
      <c r="AE86" s="40"/>
      <c r="AT86" s="18" t="s">
        <v>79</v>
      </c>
      <c r="AU86" s="18" t="s">
        <v>182</v>
      </c>
      <c r="BK86" s="199">
        <f>BK87</f>
        <v>0</v>
      </c>
    </row>
    <row r="87" s="12" customFormat="1" ht="25.92" customHeight="1">
      <c r="A87" s="12"/>
      <c r="B87" s="200"/>
      <c r="C87" s="201"/>
      <c r="D87" s="202" t="s">
        <v>79</v>
      </c>
      <c r="E87" s="203" t="s">
        <v>351</v>
      </c>
      <c r="F87" s="203" t="s">
        <v>352</v>
      </c>
      <c r="G87" s="201"/>
      <c r="H87" s="201"/>
      <c r="I87" s="204"/>
      <c r="J87" s="205">
        <f>BK87</f>
        <v>0</v>
      </c>
      <c r="K87" s="201"/>
      <c r="L87" s="206"/>
      <c r="M87" s="207"/>
      <c r="N87" s="208"/>
      <c r="O87" s="208"/>
      <c r="P87" s="209">
        <f>SUM(P88:P169)</f>
        <v>0</v>
      </c>
      <c r="Q87" s="208"/>
      <c r="R87" s="209">
        <f>SUM(R88:R169)</f>
        <v>0</v>
      </c>
      <c r="S87" s="208"/>
      <c r="T87" s="210">
        <f>SUM(T88:T169)</f>
        <v>0</v>
      </c>
      <c r="U87" s="12"/>
      <c r="V87" s="12"/>
      <c r="W87" s="12"/>
      <c r="X87" s="12"/>
      <c r="Y87" s="12"/>
      <c r="Z87" s="12"/>
      <c r="AA87" s="12"/>
      <c r="AB87" s="12"/>
      <c r="AC87" s="12"/>
      <c r="AD87" s="12"/>
      <c r="AE87" s="12"/>
      <c r="AR87" s="211" t="s">
        <v>208</v>
      </c>
      <c r="AT87" s="212" t="s">
        <v>79</v>
      </c>
      <c r="AU87" s="212" t="s">
        <v>80</v>
      </c>
      <c r="AY87" s="211" t="s">
        <v>201</v>
      </c>
      <c r="BK87" s="213">
        <f>SUM(BK88:BK169)</f>
        <v>0</v>
      </c>
    </row>
    <row r="88" s="2" customFormat="1" ht="21.75" customHeight="1">
      <c r="A88" s="40"/>
      <c r="B88" s="41"/>
      <c r="C88" s="278" t="s">
        <v>87</v>
      </c>
      <c r="D88" s="278" t="s">
        <v>432</v>
      </c>
      <c r="E88" s="279" t="s">
        <v>671</v>
      </c>
      <c r="F88" s="280" t="s">
        <v>672</v>
      </c>
      <c r="G88" s="281" t="s">
        <v>270</v>
      </c>
      <c r="H88" s="282">
        <v>1420</v>
      </c>
      <c r="I88" s="283"/>
      <c r="J88" s="284">
        <f>ROUND(I88*H88,2)</f>
        <v>0</v>
      </c>
      <c r="K88" s="280" t="s">
        <v>207</v>
      </c>
      <c r="L88" s="285"/>
      <c r="M88" s="286" t="s">
        <v>39</v>
      </c>
      <c r="N88" s="287" t="s">
        <v>53</v>
      </c>
      <c r="O88" s="87"/>
      <c r="P88" s="225">
        <f>O88*H88</f>
        <v>0</v>
      </c>
      <c r="Q88" s="225">
        <v>0</v>
      </c>
      <c r="R88" s="225">
        <f>Q88*H88</f>
        <v>0</v>
      </c>
      <c r="S88" s="225">
        <v>0</v>
      </c>
      <c r="T88" s="226">
        <f>S88*H88</f>
        <v>0</v>
      </c>
      <c r="U88" s="40"/>
      <c r="V88" s="40"/>
      <c r="W88" s="40"/>
      <c r="X88" s="40"/>
      <c r="Y88" s="40"/>
      <c r="Z88" s="40"/>
      <c r="AA88" s="40"/>
      <c r="AB88" s="40"/>
      <c r="AC88" s="40"/>
      <c r="AD88" s="40"/>
      <c r="AE88" s="40"/>
      <c r="AR88" s="227" t="s">
        <v>673</v>
      </c>
      <c r="AT88" s="227" t="s">
        <v>432</v>
      </c>
      <c r="AU88" s="227" t="s">
        <v>87</v>
      </c>
      <c r="AY88" s="18" t="s">
        <v>201</v>
      </c>
      <c r="BE88" s="228">
        <f>IF(N88="základní",J88,0)</f>
        <v>0</v>
      </c>
      <c r="BF88" s="228">
        <f>IF(N88="snížená",J88,0)</f>
        <v>0</v>
      </c>
      <c r="BG88" s="228">
        <f>IF(N88="zákl. přenesená",J88,0)</f>
        <v>0</v>
      </c>
      <c r="BH88" s="228">
        <f>IF(N88="sníž. přenesená",J88,0)</f>
        <v>0</v>
      </c>
      <c r="BI88" s="228">
        <f>IF(N88="nulová",J88,0)</f>
        <v>0</v>
      </c>
      <c r="BJ88" s="18" t="s">
        <v>208</v>
      </c>
      <c r="BK88" s="228">
        <f>ROUND(I88*H88,2)</f>
        <v>0</v>
      </c>
      <c r="BL88" s="18" t="s">
        <v>673</v>
      </c>
      <c r="BM88" s="227" t="s">
        <v>674</v>
      </c>
    </row>
    <row r="89" s="2" customFormat="1">
      <c r="A89" s="40"/>
      <c r="B89" s="41"/>
      <c r="C89" s="42"/>
      <c r="D89" s="229" t="s">
        <v>210</v>
      </c>
      <c r="E89" s="42"/>
      <c r="F89" s="230" t="s">
        <v>672</v>
      </c>
      <c r="G89" s="42"/>
      <c r="H89" s="42"/>
      <c r="I89" s="231"/>
      <c r="J89" s="42"/>
      <c r="K89" s="42"/>
      <c r="L89" s="46"/>
      <c r="M89" s="232"/>
      <c r="N89" s="233"/>
      <c r="O89" s="87"/>
      <c r="P89" s="87"/>
      <c r="Q89" s="87"/>
      <c r="R89" s="87"/>
      <c r="S89" s="87"/>
      <c r="T89" s="88"/>
      <c r="U89" s="40"/>
      <c r="V89" s="40"/>
      <c r="W89" s="40"/>
      <c r="X89" s="40"/>
      <c r="Y89" s="40"/>
      <c r="Z89" s="40"/>
      <c r="AA89" s="40"/>
      <c r="AB89" s="40"/>
      <c r="AC89" s="40"/>
      <c r="AD89" s="40"/>
      <c r="AE89" s="40"/>
      <c r="AT89" s="18" t="s">
        <v>210</v>
      </c>
      <c r="AU89" s="18" t="s">
        <v>87</v>
      </c>
    </row>
    <row r="90" s="2" customFormat="1" ht="16.5" customHeight="1">
      <c r="A90" s="40"/>
      <c r="B90" s="41"/>
      <c r="C90" s="216" t="s">
        <v>89</v>
      </c>
      <c r="D90" s="216" t="s">
        <v>204</v>
      </c>
      <c r="E90" s="217" t="s">
        <v>675</v>
      </c>
      <c r="F90" s="218" t="s">
        <v>676</v>
      </c>
      <c r="G90" s="219" t="s">
        <v>270</v>
      </c>
      <c r="H90" s="220">
        <v>1420</v>
      </c>
      <c r="I90" s="221"/>
      <c r="J90" s="222">
        <f>ROUND(I90*H90,2)</f>
        <v>0</v>
      </c>
      <c r="K90" s="218" t="s">
        <v>207</v>
      </c>
      <c r="L90" s="46"/>
      <c r="M90" s="223" t="s">
        <v>39</v>
      </c>
      <c r="N90" s="224" t="s">
        <v>53</v>
      </c>
      <c r="O90" s="87"/>
      <c r="P90" s="225">
        <f>O90*H90</f>
        <v>0</v>
      </c>
      <c r="Q90" s="225">
        <v>0</v>
      </c>
      <c r="R90" s="225">
        <f>Q90*H90</f>
        <v>0</v>
      </c>
      <c r="S90" s="225">
        <v>0</v>
      </c>
      <c r="T90" s="226">
        <f>S90*H90</f>
        <v>0</v>
      </c>
      <c r="U90" s="40"/>
      <c r="V90" s="40"/>
      <c r="W90" s="40"/>
      <c r="X90" s="40"/>
      <c r="Y90" s="40"/>
      <c r="Z90" s="40"/>
      <c r="AA90" s="40"/>
      <c r="AB90" s="40"/>
      <c r="AC90" s="40"/>
      <c r="AD90" s="40"/>
      <c r="AE90" s="40"/>
      <c r="AR90" s="227" t="s">
        <v>356</v>
      </c>
      <c r="AT90" s="227" t="s">
        <v>204</v>
      </c>
      <c r="AU90" s="227" t="s">
        <v>87</v>
      </c>
      <c r="AY90" s="18" t="s">
        <v>201</v>
      </c>
      <c r="BE90" s="228">
        <f>IF(N90="základní",J90,0)</f>
        <v>0</v>
      </c>
      <c r="BF90" s="228">
        <f>IF(N90="snížená",J90,0)</f>
        <v>0</v>
      </c>
      <c r="BG90" s="228">
        <f>IF(N90="zákl. přenesená",J90,0)</f>
        <v>0</v>
      </c>
      <c r="BH90" s="228">
        <f>IF(N90="sníž. přenesená",J90,0)</f>
        <v>0</v>
      </c>
      <c r="BI90" s="228">
        <f>IF(N90="nulová",J90,0)</f>
        <v>0</v>
      </c>
      <c r="BJ90" s="18" t="s">
        <v>208</v>
      </c>
      <c r="BK90" s="228">
        <f>ROUND(I90*H90,2)</f>
        <v>0</v>
      </c>
      <c r="BL90" s="18" t="s">
        <v>356</v>
      </c>
      <c r="BM90" s="227" t="s">
        <v>677</v>
      </c>
    </row>
    <row r="91" s="2" customFormat="1">
      <c r="A91" s="40"/>
      <c r="B91" s="41"/>
      <c r="C91" s="42"/>
      <c r="D91" s="229" t="s">
        <v>210</v>
      </c>
      <c r="E91" s="42"/>
      <c r="F91" s="230" t="s">
        <v>676</v>
      </c>
      <c r="G91" s="42"/>
      <c r="H91" s="42"/>
      <c r="I91" s="231"/>
      <c r="J91" s="42"/>
      <c r="K91" s="42"/>
      <c r="L91" s="46"/>
      <c r="M91" s="232"/>
      <c r="N91" s="233"/>
      <c r="O91" s="87"/>
      <c r="P91" s="87"/>
      <c r="Q91" s="87"/>
      <c r="R91" s="87"/>
      <c r="S91" s="87"/>
      <c r="T91" s="88"/>
      <c r="U91" s="40"/>
      <c r="V91" s="40"/>
      <c r="W91" s="40"/>
      <c r="X91" s="40"/>
      <c r="Y91" s="40"/>
      <c r="Z91" s="40"/>
      <c r="AA91" s="40"/>
      <c r="AB91" s="40"/>
      <c r="AC91" s="40"/>
      <c r="AD91" s="40"/>
      <c r="AE91" s="40"/>
      <c r="AT91" s="18" t="s">
        <v>210</v>
      </c>
      <c r="AU91" s="18" t="s">
        <v>87</v>
      </c>
    </row>
    <row r="92" s="2" customFormat="1" ht="24.15" customHeight="1">
      <c r="A92" s="40"/>
      <c r="B92" s="41"/>
      <c r="C92" s="216" t="s">
        <v>222</v>
      </c>
      <c r="D92" s="216" t="s">
        <v>204</v>
      </c>
      <c r="E92" s="217" t="s">
        <v>678</v>
      </c>
      <c r="F92" s="218" t="s">
        <v>679</v>
      </c>
      <c r="G92" s="219" t="s">
        <v>270</v>
      </c>
      <c r="H92" s="220">
        <v>1420</v>
      </c>
      <c r="I92" s="221"/>
      <c r="J92" s="222">
        <f>ROUND(I92*H92,2)</f>
        <v>0</v>
      </c>
      <c r="K92" s="218" t="s">
        <v>207</v>
      </c>
      <c r="L92" s="46"/>
      <c r="M92" s="223" t="s">
        <v>39</v>
      </c>
      <c r="N92" s="224" t="s">
        <v>53</v>
      </c>
      <c r="O92" s="87"/>
      <c r="P92" s="225">
        <f>O92*H92</f>
        <v>0</v>
      </c>
      <c r="Q92" s="225">
        <v>0</v>
      </c>
      <c r="R92" s="225">
        <f>Q92*H92</f>
        <v>0</v>
      </c>
      <c r="S92" s="225">
        <v>0</v>
      </c>
      <c r="T92" s="226">
        <f>S92*H92</f>
        <v>0</v>
      </c>
      <c r="U92" s="40"/>
      <c r="V92" s="40"/>
      <c r="W92" s="40"/>
      <c r="X92" s="40"/>
      <c r="Y92" s="40"/>
      <c r="Z92" s="40"/>
      <c r="AA92" s="40"/>
      <c r="AB92" s="40"/>
      <c r="AC92" s="40"/>
      <c r="AD92" s="40"/>
      <c r="AE92" s="40"/>
      <c r="AR92" s="227" t="s">
        <v>356</v>
      </c>
      <c r="AT92" s="227" t="s">
        <v>204</v>
      </c>
      <c r="AU92" s="227" t="s">
        <v>87</v>
      </c>
      <c r="AY92" s="18" t="s">
        <v>201</v>
      </c>
      <c r="BE92" s="228">
        <f>IF(N92="základní",J92,0)</f>
        <v>0</v>
      </c>
      <c r="BF92" s="228">
        <f>IF(N92="snížená",J92,0)</f>
        <v>0</v>
      </c>
      <c r="BG92" s="228">
        <f>IF(N92="zákl. přenesená",J92,0)</f>
        <v>0</v>
      </c>
      <c r="BH92" s="228">
        <f>IF(N92="sníž. přenesená",J92,0)</f>
        <v>0</v>
      </c>
      <c r="BI92" s="228">
        <f>IF(N92="nulová",J92,0)</f>
        <v>0</v>
      </c>
      <c r="BJ92" s="18" t="s">
        <v>208</v>
      </c>
      <c r="BK92" s="228">
        <f>ROUND(I92*H92,2)</f>
        <v>0</v>
      </c>
      <c r="BL92" s="18" t="s">
        <v>356</v>
      </c>
      <c r="BM92" s="227" t="s">
        <v>680</v>
      </c>
    </row>
    <row r="93" s="2" customFormat="1">
      <c r="A93" s="40"/>
      <c r="B93" s="41"/>
      <c r="C93" s="42"/>
      <c r="D93" s="229" t="s">
        <v>210</v>
      </c>
      <c r="E93" s="42"/>
      <c r="F93" s="230" t="s">
        <v>681</v>
      </c>
      <c r="G93" s="42"/>
      <c r="H93" s="42"/>
      <c r="I93" s="231"/>
      <c r="J93" s="42"/>
      <c r="K93" s="42"/>
      <c r="L93" s="46"/>
      <c r="M93" s="232"/>
      <c r="N93" s="233"/>
      <c r="O93" s="87"/>
      <c r="P93" s="87"/>
      <c r="Q93" s="87"/>
      <c r="R93" s="87"/>
      <c r="S93" s="87"/>
      <c r="T93" s="88"/>
      <c r="U93" s="40"/>
      <c r="V93" s="40"/>
      <c r="W93" s="40"/>
      <c r="X93" s="40"/>
      <c r="Y93" s="40"/>
      <c r="Z93" s="40"/>
      <c r="AA93" s="40"/>
      <c r="AB93" s="40"/>
      <c r="AC93" s="40"/>
      <c r="AD93" s="40"/>
      <c r="AE93" s="40"/>
      <c r="AT93" s="18" t="s">
        <v>210</v>
      </c>
      <c r="AU93" s="18" t="s">
        <v>87</v>
      </c>
    </row>
    <row r="94" s="2" customFormat="1" ht="24.15" customHeight="1">
      <c r="A94" s="40"/>
      <c r="B94" s="41"/>
      <c r="C94" s="278" t="s">
        <v>208</v>
      </c>
      <c r="D94" s="278" t="s">
        <v>432</v>
      </c>
      <c r="E94" s="279" t="s">
        <v>682</v>
      </c>
      <c r="F94" s="280" t="s">
        <v>683</v>
      </c>
      <c r="G94" s="281" t="s">
        <v>168</v>
      </c>
      <c r="H94" s="282">
        <v>1</v>
      </c>
      <c r="I94" s="283"/>
      <c r="J94" s="284">
        <f>ROUND(I94*H94,2)</f>
        <v>0</v>
      </c>
      <c r="K94" s="280" t="s">
        <v>207</v>
      </c>
      <c r="L94" s="285"/>
      <c r="M94" s="286" t="s">
        <v>39</v>
      </c>
      <c r="N94" s="287" t="s">
        <v>53</v>
      </c>
      <c r="O94" s="87"/>
      <c r="P94" s="225">
        <f>O94*H94</f>
        <v>0</v>
      </c>
      <c r="Q94" s="225">
        <v>0</v>
      </c>
      <c r="R94" s="225">
        <f>Q94*H94</f>
        <v>0</v>
      </c>
      <c r="S94" s="225">
        <v>0</v>
      </c>
      <c r="T94" s="226">
        <f>S94*H94</f>
        <v>0</v>
      </c>
      <c r="U94" s="40"/>
      <c r="V94" s="40"/>
      <c r="W94" s="40"/>
      <c r="X94" s="40"/>
      <c r="Y94" s="40"/>
      <c r="Z94" s="40"/>
      <c r="AA94" s="40"/>
      <c r="AB94" s="40"/>
      <c r="AC94" s="40"/>
      <c r="AD94" s="40"/>
      <c r="AE94" s="40"/>
      <c r="AR94" s="227" t="s">
        <v>673</v>
      </c>
      <c r="AT94" s="227" t="s">
        <v>432</v>
      </c>
      <c r="AU94" s="227" t="s">
        <v>87</v>
      </c>
      <c r="AY94" s="18" t="s">
        <v>201</v>
      </c>
      <c r="BE94" s="228">
        <f>IF(N94="základní",J94,0)</f>
        <v>0</v>
      </c>
      <c r="BF94" s="228">
        <f>IF(N94="snížená",J94,0)</f>
        <v>0</v>
      </c>
      <c r="BG94" s="228">
        <f>IF(N94="zákl. přenesená",J94,0)</f>
        <v>0</v>
      </c>
      <c r="BH94" s="228">
        <f>IF(N94="sníž. přenesená",J94,0)</f>
        <v>0</v>
      </c>
      <c r="BI94" s="228">
        <f>IF(N94="nulová",J94,0)</f>
        <v>0</v>
      </c>
      <c r="BJ94" s="18" t="s">
        <v>208</v>
      </c>
      <c r="BK94" s="228">
        <f>ROUND(I94*H94,2)</f>
        <v>0</v>
      </c>
      <c r="BL94" s="18" t="s">
        <v>673</v>
      </c>
      <c r="BM94" s="227" t="s">
        <v>684</v>
      </c>
    </row>
    <row r="95" s="2" customFormat="1">
      <c r="A95" s="40"/>
      <c r="B95" s="41"/>
      <c r="C95" s="42"/>
      <c r="D95" s="229" t="s">
        <v>210</v>
      </c>
      <c r="E95" s="42"/>
      <c r="F95" s="230" t="s">
        <v>683</v>
      </c>
      <c r="G95" s="42"/>
      <c r="H95" s="42"/>
      <c r="I95" s="231"/>
      <c r="J95" s="42"/>
      <c r="K95" s="42"/>
      <c r="L95" s="46"/>
      <c r="M95" s="232"/>
      <c r="N95" s="233"/>
      <c r="O95" s="87"/>
      <c r="P95" s="87"/>
      <c r="Q95" s="87"/>
      <c r="R95" s="87"/>
      <c r="S95" s="87"/>
      <c r="T95" s="88"/>
      <c r="U95" s="40"/>
      <c r="V95" s="40"/>
      <c r="W95" s="40"/>
      <c r="X95" s="40"/>
      <c r="Y95" s="40"/>
      <c r="Z95" s="40"/>
      <c r="AA95" s="40"/>
      <c r="AB95" s="40"/>
      <c r="AC95" s="40"/>
      <c r="AD95" s="40"/>
      <c r="AE95" s="40"/>
      <c r="AT95" s="18" t="s">
        <v>210</v>
      </c>
      <c r="AU95" s="18" t="s">
        <v>87</v>
      </c>
    </row>
    <row r="96" s="2" customFormat="1" ht="21.75" customHeight="1">
      <c r="A96" s="40"/>
      <c r="B96" s="41"/>
      <c r="C96" s="216" t="s">
        <v>202</v>
      </c>
      <c r="D96" s="216" t="s">
        <v>204</v>
      </c>
      <c r="E96" s="217" t="s">
        <v>685</v>
      </c>
      <c r="F96" s="218" t="s">
        <v>686</v>
      </c>
      <c r="G96" s="219" t="s">
        <v>168</v>
      </c>
      <c r="H96" s="220">
        <v>1</v>
      </c>
      <c r="I96" s="221"/>
      <c r="J96" s="222">
        <f>ROUND(I96*H96,2)</f>
        <v>0</v>
      </c>
      <c r="K96" s="218" t="s">
        <v>207</v>
      </c>
      <c r="L96" s="46"/>
      <c r="M96" s="223" t="s">
        <v>39</v>
      </c>
      <c r="N96" s="224" t="s">
        <v>53</v>
      </c>
      <c r="O96" s="87"/>
      <c r="P96" s="225">
        <f>O96*H96</f>
        <v>0</v>
      </c>
      <c r="Q96" s="225">
        <v>0</v>
      </c>
      <c r="R96" s="225">
        <f>Q96*H96</f>
        <v>0</v>
      </c>
      <c r="S96" s="225">
        <v>0</v>
      </c>
      <c r="T96" s="226">
        <f>S96*H96</f>
        <v>0</v>
      </c>
      <c r="U96" s="40"/>
      <c r="V96" s="40"/>
      <c r="W96" s="40"/>
      <c r="X96" s="40"/>
      <c r="Y96" s="40"/>
      <c r="Z96" s="40"/>
      <c r="AA96" s="40"/>
      <c r="AB96" s="40"/>
      <c r="AC96" s="40"/>
      <c r="AD96" s="40"/>
      <c r="AE96" s="40"/>
      <c r="AR96" s="227" t="s">
        <v>356</v>
      </c>
      <c r="AT96" s="227" t="s">
        <v>204</v>
      </c>
      <c r="AU96" s="227" t="s">
        <v>87</v>
      </c>
      <c r="AY96" s="18" t="s">
        <v>201</v>
      </c>
      <c r="BE96" s="228">
        <f>IF(N96="základní",J96,0)</f>
        <v>0</v>
      </c>
      <c r="BF96" s="228">
        <f>IF(N96="snížená",J96,0)</f>
        <v>0</v>
      </c>
      <c r="BG96" s="228">
        <f>IF(N96="zákl. přenesená",J96,0)</f>
        <v>0</v>
      </c>
      <c r="BH96" s="228">
        <f>IF(N96="sníž. přenesená",J96,0)</f>
        <v>0</v>
      </c>
      <c r="BI96" s="228">
        <f>IF(N96="nulová",J96,0)</f>
        <v>0</v>
      </c>
      <c r="BJ96" s="18" t="s">
        <v>208</v>
      </c>
      <c r="BK96" s="228">
        <f>ROUND(I96*H96,2)</f>
        <v>0</v>
      </c>
      <c r="BL96" s="18" t="s">
        <v>356</v>
      </c>
      <c r="BM96" s="227" t="s">
        <v>687</v>
      </c>
    </row>
    <row r="97" s="2" customFormat="1">
      <c r="A97" s="40"/>
      <c r="B97" s="41"/>
      <c r="C97" s="42"/>
      <c r="D97" s="229" t="s">
        <v>210</v>
      </c>
      <c r="E97" s="42"/>
      <c r="F97" s="230" t="s">
        <v>686</v>
      </c>
      <c r="G97" s="42"/>
      <c r="H97" s="42"/>
      <c r="I97" s="231"/>
      <c r="J97" s="42"/>
      <c r="K97" s="42"/>
      <c r="L97" s="46"/>
      <c r="M97" s="232"/>
      <c r="N97" s="233"/>
      <c r="O97" s="87"/>
      <c r="P97" s="87"/>
      <c r="Q97" s="87"/>
      <c r="R97" s="87"/>
      <c r="S97" s="87"/>
      <c r="T97" s="88"/>
      <c r="U97" s="40"/>
      <c r="V97" s="40"/>
      <c r="W97" s="40"/>
      <c r="X97" s="40"/>
      <c r="Y97" s="40"/>
      <c r="Z97" s="40"/>
      <c r="AA97" s="40"/>
      <c r="AB97" s="40"/>
      <c r="AC97" s="40"/>
      <c r="AD97" s="40"/>
      <c r="AE97" s="40"/>
      <c r="AT97" s="18" t="s">
        <v>210</v>
      </c>
      <c r="AU97" s="18" t="s">
        <v>87</v>
      </c>
    </row>
    <row r="98" s="2" customFormat="1" ht="21.75" customHeight="1">
      <c r="A98" s="40"/>
      <c r="B98" s="41"/>
      <c r="C98" s="216" t="s">
        <v>241</v>
      </c>
      <c r="D98" s="216" t="s">
        <v>204</v>
      </c>
      <c r="E98" s="217" t="s">
        <v>688</v>
      </c>
      <c r="F98" s="218" t="s">
        <v>689</v>
      </c>
      <c r="G98" s="219" t="s">
        <v>168</v>
      </c>
      <c r="H98" s="220">
        <v>1</v>
      </c>
      <c r="I98" s="221"/>
      <c r="J98" s="222">
        <f>ROUND(I98*H98,2)</f>
        <v>0</v>
      </c>
      <c r="K98" s="218" t="s">
        <v>207</v>
      </c>
      <c r="L98" s="46"/>
      <c r="M98" s="223" t="s">
        <v>39</v>
      </c>
      <c r="N98" s="224" t="s">
        <v>53</v>
      </c>
      <c r="O98" s="87"/>
      <c r="P98" s="225">
        <f>O98*H98</f>
        <v>0</v>
      </c>
      <c r="Q98" s="225">
        <v>0</v>
      </c>
      <c r="R98" s="225">
        <f>Q98*H98</f>
        <v>0</v>
      </c>
      <c r="S98" s="225">
        <v>0</v>
      </c>
      <c r="T98" s="226">
        <f>S98*H98</f>
        <v>0</v>
      </c>
      <c r="U98" s="40"/>
      <c r="V98" s="40"/>
      <c r="W98" s="40"/>
      <c r="X98" s="40"/>
      <c r="Y98" s="40"/>
      <c r="Z98" s="40"/>
      <c r="AA98" s="40"/>
      <c r="AB98" s="40"/>
      <c r="AC98" s="40"/>
      <c r="AD98" s="40"/>
      <c r="AE98" s="40"/>
      <c r="AR98" s="227" t="s">
        <v>356</v>
      </c>
      <c r="AT98" s="227" t="s">
        <v>204</v>
      </c>
      <c r="AU98" s="227" t="s">
        <v>87</v>
      </c>
      <c r="AY98" s="18" t="s">
        <v>201</v>
      </c>
      <c r="BE98" s="228">
        <f>IF(N98="základní",J98,0)</f>
        <v>0</v>
      </c>
      <c r="BF98" s="228">
        <f>IF(N98="snížená",J98,0)</f>
        <v>0</v>
      </c>
      <c r="BG98" s="228">
        <f>IF(N98="zákl. přenesená",J98,0)</f>
        <v>0</v>
      </c>
      <c r="BH98" s="228">
        <f>IF(N98="sníž. přenesená",J98,0)</f>
        <v>0</v>
      </c>
      <c r="BI98" s="228">
        <f>IF(N98="nulová",J98,0)</f>
        <v>0</v>
      </c>
      <c r="BJ98" s="18" t="s">
        <v>208</v>
      </c>
      <c r="BK98" s="228">
        <f>ROUND(I98*H98,2)</f>
        <v>0</v>
      </c>
      <c r="BL98" s="18" t="s">
        <v>356</v>
      </c>
      <c r="BM98" s="227" t="s">
        <v>690</v>
      </c>
    </row>
    <row r="99" s="2" customFormat="1">
      <c r="A99" s="40"/>
      <c r="B99" s="41"/>
      <c r="C99" s="42"/>
      <c r="D99" s="229" t="s">
        <v>210</v>
      </c>
      <c r="E99" s="42"/>
      <c r="F99" s="230" t="s">
        <v>691</v>
      </c>
      <c r="G99" s="42"/>
      <c r="H99" s="42"/>
      <c r="I99" s="231"/>
      <c r="J99" s="42"/>
      <c r="K99" s="42"/>
      <c r="L99" s="46"/>
      <c r="M99" s="232"/>
      <c r="N99" s="233"/>
      <c r="O99" s="87"/>
      <c r="P99" s="87"/>
      <c r="Q99" s="87"/>
      <c r="R99" s="87"/>
      <c r="S99" s="87"/>
      <c r="T99" s="88"/>
      <c r="U99" s="40"/>
      <c r="V99" s="40"/>
      <c r="W99" s="40"/>
      <c r="X99" s="40"/>
      <c r="Y99" s="40"/>
      <c r="Z99" s="40"/>
      <c r="AA99" s="40"/>
      <c r="AB99" s="40"/>
      <c r="AC99" s="40"/>
      <c r="AD99" s="40"/>
      <c r="AE99" s="40"/>
      <c r="AT99" s="18" t="s">
        <v>210</v>
      </c>
      <c r="AU99" s="18" t="s">
        <v>87</v>
      </c>
    </row>
    <row r="100" s="2" customFormat="1" ht="16.5" customHeight="1">
      <c r="A100" s="40"/>
      <c r="B100" s="41"/>
      <c r="C100" s="278" t="s">
        <v>249</v>
      </c>
      <c r="D100" s="278" t="s">
        <v>432</v>
      </c>
      <c r="E100" s="279" t="s">
        <v>692</v>
      </c>
      <c r="F100" s="280" t="s">
        <v>693</v>
      </c>
      <c r="G100" s="281" t="s">
        <v>168</v>
      </c>
      <c r="H100" s="282">
        <v>28</v>
      </c>
      <c r="I100" s="283"/>
      <c r="J100" s="284">
        <f>ROUND(I100*H100,2)</f>
        <v>0</v>
      </c>
      <c r="K100" s="280" t="s">
        <v>207</v>
      </c>
      <c r="L100" s="285"/>
      <c r="M100" s="286" t="s">
        <v>39</v>
      </c>
      <c r="N100" s="287" t="s">
        <v>53</v>
      </c>
      <c r="O100" s="87"/>
      <c r="P100" s="225">
        <f>O100*H100</f>
        <v>0</v>
      </c>
      <c r="Q100" s="225">
        <v>0</v>
      </c>
      <c r="R100" s="225">
        <f>Q100*H100</f>
        <v>0</v>
      </c>
      <c r="S100" s="225">
        <v>0</v>
      </c>
      <c r="T100" s="226">
        <f>S100*H100</f>
        <v>0</v>
      </c>
      <c r="U100" s="40"/>
      <c r="V100" s="40"/>
      <c r="W100" s="40"/>
      <c r="X100" s="40"/>
      <c r="Y100" s="40"/>
      <c r="Z100" s="40"/>
      <c r="AA100" s="40"/>
      <c r="AB100" s="40"/>
      <c r="AC100" s="40"/>
      <c r="AD100" s="40"/>
      <c r="AE100" s="40"/>
      <c r="AR100" s="227" t="s">
        <v>673</v>
      </c>
      <c r="AT100" s="227" t="s">
        <v>432</v>
      </c>
      <c r="AU100" s="227" t="s">
        <v>87</v>
      </c>
      <c r="AY100" s="18" t="s">
        <v>201</v>
      </c>
      <c r="BE100" s="228">
        <f>IF(N100="základní",J100,0)</f>
        <v>0</v>
      </c>
      <c r="BF100" s="228">
        <f>IF(N100="snížená",J100,0)</f>
        <v>0</v>
      </c>
      <c r="BG100" s="228">
        <f>IF(N100="zákl. přenesená",J100,0)</f>
        <v>0</v>
      </c>
      <c r="BH100" s="228">
        <f>IF(N100="sníž. přenesená",J100,0)</f>
        <v>0</v>
      </c>
      <c r="BI100" s="228">
        <f>IF(N100="nulová",J100,0)</f>
        <v>0</v>
      </c>
      <c r="BJ100" s="18" t="s">
        <v>208</v>
      </c>
      <c r="BK100" s="228">
        <f>ROUND(I100*H100,2)</f>
        <v>0</v>
      </c>
      <c r="BL100" s="18" t="s">
        <v>673</v>
      </c>
      <c r="BM100" s="227" t="s">
        <v>694</v>
      </c>
    </row>
    <row r="101" s="2" customFormat="1">
      <c r="A101" s="40"/>
      <c r="B101" s="41"/>
      <c r="C101" s="42"/>
      <c r="D101" s="229" t="s">
        <v>210</v>
      </c>
      <c r="E101" s="42"/>
      <c r="F101" s="230" t="s">
        <v>693</v>
      </c>
      <c r="G101" s="42"/>
      <c r="H101" s="42"/>
      <c r="I101" s="231"/>
      <c r="J101" s="42"/>
      <c r="K101" s="42"/>
      <c r="L101" s="46"/>
      <c r="M101" s="232"/>
      <c r="N101" s="233"/>
      <c r="O101" s="87"/>
      <c r="P101" s="87"/>
      <c r="Q101" s="87"/>
      <c r="R101" s="87"/>
      <c r="S101" s="87"/>
      <c r="T101" s="88"/>
      <c r="U101" s="40"/>
      <c r="V101" s="40"/>
      <c r="W101" s="40"/>
      <c r="X101" s="40"/>
      <c r="Y101" s="40"/>
      <c r="Z101" s="40"/>
      <c r="AA101" s="40"/>
      <c r="AB101" s="40"/>
      <c r="AC101" s="40"/>
      <c r="AD101" s="40"/>
      <c r="AE101" s="40"/>
      <c r="AT101" s="18" t="s">
        <v>210</v>
      </c>
      <c r="AU101" s="18" t="s">
        <v>87</v>
      </c>
    </row>
    <row r="102" s="2" customFormat="1" ht="16.5" customHeight="1">
      <c r="A102" s="40"/>
      <c r="B102" s="41"/>
      <c r="C102" s="216" t="s">
        <v>255</v>
      </c>
      <c r="D102" s="216" t="s">
        <v>204</v>
      </c>
      <c r="E102" s="217" t="s">
        <v>695</v>
      </c>
      <c r="F102" s="218" t="s">
        <v>696</v>
      </c>
      <c r="G102" s="219" t="s">
        <v>168</v>
      </c>
      <c r="H102" s="220">
        <v>28</v>
      </c>
      <c r="I102" s="221"/>
      <c r="J102" s="222">
        <f>ROUND(I102*H102,2)</f>
        <v>0</v>
      </c>
      <c r="K102" s="218" t="s">
        <v>207</v>
      </c>
      <c r="L102" s="46"/>
      <c r="M102" s="223" t="s">
        <v>39</v>
      </c>
      <c r="N102" s="224" t="s">
        <v>53</v>
      </c>
      <c r="O102" s="87"/>
      <c r="P102" s="225">
        <f>O102*H102</f>
        <v>0</v>
      </c>
      <c r="Q102" s="225">
        <v>0</v>
      </c>
      <c r="R102" s="225">
        <f>Q102*H102</f>
        <v>0</v>
      </c>
      <c r="S102" s="225">
        <v>0</v>
      </c>
      <c r="T102" s="226">
        <f>S102*H102</f>
        <v>0</v>
      </c>
      <c r="U102" s="40"/>
      <c r="V102" s="40"/>
      <c r="W102" s="40"/>
      <c r="X102" s="40"/>
      <c r="Y102" s="40"/>
      <c r="Z102" s="40"/>
      <c r="AA102" s="40"/>
      <c r="AB102" s="40"/>
      <c r="AC102" s="40"/>
      <c r="AD102" s="40"/>
      <c r="AE102" s="40"/>
      <c r="AR102" s="227" t="s">
        <v>356</v>
      </c>
      <c r="AT102" s="227" t="s">
        <v>204</v>
      </c>
      <c r="AU102" s="227" t="s">
        <v>87</v>
      </c>
      <c r="AY102" s="18" t="s">
        <v>201</v>
      </c>
      <c r="BE102" s="228">
        <f>IF(N102="základní",J102,0)</f>
        <v>0</v>
      </c>
      <c r="BF102" s="228">
        <f>IF(N102="snížená",J102,0)</f>
        <v>0</v>
      </c>
      <c r="BG102" s="228">
        <f>IF(N102="zákl. přenesená",J102,0)</f>
        <v>0</v>
      </c>
      <c r="BH102" s="228">
        <f>IF(N102="sníž. přenesená",J102,0)</f>
        <v>0</v>
      </c>
      <c r="BI102" s="228">
        <f>IF(N102="nulová",J102,0)</f>
        <v>0</v>
      </c>
      <c r="BJ102" s="18" t="s">
        <v>208</v>
      </c>
      <c r="BK102" s="228">
        <f>ROUND(I102*H102,2)</f>
        <v>0</v>
      </c>
      <c r="BL102" s="18" t="s">
        <v>356</v>
      </c>
      <c r="BM102" s="227" t="s">
        <v>697</v>
      </c>
    </row>
    <row r="103" s="2" customFormat="1">
      <c r="A103" s="40"/>
      <c r="B103" s="41"/>
      <c r="C103" s="42"/>
      <c r="D103" s="229" t="s">
        <v>210</v>
      </c>
      <c r="E103" s="42"/>
      <c r="F103" s="230" t="s">
        <v>696</v>
      </c>
      <c r="G103" s="42"/>
      <c r="H103" s="42"/>
      <c r="I103" s="231"/>
      <c r="J103" s="42"/>
      <c r="K103" s="42"/>
      <c r="L103" s="46"/>
      <c r="M103" s="232"/>
      <c r="N103" s="233"/>
      <c r="O103" s="87"/>
      <c r="P103" s="87"/>
      <c r="Q103" s="87"/>
      <c r="R103" s="87"/>
      <c r="S103" s="87"/>
      <c r="T103" s="88"/>
      <c r="U103" s="40"/>
      <c r="V103" s="40"/>
      <c r="W103" s="40"/>
      <c r="X103" s="40"/>
      <c r="Y103" s="40"/>
      <c r="Z103" s="40"/>
      <c r="AA103" s="40"/>
      <c r="AB103" s="40"/>
      <c r="AC103" s="40"/>
      <c r="AD103" s="40"/>
      <c r="AE103" s="40"/>
      <c r="AT103" s="18" t="s">
        <v>210</v>
      </c>
      <c r="AU103" s="18" t="s">
        <v>87</v>
      </c>
    </row>
    <row r="104" s="2" customFormat="1" ht="33" customHeight="1">
      <c r="A104" s="40"/>
      <c r="B104" s="41"/>
      <c r="C104" s="278" t="s">
        <v>261</v>
      </c>
      <c r="D104" s="278" t="s">
        <v>432</v>
      </c>
      <c r="E104" s="279" t="s">
        <v>698</v>
      </c>
      <c r="F104" s="280" t="s">
        <v>699</v>
      </c>
      <c r="G104" s="281" t="s">
        <v>168</v>
      </c>
      <c r="H104" s="282">
        <v>1</v>
      </c>
      <c r="I104" s="283"/>
      <c r="J104" s="284">
        <f>ROUND(I104*H104,2)</f>
        <v>0</v>
      </c>
      <c r="K104" s="280" t="s">
        <v>207</v>
      </c>
      <c r="L104" s="285"/>
      <c r="M104" s="286" t="s">
        <v>39</v>
      </c>
      <c r="N104" s="287" t="s">
        <v>53</v>
      </c>
      <c r="O104" s="87"/>
      <c r="P104" s="225">
        <f>O104*H104</f>
        <v>0</v>
      </c>
      <c r="Q104" s="225">
        <v>0</v>
      </c>
      <c r="R104" s="225">
        <f>Q104*H104</f>
        <v>0</v>
      </c>
      <c r="S104" s="225">
        <v>0</v>
      </c>
      <c r="T104" s="226">
        <f>S104*H104</f>
        <v>0</v>
      </c>
      <c r="U104" s="40"/>
      <c r="V104" s="40"/>
      <c r="W104" s="40"/>
      <c r="X104" s="40"/>
      <c r="Y104" s="40"/>
      <c r="Z104" s="40"/>
      <c r="AA104" s="40"/>
      <c r="AB104" s="40"/>
      <c r="AC104" s="40"/>
      <c r="AD104" s="40"/>
      <c r="AE104" s="40"/>
      <c r="AR104" s="227" t="s">
        <v>673</v>
      </c>
      <c r="AT104" s="227" t="s">
        <v>432</v>
      </c>
      <c r="AU104" s="227" t="s">
        <v>87</v>
      </c>
      <c r="AY104" s="18" t="s">
        <v>201</v>
      </c>
      <c r="BE104" s="228">
        <f>IF(N104="základní",J104,0)</f>
        <v>0</v>
      </c>
      <c r="BF104" s="228">
        <f>IF(N104="snížená",J104,0)</f>
        <v>0</v>
      </c>
      <c r="BG104" s="228">
        <f>IF(N104="zákl. přenesená",J104,0)</f>
        <v>0</v>
      </c>
      <c r="BH104" s="228">
        <f>IF(N104="sníž. přenesená",J104,0)</f>
        <v>0</v>
      </c>
      <c r="BI104" s="228">
        <f>IF(N104="nulová",J104,0)</f>
        <v>0</v>
      </c>
      <c r="BJ104" s="18" t="s">
        <v>208</v>
      </c>
      <c r="BK104" s="228">
        <f>ROUND(I104*H104,2)</f>
        <v>0</v>
      </c>
      <c r="BL104" s="18" t="s">
        <v>673</v>
      </c>
      <c r="BM104" s="227" t="s">
        <v>700</v>
      </c>
    </row>
    <row r="105" s="2" customFormat="1">
      <c r="A105" s="40"/>
      <c r="B105" s="41"/>
      <c r="C105" s="42"/>
      <c r="D105" s="229" t="s">
        <v>210</v>
      </c>
      <c r="E105" s="42"/>
      <c r="F105" s="230" t="s">
        <v>699</v>
      </c>
      <c r="G105" s="42"/>
      <c r="H105" s="42"/>
      <c r="I105" s="231"/>
      <c r="J105" s="42"/>
      <c r="K105" s="42"/>
      <c r="L105" s="46"/>
      <c r="M105" s="232"/>
      <c r="N105" s="233"/>
      <c r="O105" s="87"/>
      <c r="P105" s="87"/>
      <c r="Q105" s="87"/>
      <c r="R105" s="87"/>
      <c r="S105" s="87"/>
      <c r="T105" s="88"/>
      <c r="U105" s="40"/>
      <c r="V105" s="40"/>
      <c r="W105" s="40"/>
      <c r="X105" s="40"/>
      <c r="Y105" s="40"/>
      <c r="Z105" s="40"/>
      <c r="AA105" s="40"/>
      <c r="AB105" s="40"/>
      <c r="AC105" s="40"/>
      <c r="AD105" s="40"/>
      <c r="AE105" s="40"/>
      <c r="AT105" s="18" t="s">
        <v>210</v>
      </c>
      <c r="AU105" s="18" t="s">
        <v>87</v>
      </c>
    </row>
    <row r="106" s="2" customFormat="1">
      <c r="A106" s="40"/>
      <c r="B106" s="41"/>
      <c r="C106" s="42"/>
      <c r="D106" s="229" t="s">
        <v>337</v>
      </c>
      <c r="E106" s="42"/>
      <c r="F106" s="234" t="s">
        <v>701</v>
      </c>
      <c r="G106" s="42"/>
      <c r="H106" s="42"/>
      <c r="I106" s="231"/>
      <c r="J106" s="42"/>
      <c r="K106" s="42"/>
      <c r="L106" s="46"/>
      <c r="M106" s="232"/>
      <c r="N106" s="233"/>
      <c r="O106" s="87"/>
      <c r="P106" s="87"/>
      <c r="Q106" s="87"/>
      <c r="R106" s="87"/>
      <c r="S106" s="87"/>
      <c r="T106" s="88"/>
      <c r="U106" s="40"/>
      <c r="V106" s="40"/>
      <c r="W106" s="40"/>
      <c r="X106" s="40"/>
      <c r="Y106" s="40"/>
      <c r="Z106" s="40"/>
      <c r="AA106" s="40"/>
      <c r="AB106" s="40"/>
      <c r="AC106" s="40"/>
      <c r="AD106" s="40"/>
      <c r="AE106" s="40"/>
      <c r="AT106" s="18" t="s">
        <v>337</v>
      </c>
      <c r="AU106" s="18" t="s">
        <v>87</v>
      </c>
    </row>
    <row r="107" s="2" customFormat="1" ht="24.15" customHeight="1">
      <c r="A107" s="40"/>
      <c r="B107" s="41"/>
      <c r="C107" s="278" t="s">
        <v>267</v>
      </c>
      <c r="D107" s="278" t="s">
        <v>432</v>
      </c>
      <c r="E107" s="279" t="s">
        <v>702</v>
      </c>
      <c r="F107" s="280" t="s">
        <v>703</v>
      </c>
      <c r="G107" s="281" t="s">
        <v>168</v>
      </c>
      <c r="H107" s="282">
        <v>1</v>
      </c>
      <c r="I107" s="283"/>
      <c r="J107" s="284">
        <f>ROUND(I107*H107,2)</f>
        <v>0</v>
      </c>
      <c r="K107" s="280" t="s">
        <v>207</v>
      </c>
      <c r="L107" s="285"/>
      <c r="M107" s="286" t="s">
        <v>39</v>
      </c>
      <c r="N107" s="287" t="s">
        <v>53</v>
      </c>
      <c r="O107" s="87"/>
      <c r="P107" s="225">
        <f>O107*H107</f>
        <v>0</v>
      </c>
      <c r="Q107" s="225">
        <v>0</v>
      </c>
      <c r="R107" s="225">
        <f>Q107*H107</f>
        <v>0</v>
      </c>
      <c r="S107" s="225">
        <v>0</v>
      </c>
      <c r="T107" s="226">
        <f>S107*H107</f>
        <v>0</v>
      </c>
      <c r="U107" s="40"/>
      <c r="V107" s="40"/>
      <c r="W107" s="40"/>
      <c r="X107" s="40"/>
      <c r="Y107" s="40"/>
      <c r="Z107" s="40"/>
      <c r="AA107" s="40"/>
      <c r="AB107" s="40"/>
      <c r="AC107" s="40"/>
      <c r="AD107" s="40"/>
      <c r="AE107" s="40"/>
      <c r="AR107" s="227" t="s">
        <v>673</v>
      </c>
      <c r="AT107" s="227" t="s">
        <v>432</v>
      </c>
      <c r="AU107" s="227" t="s">
        <v>87</v>
      </c>
      <c r="AY107" s="18" t="s">
        <v>201</v>
      </c>
      <c r="BE107" s="228">
        <f>IF(N107="základní",J107,0)</f>
        <v>0</v>
      </c>
      <c r="BF107" s="228">
        <f>IF(N107="snížená",J107,0)</f>
        <v>0</v>
      </c>
      <c r="BG107" s="228">
        <f>IF(N107="zákl. přenesená",J107,0)</f>
        <v>0</v>
      </c>
      <c r="BH107" s="228">
        <f>IF(N107="sníž. přenesená",J107,0)</f>
        <v>0</v>
      </c>
      <c r="BI107" s="228">
        <f>IF(N107="nulová",J107,0)</f>
        <v>0</v>
      </c>
      <c r="BJ107" s="18" t="s">
        <v>208</v>
      </c>
      <c r="BK107" s="228">
        <f>ROUND(I107*H107,2)</f>
        <v>0</v>
      </c>
      <c r="BL107" s="18" t="s">
        <v>673</v>
      </c>
      <c r="BM107" s="227" t="s">
        <v>704</v>
      </c>
    </row>
    <row r="108" s="2" customFormat="1">
      <c r="A108" s="40"/>
      <c r="B108" s="41"/>
      <c r="C108" s="42"/>
      <c r="D108" s="229" t="s">
        <v>210</v>
      </c>
      <c r="E108" s="42"/>
      <c r="F108" s="230" t="s">
        <v>703</v>
      </c>
      <c r="G108" s="42"/>
      <c r="H108" s="42"/>
      <c r="I108" s="231"/>
      <c r="J108" s="42"/>
      <c r="K108" s="42"/>
      <c r="L108" s="46"/>
      <c r="M108" s="232"/>
      <c r="N108" s="233"/>
      <c r="O108" s="87"/>
      <c r="P108" s="87"/>
      <c r="Q108" s="87"/>
      <c r="R108" s="87"/>
      <c r="S108" s="87"/>
      <c r="T108" s="88"/>
      <c r="U108" s="40"/>
      <c r="V108" s="40"/>
      <c r="W108" s="40"/>
      <c r="X108" s="40"/>
      <c r="Y108" s="40"/>
      <c r="Z108" s="40"/>
      <c r="AA108" s="40"/>
      <c r="AB108" s="40"/>
      <c r="AC108" s="40"/>
      <c r="AD108" s="40"/>
      <c r="AE108" s="40"/>
      <c r="AT108" s="18" t="s">
        <v>210</v>
      </c>
      <c r="AU108" s="18" t="s">
        <v>87</v>
      </c>
    </row>
    <row r="109" s="2" customFormat="1" ht="24.15" customHeight="1">
      <c r="A109" s="40"/>
      <c r="B109" s="41"/>
      <c r="C109" s="216" t="s">
        <v>276</v>
      </c>
      <c r="D109" s="216" t="s">
        <v>204</v>
      </c>
      <c r="E109" s="217" t="s">
        <v>705</v>
      </c>
      <c r="F109" s="218" t="s">
        <v>706</v>
      </c>
      <c r="G109" s="219" t="s">
        <v>168</v>
      </c>
      <c r="H109" s="220">
        <v>1</v>
      </c>
      <c r="I109" s="221"/>
      <c r="J109" s="222">
        <f>ROUND(I109*H109,2)</f>
        <v>0</v>
      </c>
      <c r="K109" s="218" t="s">
        <v>207</v>
      </c>
      <c r="L109" s="46"/>
      <c r="M109" s="223" t="s">
        <v>39</v>
      </c>
      <c r="N109" s="224" t="s">
        <v>53</v>
      </c>
      <c r="O109" s="87"/>
      <c r="P109" s="225">
        <f>O109*H109</f>
        <v>0</v>
      </c>
      <c r="Q109" s="225">
        <v>0</v>
      </c>
      <c r="R109" s="225">
        <f>Q109*H109</f>
        <v>0</v>
      </c>
      <c r="S109" s="225">
        <v>0</v>
      </c>
      <c r="T109" s="226">
        <f>S109*H109</f>
        <v>0</v>
      </c>
      <c r="U109" s="40"/>
      <c r="V109" s="40"/>
      <c r="W109" s="40"/>
      <c r="X109" s="40"/>
      <c r="Y109" s="40"/>
      <c r="Z109" s="40"/>
      <c r="AA109" s="40"/>
      <c r="AB109" s="40"/>
      <c r="AC109" s="40"/>
      <c r="AD109" s="40"/>
      <c r="AE109" s="40"/>
      <c r="AR109" s="227" t="s">
        <v>356</v>
      </c>
      <c r="AT109" s="227" t="s">
        <v>204</v>
      </c>
      <c r="AU109" s="227" t="s">
        <v>87</v>
      </c>
      <c r="AY109" s="18" t="s">
        <v>201</v>
      </c>
      <c r="BE109" s="228">
        <f>IF(N109="základní",J109,0)</f>
        <v>0</v>
      </c>
      <c r="BF109" s="228">
        <f>IF(N109="snížená",J109,0)</f>
        <v>0</v>
      </c>
      <c r="BG109" s="228">
        <f>IF(N109="zákl. přenesená",J109,0)</f>
        <v>0</v>
      </c>
      <c r="BH109" s="228">
        <f>IF(N109="sníž. přenesená",J109,0)</f>
        <v>0</v>
      </c>
      <c r="BI109" s="228">
        <f>IF(N109="nulová",J109,0)</f>
        <v>0</v>
      </c>
      <c r="BJ109" s="18" t="s">
        <v>208</v>
      </c>
      <c r="BK109" s="228">
        <f>ROUND(I109*H109,2)</f>
        <v>0</v>
      </c>
      <c r="BL109" s="18" t="s">
        <v>356</v>
      </c>
      <c r="BM109" s="227" t="s">
        <v>707</v>
      </c>
    </row>
    <row r="110" s="2" customFormat="1">
      <c r="A110" s="40"/>
      <c r="B110" s="41"/>
      <c r="C110" s="42"/>
      <c r="D110" s="229" t="s">
        <v>210</v>
      </c>
      <c r="E110" s="42"/>
      <c r="F110" s="230" t="s">
        <v>706</v>
      </c>
      <c r="G110" s="42"/>
      <c r="H110" s="42"/>
      <c r="I110" s="231"/>
      <c r="J110" s="42"/>
      <c r="K110" s="42"/>
      <c r="L110" s="46"/>
      <c r="M110" s="232"/>
      <c r="N110" s="233"/>
      <c r="O110" s="87"/>
      <c r="P110" s="87"/>
      <c r="Q110" s="87"/>
      <c r="R110" s="87"/>
      <c r="S110" s="87"/>
      <c r="T110" s="88"/>
      <c r="U110" s="40"/>
      <c r="V110" s="40"/>
      <c r="W110" s="40"/>
      <c r="X110" s="40"/>
      <c r="Y110" s="40"/>
      <c r="Z110" s="40"/>
      <c r="AA110" s="40"/>
      <c r="AB110" s="40"/>
      <c r="AC110" s="40"/>
      <c r="AD110" s="40"/>
      <c r="AE110" s="40"/>
      <c r="AT110" s="18" t="s">
        <v>210</v>
      </c>
      <c r="AU110" s="18" t="s">
        <v>87</v>
      </c>
    </row>
    <row r="111" s="2" customFormat="1" ht="21.75" customHeight="1">
      <c r="A111" s="40"/>
      <c r="B111" s="41"/>
      <c r="C111" s="278" t="s">
        <v>283</v>
      </c>
      <c r="D111" s="278" t="s">
        <v>432</v>
      </c>
      <c r="E111" s="279" t="s">
        <v>708</v>
      </c>
      <c r="F111" s="280" t="s">
        <v>709</v>
      </c>
      <c r="G111" s="281" t="s">
        <v>168</v>
      </c>
      <c r="H111" s="282">
        <v>1</v>
      </c>
      <c r="I111" s="283"/>
      <c r="J111" s="284">
        <f>ROUND(I111*H111,2)</f>
        <v>0</v>
      </c>
      <c r="K111" s="280" t="s">
        <v>207</v>
      </c>
      <c r="L111" s="285"/>
      <c r="M111" s="286" t="s">
        <v>39</v>
      </c>
      <c r="N111" s="287" t="s">
        <v>53</v>
      </c>
      <c r="O111" s="87"/>
      <c r="P111" s="225">
        <f>O111*H111</f>
        <v>0</v>
      </c>
      <c r="Q111" s="225">
        <v>0</v>
      </c>
      <c r="R111" s="225">
        <f>Q111*H111</f>
        <v>0</v>
      </c>
      <c r="S111" s="225">
        <v>0</v>
      </c>
      <c r="T111" s="226">
        <f>S111*H111</f>
        <v>0</v>
      </c>
      <c r="U111" s="40"/>
      <c r="V111" s="40"/>
      <c r="W111" s="40"/>
      <c r="X111" s="40"/>
      <c r="Y111" s="40"/>
      <c r="Z111" s="40"/>
      <c r="AA111" s="40"/>
      <c r="AB111" s="40"/>
      <c r="AC111" s="40"/>
      <c r="AD111" s="40"/>
      <c r="AE111" s="40"/>
      <c r="AR111" s="227" t="s">
        <v>673</v>
      </c>
      <c r="AT111" s="227" t="s">
        <v>432</v>
      </c>
      <c r="AU111" s="227" t="s">
        <v>87</v>
      </c>
      <c r="AY111" s="18" t="s">
        <v>201</v>
      </c>
      <c r="BE111" s="228">
        <f>IF(N111="základní",J111,0)</f>
        <v>0</v>
      </c>
      <c r="BF111" s="228">
        <f>IF(N111="snížená",J111,0)</f>
        <v>0</v>
      </c>
      <c r="BG111" s="228">
        <f>IF(N111="zákl. přenesená",J111,0)</f>
        <v>0</v>
      </c>
      <c r="BH111" s="228">
        <f>IF(N111="sníž. přenesená",J111,0)</f>
        <v>0</v>
      </c>
      <c r="BI111" s="228">
        <f>IF(N111="nulová",J111,0)</f>
        <v>0</v>
      </c>
      <c r="BJ111" s="18" t="s">
        <v>208</v>
      </c>
      <c r="BK111" s="228">
        <f>ROUND(I111*H111,2)</f>
        <v>0</v>
      </c>
      <c r="BL111" s="18" t="s">
        <v>673</v>
      </c>
      <c r="BM111" s="227" t="s">
        <v>710</v>
      </c>
    </row>
    <row r="112" s="2" customFormat="1">
      <c r="A112" s="40"/>
      <c r="B112" s="41"/>
      <c r="C112" s="42"/>
      <c r="D112" s="229" t="s">
        <v>210</v>
      </c>
      <c r="E112" s="42"/>
      <c r="F112" s="230" t="s">
        <v>709</v>
      </c>
      <c r="G112" s="42"/>
      <c r="H112" s="42"/>
      <c r="I112" s="231"/>
      <c r="J112" s="42"/>
      <c r="K112" s="42"/>
      <c r="L112" s="46"/>
      <c r="M112" s="232"/>
      <c r="N112" s="233"/>
      <c r="O112" s="87"/>
      <c r="P112" s="87"/>
      <c r="Q112" s="87"/>
      <c r="R112" s="87"/>
      <c r="S112" s="87"/>
      <c r="T112" s="88"/>
      <c r="U112" s="40"/>
      <c r="V112" s="40"/>
      <c r="W112" s="40"/>
      <c r="X112" s="40"/>
      <c r="Y112" s="40"/>
      <c r="Z112" s="40"/>
      <c r="AA112" s="40"/>
      <c r="AB112" s="40"/>
      <c r="AC112" s="40"/>
      <c r="AD112" s="40"/>
      <c r="AE112" s="40"/>
      <c r="AT112" s="18" t="s">
        <v>210</v>
      </c>
      <c r="AU112" s="18" t="s">
        <v>87</v>
      </c>
    </row>
    <row r="113" s="2" customFormat="1" ht="33" customHeight="1">
      <c r="A113" s="40"/>
      <c r="B113" s="41"/>
      <c r="C113" s="278" t="s">
        <v>290</v>
      </c>
      <c r="D113" s="278" t="s">
        <v>432</v>
      </c>
      <c r="E113" s="279" t="s">
        <v>711</v>
      </c>
      <c r="F113" s="280" t="s">
        <v>712</v>
      </c>
      <c r="G113" s="281" t="s">
        <v>168</v>
      </c>
      <c r="H113" s="282">
        <v>1</v>
      </c>
      <c r="I113" s="283"/>
      <c r="J113" s="284">
        <f>ROUND(I113*H113,2)</f>
        <v>0</v>
      </c>
      <c r="K113" s="280" t="s">
        <v>207</v>
      </c>
      <c r="L113" s="285"/>
      <c r="M113" s="286" t="s">
        <v>39</v>
      </c>
      <c r="N113" s="287" t="s">
        <v>53</v>
      </c>
      <c r="O113" s="87"/>
      <c r="P113" s="225">
        <f>O113*H113</f>
        <v>0</v>
      </c>
      <c r="Q113" s="225">
        <v>0</v>
      </c>
      <c r="R113" s="225">
        <f>Q113*H113</f>
        <v>0</v>
      </c>
      <c r="S113" s="225">
        <v>0</v>
      </c>
      <c r="T113" s="226">
        <f>S113*H113</f>
        <v>0</v>
      </c>
      <c r="U113" s="40"/>
      <c r="V113" s="40"/>
      <c r="W113" s="40"/>
      <c r="X113" s="40"/>
      <c r="Y113" s="40"/>
      <c r="Z113" s="40"/>
      <c r="AA113" s="40"/>
      <c r="AB113" s="40"/>
      <c r="AC113" s="40"/>
      <c r="AD113" s="40"/>
      <c r="AE113" s="40"/>
      <c r="AR113" s="227" t="s">
        <v>673</v>
      </c>
      <c r="AT113" s="227" t="s">
        <v>432</v>
      </c>
      <c r="AU113" s="227" t="s">
        <v>87</v>
      </c>
      <c r="AY113" s="18" t="s">
        <v>201</v>
      </c>
      <c r="BE113" s="228">
        <f>IF(N113="základní",J113,0)</f>
        <v>0</v>
      </c>
      <c r="BF113" s="228">
        <f>IF(N113="snížená",J113,0)</f>
        <v>0</v>
      </c>
      <c r="BG113" s="228">
        <f>IF(N113="zákl. přenesená",J113,0)</f>
        <v>0</v>
      </c>
      <c r="BH113" s="228">
        <f>IF(N113="sníž. přenesená",J113,0)</f>
        <v>0</v>
      </c>
      <c r="BI113" s="228">
        <f>IF(N113="nulová",J113,0)</f>
        <v>0</v>
      </c>
      <c r="BJ113" s="18" t="s">
        <v>208</v>
      </c>
      <c r="BK113" s="228">
        <f>ROUND(I113*H113,2)</f>
        <v>0</v>
      </c>
      <c r="BL113" s="18" t="s">
        <v>673</v>
      </c>
      <c r="BM113" s="227" t="s">
        <v>713</v>
      </c>
    </row>
    <row r="114" s="2" customFormat="1">
      <c r="A114" s="40"/>
      <c r="B114" s="41"/>
      <c r="C114" s="42"/>
      <c r="D114" s="229" t="s">
        <v>210</v>
      </c>
      <c r="E114" s="42"/>
      <c r="F114" s="230" t="s">
        <v>712</v>
      </c>
      <c r="G114" s="42"/>
      <c r="H114" s="42"/>
      <c r="I114" s="231"/>
      <c r="J114" s="42"/>
      <c r="K114" s="42"/>
      <c r="L114" s="46"/>
      <c r="M114" s="232"/>
      <c r="N114" s="233"/>
      <c r="O114" s="87"/>
      <c r="P114" s="87"/>
      <c r="Q114" s="87"/>
      <c r="R114" s="87"/>
      <c r="S114" s="87"/>
      <c r="T114" s="88"/>
      <c r="U114" s="40"/>
      <c r="V114" s="40"/>
      <c r="W114" s="40"/>
      <c r="X114" s="40"/>
      <c r="Y114" s="40"/>
      <c r="Z114" s="40"/>
      <c r="AA114" s="40"/>
      <c r="AB114" s="40"/>
      <c r="AC114" s="40"/>
      <c r="AD114" s="40"/>
      <c r="AE114" s="40"/>
      <c r="AT114" s="18" t="s">
        <v>210</v>
      </c>
      <c r="AU114" s="18" t="s">
        <v>87</v>
      </c>
    </row>
    <row r="115" s="2" customFormat="1" ht="24.15" customHeight="1">
      <c r="A115" s="40"/>
      <c r="B115" s="41"/>
      <c r="C115" s="278" t="s">
        <v>298</v>
      </c>
      <c r="D115" s="278" t="s">
        <v>432</v>
      </c>
      <c r="E115" s="279" t="s">
        <v>714</v>
      </c>
      <c r="F115" s="280" t="s">
        <v>715</v>
      </c>
      <c r="G115" s="281" t="s">
        <v>168</v>
      </c>
      <c r="H115" s="282">
        <v>1</v>
      </c>
      <c r="I115" s="283"/>
      <c r="J115" s="284">
        <f>ROUND(I115*H115,2)</f>
        <v>0</v>
      </c>
      <c r="K115" s="280" t="s">
        <v>207</v>
      </c>
      <c r="L115" s="285"/>
      <c r="M115" s="286" t="s">
        <v>39</v>
      </c>
      <c r="N115" s="287" t="s">
        <v>53</v>
      </c>
      <c r="O115" s="87"/>
      <c r="P115" s="225">
        <f>O115*H115</f>
        <v>0</v>
      </c>
      <c r="Q115" s="225">
        <v>0</v>
      </c>
      <c r="R115" s="225">
        <f>Q115*H115</f>
        <v>0</v>
      </c>
      <c r="S115" s="225">
        <v>0</v>
      </c>
      <c r="T115" s="226">
        <f>S115*H115</f>
        <v>0</v>
      </c>
      <c r="U115" s="40"/>
      <c r="V115" s="40"/>
      <c r="W115" s="40"/>
      <c r="X115" s="40"/>
      <c r="Y115" s="40"/>
      <c r="Z115" s="40"/>
      <c r="AA115" s="40"/>
      <c r="AB115" s="40"/>
      <c r="AC115" s="40"/>
      <c r="AD115" s="40"/>
      <c r="AE115" s="40"/>
      <c r="AR115" s="227" t="s">
        <v>673</v>
      </c>
      <c r="AT115" s="227" t="s">
        <v>432</v>
      </c>
      <c r="AU115" s="227" t="s">
        <v>87</v>
      </c>
      <c r="AY115" s="18" t="s">
        <v>201</v>
      </c>
      <c r="BE115" s="228">
        <f>IF(N115="základní",J115,0)</f>
        <v>0</v>
      </c>
      <c r="BF115" s="228">
        <f>IF(N115="snížená",J115,0)</f>
        <v>0</v>
      </c>
      <c r="BG115" s="228">
        <f>IF(N115="zákl. přenesená",J115,0)</f>
        <v>0</v>
      </c>
      <c r="BH115" s="228">
        <f>IF(N115="sníž. přenesená",J115,0)</f>
        <v>0</v>
      </c>
      <c r="BI115" s="228">
        <f>IF(N115="nulová",J115,0)</f>
        <v>0</v>
      </c>
      <c r="BJ115" s="18" t="s">
        <v>208</v>
      </c>
      <c r="BK115" s="228">
        <f>ROUND(I115*H115,2)</f>
        <v>0</v>
      </c>
      <c r="BL115" s="18" t="s">
        <v>673</v>
      </c>
      <c r="BM115" s="227" t="s">
        <v>716</v>
      </c>
    </row>
    <row r="116" s="2" customFormat="1">
      <c r="A116" s="40"/>
      <c r="B116" s="41"/>
      <c r="C116" s="42"/>
      <c r="D116" s="229" t="s">
        <v>210</v>
      </c>
      <c r="E116" s="42"/>
      <c r="F116" s="230" t="s">
        <v>715</v>
      </c>
      <c r="G116" s="42"/>
      <c r="H116" s="42"/>
      <c r="I116" s="231"/>
      <c r="J116" s="42"/>
      <c r="K116" s="42"/>
      <c r="L116" s="46"/>
      <c r="M116" s="232"/>
      <c r="N116" s="233"/>
      <c r="O116" s="87"/>
      <c r="P116" s="87"/>
      <c r="Q116" s="87"/>
      <c r="R116" s="87"/>
      <c r="S116" s="87"/>
      <c r="T116" s="88"/>
      <c r="U116" s="40"/>
      <c r="V116" s="40"/>
      <c r="W116" s="40"/>
      <c r="X116" s="40"/>
      <c r="Y116" s="40"/>
      <c r="Z116" s="40"/>
      <c r="AA116" s="40"/>
      <c r="AB116" s="40"/>
      <c r="AC116" s="40"/>
      <c r="AD116" s="40"/>
      <c r="AE116" s="40"/>
      <c r="AT116" s="18" t="s">
        <v>210</v>
      </c>
      <c r="AU116" s="18" t="s">
        <v>87</v>
      </c>
    </row>
    <row r="117" s="2" customFormat="1" ht="16.5" customHeight="1">
      <c r="A117" s="40"/>
      <c r="B117" s="41"/>
      <c r="C117" s="216" t="s">
        <v>8</v>
      </c>
      <c r="D117" s="216" t="s">
        <v>204</v>
      </c>
      <c r="E117" s="217" t="s">
        <v>717</v>
      </c>
      <c r="F117" s="218" t="s">
        <v>718</v>
      </c>
      <c r="G117" s="219" t="s">
        <v>168</v>
      </c>
      <c r="H117" s="220">
        <v>1</v>
      </c>
      <c r="I117" s="221"/>
      <c r="J117" s="222">
        <f>ROUND(I117*H117,2)</f>
        <v>0</v>
      </c>
      <c r="K117" s="218" t="s">
        <v>207</v>
      </c>
      <c r="L117" s="46"/>
      <c r="M117" s="223" t="s">
        <v>39</v>
      </c>
      <c r="N117" s="224" t="s">
        <v>53</v>
      </c>
      <c r="O117" s="87"/>
      <c r="P117" s="225">
        <f>O117*H117</f>
        <v>0</v>
      </c>
      <c r="Q117" s="225">
        <v>0</v>
      </c>
      <c r="R117" s="225">
        <f>Q117*H117</f>
        <v>0</v>
      </c>
      <c r="S117" s="225">
        <v>0</v>
      </c>
      <c r="T117" s="226">
        <f>S117*H117</f>
        <v>0</v>
      </c>
      <c r="U117" s="40"/>
      <c r="V117" s="40"/>
      <c r="W117" s="40"/>
      <c r="X117" s="40"/>
      <c r="Y117" s="40"/>
      <c r="Z117" s="40"/>
      <c r="AA117" s="40"/>
      <c r="AB117" s="40"/>
      <c r="AC117" s="40"/>
      <c r="AD117" s="40"/>
      <c r="AE117" s="40"/>
      <c r="AR117" s="227" t="s">
        <v>356</v>
      </c>
      <c r="AT117" s="227" t="s">
        <v>204</v>
      </c>
      <c r="AU117" s="227" t="s">
        <v>87</v>
      </c>
      <c r="AY117" s="18" t="s">
        <v>201</v>
      </c>
      <c r="BE117" s="228">
        <f>IF(N117="základní",J117,0)</f>
        <v>0</v>
      </c>
      <c r="BF117" s="228">
        <f>IF(N117="snížená",J117,0)</f>
        <v>0</v>
      </c>
      <c r="BG117" s="228">
        <f>IF(N117="zákl. přenesená",J117,0)</f>
        <v>0</v>
      </c>
      <c r="BH117" s="228">
        <f>IF(N117="sníž. přenesená",J117,0)</f>
        <v>0</v>
      </c>
      <c r="BI117" s="228">
        <f>IF(N117="nulová",J117,0)</f>
        <v>0</v>
      </c>
      <c r="BJ117" s="18" t="s">
        <v>208</v>
      </c>
      <c r="BK117" s="228">
        <f>ROUND(I117*H117,2)</f>
        <v>0</v>
      </c>
      <c r="BL117" s="18" t="s">
        <v>356</v>
      </c>
      <c r="BM117" s="227" t="s">
        <v>719</v>
      </c>
    </row>
    <row r="118" s="2" customFormat="1">
      <c r="A118" s="40"/>
      <c r="B118" s="41"/>
      <c r="C118" s="42"/>
      <c r="D118" s="229" t="s">
        <v>210</v>
      </c>
      <c r="E118" s="42"/>
      <c r="F118" s="230" t="s">
        <v>718</v>
      </c>
      <c r="G118" s="42"/>
      <c r="H118" s="42"/>
      <c r="I118" s="231"/>
      <c r="J118" s="42"/>
      <c r="K118" s="42"/>
      <c r="L118" s="46"/>
      <c r="M118" s="232"/>
      <c r="N118" s="233"/>
      <c r="O118" s="87"/>
      <c r="P118" s="87"/>
      <c r="Q118" s="87"/>
      <c r="R118" s="87"/>
      <c r="S118" s="87"/>
      <c r="T118" s="88"/>
      <c r="U118" s="40"/>
      <c r="V118" s="40"/>
      <c r="W118" s="40"/>
      <c r="X118" s="40"/>
      <c r="Y118" s="40"/>
      <c r="Z118" s="40"/>
      <c r="AA118" s="40"/>
      <c r="AB118" s="40"/>
      <c r="AC118" s="40"/>
      <c r="AD118" s="40"/>
      <c r="AE118" s="40"/>
      <c r="AT118" s="18" t="s">
        <v>210</v>
      </c>
      <c r="AU118" s="18" t="s">
        <v>87</v>
      </c>
    </row>
    <row r="119" s="2" customFormat="1" ht="24.15" customHeight="1">
      <c r="A119" s="40"/>
      <c r="B119" s="41"/>
      <c r="C119" s="216" t="s">
        <v>309</v>
      </c>
      <c r="D119" s="216" t="s">
        <v>204</v>
      </c>
      <c r="E119" s="217" t="s">
        <v>720</v>
      </c>
      <c r="F119" s="218" t="s">
        <v>721</v>
      </c>
      <c r="G119" s="219" t="s">
        <v>168</v>
      </c>
      <c r="H119" s="220">
        <v>1</v>
      </c>
      <c r="I119" s="221"/>
      <c r="J119" s="222">
        <f>ROUND(I119*H119,2)</f>
        <v>0</v>
      </c>
      <c r="K119" s="218" t="s">
        <v>207</v>
      </c>
      <c r="L119" s="46"/>
      <c r="M119" s="223" t="s">
        <v>39</v>
      </c>
      <c r="N119" s="224" t="s">
        <v>53</v>
      </c>
      <c r="O119" s="87"/>
      <c r="P119" s="225">
        <f>O119*H119</f>
        <v>0</v>
      </c>
      <c r="Q119" s="225">
        <v>0</v>
      </c>
      <c r="R119" s="225">
        <f>Q119*H119</f>
        <v>0</v>
      </c>
      <c r="S119" s="225">
        <v>0</v>
      </c>
      <c r="T119" s="226">
        <f>S119*H119</f>
        <v>0</v>
      </c>
      <c r="U119" s="40"/>
      <c r="V119" s="40"/>
      <c r="W119" s="40"/>
      <c r="X119" s="40"/>
      <c r="Y119" s="40"/>
      <c r="Z119" s="40"/>
      <c r="AA119" s="40"/>
      <c r="AB119" s="40"/>
      <c r="AC119" s="40"/>
      <c r="AD119" s="40"/>
      <c r="AE119" s="40"/>
      <c r="AR119" s="227" t="s">
        <v>356</v>
      </c>
      <c r="AT119" s="227" t="s">
        <v>204</v>
      </c>
      <c r="AU119" s="227" t="s">
        <v>87</v>
      </c>
      <c r="AY119" s="18" t="s">
        <v>201</v>
      </c>
      <c r="BE119" s="228">
        <f>IF(N119="základní",J119,0)</f>
        <v>0</v>
      </c>
      <c r="BF119" s="228">
        <f>IF(N119="snížená",J119,0)</f>
        <v>0</v>
      </c>
      <c r="BG119" s="228">
        <f>IF(N119="zákl. přenesená",J119,0)</f>
        <v>0</v>
      </c>
      <c r="BH119" s="228">
        <f>IF(N119="sníž. přenesená",J119,0)</f>
        <v>0</v>
      </c>
      <c r="BI119" s="228">
        <f>IF(N119="nulová",J119,0)</f>
        <v>0</v>
      </c>
      <c r="BJ119" s="18" t="s">
        <v>208</v>
      </c>
      <c r="BK119" s="228">
        <f>ROUND(I119*H119,2)</f>
        <v>0</v>
      </c>
      <c r="BL119" s="18" t="s">
        <v>356</v>
      </c>
      <c r="BM119" s="227" t="s">
        <v>722</v>
      </c>
    </row>
    <row r="120" s="2" customFormat="1">
      <c r="A120" s="40"/>
      <c r="B120" s="41"/>
      <c r="C120" s="42"/>
      <c r="D120" s="229" t="s">
        <v>210</v>
      </c>
      <c r="E120" s="42"/>
      <c r="F120" s="230" t="s">
        <v>721</v>
      </c>
      <c r="G120" s="42"/>
      <c r="H120" s="42"/>
      <c r="I120" s="231"/>
      <c r="J120" s="42"/>
      <c r="K120" s="42"/>
      <c r="L120" s="46"/>
      <c r="M120" s="232"/>
      <c r="N120" s="233"/>
      <c r="O120" s="87"/>
      <c r="P120" s="87"/>
      <c r="Q120" s="87"/>
      <c r="R120" s="87"/>
      <c r="S120" s="87"/>
      <c r="T120" s="88"/>
      <c r="U120" s="40"/>
      <c r="V120" s="40"/>
      <c r="W120" s="40"/>
      <c r="X120" s="40"/>
      <c r="Y120" s="40"/>
      <c r="Z120" s="40"/>
      <c r="AA120" s="40"/>
      <c r="AB120" s="40"/>
      <c r="AC120" s="40"/>
      <c r="AD120" s="40"/>
      <c r="AE120" s="40"/>
      <c r="AT120" s="18" t="s">
        <v>210</v>
      </c>
      <c r="AU120" s="18" t="s">
        <v>87</v>
      </c>
    </row>
    <row r="121" s="2" customFormat="1" ht="33" customHeight="1">
      <c r="A121" s="40"/>
      <c r="B121" s="41"/>
      <c r="C121" s="216" t="s">
        <v>317</v>
      </c>
      <c r="D121" s="216" t="s">
        <v>204</v>
      </c>
      <c r="E121" s="217" t="s">
        <v>723</v>
      </c>
      <c r="F121" s="218" t="s">
        <v>724</v>
      </c>
      <c r="G121" s="219" t="s">
        <v>168</v>
      </c>
      <c r="H121" s="220">
        <v>1</v>
      </c>
      <c r="I121" s="221"/>
      <c r="J121" s="222">
        <f>ROUND(I121*H121,2)</f>
        <v>0</v>
      </c>
      <c r="K121" s="218" t="s">
        <v>207</v>
      </c>
      <c r="L121" s="46"/>
      <c r="M121" s="223" t="s">
        <v>39</v>
      </c>
      <c r="N121" s="224" t="s">
        <v>53</v>
      </c>
      <c r="O121" s="87"/>
      <c r="P121" s="225">
        <f>O121*H121</f>
        <v>0</v>
      </c>
      <c r="Q121" s="225">
        <v>0</v>
      </c>
      <c r="R121" s="225">
        <f>Q121*H121</f>
        <v>0</v>
      </c>
      <c r="S121" s="225">
        <v>0</v>
      </c>
      <c r="T121" s="226">
        <f>S121*H121</f>
        <v>0</v>
      </c>
      <c r="U121" s="40"/>
      <c r="V121" s="40"/>
      <c r="W121" s="40"/>
      <c r="X121" s="40"/>
      <c r="Y121" s="40"/>
      <c r="Z121" s="40"/>
      <c r="AA121" s="40"/>
      <c r="AB121" s="40"/>
      <c r="AC121" s="40"/>
      <c r="AD121" s="40"/>
      <c r="AE121" s="40"/>
      <c r="AR121" s="227" t="s">
        <v>356</v>
      </c>
      <c r="AT121" s="227" t="s">
        <v>204</v>
      </c>
      <c r="AU121" s="227" t="s">
        <v>87</v>
      </c>
      <c r="AY121" s="18" t="s">
        <v>201</v>
      </c>
      <c r="BE121" s="228">
        <f>IF(N121="základní",J121,0)</f>
        <v>0</v>
      </c>
      <c r="BF121" s="228">
        <f>IF(N121="snížená",J121,0)</f>
        <v>0</v>
      </c>
      <c r="BG121" s="228">
        <f>IF(N121="zákl. přenesená",J121,0)</f>
        <v>0</v>
      </c>
      <c r="BH121" s="228">
        <f>IF(N121="sníž. přenesená",J121,0)</f>
        <v>0</v>
      </c>
      <c r="BI121" s="228">
        <f>IF(N121="nulová",J121,0)</f>
        <v>0</v>
      </c>
      <c r="BJ121" s="18" t="s">
        <v>208</v>
      </c>
      <c r="BK121" s="228">
        <f>ROUND(I121*H121,2)</f>
        <v>0</v>
      </c>
      <c r="BL121" s="18" t="s">
        <v>356</v>
      </c>
      <c r="BM121" s="227" t="s">
        <v>725</v>
      </c>
    </row>
    <row r="122" s="2" customFormat="1">
      <c r="A122" s="40"/>
      <c r="B122" s="41"/>
      <c r="C122" s="42"/>
      <c r="D122" s="229" t="s">
        <v>210</v>
      </c>
      <c r="E122" s="42"/>
      <c r="F122" s="230" t="s">
        <v>726</v>
      </c>
      <c r="G122" s="42"/>
      <c r="H122" s="42"/>
      <c r="I122" s="231"/>
      <c r="J122" s="42"/>
      <c r="K122" s="42"/>
      <c r="L122" s="46"/>
      <c r="M122" s="232"/>
      <c r="N122" s="233"/>
      <c r="O122" s="87"/>
      <c r="P122" s="87"/>
      <c r="Q122" s="87"/>
      <c r="R122" s="87"/>
      <c r="S122" s="87"/>
      <c r="T122" s="88"/>
      <c r="U122" s="40"/>
      <c r="V122" s="40"/>
      <c r="W122" s="40"/>
      <c r="X122" s="40"/>
      <c r="Y122" s="40"/>
      <c r="Z122" s="40"/>
      <c r="AA122" s="40"/>
      <c r="AB122" s="40"/>
      <c r="AC122" s="40"/>
      <c r="AD122" s="40"/>
      <c r="AE122" s="40"/>
      <c r="AT122" s="18" t="s">
        <v>210</v>
      </c>
      <c r="AU122" s="18" t="s">
        <v>87</v>
      </c>
    </row>
    <row r="123" s="2" customFormat="1" ht="37.8" customHeight="1">
      <c r="A123" s="40"/>
      <c r="B123" s="41"/>
      <c r="C123" s="216" t="s">
        <v>324</v>
      </c>
      <c r="D123" s="216" t="s">
        <v>204</v>
      </c>
      <c r="E123" s="217" t="s">
        <v>727</v>
      </c>
      <c r="F123" s="218" t="s">
        <v>728</v>
      </c>
      <c r="G123" s="219" t="s">
        <v>168</v>
      </c>
      <c r="H123" s="220">
        <v>3</v>
      </c>
      <c r="I123" s="221"/>
      <c r="J123" s="222">
        <f>ROUND(I123*H123,2)</f>
        <v>0</v>
      </c>
      <c r="K123" s="218" t="s">
        <v>207</v>
      </c>
      <c r="L123" s="46"/>
      <c r="M123" s="223" t="s">
        <v>39</v>
      </c>
      <c r="N123" s="224" t="s">
        <v>53</v>
      </c>
      <c r="O123" s="87"/>
      <c r="P123" s="225">
        <f>O123*H123</f>
        <v>0</v>
      </c>
      <c r="Q123" s="225">
        <v>0</v>
      </c>
      <c r="R123" s="225">
        <f>Q123*H123</f>
        <v>0</v>
      </c>
      <c r="S123" s="225">
        <v>0</v>
      </c>
      <c r="T123" s="226">
        <f>S123*H123</f>
        <v>0</v>
      </c>
      <c r="U123" s="40"/>
      <c r="V123" s="40"/>
      <c r="W123" s="40"/>
      <c r="X123" s="40"/>
      <c r="Y123" s="40"/>
      <c r="Z123" s="40"/>
      <c r="AA123" s="40"/>
      <c r="AB123" s="40"/>
      <c r="AC123" s="40"/>
      <c r="AD123" s="40"/>
      <c r="AE123" s="40"/>
      <c r="AR123" s="227" t="s">
        <v>356</v>
      </c>
      <c r="AT123" s="227" t="s">
        <v>204</v>
      </c>
      <c r="AU123" s="227" t="s">
        <v>87</v>
      </c>
      <c r="AY123" s="18" t="s">
        <v>201</v>
      </c>
      <c r="BE123" s="228">
        <f>IF(N123="základní",J123,0)</f>
        <v>0</v>
      </c>
      <c r="BF123" s="228">
        <f>IF(N123="snížená",J123,0)</f>
        <v>0</v>
      </c>
      <c r="BG123" s="228">
        <f>IF(N123="zákl. přenesená",J123,0)</f>
        <v>0</v>
      </c>
      <c r="BH123" s="228">
        <f>IF(N123="sníž. přenesená",J123,0)</f>
        <v>0</v>
      </c>
      <c r="BI123" s="228">
        <f>IF(N123="nulová",J123,0)</f>
        <v>0</v>
      </c>
      <c r="BJ123" s="18" t="s">
        <v>208</v>
      </c>
      <c r="BK123" s="228">
        <f>ROUND(I123*H123,2)</f>
        <v>0</v>
      </c>
      <c r="BL123" s="18" t="s">
        <v>356</v>
      </c>
      <c r="BM123" s="227" t="s">
        <v>729</v>
      </c>
    </row>
    <row r="124" s="2" customFormat="1">
      <c r="A124" s="40"/>
      <c r="B124" s="41"/>
      <c r="C124" s="42"/>
      <c r="D124" s="229" t="s">
        <v>210</v>
      </c>
      <c r="E124" s="42"/>
      <c r="F124" s="230" t="s">
        <v>730</v>
      </c>
      <c r="G124" s="42"/>
      <c r="H124" s="42"/>
      <c r="I124" s="231"/>
      <c r="J124" s="42"/>
      <c r="K124" s="42"/>
      <c r="L124" s="46"/>
      <c r="M124" s="232"/>
      <c r="N124" s="233"/>
      <c r="O124" s="87"/>
      <c r="P124" s="87"/>
      <c r="Q124" s="87"/>
      <c r="R124" s="87"/>
      <c r="S124" s="87"/>
      <c r="T124" s="88"/>
      <c r="U124" s="40"/>
      <c r="V124" s="40"/>
      <c r="W124" s="40"/>
      <c r="X124" s="40"/>
      <c r="Y124" s="40"/>
      <c r="Z124" s="40"/>
      <c r="AA124" s="40"/>
      <c r="AB124" s="40"/>
      <c r="AC124" s="40"/>
      <c r="AD124" s="40"/>
      <c r="AE124" s="40"/>
      <c r="AT124" s="18" t="s">
        <v>210</v>
      </c>
      <c r="AU124" s="18" t="s">
        <v>87</v>
      </c>
    </row>
    <row r="125" s="2" customFormat="1" ht="24.15" customHeight="1">
      <c r="A125" s="40"/>
      <c r="B125" s="41"/>
      <c r="C125" s="278" t="s">
        <v>331</v>
      </c>
      <c r="D125" s="278" t="s">
        <v>432</v>
      </c>
      <c r="E125" s="279" t="s">
        <v>731</v>
      </c>
      <c r="F125" s="280" t="s">
        <v>732</v>
      </c>
      <c r="G125" s="281" t="s">
        <v>168</v>
      </c>
      <c r="H125" s="282">
        <v>4</v>
      </c>
      <c r="I125" s="283"/>
      <c r="J125" s="284">
        <f>ROUND(I125*H125,2)</f>
        <v>0</v>
      </c>
      <c r="K125" s="280" t="s">
        <v>207</v>
      </c>
      <c r="L125" s="285"/>
      <c r="M125" s="286" t="s">
        <v>39</v>
      </c>
      <c r="N125" s="287" t="s">
        <v>53</v>
      </c>
      <c r="O125" s="87"/>
      <c r="P125" s="225">
        <f>O125*H125</f>
        <v>0</v>
      </c>
      <c r="Q125" s="225">
        <v>0</v>
      </c>
      <c r="R125" s="225">
        <f>Q125*H125</f>
        <v>0</v>
      </c>
      <c r="S125" s="225">
        <v>0</v>
      </c>
      <c r="T125" s="226">
        <f>S125*H125</f>
        <v>0</v>
      </c>
      <c r="U125" s="40"/>
      <c r="V125" s="40"/>
      <c r="W125" s="40"/>
      <c r="X125" s="40"/>
      <c r="Y125" s="40"/>
      <c r="Z125" s="40"/>
      <c r="AA125" s="40"/>
      <c r="AB125" s="40"/>
      <c r="AC125" s="40"/>
      <c r="AD125" s="40"/>
      <c r="AE125" s="40"/>
      <c r="AR125" s="227" t="s">
        <v>673</v>
      </c>
      <c r="AT125" s="227" t="s">
        <v>432</v>
      </c>
      <c r="AU125" s="227" t="s">
        <v>87</v>
      </c>
      <c r="AY125" s="18" t="s">
        <v>201</v>
      </c>
      <c r="BE125" s="228">
        <f>IF(N125="základní",J125,0)</f>
        <v>0</v>
      </c>
      <c r="BF125" s="228">
        <f>IF(N125="snížená",J125,0)</f>
        <v>0</v>
      </c>
      <c r="BG125" s="228">
        <f>IF(N125="zákl. přenesená",J125,0)</f>
        <v>0</v>
      </c>
      <c r="BH125" s="228">
        <f>IF(N125="sníž. přenesená",J125,0)</f>
        <v>0</v>
      </c>
      <c r="BI125" s="228">
        <f>IF(N125="nulová",J125,0)</f>
        <v>0</v>
      </c>
      <c r="BJ125" s="18" t="s">
        <v>208</v>
      </c>
      <c r="BK125" s="228">
        <f>ROUND(I125*H125,2)</f>
        <v>0</v>
      </c>
      <c r="BL125" s="18" t="s">
        <v>673</v>
      </c>
      <c r="BM125" s="227" t="s">
        <v>733</v>
      </c>
    </row>
    <row r="126" s="2" customFormat="1">
      <c r="A126" s="40"/>
      <c r="B126" s="41"/>
      <c r="C126" s="42"/>
      <c r="D126" s="229" t="s">
        <v>210</v>
      </c>
      <c r="E126" s="42"/>
      <c r="F126" s="230" t="s">
        <v>732</v>
      </c>
      <c r="G126" s="42"/>
      <c r="H126" s="42"/>
      <c r="I126" s="231"/>
      <c r="J126" s="42"/>
      <c r="K126" s="42"/>
      <c r="L126" s="46"/>
      <c r="M126" s="232"/>
      <c r="N126" s="233"/>
      <c r="O126" s="87"/>
      <c r="P126" s="87"/>
      <c r="Q126" s="87"/>
      <c r="R126" s="87"/>
      <c r="S126" s="87"/>
      <c r="T126" s="88"/>
      <c r="U126" s="40"/>
      <c r="V126" s="40"/>
      <c r="W126" s="40"/>
      <c r="X126" s="40"/>
      <c r="Y126" s="40"/>
      <c r="Z126" s="40"/>
      <c r="AA126" s="40"/>
      <c r="AB126" s="40"/>
      <c r="AC126" s="40"/>
      <c r="AD126" s="40"/>
      <c r="AE126" s="40"/>
      <c r="AT126" s="18" t="s">
        <v>210</v>
      </c>
      <c r="AU126" s="18" t="s">
        <v>87</v>
      </c>
    </row>
    <row r="127" s="2" customFormat="1" ht="21.75" customHeight="1">
      <c r="A127" s="40"/>
      <c r="B127" s="41"/>
      <c r="C127" s="216" t="s">
        <v>339</v>
      </c>
      <c r="D127" s="216" t="s">
        <v>204</v>
      </c>
      <c r="E127" s="217" t="s">
        <v>734</v>
      </c>
      <c r="F127" s="218" t="s">
        <v>735</v>
      </c>
      <c r="G127" s="219" t="s">
        <v>168</v>
      </c>
      <c r="H127" s="220">
        <v>4</v>
      </c>
      <c r="I127" s="221"/>
      <c r="J127" s="222">
        <f>ROUND(I127*H127,2)</f>
        <v>0</v>
      </c>
      <c r="K127" s="218" t="s">
        <v>207</v>
      </c>
      <c r="L127" s="46"/>
      <c r="M127" s="223" t="s">
        <v>39</v>
      </c>
      <c r="N127" s="224" t="s">
        <v>53</v>
      </c>
      <c r="O127" s="87"/>
      <c r="P127" s="225">
        <f>O127*H127</f>
        <v>0</v>
      </c>
      <c r="Q127" s="225">
        <v>0</v>
      </c>
      <c r="R127" s="225">
        <f>Q127*H127</f>
        <v>0</v>
      </c>
      <c r="S127" s="225">
        <v>0</v>
      </c>
      <c r="T127" s="226">
        <f>S127*H127</f>
        <v>0</v>
      </c>
      <c r="U127" s="40"/>
      <c r="V127" s="40"/>
      <c r="W127" s="40"/>
      <c r="X127" s="40"/>
      <c r="Y127" s="40"/>
      <c r="Z127" s="40"/>
      <c r="AA127" s="40"/>
      <c r="AB127" s="40"/>
      <c r="AC127" s="40"/>
      <c r="AD127" s="40"/>
      <c r="AE127" s="40"/>
      <c r="AR127" s="227" t="s">
        <v>356</v>
      </c>
      <c r="AT127" s="227" t="s">
        <v>204</v>
      </c>
      <c r="AU127" s="227" t="s">
        <v>87</v>
      </c>
      <c r="AY127" s="18" t="s">
        <v>201</v>
      </c>
      <c r="BE127" s="228">
        <f>IF(N127="základní",J127,0)</f>
        <v>0</v>
      </c>
      <c r="BF127" s="228">
        <f>IF(N127="snížená",J127,0)</f>
        <v>0</v>
      </c>
      <c r="BG127" s="228">
        <f>IF(N127="zákl. přenesená",J127,0)</f>
        <v>0</v>
      </c>
      <c r="BH127" s="228">
        <f>IF(N127="sníž. přenesená",J127,0)</f>
        <v>0</v>
      </c>
      <c r="BI127" s="228">
        <f>IF(N127="nulová",J127,0)</f>
        <v>0</v>
      </c>
      <c r="BJ127" s="18" t="s">
        <v>208</v>
      </c>
      <c r="BK127" s="228">
        <f>ROUND(I127*H127,2)</f>
        <v>0</v>
      </c>
      <c r="BL127" s="18" t="s">
        <v>356</v>
      </c>
      <c r="BM127" s="227" t="s">
        <v>736</v>
      </c>
    </row>
    <row r="128" s="2" customFormat="1">
      <c r="A128" s="40"/>
      <c r="B128" s="41"/>
      <c r="C128" s="42"/>
      <c r="D128" s="229" t="s">
        <v>210</v>
      </c>
      <c r="E128" s="42"/>
      <c r="F128" s="230" t="s">
        <v>735</v>
      </c>
      <c r="G128" s="42"/>
      <c r="H128" s="42"/>
      <c r="I128" s="231"/>
      <c r="J128" s="42"/>
      <c r="K128" s="42"/>
      <c r="L128" s="46"/>
      <c r="M128" s="232"/>
      <c r="N128" s="233"/>
      <c r="O128" s="87"/>
      <c r="P128" s="87"/>
      <c r="Q128" s="87"/>
      <c r="R128" s="87"/>
      <c r="S128" s="87"/>
      <c r="T128" s="88"/>
      <c r="U128" s="40"/>
      <c r="V128" s="40"/>
      <c r="W128" s="40"/>
      <c r="X128" s="40"/>
      <c r="Y128" s="40"/>
      <c r="Z128" s="40"/>
      <c r="AA128" s="40"/>
      <c r="AB128" s="40"/>
      <c r="AC128" s="40"/>
      <c r="AD128" s="40"/>
      <c r="AE128" s="40"/>
      <c r="AT128" s="18" t="s">
        <v>210</v>
      </c>
      <c r="AU128" s="18" t="s">
        <v>87</v>
      </c>
    </row>
    <row r="129" s="2" customFormat="1" ht="24.15" customHeight="1">
      <c r="A129" s="40"/>
      <c r="B129" s="41"/>
      <c r="C129" s="278" t="s">
        <v>7</v>
      </c>
      <c r="D129" s="278" t="s">
        <v>432</v>
      </c>
      <c r="E129" s="279" t="s">
        <v>737</v>
      </c>
      <c r="F129" s="280" t="s">
        <v>738</v>
      </c>
      <c r="G129" s="281" t="s">
        <v>168</v>
      </c>
      <c r="H129" s="282">
        <v>4</v>
      </c>
      <c r="I129" s="283"/>
      <c r="J129" s="284">
        <f>ROUND(I129*H129,2)</f>
        <v>0</v>
      </c>
      <c r="K129" s="280" t="s">
        <v>207</v>
      </c>
      <c r="L129" s="285"/>
      <c r="M129" s="286" t="s">
        <v>39</v>
      </c>
      <c r="N129" s="287" t="s">
        <v>53</v>
      </c>
      <c r="O129" s="87"/>
      <c r="P129" s="225">
        <f>O129*H129</f>
        <v>0</v>
      </c>
      <c r="Q129" s="225">
        <v>0</v>
      </c>
      <c r="R129" s="225">
        <f>Q129*H129</f>
        <v>0</v>
      </c>
      <c r="S129" s="225">
        <v>0</v>
      </c>
      <c r="T129" s="226">
        <f>S129*H129</f>
        <v>0</v>
      </c>
      <c r="U129" s="40"/>
      <c r="V129" s="40"/>
      <c r="W129" s="40"/>
      <c r="X129" s="40"/>
      <c r="Y129" s="40"/>
      <c r="Z129" s="40"/>
      <c r="AA129" s="40"/>
      <c r="AB129" s="40"/>
      <c r="AC129" s="40"/>
      <c r="AD129" s="40"/>
      <c r="AE129" s="40"/>
      <c r="AR129" s="227" t="s">
        <v>673</v>
      </c>
      <c r="AT129" s="227" t="s">
        <v>432</v>
      </c>
      <c r="AU129" s="227" t="s">
        <v>87</v>
      </c>
      <c r="AY129" s="18" t="s">
        <v>201</v>
      </c>
      <c r="BE129" s="228">
        <f>IF(N129="základní",J129,0)</f>
        <v>0</v>
      </c>
      <c r="BF129" s="228">
        <f>IF(N129="snížená",J129,0)</f>
        <v>0</v>
      </c>
      <c r="BG129" s="228">
        <f>IF(N129="zákl. přenesená",J129,0)</f>
        <v>0</v>
      </c>
      <c r="BH129" s="228">
        <f>IF(N129="sníž. přenesená",J129,0)</f>
        <v>0</v>
      </c>
      <c r="BI129" s="228">
        <f>IF(N129="nulová",J129,0)</f>
        <v>0</v>
      </c>
      <c r="BJ129" s="18" t="s">
        <v>208</v>
      </c>
      <c r="BK129" s="228">
        <f>ROUND(I129*H129,2)</f>
        <v>0</v>
      </c>
      <c r="BL129" s="18" t="s">
        <v>673</v>
      </c>
      <c r="BM129" s="227" t="s">
        <v>739</v>
      </c>
    </row>
    <row r="130" s="2" customFormat="1">
      <c r="A130" s="40"/>
      <c r="B130" s="41"/>
      <c r="C130" s="42"/>
      <c r="D130" s="229" t="s">
        <v>210</v>
      </c>
      <c r="E130" s="42"/>
      <c r="F130" s="230" t="s">
        <v>738</v>
      </c>
      <c r="G130" s="42"/>
      <c r="H130" s="42"/>
      <c r="I130" s="231"/>
      <c r="J130" s="42"/>
      <c r="K130" s="42"/>
      <c r="L130" s="46"/>
      <c r="M130" s="232"/>
      <c r="N130" s="233"/>
      <c r="O130" s="87"/>
      <c r="P130" s="87"/>
      <c r="Q130" s="87"/>
      <c r="R130" s="87"/>
      <c r="S130" s="87"/>
      <c r="T130" s="88"/>
      <c r="U130" s="40"/>
      <c r="V130" s="40"/>
      <c r="W130" s="40"/>
      <c r="X130" s="40"/>
      <c r="Y130" s="40"/>
      <c r="Z130" s="40"/>
      <c r="AA130" s="40"/>
      <c r="AB130" s="40"/>
      <c r="AC130" s="40"/>
      <c r="AD130" s="40"/>
      <c r="AE130" s="40"/>
      <c r="AT130" s="18" t="s">
        <v>210</v>
      </c>
      <c r="AU130" s="18" t="s">
        <v>87</v>
      </c>
    </row>
    <row r="131" s="2" customFormat="1" ht="24.15" customHeight="1">
      <c r="A131" s="40"/>
      <c r="B131" s="41"/>
      <c r="C131" s="278" t="s">
        <v>353</v>
      </c>
      <c r="D131" s="278" t="s">
        <v>432</v>
      </c>
      <c r="E131" s="279" t="s">
        <v>740</v>
      </c>
      <c r="F131" s="280" t="s">
        <v>741</v>
      </c>
      <c r="G131" s="281" t="s">
        <v>168</v>
      </c>
      <c r="H131" s="282">
        <v>4</v>
      </c>
      <c r="I131" s="283"/>
      <c r="J131" s="284">
        <f>ROUND(I131*H131,2)</f>
        <v>0</v>
      </c>
      <c r="K131" s="280" t="s">
        <v>207</v>
      </c>
      <c r="L131" s="285"/>
      <c r="M131" s="286" t="s">
        <v>39</v>
      </c>
      <c r="N131" s="287" t="s">
        <v>53</v>
      </c>
      <c r="O131" s="87"/>
      <c r="P131" s="225">
        <f>O131*H131</f>
        <v>0</v>
      </c>
      <c r="Q131" s="225">
        <v>0</v>
      </c>
      <c r="R131" s="225">
        <f>Q131*H131</f>
        <v>0</v>
      </c>
      <c r="S131" s="225">
        <v>0</v>
      </c>
      <c r="T131" s="226">
        <f>S131*H131</f>
        <v>0</v>
      </c>
      <c r="U131" s="40"/>
      <c r="V131" s="40"/>
      <c r="W131" s="40"/>
      <c r="X131" s="40"/>
      <c r="Y131" s="40"/>
      <c r="Z131" s="40"/>
      <c r="AA131" s="40"/>
      <c r="AB131" s="40"/>
      <c r="AC131" s="40"/>
      <c r="AD131" s="40"/>
      <c r="AE131" s="40"/>
      <c r="AR131" s="227" t="s">
        <v>673</v>
      </c>
      <c r="AT131" s="227" t="s">
        <v>432</v>
      </c>
      <c r="AU131" s="227" t="s">
        <v>87</v>
      </c>
      <c r="AY131" s="18" t="s">
        <v>201</v>
      </c>
      <c r="BE131" s="228">
        <f>IF(N131="základní",J131,0)</f>
        <v>0</v>
      </c>
      <c r="BF131" s="228">
        <f>IF(N131="snížená",J131,0)</f>
        <v>0</v>
      </c>
      <c r="BG131" s="228">
        <f>IF(N131="zákl. přenesená",J131,0)</f>
        <v>0</v>
      </c>
      <c r="BH131" s="228">
        <f>IF(N131="sníž. přenesená",J131,0)</f>
        <v>0</v>
      </c>
      <c r="BI131" s="228">
        <f>IF(N131="nulová",J131,0)</f>
        <v>0</v>
      </c>
      <c r="BJ131" s="18" t="s">
        <v>208</v>
      </c>
      <c r="BK131" s="228">
        <f>ROUND(I131*H131,2)</f>
        <v>0</v>
      </c>
      <c r="BL131" s="18" t="s">
        <v>673</v>
      </c>
      <c r="BM131" s="227" t="s">
        <v>742</v>
      </c>
    </row>
    <row r="132" s="2" customFormat="1">
      <c r="A132" s="40"/>
      <c r="B132" s="41"/>
      <c r="C132" s="42"/>
      <c r="D132" s="229" t="s">
        <v>210</v>
      </c>
      <c r="E132" s="42"/>
      <c r="F132" s="230" t="s">
        <v>741</v>
      </c>
      <c r="G132" s="42"/>
      <c r="H132" s="42"/>
      <c r="I132" s="231"/>
      <c r="J132" s="42"/>
      <c r="K132" s="42"/>
      <c r="L132" s="46"/>
      <c r="M132" s="232"/>
      <c r="N132" s="233"/>
      <c r="O132" s="87"/>
      <c r="P132" s="87"/>
      <c r="Q132" s="87"/>
      <c r="R132" s="87"/>
      <c r="S132" s="87"/>
      <c r="T132" s="88"/>
      <c r="U132" s="40"/>
      <c r="V132" s="40"/>
      <c r="W132" s="40"/>
      <c r="X132" s="40"/>
      <c r="Y132" s="40"/>
      <c r="Z132" s="40"/>
      <c r="AA132" s="40"/>
      <c r="AB132" s="40"/>
      <c r="AC132" s="40"/>
      <c r="AD132" s="40"/>
      <c r="AE132" s="40"/>
      <c r="AT132" s="18" t="s">
        <v>210</v>
      </c>
      <c r="AU132" s="18" t="s">
        <v>87</v>
      </c>
    </row>
    <row r="133" s="2" customFormat="1" ht="16.5" customHeight="1">
      <c r="A133" s="40"/>
      <c r="B133" s="41"/>
      <c r="C133" s="216" t="s">
        <v>361</v>
      </c>
      <c r="D133" s="216" t="s">
        <v>204</v>
      </c>
      <c r="E133" s="217" t="s">
        <v>743</v>
      </c>
      <c r="F133" s="218" t="s">
        <v>744</v>
      </c>
      <c r="G133" s="219" t="s">
        <v>168</v>
      </c>
      <c r="H133" s="220">
        <v>4</v>
      </c>
      <c r="I133" s="221"/>
      <c r="J133" s="222">
        <f>ROUND(I133*H133,2)</f>
        <v>0</v>
      </c>
      <c r="K133" s="218" t="s">
        <v>207</v>
      </c>
      <c r="L133" s="46"/>
      <c r="M133" s="223" t="s">
        <v>39</v>
      </c>
      <c r="N133" s="224" t="s">
        <v>53</v>
      </c>
      <c r="O133" s="87"/>
      <c r="P133" s="225">
        <f>O133*H133</f>
        <v>0</v>
      </c>
      <c r="Q133" s="225">
        <v>0</v>
      </c>
      <c r="R133" s="225">
        <f>Q133*H133</f>
        <v>0</v>
      </c>
      <c r="S133" s="225">
        <v>0</v>
      </c>
      <c r="T133" s="226">
        <f>S133*H133</f>
        <v>0</v>
      </c>
      <c r="U133" s="40"/>
      <c r="V133" s="40"/>
      <c r="W133" s="40"/>
      <c r="X133" s="40"/>
      <c r="Y133" s="40"/>
      <c r="Z133" s="40"/>
      <c r="AA133" s="40"/>
      <c r="AB133" s="40"/>
      <c r="AC133" s="40"/>
      <c r="AD133" s="40"/>
      <c r="AE133" s="40"/>
      <c r="AR133" s="227" t="s">
        <v>356</v>
      </c>
      <c r="AT133" s="227" t="s">
        <v>204</v>
      </c>
      <c r="AU133" s="227" t="s">
        <v>87</v>
      </c>
      <c r="AY133" s="18" t="s">
        <v>201</v>
      </c>
      <c r="BE133" s="228">
        <f>IF(N133="základní",J133,0)</f>
        <v>0</v>
      </c>
      <c r="BF133" s="228">
        <f>IF(N133="snížená",J133,0)</f>
        <v>0</v>
      </c>
      <c r="BG133" s="228">
        <f>IF(N133="zákl. přenesená",J133,0)</f>
        <v>0</v>
      </c>
      <c r="BH133" s="228">
        <f>IF(N133="sníž. přenesená",J133,0)</f>
        <v>0</v>
      </c>
      <c r="BI133" s="228">
        <f>IF(N133="nulová",J133,0)</f>
        <v>0</v>
      </c>
      <c r="BJ133" s="18" t="s">
        <v>208</v>
      </c>
      <c r="BK133" s="228">
        <f>ROUND(I133*H133,2)</f>
        <v>0</v>
      </c>
      <c r="BL133" s="18" t="s">
        <v>356</v>
      </c>
      <c r="BM133" s="227" t="s">
        <v>745</v>
      </c>
    </row>
    <row r="134" s="2" customFormat="1">
      <c r="A134" s="40"/>
      <c r="B134" s="41"/>
      <c r="C134" s="42"/>
      <c r="D134" s="229" t="s">
        <v>210</v>
      </c>
      <c r="E134" s="42"/>
      <c r="F134" s="230" t="s">
        <v>744</v>
      </c>
      <c r="G134" s="42"/>
      <c r="H134" s="42"/>
      <c r="I134" s="231"/>
      <c r="J134" s="42"/>
      <c r="K134" s="42"/>
      <c r="L134" s="46"/>
      <c r="M134" s="232"/>
      <c r="N134" s="233"/>
      <c r="O134" s="87"/>
      <c r="P134" s="87"/>
      <c r="Q134" s="87"/>
      <c r="R134" s="87"/>
      <c r="S134" s="87"/>
      <c r="T134" s="88"/>
      <c r="U134" s="40"/>
      <c r="V134" s="40"/>
      <c r="W134" s="40"/>
      <c r="X134" s="40"/>
      <c r="Y134" s="40"/>
      <c r="Z134" s="40"/>
      <c r="AA134" s="40"/>
      <c r="AB134" s="40"/>
      <c r="AC134" s="40"/>
      <c r="AD134" s="40"/>
      <c r="AE134" s="40"/>
      <c r="AT134" s="18" t="s">
        <v>210</v>
      </c>
      <c r="AU134" s="18" t="s">
        <v>87</v>
      </c>
    </row>
    <row r="135" s="2" customFormat="1" ht="24.15" customHeight="1">
      <c r="A135" s="40"/>
      <c r="B135" s="41"/>
      <c r="C135" s="216" t="s">
        <v>375</v>
      </c>
      <c r="D135" s="216" t="s">
        <v>204</v>
      </c>
      <c r="E135" s="217" t="s">
        <v>746</v>
      </c>
      <c r="F135" s="218" t="s">
        <v>747</v>
      </c>
      <c r="G135" s="219" t="s">
        <v>168</v>
      </c>
      <c r="H135" s="220">
        <v>4</v>
      </c>
      <c r="I135" s="221"/>
      <c r="J135" s="222">
        <f>ROUND(I135*H135,2)</f>
        <v>0</v>
      </c>
      <c r="K135" s="218" t="s">
        <v>207</v>
      </c>
      <c r="L135" s="46"/>
      <c r="M135" s="223" t="s">
        <v>39</v>
      </c>
      <c r="N135" s="224" t="s">
        <v>53</v>
      </c>
      <c r="O135" s="87"/>
      <c r="P135" s="225">
        <f>O135*H135</f>
        <v>0</v>
      </c>
      <c r="Q135" s="225">
        <v>0</v>
      </c>
      <c r="R135" s="225">
        <f>Q135*H135</f>
        <v>0</v>
      </c>
      <c r="S135" s="225">
        <v>0</v>
      </c>
      <c r="T135" s="226">
        <f>S135*H135</f>
        <v>0</v>
      </c>
      <c r="U135" s="40"/>
      <c r="V135" s="40"/>
      <c r="W135" s="40"/>
      <c r="X135" s="40"/>
      <c r="Y135" s="40"/>
      <c r="Z135" s="40"/>
      <c r="AA135" s="40"/>
      <c r="AB135" s="40"/>
      <c r="AC135" s="40"/>
      <c r="AD135" s="40"/>
      <c r="AE135" s="40"/>
      <c r="AR135" s="227" t="s">
        <v>356</v>
      </c>
      <c r="AT135" s="227" t="s">
        <v>204</v>
      </c>
      <c r="AU135" s="227" t="s">
        <v>87</v>
      </c>
      <c r="AY135" s="18" t="s">
        <v>201</v>
      </c>
      <c r="BE135" s="228">
        <f>IF(N135="základní",J135,0)</f>
        <v>0</v>
      </c>
      <c r="BF135" s="228">
        <f>IF(N135="snížená",J135,0)</f>
        <v>0</v>
      </c>
      <c r="BG135" s="228">
        <f>IF(N135="zákl. přenesená",J135,0)</f>
        <v>0</v>
      </c>
      <c r="BH135" s="228">
        <f>IF(N135="sníž. přenesená",J135,0)</f>
        <v>0</v>
      </c>
      <c r="BI135" s="228">
        <f>IF(N135="nulová",J135,0)</f>
        <v>0</v>
      </c>
      <c r="BJ135" s="18" t="s">
        <v>208</v>
      </c>
      <c r="BK135" s="228">
        <f>ROUND(I135*H135,2)</f>
        <v>0</v>
      </c>
      <c r="BL135" s="18" t="s">
        <v>356</v>
      </c>
      <c r="BM135" s="227" t="s">
        <v>748</v>
      </c>
    </row>
    <row r="136" s="2" customFormat="1">
      <c r="A136" s="40"/>
      <c r="B136" s="41"/>
      <c r="C136" s="42"/>
      <c r="D136" s="229" t="s">
        <v>210</v>
      </c>
      <c r="E136" s="42"/>
      <c r="F136" s="230" t="s">
        <v>747</v>
      </c>
      <c r="G136" s="42"/>
      <c r="H136" s="42"/>
      <c r="I136" s="231"/>
      <c r="J136" s="42"/>
      <c r="K136" s="42"/>
      <c r="L136" s="46"/>
      <c r="M136" s="232"/>
      <c r="N136" s="233"/>
      <c r="O136" s="87"/>
      <c r="P136" s="87"/>
      <c r="Q136" s="87"/>
      <c r="R136" s="87"/>
      <c r="S136" s="87"/>
      <c r="T136" s="88"/>
      <c r="U136" s="40"/>
      <c r="V136" s="40"/>
      <c r="W136" s="40"/>
      <c r="X136" s="40"/>
      <c r="Y136" s="40"/>
      <c r="Z136" s="40"/>
      <c r="AA136" s="40"/>
      <c r="AB136" s="40"/>
      <c r="AC136" s="40"/>
      <c r="AD136" s="40"/>
      <c r="AE136" s="40"/>
      <c r="AT136" s="18" t="s">
        <v>210</v>
      </c>
      <c r="AU136" s="18" t="s">
        <v>87</v>
      </c>
    </row>
    <row r="137" s="2" customFormat="1" ht="24.15" customHeight="1">
      <c r="A137" s="40"/>
      <c r="B137" s="41"/>
      <c r="C137" s="216" t="s">
        <v>381</v>
      </c>
      <c r="D137" s="216" t="s">
        <v>204</v>
      </c>
      <c r="E137" s="217" t="s">
        <v>749</v>
      </c>
      <c r="F137" s="218" t="s">
        <v>750</v>
      </c>
      <c r="G137" s="219" t="s">
        <v>168</v>
      </c>
      <c r="H137" s="220">
        <v>8</v>
      </c>
      <c r="I137" s="221"/>
      <c r="J137" s="222">
        <f>ROUND(I137*H137,2)</f>
        <v>0</v>
      </c>
      <c r="K137" s="218" t="s">
        <v>207</v>
      </c>
      <c r="L137" s="46"/>
      <c r="M137" s="223" t="s">
        <v>39</v>
      </c>
      <c r="N137" s="224" t="s">
        <v>53</v>
      </c>
      <c r="O137" s="87"/>
      <c r="P137" s="225">
        <f>O137*H137</f>
        <v>0</v>
      </c>
      <c r="Q137" s="225">
        <v>0</v>
      </c>
      <c r="R137" s="225">
        <f>Q137*H137</f>
        <v>0</v>
      </c>
      <c r="S137" s="225">
        <v>0</v>
      </c>
      <c r="T137" s="226">
        <f>S137*H137</f>
        <v>0</v>
      </c>
      <c r="U137" s="40"/>
      <c r="V137" s="40"/>
      <c r="W137" s="40"/>
      <c r="X137" s="40"/>
      <c r="Y137" s="40"/>
      <c r="Z137" s="40"/>
      <c r="AA137" s="40"/>
      <c r="AB137" s="40"/>
      <c r="AC137" s="40"/>
      <c r="AD137" s="40"/>
      <c r="AE137" s="40"/>
      <c r="AR137" s="227" t="s">
        <v>356</v>
      </c>
      <c r="AT137" s="227" t="s">
        <v>204</v>
      </c>
      <c r="AU137" s="227" t="s">
        <v>87</v>
      </c>
      <c r="AY137" s="18" t="s">
        <v>201</v>
      </c>
      <c r="BE137" s="228">
        <f>IF(N137="základní",J137,0)</f>
        <v>0</v>
      </c>
      <c r="BF137" s="228">
        <f>IF(N137="snížená",J137,0)</f>
        <v>0</v>
      </c>
      <c r="BG137" s="228">
        <f>IF(N137="zákl. přenesená",J137,0)</f>
        <v>0</v>
      </c>
      <c r="BH137" s="228">
        <f>IF(N137="sníž. přenesená",J137,0)</f>
        <v>0</v>
      </c>
      <c r="BI137" s="228">
        <f>IF(N137="nulová",J137,0)</f>
        <v>0</v>
      </c>
      <c r="BJ137" s="18" t="s">
        <v>208</v>
      </c>
      <c r="BK137" s="228">
        <f>ROUND(I137*H137,2)</f>
        <v>0</v>
      </c>
      <c r="BL137" s="18" t="s">
        <v>356</v>
      </c>
      <c r="BM137" s="227" t="s">
        <v>751</v>
      </c>
    </row>
    <row r="138" s="2" customFormat="1">
      <c r="A138" s="40"/>
      <c r="B138" s="41"/>
      <c r="C138" s="42"/>
      <c r="D138" s="229" t="s">
        <v>210</v>
      </c>
      <c r="E138" s="42"/>
      <c r="F138" s="230" t="s">
        <v>752</v>
      </c>
      <c r="G138" s="42"/>
      <c r="H138" s="42"/>
      <c r="I138" s="231"/>
      <c r="J138" s="42"/>
      <c r="K138" s="42"/>
      <c r="L138" s="46"/>
      <c r="M138" s="232"/>
      <c r="N138" s="233"/>
      <c r="O138" s="87"/>
      <c r="P138" s="87"/>
      <c r="Q138" s="87"/>
      <c r="R138" s="87"/>
      <c r="S138" s="87"/>
      <c r="T138" s="88"/>
      <c r="U138" s="40"/>
      <c r="V138" s="40"/>
      <c r="W138" s="40"/>
      <c r="X138" s="40"/>
      <c r="Y138" s="40"/>
      <c r="Z138" s="40"/>
      <c r="AA138" s="40"/>
      <c r="AB138" s="40"/>
      <c r="AC138" s="40"/>
      <c r="AD138" s="40"/>
      <c r="AE138" s="40"/>
      <c r="AT138" s="18" t="s">
        <v>210</v>
      </c>
      <c r="AU138" s="18" t="s">
        <v>87</v>
      </c>
    </row>
    <row r="139" s="2" customFormat="1" ht="24.15" customHeight="1">
      <c r="A139" s="40"/>
      <c r="B139" s="41"/>
      <c r="C139" s="278" t="s">
        <v>390</v>
      </c>
      <c r="D139" s="278" t="s">
        <v>432</v>
      </c>
      <c r="E139" s="279" t="s">
        <v>753</v>
      </c>
      <c r="F139" s="280" t="s">
        <v>754</v>
      </c>
      <c r="G139" s="281" t="s">
        <v>168</v>
      </c>
      <c r="H139" s="282">
        <v>285</v>
      </c>
      <c r="I139" s="283"/>
      <c r="J139" s="284">
        <f>ROUND(I139*H139,2)</f>
        <v>0</v>
      </c>
      <c r="K139" s="280" t="s">
        <v>207</v>
      </c>
      <c r="L139" s="285"/>
      <c r="M139" s="286" t="s">
        <v>39</v>
      </c>
      <c r="N139" s="287" t="s">
        <v>53</v>
      </c>
      <c r="O139" s="87"/>
      <c r="P139" s="225">
        <f>O139*H139</f>
        <v>0</v>
      </c>
      <c r="Q139" s="225">
        <v>0</v>
      </c>
      <c r="R139" s="225">
        <f>Q139*H139</f>
        <v>0</v>
      </c>
      <c r="S139" s="225">
        <v>0</v>
      </c>
      <c r="T139" s="226">
        <f>S139*H139</f>
        <v>0</v>
      </c>
      <c r="U139" s="40"/>
      <c r="V139" s="40"/>
      <c r="W139" s="40"/>
      <c r="X139" s="40"/>
      <c r="Y139" s="40"/>
      <c r="Z139" s="40"/>
      <c r="AA139" s="40"/>
      <c r="AB139" s="40"/>
      <c r="AC139" s="40"/>
      <c r="AD139" s="40"/>
      <c r="AE139" s="40"/>
      <c r="AR139" s="227" t="s">
        <v>673</v>
      </c>
      <c r="AT139" s="227" t="s">
        <v>432</v>
      </c>
      <c r="AU139" s="227" t="s">
        <v>87</v>
      </c>
      <c r="AY139" s="18" t="s">
        <v>201</v>
      </c>
      <c r="BE139" s="228">
        <f>IF(N139="základní",J139,0)</f>
        <v>0</v>
      </c>
      <c r="BF139" s="228">
        <f>IF(N139="snížená",J139,0)</f>
        <v>0</v>
      </c>
      <c r="BG139" s="228">
        <f>IF(N139="zákl. přenesená",J139,0)</f>
        <v>0</v>
      </c>
      <c r="BH139" s="228">
        <f>IF(N139="sníž. přenesená",J139,0)</f>
        <v>0</v>
      </c>
      <c r="BI139" s="228">
        <f>IF(N139="nulová",J139,0)</f>
        <v>0</v>
      </c>
      <c r="BJ139" s="18" t="s">
        <v>208</v>
      </c>
      <c r="BK139" s="228">
        <f>ROUND(I139*H139,2)</f>
        <v>0</v>
      </c>
      <c r="BL139" s="18" t="s">
        <v>673</v>
      </c>
      <c r="BM139" s="227" t="s">
        <v>755</v>
      </c>
    </row>
    <row r="140" s="2" customFormat="1">
      <c r="A140" s="40"/>
      <c r="B140" s="41"/>
      <c r="C140" s="42"/>
      <c r="D140" s="229" t="s">
        <v>210</v>
      </c>
      <c r="E140" s="42"/>
      <c r="F140" s="230" t="s">
        <v>754</v>
      </c>
      <c r="G140" s="42"/>
      <c r="H140" s="42"/>
      <c r="I140" s="231"/>
      <c r="J140" s="42"/>
      <c r="K140" s="42"/>
      <c r="L140" s="46"/>
      <c r="M140" s="232"/>
      <c r="N140" s="233"/>
      <c r="O140" s="87"/>
      <c r="P140" s="87"/>
      <c r="Q140" s="87"/>
      <c r="R140" s="87"/>
      <c r="S140" s="87"/>
      <c r="T140" s="88"/>
      <c r="U140" s="40"/>
      <c r="V140" s="40"/>
      <c r="W140" s="40"/>
      <c r="X140" s="40"/>
      <c r="Y140" s="40"/>
      <c r="Z140" s="40"/>
      <c r="AA140" s="40"/>
      <c r="AB140" s="40"/>
      <c r="AC140" s="40"/>
      <c r="AD140" s="40"/>
      <c r="AE140" s="40"/>
      <c r="AT140" s="18" t="s">
        <v>210</v>
      </c>
      <c r="AU140" s="18" t="s">
        <v>87</v>
      </c>
    </row>
    <row r="141" s="2" customFormat="1" ht="24.15" customHeight="1">
      <c r="A141" s="40"/>
      <c r="B141" s="41"/>
      <c r="C141" s="278" t="s">
        <v>397</v>
      </c>
      <c r="D141" s="278" t="s">
        <v>432</v>
      </c>
      <c r="E141" s="279" t="s">
        <v>756</v>
      </c>
      <c r="F141" s="280" t="s">
        <v>757</v>
      </c>
      <c r="G141" s="281" t="s">
        <v>168</v>
      </c>
      <c r="H141" s="282">
        <v>570</v>
      </c>
      <c r="I141" s="283"/>
      <c r="J141" s="284">
        <f>ROUND(I141*H141,2)</f>
        <v>0</v>
      </c>
      <c r="K141" s="280" t="s">
        <v>207</v>
      </c>
      <c r="L141" s="285"/>
      <c r="M141" s="286" t="s">
        <v>39</v>
      </c>
      <c r="N141" s="287" t="s">
        <v>53</v>
      </c>
      <c r="O141" s="87"/>
      <c r="P141" s="225">
        <f>O141*H141</f>
        <v>0</v>
      </c>
      <c r="Q141" s="225">
        <v>0</v>
      </c>
      <c r="R141" s="225">
        <f>Q141*H141</f>
        <v>0</v>
      </c>
      <c r="S141" s="225">
        <v>0</v>
      </c>
      <c r="T141" s="226">
        <f>S141*H141</f>
        <v>0</v>
      </c>
      <c r="U141" s="40"/>
      <c r="V141" s="40"/>
      <c r="W141" s="40"/>
      <c r="X141" s="40"/>
      <c r="Y141" s="40"/>
      <c r="Z141" s="40"/>
      <c r="AA141" s="40"/>
      <c r="AB141" s="40"/>
      <c r="AC141" s="40"/>
      <c r="AD141" s="40"/>
      <c r="AE141" s="40"/>
      <c r="AR141" s="227" t="s">
        <v>673</v>
      </c>
      <c r="AT141" s="227" t="s">
        <v>432</v>
      </c>
      <c r="AU141" s="227" t="s">
        <v>87</v>
      </c>
      <c r="AY141" s="18" t="s">
        <v>201</v>
      </c>
      <c r="BE141" s="228">
        <f>IF(N141="základní",J141,0)</f>
        <v>0</v>
      </c>
      <c r="BF141" s="228">
        <f>IF(N141="snížená",J141,0)</f>
        <v>0</v>
      </c>
      <c r="BG141" s="228">
        <f>IF(N141="zákl. přenesená",J141,0)</f>
        <v>0</v>
      </c>
      <c r="BH141" s="228">
        <f>IF(N141="sníž. přenesená",J141,0)</f>
        <v>0</v>
      </c>
      <c r="BI141" s="228">
        <f>IF(N141="nulová",J141,0)</f>
        <v>0</v>
      </c>
      <c r="BJ141" s="18" t="s">
        <v>208</v>
      </c>
      <c r="BK141" s="228">
        <f>ROUND(I141*H141,2)</f>
        <v>0</v>
      </c>
      <c r="BL141" s="18" t="s">
        <v>673</v>
      </c>
      <c r="BM141" s="227" t="s">
        <v>758</v>
      </c>
    </row>
    <row r="142" s="2" customFormat="1">
      <c r="A142" s="40"/>
      <c r="B142" s="41"/>
      <c r="C142" s="42"/>
      <c r="D142" s="229" t="s">
        <v>210</v>
      </c>
      <c r="E142" s="42"/>
      <c r="F142" s="230" t="s">
        <v>757</v>
      </c>
      <c r="G142" s="42"/>
      <c r="H142" s="42"/>
      <c r="I142" s="231"/>
      <c r="J142" s="42"/>
      <c r="K142" s="42"/>
      <c r="L142" s="46"/>
      <c r="M142" s="232"/>
      <c r="N142" s="233"/>
      <c r="O142" s="87"/>
      <c r="P142" s="87"/>
      <c r="Q142" s="87"/>
      <c r="R142" s="87"/>
      <c r="S142" s="87"/>
      <c r="T142" s="88"/>
      <c r="U142" s="40"/>
      <c r="V142" s="40"/>
      <c r="W142" s="40"/>
      <c r="X142" s="40"/>
      <c r="Y142" s="40"/>
      <c r="Z142" s="40"/>
      <c r="AA142" s="40"/>
      <c r="AB142" s="40"/>
      <c r="AC142" s="40"/>
      <c r="AD142" s="40"/>
      <c r="AE142" s="40"/>
      <c r="AT142" s="18" t="s">
        <v>210</v>
      </c>
      <c r="AU142" s="18" t="s">
        <v>87</v>
      </c>
    </row>
    <row r="143" s="2" customFormat="1" ht="16.5" customHeight="1">
      <c r="A143" s="40"/>
      <c r="B143" s="41"/>
      <c r="C143" s="216" t="s">
        <v>401</v>
      </c>
      <c r="D143" s="216" t="s">
        <v>204</v>
      </c>
      <c r="E143" s="217" t="s">
        <v>759</v>
      </c>
      <c r="F143" s="218" t="s">
        <v>760</v>
      </c>
      <c r="G143" s="219" t="s">
        <v>168</v>
      </c>
      <c r="H143" s="220">
        <v>285</v>
      </c>
      <c r="I143" s="221"/>
      <c r="J143" s="222">
        <f>ROUND(I143*H143,2)</f>
        <v>0</v>
      </c>
      <c r="K143" s="218" t="s">
        <v>207</v>
      </c>
      <c r="L143" s="46"/>
      <c r="M143" s="223" t="s">
        <v>39</v>
      </c>
      <c r="N143" s="224" t="s">
        <v>53</v>
      </c>
      <c r="O143" s="87"/>
      <c r="P143" s="225">
        <f>O143*H143</f>
        <v>0</v>
      </c>
      <c r="Q143" s="225">
        <v>0</v>
      </c>
      <c r="R143" s="225">
        <f>Q143*H143</f>
        <v>0</v>
      </c>
      <c r="S143" s="225">
        <v>0</v>
      </c>
      <c r="T143" s="226">
        <f>S143*H143</f>
        <v>0</v>
      </c>
      <c r="U143" s="40"/>
      <c r="V143" s="40"/>
      <c r="W143" s="40"/>
      <c r="X143" s="40"/>
      <c r="Y143" s="40"/>
      <c r="Z143" s="40"/>
      <c r="AA143" s="40"/>
      <c r="AB143" s="40"/>
      <c r="AC143" s="40"/>
      <c r="AD143" s="40"/>
      <c r="AE143" s="40"/>
      <c r="AR143" s="227" t="s">
        <v>356</v>
      </c>
      <c r="AT143" s="227" t="s">
        <v>204</v>
      </c>
      <c r="AU143" s="227" t="s">
        <v>87</v>
      </c>
      <c r="AY143" s="18" t="s">
        <v>201</v>
      </c>
      <c r="BE143" s="228">
        <f>IF(N143="základní",J143,0)</f>
        <v>0</v>
      </c>
      <c r="BF143" s="228">
        <f>IF(N143="snížená",J143,0)</f>
        <v>0</v>
      </c>
      <c r="BG143" s="228">
        <f>IF(N143="zákl. přenesená",J143,0)</f>
        <v>0</v>
      </c>
      <c r="BH143" s="228">
        <f>IF(N143="sníž. přenesená",J143,0)</f>
        <v>0</v>
      </c>
      <c r="BI143" s="228">
        <f>IF(N143="nulová",J143,0)</f>
        <v>0</v>
      </c>
      <c r="BJ143" s="18" t="s">
        <v>208</v>
      </c>
      <c r="BK143" s="228">
        <f>ROUND(I143*H143,2)</f>
        <v>0</v>
      </c>
      <c r="BL143" s="18" t="s">
        <v>356</v>
      </c>
      <c r="BM143" s="227" t="s">
        <v>761</v>
      </c>
    </row>
    <row r="144" s="2" customFormat="1">
      <c r="A144" s="40"/>
      <c r="B144" s="41"/>
      <c r="C144" s="42"/>
      <c r="D144" s="229" t="s">
        <v>210</v>
      </c>
      <c r="E144" s="42"/>
      <c r="F144" s="230" t="s">
        <v>760</v>
      </c>
      <c r="G144" s="42"/>
      <c r="H144" s="42"/>
      <c r="I144" s="231"/>
      <c r="J144" s="42"/>
      <c r="K144" s="42"/>
      <c r="L144" s="46"/>
      <c r="M144" s="232"/>
      <c r="N144" s="233"/>
      <c r="O144" s="87"/>
      <c r="P144" s="87"/>
      <c r="Q144" s="87"/>
      <c r="R144" s="87"/>
      <c r="S144" s="87"/>
      <c r="T144" s="88"/>
      <c r="U144" s="40"/>
      <c r="V144" s="40"/>
      <c r="W144" s="40"/>
      <c r="X144" s="40"/>
      <c r="Y144" s="40"/>
      <c r="Z144" s="40"/>
      <c r="AA144" s="40"/>
      <c r="AB144" s="40"/>
      <c r="AC144" s="40"/>
      <c r="AD144" s="40"/>
      <c r="AE144" s="40"/>
      <c r="AT144" s="18" t="s">
        <v>210</v>
      </c>
      <c r="AU144" s="18" t="s">
        <v>87</v>
      </c>
    </row>
    <row r="145" s="2" customFormat="1" ht="21.75" customHeight="1">
      <c r="A145" s="40"/>
      <c r="B145" s="41"/>
      <c r="C145" s="216" t="s">
        <v>409</v>
      </c>
      <c r="D145" s="216" t="s">
        <v>204</v>
      </c>
      <c r="E145" s="217" t="s">
        <v>762</v>
      </c>
      <c r="F145" s="218" t="s">
        <v>763</v>
      </c>
      <c r="G145" s="219" t="s">
        <v>168</v>
      </c>
      <c r="H145" s="220">
        <v>285</v>
      </c>
      <c r="I145" s="221"/>
      <c r="J145" s="222">
        <f>ROUND(I145*H145,2)</f>
        <v>0</v>
      </c>
      <c r="K145" s="218" t="s">
        <v>207</v>
      </c>
      <c r="L145" s="46"/>
      <c r="M145" s="223" t="s">
        <v>39</v>
      </c>
      <c r="N145" s="224" t="s">
        <v>53</v>
      </c>
      <c r="O145" s="87"/>
      <c r="P145" s="225">
        <f>O145*H145</f>
        <v>0</v>
      </c>
      <c r="Q145" s="225">
        <v>0</v>
      </c>
      <c r="R145" s="225">
        <f>Q145*H145</f>
        <v>0</v>
      </c>
      <c r="S145" s="225">
        <v>0</v>
      </c>
      <c r="T145" s="226">
        <f>S145*H145</f>
        <v>0</v>
      </c>
      <c r="U145" s="40"/>
      <c r="V145" s="40"/>
      <c r="W145" s="40"/>
      <c r="X145" s="40"/>
      <c r="Y145" s="40"/>
      <c r="Z145" s="40"/>
      <c r="AA145" s="40"/>
      <c r="AB145" s="40"/>
      <c r="AC145" s="40"/>
      <c r="AD145" s="40"/>
      <c r="AE145" s="40"/>
      <c r="AR145" s="227" t="s">
        <v>356</v>
      </c>
      <c r="AT145" s="227" t="s">
        <v>204</v>
      </c>
      <c r="AU145" s="227" t="s">
        <v>87</v>
      </c>
      <c r="AY145" s="18" t="s">
        <v>201</v>
      </c>
      <c r="BE145" s="228">
        <f>IF(N145="základní",J145,0)</f>
        <v>0</v>
      </c>
      <c r="BF145" s="228">
        <f>IF(N145="snížená",J145,0)</f>
        <v>0</v>
      </c>
      <c r="BG145" s="228">
        <f>IF(N145="zákl. přenesená",J145,0)</f>
        <v>0</v>
      </c>
      <c r="BH145" s="228">
        <f>IF(N145="sníž. přenesená",J145,0)</f>
        <v>0</v>
      </c>
      <c r="BI145" s="228">
        <f>IF(N145="nulová",J145,0)</f>
        <v>0</v>
      </c>
      <c r="BJ145" s="18" t="s">
        <v>208</v>
      </c>
      <c r="BK145" s="228">
        <f>ROUND(I145*H145,2)</f>
        <v>0</v>
      </c>
      <c r="BL145" s="18" t="s">
        <v>356</v>
      </c>
      <c r="BM145" s="227" t="s">
        <v>764</v>
      </c>
    </row>
    <row r="146" s="2" customFormat="1">
      <c r="A146" s="40"/>
      <c r="B146" s="41"/>
      <c r="C146" s="42"/>
      <c r="D146" s="229" t="s">
        <v>210</v>
      </c>
      <c r="E146" s="42"/>
      <c r="F146" s="230" t="s">
        <v>765</v>
      </c>
      <c r="G146" s="42"/>
      <c r="H146" s="42"/>
      <c r="I146" s="231"/>
      <c r="J146" s="42"/>
      <c r="K146" s="42"/>
      <c r="L146" s="46"/>
      <c r="M146" s="232"/>
      <c r="N146" s="233"/>
      <c r="O146" s="87"/>
      <c r="P146" s="87"/>
      <c r="Q146" s="87"/>
      <c r="R146" s="87"/>
      <c r="S146" s="87"/>
      <c r="T146" s="88"/>
      <c r="U146" s="40"/>
      <c r="V146" s="40"/>
      <c r="W146" s="40"/>
      <c r="X146" s="40"/>
      <c r="Y146" s="40"/>
      <c r="Z146" s="40"/>
      <c r="AA146" s="40"/>
      <c r="AB146" s="40"/>
      <c r="AC146" s="40"/>
      <c r="AD146" s="40"/>
      <c r="AE146" s="40"/>
      <c r="AT146" s="18" t="s">
        <v>210</v>
      </c>
      <c r="AU146" s="18" t="s">
        <v>87</v>
      </c>
    </row>
    <row r="147" s="2" customFormat="1" ht="24.15" customHeight="1">
      <c r="A147" s="40"/>
      <c r="B147" s="41"/>
      <c r="C147" s="278" t="s">
        <v>414</v>
      </c>
      <c r="D147" s="278" t="s">
        <v>432</v>
      </c>
      <c r="E147" s="279" t="s">
        <v>766</v>
      </c>
      <c r="F147" s="280" t="s">
        <v>767</v>
      </c>
      <c r="G147" s="281" t="s">
        <v>168</v>
      </c>
      <c r="H147" s="282">
        <v>2</v>
      </c>
      <c r="I147" s="283"/>
      <c r="J147" s="284">
        <f>ROUND(I147*H147,2)</f>
        <v>0</v>
      </c>
      <c r="K147" s="280" t="s">
        <v>207</v>
      </c>
      <c r="L147" s="285"/>
      <c r="M147" s="286" t="s">
        <v>39</v>
      </c>
      <c r="N147" s="287" t="s">
        <v>53</v>
      </c>
      <c r="O147" s="87"/>
      <c r="P147" s="225">
        <f>O147*H147</f>
        <v>0</v>
      </c>
      <c r="Q147" s="225">
        <v>0</v>
      </c>
      <c r="R147" s="225">
        <f>Q147*H147</f>
        <v>0</v>
      </c>
      <c r="S147" s="225">
        <v>0</v>
      </c>
      <c r="T147" s="226">
        <f>S147*H147</f>
        <v>0</v>
      </c>
      <c r="U147" s="40"/>
      <c r="V147" s="40"/>
      <c r="W147" s="40"/>
      <c r="X147" s="40"/>
      <c r="Y147" s="40"/>
      <c r="Z147" s="40"/>
      <c r="AA147" s="40"/>
      <c r="AB147" s="40"/>
      <c r="AC147" s="40"/>
      <c r="AD147" s="40"/>
      <c r="AE147" s="40"/>
      <c r="AR147" s="227" t="s">
        <v>673</v>
      </c>
      <c r="AT147" s="227" t="s">
        <v>432</v>
      </c>
      <c r="AU147" s="227" t="s">
        <v>87</v>
      </c>
      <c r="AY147" s="18" t="s">
        <v>201</v>
      </c>
      <c r="BE147" s="228">
        <f>IF(N147="základní",J147,0)</f>
        <v>0</v>
      </c>
      <c r="BF147" s="228">
        <f>IF(N147="snížená",J147,0)</f>
        <v>0</v>
      </c>
      <c r="BG147" s="228">
        <f>IF(N147="zákl. přenesená",J147,0)</f>
        <v>0</v>
      </c>
      <c r="BH147" s="228">
        <f>IF(N147="sníž. přenesená",J147,0)</f>
        <v>0</v>
      </c>
      <c r="BI147" s="228">
        <f>IF(N147="nulová",J147,0)</f>
        <v>0</v>
      </c>
      <c r="BJ147" s="18" t="s">
        <v>208</v>
      </c>
      <c r="BK147" s="228">
        <f>ROUND(I147*H147,2)</f>
        <v>0</v>
      </c>
      <c r="BL147" s="18" t="s">
        <v>673</v>
      </c>
      <c r="BM147" s="227" t="s">
        <v>768</v>
      </c>
    </row>
    <row r="148" s="2" customFormat="1">
      <c r="A148" s="40"/>
      <c r="B148" s="41"/>
      <c r="C148" s="42"/>
      <c r="D148" s="229" t="s">
        <v>210</v>
      </c>
      <c r="E148" s="42"/>
      <c r="F148" s="230" t="s">
        <v>767</v>
      </c>
      <c r="G148" s="42"/>
      <c r="H148" s="42"/>
      <c r="I148" s="231"/>
      <c r="J148" s="42"/>
      <c r="K148" s="42"/>
      <c r="L148" s="46"/>
      <c r="M148" s="232"/>
      <c r="N148" s="233"/>
      <c r="O148" s="87"/>
      <c r="P148" s="87"/>
      <c r="Q148" s="87"/>
      <c r="R148" s="87"/>
      <c r="S148" s="87"/>
      <c r="T148" s="88"/>
      <c r="U148" s="40"/>
      <c r="V148" s="40"/>
      <c r="W148" s="40"/>
      <c r="X148" s="40"/>
      <c r="Y148" s="40"/>
      <c r="Z148" s="40"/>
      <c r="AA148" s="40"/>
      <c r="AB148" s="40"/>
      <c r="AC148" s="40"/>
      <c r="AD148" s="40"/>
      <c r="AE148" s="40"/>
      <c r="AT148" s="18" t="s">
        <v>210</v>
      </c>
      <c r="AU148" s="18" t="s">
        <v>87</v>
      </c>
    </row>
    <row r="149" s="2" customFormat="1" ht="16.5" customHeight="1">
      <c r="A149" s="40"/>
      <c r="B149" s="41"/>
      <c r="C149" s="216" t="s">
        <v>416</v>
      </c>
      <c r="D149" s="216" t="s">
        <v>204</v>
      </c>
      <c r="E149" s="217" t="s">
        <v>769</v>
      </c>
      <c r="F149" s="218" t="s">
        <v>770</v>
      </c>
      <c r="G149" s="219" t="s">
        <v>168</v>
      </c>
      <c r="H149" s="220">
        <v>2</v>
      </c>
      <c r="I149" s="221"/>
      <c r="J149" s="222">
        <f>ROUND(I149*H149,2)</f>
        <v>0</v>
      </c>
      <c r="K149" s="218" t="s">
        <v>207</v>
      </c>
      <c r="L149" s="46"/>
      <c r="M149" s="223" t="s">
        <v>39</v>
      </c>
      <c r="N149" s="224" t="s">
        <v>53</v>
      </c>
      <c r="O149" s="87"/>
      <c r="P149" s="225">
        <f>O149*H149</f>
        <v>0</v>
      </c>
      <c r="Q149" s="225">
        <v>0</v>
      </c>
      <c r="R149" s="225">
        <f>Q149*H149</f>
        <v>0</v>
      </c>
      <c r="S149" s="225">
        <v>0</v>
      </c>
      <c r="T149" s="226">
        <f>S149*H149</f>
        <v>0</v>
      </c>
      <c r="U149" s="40"/>
      <c r="V149" s="40"/>
      <c r="W149" s="40"/>
      <c r="X149" s="40"/>
      <c r="Y149" s="40"/>
      <c r="Z149" s="40"/>
      <c r="AA149" s="40"/>
      <c r="AB149" s="40"/>
      <c r="AC149" s="40"/>
      <c r="AD149" s="40"/>
      <c r="AE149" s="40"/>
      <c r="AR149" s="227" t="s">
        <v>356</v>
      </c>
      <c r="AT149" s="227" t="s">
        <v>204</v>
      </c>
      <c r="AU149" s="227" t="s">
        <v>87</v>
      </c>
      <c r="AY149" s="18" t="s">
        <v>201</v>
      </c>
      <c r="BE149" s="228">
        <f>IF(N149="základní",J149,0)</f>
        <v>0</v>
      </c>
      <c r="BF149" s="228">
        <f>IF(N149="snížená",J149,0)</f>
        <v>0</v>
      </c>
      <c r="BG149" s="228">
        <f>IF(N149="zákl. přenesená",J149,0)</f>
        <v>0</v>
      </c>
      <c r="BH149" s="228">
        <f>IF(N149="sníž. přenesená",J149,0)</f>
        <v>0</v>
      </c>
      <c r="BI149" s="228">
        <f>IF(N149="nulová",J149,0)</f>
        <v>0</v>
      </c>
      <c r="BJ149" s="18" t="s">
        <v>208</v>
      </c>
      <c r="BK149" s="228">
        <f>ROUND(I149*H149,2)</f>
        <v>0</v>
      </c>
      <c r="BL149" s="18" t="s">
        <v>356</v>
      </c>
      <c r="BM149" s="227" t="s">
        <v>771</v>
      </c>
    </row>
    <row r="150" s="2" customFormat="1">
      <c r="A150" s="40"/>
      <c r="B150" s="41"/>
      <c r="C150" s="42"/>
      <c r="D150" s="229" t="s">
        <v>210</v>
      </c>
      <c r="E150" s="42"/>
      <c r="F150" s="230" t="s">
        <v>770</v>
      </c>
      <c r="G150" s="42"/>
      <c r="H150" s="42"/>
      <c r="I150" s="231"/>
      <c r="J150" s="42"/>
      <c r="K150" s="42"/>
      <c r="L150" s="46"/>
      <c r="M150" s="232"/>
      <c r="N150" s="233"/>
      <c r="O150" s="87"/>
      <c r="P150" s="87"/>
      <c r="Q150" s="87"/>
      <c r="R150" s="87"/>
      <c r="S150" s="87"/>
      <c r="T150" s="88"/>
      <c r="U150" s="40"/>
      <c r="V150" s="40"/>
      <c r="W150" s="40"/>
      <c r="X150" s="40"/>
      <c r="Y150" s="40"/>
      <c r="Z150" s="40"/>
      <c r="AA150" s="40"/>
      <c r="AB150" s="40"/>
      <c r="AC150" s="40"/>
      <c r="AD150" s="40"/>
      <c r="AE150" s="40"/>
      <c r="AT150" s="18" t="s">
        <v>210</v>
      </c>
      <c r="AU150" s="18" t="s">
        <v>87</v>
      </c>
    </row>
    <row r="151" s="2" customFormat="1" ht="21.75" customHeight="1">
      <c r="A151" s="40"/>
      <c r="B151" s="41"/>
      <c r="C151" s="216" t="s">
        <v>425</v>
      </c>
      <c r="D151" s="216" t="s">
        <v>204</v>
      </c>
      <c r="E151" s="217" t="s">
        <v>772</v>
      </c>
      <c r="F151" s="218" t="s">
        <v>773</v>
      </c>
      <c r="G151" s="219" t="s">
        <v>168</v>
      </c>
      <c r="H151" s="220">
        <v>4</v>
      </c>
      <c r="I151" s="221"/>
      <c r="J151" s="222">
        <f>ROUND(I151*H151,2)</f>
        <v>0</v>
      </c>
      <c r="K151" s="218" t="s">
        <v>207</v>
      </c>
      <c r="L151" s="46"/>
      <c r="M151" s="223" t="s">
        <v>39</v>
      </c>
      <c r="N151" s="224" t="s">
        <v>53</v>
      </c>
      <c r="O151" s="87"/>
      <c r="P151" s="225">
        <f>O151*H151</f>
        <v>0</v>
      </c>
      <c r="Q151" s="225">
        <v>0</v>
      </c>
      <c r="R151" s="225">
        <f>Q151*H151</f>
        <v>0</v>
      </c>
      <c r="S151" s="225">
        <v>0</v>
      </c>
      <c r="T151" s="226">
        <f>S151*H151</f>
        <v>0</v>
      </c>
      <c r="U151" s="40"/>
      <c r="V151" s="40"/>
      <c r="W151" s="40"/>
      <c r="X151" s="40"/>
      <c r="Y151" s="40"/>
      <c r="Z151" s="40"/>
      <c r="AA151" s="40"/>
      <c r="AB151" s="40"/>
      <c r="AC151" s="40"/>
      <c r="AD151" s="40"/>
      <c r="AE151" s="40"/>
      <c r="AR151" s="227" t="s">
        <v>356</v>
      </c>
      <c r="AT151" s="227" t="s">
        <v>204</v>
      </c>
      <c r="AU151" s="227" t="s">
        <v>87</v>
      </c>
      <c r="AY151" s="18" t="s">
        <v>201</v>
      </c>
      <c r="BE151" s="228">
        <f>IF(N151="základní",J151,0)</f>
        <v>0</v>
      </c>
      <c r="BF151" s="228">
        <f>IF(N151="snížená",J151,0)</f>
        <v>0</v>
      </c>
      <c r="BG151" s="228">
        <f>IF(N151="zákl. přenesená",J151,0)</f>
        <v>0</v>
      </c>
      <c r="BH151" s="228">
        <f>IF(N151="sníž. přenesená",J151,0)</f>
        <v>0</v>
      </c>
      <c r="BI151" s="228">
        <f>IF(N151="nulová",J151,0)</f>
        <v>0</v>
      </c>
      <c r="BJ151" s="18" t="s">
        <v>208</v>
      </c>
      <c r="BK151" s="228">
        <f>ROUND(I151*H151,2)</f>
        <v>0</v>
      </c>
      <c r="BL151" s="18" t="s">
        <v>356</v>
      </c>
      <c r="BM151" s="227" t="s">
        <v>774</v>
      </c>
    </row>
    <row r="152" s="2" customFormat="1">
      <c r="A152" s="40"/>
      <c r="B152" s="41"/>
      <c r="C152" s="42"/>
      <c r="D152" s="229" t="s">
        <v>210</v>
      </c>
      <c r="E152" s="42"/>
      <c r="F152" s="230" t="s">
        <v>773</v>
      </c>
      <c r="G152" s="42"/>
      <c r="H152" s="42"/>
      <c r="I152" s="231"/>
      <c r="J152" s="42"/>
      <c r="K152" s="42"/>
      <c r="L152" s="46"/>
      <c r="M152" s="232"/>
      <c r="N152" s="233"/>
      <c r="O152" s="87"/>
      <c r="P152" s="87"/>
      <c r="Q152" s="87"/>
      <c r="R152" s="87"/>
      <c r="S152" s="87"/>
      <c r="T152" s="88"/>
      <c r="U152" s="40"/>
      <c r="V152" s="40"/>
      <c r="W152" s="40"/>
      <c r="X152" s="40"/>
      <c r="Y152" s="40"/>
      <c r="Z152" s="40"/>
      <c r="AA152" s="40"/>
      <c r="AB152" s="40"/>
      <c r="AC152" s="40"/>
      <c r="AD152" s="40"/>
      <c r="AE152" s="40"/>
      <c r="AT152" s="18" t="s">
        <v>210</v>
      </c>
      <c r="AU152" s="18" t="s">
        <v>87</v>
      </c>
    </row>
    <row r="153" s="2" customFormat="1" ht="24.15" customHeight="1">
      <c r="A153" s="40"/>
      <c r="B153" s="41"/>
      <c r="C153" s="278" t="s">
        <v>431</v>
      </c>
      <c r="D153" s="278" t="s">
        <v>432</v>
      </c>
      <c r="E153" s="279" t="s">
        <v>775</v>
      </c>
      <c r="F153" s="280" t="s">
        <v>776</v>
      </c>
      <c r="G153" s="281" t="s">
        <v>168</v>
      </c>
      <c r="H153" s="282">
        <v>4</v>
      </c>
      <c r="I153" s="283"/>
      <c r="J153" s="284">
        <f>ROUND(I153*H153,2)</f>
        <v>0</v>
      </c>
      <c r="K153" s="280" t="s">
        <v>207</v>
      </c>
      <c r="L153" s="285"/>
      <c r="M153" s="286" t="s">
        <v>39</v>
      </c>
      <c r="N153" s="287" t="s">
        <v>53</v>
      </c>
      <c r="O153" s="87"/>
      <c r="P153" s="225">
        <f>O153*H153</f>
        <v>0</v>
      </c>
      <c r="Q153" s="225">
        <v>0</v>
      </c>
      <c r="R153" s="225">
        <f>Q153*H153</f>
        <v>0</v>
      </c>
      <c r="S153" s="225">
        <v>0</v>
      </c>
      <c r="T153" s="226">
        <f>S153*H153</f>
        <v>0</v>
      </c>
      <c r="U153" s="40"/>
      <c r="V153" s="40"/>
      <c r="W153" s="40"/>
      <c r="X153" s="40"/>
      <c r="Y153" s="40"/>
      <c r="Z153" s="40"/>
      <c r="AA153" s="40"/>
      <c r="AB153" s="40"/>
      <c r="AC153" s="40"/>
      <c r="AD153" s="40"/>
      <c r="AE153" s="40"/>
      <c r="AR153" s="227" t="s">
        <v>673</v>
      </c>
      <c r="AT153" s="227" t="s">
        <v>432</v>
      </c>
      <c r="AU153" s="227" t="s">
        <v>87</v>
      </c>
      <c r="AY153" s="18" t="s">
        <v>201</v>
      </c>
      <c r="BE153" s="228">
        <f>IF(N153="základní",J153,0)</f>
        <v>0</v>
      </c>
      <c r="BF153" s="228">
        <f>IF(N153="snížená",J153,0)</f>
        <v>0</v>
      </c>
      <c r="BG153" s="228">
        <f>IF(N153="zákl. přenesená",J153,0)</f>
        <v>0</v>
      </c>
      <c r="BH153" s="228">
        <f>IF(N153="sníž. přenesená",J153,0)</f>
        <v>0</v>
      </c>
      <c r="BI153" s="228">
        <f>IF(N153="nulová",J153,0)</f>
        <v>0</v>
      </c>
      <c r="BJ153" s="18" t="s">
        <v>208</v>
      </c>
      <c r="BK153" s="228">
        <f>ROUND(I153*H153,2)</f>
        <v>0</v>
      </c>
      <c r="BL153" s="18" t="s">
        <v>673</v>
      </c>
      <c r="BM153" s="227" t="s">
        <v>777</v>
      </c>
    </row>
    <row r="154" s="2" customFormat="1">
      <c r="A154" s="40"/>
      <c r="B154" s="41"/>
      <c r="C154" s="42"/>
      <c r="D154" s="229" t="s">
        <v>210</v>
      </c>
      <c r="E154" s="42"/>
      <c r="F154" s="230" t="s">
        <v>776</v>
      </c>
      <c r="G154" s="42"/>
      <c r="H154" s="42"/>
      <c r="I154" s="231"/>
      <c r="J154" s="42"/>
      <c r="K154" s="42"/>
      <c r="L154" s="46"/>
      <c r="M154" s="232"/>
      <c r="N154" s="233"/>
      <c r="O154" s="87"/>
      <c r="P154" s="87"/>
      <c r="Q154" s="87"/>
      <c r="R154" s="87"/>
      <c r="S154" s="87"/>
      <c r="T154" s="88"/>
      <c r="U154" s="40"/>
      <c r="V154" s="40"/>
      <c r="W154" s="40"/>
      <c r="X154" s="40"/>
      <c r="Y154" s="40"/>
      <c r="Z154" s="40"/>
      <c r="AA154" s="40"/>
      <c r="AB154" s="40"/>
      <c r="AC154" s="40"/>
      <c r="AD154" s="40"/>
      <c r="AE154" s="40"/>
      <c r="AT154" s="18" t="s">
        <v>210</v>
      </c>
      <c r="AU154" s="18" t="s">
        <v>87</v>
      </c>
    </row>
    <row r="155" s="2" customFormat="1">
      <c r="A155" s="40"/>
      <c r="B155" s="41"/>
      <c r="C155" s="42"/>
      <c r="D155" s="229" t="s">
        <v>337</v>
      </c>
      <c r="E155" s="42"/>
      <c r="F155" s="234" t="s">
        <v>778</v>
      </c>
      <c r="G155" s="42"/>
      <c r="H155" s="42"/>
      <c r="I155" s="231"/>
      <c r="J155" s="42"/>
      <c r="K155" s="42"/>
      <c r="L155" s="46"/>
      <c r="M155" s="232"/>
      <c r="N155" s="233"/>
      <c r="O155" s="87"/>
      <c r="P155" s="87"/>
      <c r="Q155" s="87"/>
      <c r="R155" s="87"/>
      <c r="S155" s="87"/>
      <c r="T155" s="88"/>
      <c r="U155" s="40"/>
      <c r="V155" s="40"/>
      <c r="W155" s="40"/>
      <c r="X155" s="40"/>
      <c r="Y155" s="40"/>
      <c r="Z155" s="40"/>
      <c r="AA155" s="40"/>
      <c r="AB155" s="40"/>
      <c r="AC155" s="40"/>
      <c r="AD155" s="40"/>
      <c r="AE155" s="40"/>
      <c r="AT155" s="18" t="s">
        <v>337</v>
      </c>
      <c r="AU155" s="18" t="s">
        <v>87</v>
      </c>
    </row>
    <row r="156" s="2" customFormat="1" ht="16.5" customHeight="1">
      <c r="A156" s="40"/>
      <c r="B156" s="41"/>
      <c r="C156" s="216" t="s">
        <v>438</v>
      </c>
      <c r="D156" s="216" t="s">
        <v>204</v>
      </c>
      <c r="E156" s="217" t="s">
        <v>779</v>
      </c>
      <c r="F156" s="218" t="s">
        <v>780</v>
      </c>
      <c r="G156" s="219" t="s">
        <v>168</v>
      </c>
      <c r="H156" s="220">
        <v>4</v>
      </c>
      <c r="I156" s="221"/>
      <c r="J156" s="222">
        <f>ROUND(I156*H156,2)</f>
        <v>0</v>
      </c>
      <c r="K156" s="218" t="s">
        <v>207</v>
      </c>
      <c r="L156" s="46"/>
      <c r="M156" s="223" t="s">
        <v>39</v>
      </c>
      <c r="N156" s="224" t="s">
        <v>53</v>
      </c>
      <c r="O156" s="87"/>
      <c r="P156" s="225">
        <f>O156*H156</f>
        <v>0</v>
      </c>
      <c r="Q156" s="225">
        <v>0</v>
      </c>
      <c r="R156" s="225">
        <f>Q156*H156</f>
        <v>0</v>
      </c>
      <c r="S156" s="225">
        <v>0</v>
      </c>
      <c r="T156" s="226">
        <f>S156*H156</f>
        <v>0</v>
      </c>
      <c r="U156" s="40"/>
      <c r="V156" s="40"/>
      <c r="W156" s="40"/>
      <c r="X156" s="40"/>
      <c r="Y156" s="40"/>
      <c r="Z156" s="40"/>
      <c r="AA156" s="40"/>
      <c r="AB156" s="40"/>
      <c r="AC156" s="40"/>
      <c r="AD156" s="40"/>
      <c r="AE156" s="40"/>
      <c r="AR156" s="227" t="s">
        <v>356</v>
      </c>
      <c r="AT156" s="227" t="s">
        <v>204</v>
      </c>
      <c r="AU156" s="227" t="s">
        <v>87</v>
      </c>
      <c r="AY156" s="18" t="s">
        <v>201</v>
      </c>
      <c r="BE156" s="228">
        <f>IF(N156="základní",J156,0)</f>
        <v>0</v>
      </c>
      <c r="BF156" s="228">
        <f>IF(N156="snížená",J156,0)</f>
        <v>0</v>
      </c>
      <c r="BG156" s="228">
        <f>IF(N156="zákl. přenesená",J156,0)</f>
        <v>0</v>
      </c>
      <c r="BH156" s="228">
        <f>IF(N156="sníž. přenesená",J156,0)</f>
        <v>0</v>
      </c>
      <c r="BI156" s="228">
        <f>IF(N156="nulová",J156,0)</f>
        <v>0</v>
      </c>
      <c r="BJ156" s="18" t="s">
        <v>208</v>
      </c>
      <c r="BK156" s="228">
        <f>ROUND(I156*H156,2)</f>
        <v>0</v>
      </c>
      <c r="BL156" s="18" t="s">
        <v>356</v>
      </c>
      <c r="BM156" s="227" t="s">
        <v>781</v>
      </c>
    </row>
    <row r="157" s="2" customFormat="1">
      <c r="A157" s="40"/>
      <c r="B157" s="41"/>
      <c r="C157" s="42"/>
      <c r="D157" s="229" t="s">
        <v>210</v>
      </c>
      <c r="E157" s="42"/>
      <c r="F157" s="230" t="s">
        <v>780</v>
      </c>
      <c r="G157" s="42"/>
      <c r="H157" s="42"/>
      <c r="I157" s="231"/>
      <c r="J157" s="42"/>
      <c r="K157" s="42"/>
      <c r="L157" s="46"/>
      <c r="M157" s="232"/>
      <c r="N157" s="233"/>
      <c r="O157" s="87"/>
      <c r="P157" s="87"/>
      <c r="Q157" s="87"/>
      <c r="R157" s="87"/>
      <c r="S157" s="87"/>
      <c r="T157" s="88"/>
      <c r="U157" s="40"/>
      <c r="V157" s="40"/>
      <c r="W157" s="40"/>
      <c r="X157" s="40"/>
      <c r="Y157" s="40"/>
      <c r="Z157" s="40"/>
      <c r="AA157" s="40"/>
      <c r="AB157" s="40"/>
      <c r="AC157" s="40"/>
      <c r="AD157" s="40"/>
      <c r="AE157" s="40"/>
      <c r="AT157" s="18" t="s">
        <v>210</v>
      </c>
      <c r="AU157" s="18" t="s">
        <v>87</v>
      </c>
    </row>
    <row r="158" s="2" customFormat="1" ht="24.15" customHeight="1">
      <c r="A158" s="40"/>
      <c r="B158" s="41"/>
      <c r="C158" s="216" t="s">
        <v>443</v>
      </c>
      <c r="D158" s="216" t="s">
        <v>204</v>
      </c>
      <c r="E158" s="217" t="s">
        <v>782</v>
      </c>
      <c r="F158" s="218" t="s">
        <v>783</v>
      </c>
      <c r="G158" s="219" t="s">
        <v>784</v>
      </c>
      <c r="H158" s="220">
        <v>24</v>
      </c>
      <c r="I158" s="221"/>
      <c r="J158" s="222">
        <f>ROUND(I158*H158,2)</f>
        <v>0</v>
      </c>
      <c r="K158" s="218" t="s">
        <v>207</v>
      </c>
      <c r="L158" s="46"/>
      <c r="M158" s="223" t="s">
        <v>39</v>
      </c>
      <c r="N158" s="224" t="s">
        <v>53</v>
      </c>
      <c r="O158" s="87"/>
      <c r="P158" s="225">
        <f>O158*H158</f>
        <v>0</v>
      </c>
      <c r="Q158" s="225">
        <v>0</v>
      </c>
      <c r="R158" s="225">
        <f>Q158*H158</f>
        <v>0</v>
      </c>
      <c r="S158" s="225">
        <v>0</v>
      </c>
      <c r="T158" s="226">
        <f>S158*H158</f>
        <v>0</v>
      </c>
      <c r="U158" s="40"/>
      <c r="V158" s="40"/>
      <c r="W158" s="40"/>
      <c r="X158" s="40"/>
      <c r="Y158" s="40"/>
      <c r="Z158" s="40"/>
      <c r="AA158" s="40"/>
      <c r="AB158" s="40"/>
      <c r="AC158" s="40"/>
      <c r="AD158" s="40"/>
      <c r="AE158" s="40"/>
      <c r="AR158" s="227" t="s">
        <v>356</v>
      </c>
      <c r="AT158" s="227" t="s">
        <v>204</v>
      </c>
      <c r="AU158" s="227" t="s">
        <v>87</v>
      </c>
      <c r="AY158" s="18" t="s">
        <v>201</v>
      </c>
      <c r="BE158" s="228">
        <f>IF(N158="základní",J158,0)</f>
        <v>0</v>
      </c>
      <c r="BF158" s="228">
        <f>IF(N158="snížená",J158,0)</f>
        <v>0</v>
      </c>
      <c r="BG158" s="228">
        <f>IF(N158="zákl. přenesená",J158,0)</f>
        <v>0</v>
      </c>
      <c r="BH158" s="228">
        <f>IF(N158="sníž. přenesená",J158,0)</f>
        <v>0</v>
      </c>
      <c r="BI158" s="228">
        <f>IF(N158="nulová",J158,0)</f>
        <v>0</v>
      </c>
      <c r="BJ158" s="18" t="s">
        <v>208</v>
      </c>
      <c r="BK158" s="228">
        <f>ROUND(I158*H158,2)</f>
        <v>0</v>
      </c>
      <c r="BL158" s="18" t="s">
        <v>356</v>
      </c>
      <c r="BM158" s="227" t="s">
        <v>785</v>
      </c>
    </row>
    <row r="159" s="2" customFormat="1">
      <c r="A159" s="40"/>
      <c r="B159" s="41"/>
      <c r="C159" s="42"/>
      <c r="D159" s="229" t="s">
        <v>210</v>
      </c>
      <c r="E159" s="42"/>
      <c r="F159" s="230" t="s">
        <v>786</v>
      </c>
      <c r="G159" s="42"/>
      <c r="H159" s="42"/>
      <c r="I159" s="231"/>
      <c r="J159" s="42"/>
      <c r="K159" s="42"/>
      <c r="L159" s="46"/>
      <c r="M159" s="232"/>
      <c r="N159" s="233"/>
      <c r="O159" s="87"/>
      <c r="P159" s="87"/>
      <c r="Q159" s="87"/>
      <c r="R159" s="87"/>
      <c r="S159" s="87"/>
      <c r="T159" s="88"/>
      <c r="U159" s="40"/>
      <c r="V159" s="40"/>
      <c r="W159" s="40"/>
      <c r="X159" s="40"/>
      <c r="Y159" s="40"/>
      <c r="Z159" s="40"/>
      <c r="AA159" s="40"/>
      <c r="AB159" s="40"/>
      <c r="AC159" s="40"/>
      <c r="AD159" s="40"/>
      <c r="AE159" s="40"/>
      <c r="AT159" s="18" t="s">
        <v>210</v>
      </c>
      <c r="AU159" s="18" t="s">
        <v>87</v>
      </c>
    </row>
    <row r="160" s="2" customFormat="1" ht="16.5" customHeight="1">
      <c r="A160" s="40"/>
      <c r="B160" s="41"/>
      <c r="C160" s="216" t="s">
        <v>448</v>
      </c>
      <c r="D160" s="216" t="s">
        <v>204</v>
      </c>
      <c r="E160" s="217" t="s">
        <v>787</v>
      </c>
      <c r="F160" s="218" t="s">
        <v>788</v>
      </c>
      <c r="G160" s="219" t="s">
        <v>270</v>
      </c>
      <c r="H160" s="220">
        <v>1420</v>
      </c>
      <c r="I160" s="221"/>
      <c r="J160" s="222">
        <f>ROUND(I160*H160,2)</f>
        <v>0</v>
      </c>
      <c r="K160" s="218" t="s">
        <v>207</v>
      </c>
      <c r="L160" s="46"/>
      <c r="M160" s="223" t="s">
        <v>39</v>
      </c>
      <c r="N160" s="224" t="s">
        <v>53</v>
      </c>
      <c r="O160" s="87"/>
      <c r="P160" s="225">
        <f>O160*H160</f>
        <v>0</v>
      </c>
      <c r="Q160" s="225">
        <v>0</v>
      </c>
      <c r="R160" s="225">
        <f>Q160*H160</f>
        <v>0</v>
      </c>
      <c r="S160" s="225">
        <v>0</v>
      </c>
      <c r="T160" s="226">
        <f>S160*H160</f>
        <v>0</v>
      </c>
      <c r="U160" s="40"/>
      <c r="V160" s="40"/>
      <c r="W160" s="40"/>
      <c r="X160" s="40"/>
      <c r="Y160" s="40"/>
      <c r="Z160" s="40"/>
      <c r="AA160" s="40"/>
      <c r="AB160" s="40"/>
      <c r="AC160" s="40"/>
      <c r="AD160" s="40"/>
      <c r="AE160" s="40"/>
      <c r="AR160" s="227" t="s">
        <v>356</v>
      </c>
      <c r="AT160" s="227" t="s">
        <v>204</v>
      </c>
      <c r="AU160" s="227" t="s">
        <v>87</v>
      </c>
      <c r="AY160" s="18" t="s">
        <v>201</v>
      </c>
      <c r="BE160" s="228">
        <f>IF(N160="základní",J160,0)</f>
        <v>0</v>
      </c>
      <c r="BF160" s="228">
        <f>IF(N160="snížená",J160,0)</f>
        <v>0</v>
      </c>
      <c r="BG160" s="228">
        <f>IF(N160="zákl. přenesená",J160,0)</f>
        <v>0</v>
      </c>
      <c r="BH160" s="228">
        <f>IF(N160="sníž. přenesená",J160,0)</f>
        <v>0</v>
      </c>
      <c r="BI160" s="228">
        <f>IF(N160="nulová",J160,0)</f>
        <v>0</v>
      </c>
      <c r="BJ160" s="18" t="s">
        <v>208</v>
      </c>
      <c r="BK160" s="228">
        <f>ROUND(I160*H160,2)</f>
        <v>0</v>
      </c>
      <c r="BL160" s="18" t="s">
        <v>356</v>
      </c>
      <c r="BM160" s="227" t="s">
        <v>789</v>
      </c>
    </row>
    <row r="161" s="2" customFormat="1">
      <c r="A161" s="40"/>
      <c r="B161" s="41"/>
      <c r="C161" s="42"/>
      <c r="D161" s="229" t="s">
        <v>210</v>
      </c>
      <c r="E161" s="42"/>
      <c r="F161" s="230" t="s">
        <v>788</v>
      </c>
      <c r="G161" s="42"/>
      <c r="H161" s="42"/>
      <c r="I161" s="231"/>
      <c r="J161" s="42"/>
      <c r="K161" s="42"/>
      <c r="L161" s="46"/>
      <c r="M161" s="232"/>
      <c r="N161" s="233"/>
      <c r="O161" s="87"/>
      <c r="P161" s="87"/>
      <c r="Q161" s="87"/>
      <c r="R161" s="87"/>
      <c r="S161" s="87"/>
      <c r="T161" s="88"/>
      <c r="U161" s="40"/>
      <c r="V161" s="40"/>
      <c r="W161" s="40"/>
      <c r="X161" s="40"/>
      <c r="Y161" s="40"/>
      <c r="Z161" s="40"/>
      <c r="AA161" s="40"/>
      <c r="AB161" s="40"/>
      <c r="AC161" s="40"/>
      <c r="AD161" s="40"/>
      <c r="AE161" s="40"/>
      <c r="AT161" s="18" t="s">
        <v>210</v>
      </c>
      <c r="AU161" s="18" t="s">
        <v>87</v>
      </c>
    </row>
    <row r="162" s="2" customFormat="1" ht="16.5" customHeight="1">
      <c r="A162" s="40"/>
      <c r="B162" s="41"/>
      <c r="C162" s="216" t="s">
        <v>453</v>
      </c>
      <c r="D162" s="216" t="s">
        <v>204</v>
      </c>
      <c r="E162" s="217" t="s">
        <v>790</v>
      </c>
      <c r="F162" s="218" t="s">
        <v>791</v>
      </c>
      <c r="G162" s="219" t="s">
        <v>140</v>
      </c>
      <c r="H162" s="220">
        <v>1.4199999999999999</v>
      </c>
      <c r="I162" s="221"/>
      <c r="J162" s="222">
        <f>ROUND(I162*H162,2)</f>
        <v>0</v>
      </c>
      <c r="K162" s="218" t="s">
        <v>207</v>
      </c>
      <c r="L162" s="46"/>
      <c r="M162" s="223" t="s">
        <v>39</v>
      </c>
      <c r="N162" s="224" t="s">
        <v>53</v>
      </c>
      <c r="O162" s="87"/>
      <c r="P162" s="225">
        <f>O162*H162</f>
        <v>0</v>
      </c>
      <c r="Q162" s="225">
        <v>0</v>
      </c>
      <c r="R162" s="225">
        <f>Q162*H162</f>
        <v>0</v>
      </c>
      <c r="S162" s="225">
        <v>0</v>
      </c>
      <c r="T162" s="226">
        <f>S162*H162</f>
        <v>0</v>
      </c>
      <c r="U162" s="40"/>
      <c r="V162" s="40"/>
      <c r="W162" s="40"/>
      <c r="X162" s="40"/>
      <c r="Y162" s="40"/>
      <c r="Z162" s="40"/>
      <c r="AA162" s="40"/>
      <c r="AB162" s="40"/>
      <c r="AC162" s="40"/>
      <c r="AD162" s="40"/>
      <c r="AE162" s="40"/>
      <c r="AR162" s="227" t="s">
        <v>356</v>
      </c>
      <c r="AT162" s="227" t="s">
        <v>204</v>
      </c>
      <c r="AU162" s="227" t="s">
        <v>87</v>
      </c>
      <c r="AY162" s="18" t="s">
        <v>201</v>
      </c>
      <c r="BE162" s="228">
        <f>IF(N162="základní",J162,0)</f>
        <v>0</v>
      </c>
      <c r="BF162" s="228">
        <f>IF(N162="snížená",J162,0)</f>
        <v>0</v>
      </c>
      <c r="BG162" s="228">
        <f>IF(N162="zákl. přenesená",J162,0)</f>
        <v>0</v>
      </c>
      <c r="BH162" s="228">
        <f>IF(N162="sníž. přenesená",J162,0)</f>
        <v>0</v>
      </c>
      <c r="BI162" s="228">
        <f>IF(N162="nulová",J162,0)</f>
        <v>0</v>
      </c>
      <c r="BJ162" s="18" t="s">
        <v>208</v>
      </c>
      <c r="BK162" s="228">
        <f>ROUND(I162*H162,2)</f>
        <v>0</v>
      </c>
      <c r="BL162" s="18" t="s">
        <v>356</v>
      </c>
      <c r="BM162" s="227" t="s">
        <v>792</v>
      </c>
    </row>
    <row r="163" s="2" customFormat="1">
      <c r="A163" s="40"/>
      <c r="B163" s="41"/>
      <c r="C163" s="42"/>
      <c r="D163" s="229" t="s">
        <v>210</v>
      </c>
      <c r="E163" s="42"/>
      <c r="F163" s="230" t="s">
        <v>793</v>
      </c>
      <c r="G163" s="42"/>
      <c r="H163" s="42"/>
      <c r="I163" s="231"/>
      <c r="J163" s="42"/>
      <c r="K163" s="42"/>
      <c r="L163" s="46"/>
      <c r="M163" s="232"/>
      <c r="N163" s="233"/>
      <c r="O163" s="87"/>
      <c r="P163" s="87"/>
      <c r="Q163" s="87"/>
      <c r="R163" s="87"/>
      <c r="S163" s="87"/>
      <c r="T163" s="88"/>
      <c r="U163" s="40"/>
      <c r="V163" s="40"/>
      <c r="W163" s="40"/>
      <c r="X163" s="40"/>
      <c r="Y163" s="40"/>
      <c r="Z163" s="40"/>
      <c r="AA163" s="40"/>
      <c r="AB163" s="40"/>
      <c r="AC163" s="40"/>
      <c r="AD163" s="40"/>
      <c r="AE163" s="40"/>
      <c r="AT163" s="18" t="s">
        <v>210</v>
      </c>
      <c r="AU163" s="18" t="s">
        <v>87</v>
      </c>
    </row>
    <row r="164" s="2" customFormat="1" ht="16.5" customHeight="1">
      <c r="A164" s="40"/>
      <c r="B164" s="41"/>
      <c r="C164" s="216" t="s">
        <v>459</v>
      </c>
      <c r="D164" s="216" t="s">
        <v>204</v>
      </c>
      <c r="E164" s="217" t="s">
        <v>794</v>
      </c>
      <c r="F164" s="218" t="s">
        <v>795</v>
      </c>
      <c r="G164" s="219" t="s">
        <v>140</v>
      </c>
      <c r="H164" s="220">
        <v>1.4199999999999999</v>
      </c>
      <c r="I164" s="221"/>
      <c r="J164" s="222">
        <f>ROUND(I164*H164,2)</f>
        <v>0</v>
      </c>
      <c r="K164" s="218" t="s">
        <v>207</v>
      </c>
      <c r="L164" s="46"/>
      <c r="M164" s="223" t="s">
        <v>39</v>
      </c>
      <c r="N164" s="224" t="s">
        <v>53</v>
      </c>
      <c r="O164" s="87"/>
      <c r="P164" s="225">
        <f>O164*H164</f>
        <v>0</v>
      </c>
      <c r="Q164" s="225">
        <v>0</v>
      </c>
      <c r="R164" s="225">
        <f>Q164*H164</f>
        <v>0</v>
      </c>
      <c r="S164" s="225">
        <v>0</v>
      </c>
      <c r="T164" s="226">
        <f>S164*H164</f>
        <v>0</v>
      </c>
      <c r="U164" s="40"/>
      <c r="V164" s="40"/>
      <c r="W164" s="40"/>
      <c r="X164" s="40"/>
      <c r="Y164" s="40"/>
      <c r="Z164" s="40"/>
      <c r="AA164" s="40"/>
      <c r="AB164" s="40"/>
      <c r="AC164" s="40"/>
      <c r="AD164" s="40"/>
      <c r="AE164" s="40"/>
      <c r="AR164" s="227" t="s">
        <v>356</v>
      </c>
      <c r="AT164" s="227" t="s">
        <v>204</v>
      </c>
      <c r="AU164" s="227" t="s">
        <v>87</v>
      </c>
      <c r="AY164" s="18" t="s">
        <v>201</v>
      </c>
      <c r="BE164" s="228">
        <f>IF(N164="základní",J164,0)</f>
        <v>0</v>
      </c>
      <c r="BF164" s="228">
        <f>IF(N164="snížená",J164,0)</f>
        <v>0</v>
      </c>
      <c r="BG164" s="228">
        <f>IF(N164="zákl. přenesená",J164,0)</f>
        <v>0</v>
      </c>
      <c r="BH164" s="228">
        <f>IF(N164="sníž. přenesená",J164,0)</f>
        <v>0</v>
      </c>
      <c r="BI164" s="228">
        <f>IF(N164="nulová",J164,0)</f>
        <v>0</v>
      </c>
      <c r="BJ164" s="18" t="s">
        <v>208</v>
      </c>
      <c r="BK164" s="228">
        <f>ROUND(I164*H164,2)</f>
        <v>0</v>
      </c>
      <c r="BL164" s="18" t="s">
        <v>356</v>
      </c>
      <c r="BM164" s="227" t="s">
        <v>796</v>
      </c>
    </row>
    <row r="165" s="2" customFormat="1">
      <c r="A165" s="40"/>
      <c r="B165" s="41"/>
      <c r="C165" s="42"/>
      <c r="D165" s="229" t="s">
        <v>210</v>
      </c>
      <c r="E165" s="42"/>
      <c r="F165" s="230" t="s">
        <v>797</v>
      </c>
      <c r="G165" s="42"/>
      <c r="H165" s="42"/>
      <c r="I165" s="231"/>
      <c r="J165" s="42"/>
      <c r="K165" s="42"/>
      <c r="L165" s="46"/>
      <c r="M165" s="232"/>
      <c r="N165" s="233"/>
      <c r="O165" s="87"/>
      <c r="P165" s="87"/>
      <c r="Q165" s="87"/>
      <c r="R165" s="87"/>
      <c r="S165" s="87"/>
      <c r="T165" s="88"/>
      <c r="U165" s="40"/>
      <c r="V165" s="40"/>
      <c r="W165" s="40"/>
      <c r="X165" s="40"/>
      <c r="Y165" s="40"/>
      <c r="Z165" s="40"/>
      <c r="AA165" s="40"/>
      <c r="AB165" s="40"/>
      <c r="AC165" s="40"/>
      <c r="AD165" s="40"/>
      <c r="AE165" s="40"/>
      <c r="AT165" s="18" t="s">
        <v>210</v>
      </c>
      <c r="AU165" s="18" t="s">
        <v>87</v>
      </c>
    </row>
    <row r="166" s="2" customFormat="1" ht="37.8" customHeight="1">
      <c r="A166" s="40"/>
      <c r="B166" s="41"/>
      <c r="C166" s="216" t="s">
        <v>798</v>
      </c>
      <c r="D166" s="216" t="s">
        <v>204</v>
      </c>
      <c r="E166" s="217" t="s">
        <v>799</v>
      </c>
      <c r="F166" s="218" t="s">
        <v>800</v>
      </c>
      <c r="G166" s="219" t="s">
        <v>168</v>
      </c>
      <c r="H166" s="220">
        <v>1</v>
      </c>
      <c r="I166" s="221"/>
      <c r="J166" s="222">
        <f>ROUND(I166*H166,2)</f>
        <v>0</v>
      </c>
      <c r="K166" s="218" t="s">
        <v>207</v>
      </c>
      <c r="L166" s="46"/>
      <c r="M166" s="223" t="s">
        <v>39</v>
      </c>
      <c r="N166" s="224" t="s">
        <v>53</v>
      </c>
      <c r="O166" s="87"/>
      <c r="P166" s="225">
        <f>O166*H166</f>
        <v>0</v>
      </c>
      <c r="Q166" s="225">
        <v>0</v>
      </c>
      <c r="R166" s="225">
        <f>Q166*H166</f>
        <v>0</v>
      </c>
      <c r="S166" s="225">
        <v>0</v>
      </c>
      <c r="T166" s="226">
        <f>S166*H166</f>
        <v>0</v>
      </c>
      <c r="U166" s="40"/>
      <c r="V166" s="40"/>
      <c r="W166" s="40"/>
      <c r="X166" s="40"/>
      <c r="Y166" s="40"/>
      <c r="Z166" s="40"/>
      <c r="AA166" s="40"/>
      <c r="AB166" s="40"/>
      <c r="AC166" s="40"/>
      <c r="AD166" s="40"/>
      <c r="AE166" s="40"/>
      <c r="AR166" s="227" t="s">
        <v>356</v>
      </c>
      <c r="AT166" s="227" t="s">
        <v>204</v>
      </c>
      <c r="AU166" s="227" t="s">
        <v>87</v>
      </c>
      <c r="AY166" s="18" t="s">
        <v>201</v>
      </c>
      <c r="BE166" s="228">
        <f>IF(N166="základní",J166,0)</f>
        <v>0</v>
      </c>
      <c r="BF166" s="228">
        <f>IF(N166="snížená",J166,0)</f>
        <v>0</v>
      </c>
      <c r="BG166" s="228">
        <f>IF(N166="zákl. přenesená",J166,0)</f>
        <v>0</v>
      </c>
      <c r="BH166" s="228">
        <f>IF(N166="sníž. přenesená",J166,0)</f>
        <v>0</v>
      </c>
      <c r="BI166" s="228">
        <f>IF(N166="nulová",J166,0)</f>
        <v>0</v>
      </c>
      <c r="BJ166" s="18" t="s">
        <v>208</v>
      </c>
      <c r="BK166" s="228">
        <f>ROUND(I166*H166,2)</f>
        <v>0</v>
      </c>
      <c r="BL166" s="18" t="s">
        <v>356</v>
      </c>
      <c r="BM166" s="227" t="s">
        <v>801</v>
      </c>
    </row>
    <row r="167" s="2" customFormat="1">
      <c r="A167" s="40"/>
      <c r="B167" s="41"/>
      <c r="C167" s="42"/>
      <c r="D167" s="229" t="s">
        <v>210</v>
      </c>
      <c r="E167" s="42"/>
      <c r="F167" s="230" t="s">
        <v>802</v>
      </c>
      <c r="G167" s="42"/>
      <c r="H167" s="42"/>
      <c r="I167" s="231"/>
      <c r="J167" s="42"/>
      <c r="K167" s="42"/>
      <c r="L167" s="46"/>
      <c r="M167" s="232"/>
      <c r="N167" s="233"/>
      <c r="O167" s="87"/>
      <c r="P167" s="87"/>
      <c r="Q167" s="87"/>
      <c r="R167" s="87"/>
      <c r="S167" s="87"/>
      <c r="T167" s="88"/>
      <c r="U167" s="40"/>
      <c r="V167" s="40"/>
      <c r="W167" s="40"/>
      <c r="X167" s="40"/>
      <c r="Y167" s="40"/>
      <c r="Z167" s="40"/>
      <c r="AA167" s="40"/>
      <c r="AB167" s="40"/>
      <c r="AC167" s="40"/>
      <c r="AD167" s="40"/>
      <c r="AE167" s="40"/>
      <c r="AT167" s="18" t="s">
        <v>210</v>
      </c>
      <c r="AU167" s="18" t="s">
        <v>87</v>
      </c>
    </row>
    <row r="168" s="2" customFormat="1" ht="37.8" customHeight="1">
      <c r="A168" s="40"/>
      <c r="B168" s="41"/>
      <c r="C168" s="216" t="s">
        <v>803</v>
      </c>
      <c r="D168" s="216" t="s">
        <v>204</v>
      </c>
      <c r="E168" s="217" t="s">
        <v>804</v>
      </c>
      <c r="F168" s="218" t="s">
        <v>805</v>
      </c>
      <c r="G168" s="219" t="s">
        <v>168</v>
      </c>
      <c r="H168" s="220">
        <v>2</v>
      </c>
      <c r="I168" s="221"/>
      <c r="J168" s="222">
        <f>ROUND(I168*H168,2)</f>
        <v>0</v>
      </c>
      <c r="K168" s="218" t="s">
        <v>207</v>
      </c>
      <c r="L168" s="46"/>
      <c r="M168" s="223" t="s">
        <v>39</v>
      </c>
      <c r="N168" s="224" t="s">
        <v>53</v>
      </c>
      <c r="O168" s="87"/>
      <c r="P168" s="225">
        <f>O168*H168</f>
        <v>0</v>
      </c>
      <c r="Q168" s="225">
        <v>0</v>
      </c>
      <c r="R168" s="225">
        <f>Q168*H168</f>
        <v>0</v>
      </c>
      <c r="S168" s="225">
        <v>0</v>
      </c>
      <c r="T168" s="226">
        <f>S168*H168</f>
        <v>0</v>
      </c>
      <c r="U168" s="40"/>
      <c r="V168" s="40"/>
      <c r="W168" s="40"/>
      <c r="X168" s="40"/>
      <c r="Y168" s="40"/>
      <c r="Z168" s="40"/>
      <c r="AA168" s="40"/>
      <c r="AB168" s="40"/>
      <c r="AC168" s="40"/>
      <c r="AD168" s="40"/>
      <c r="AE168" s="40"/>
      <c r="AR168" s="227" t="s">
        <v>356</v>
      </c>
      <c r="AT168" s="227" t="s">
        <v>204</v>
      </c>
      <c r="AU168" s="227" t="s">
        <v>87</v>
      </c>
      <c r="AY168" s="18" t="s">
        <v>201</v>
      </c>
      <c r="BE168" s="228">
        <f>IF(N168="základní",J168,0)</f>
        <v>0</v>
      </c>
      <c r="BF168" s="228">
        <f>IF(N168="snížená",J168,0)</f>
        <v>0</v>
      </c>
      <c r="BG168" s="228">
        <f>IF(N168="zákl. přenesená",J168,0)</f>
        <v>0</v>
      </c>
      <c r="BH168" s="228">
        <f>IF(N168="sníž. přenesená",J168,0)</f>
        <v>0</v>
      </c>
      <c r="BI168" s="228">
        <f>IF(N168="nulová",J168,0)</f>
        <v>0</v>
      </c>
      <c r="BJ168" s="18" t="s">
        <v>208</v>
      </c>
      <c r="BK168" s="228">
        <f>ROUND(I168*H168,2)</f>
        <v>0</v>
      </c>
      <c r="BL168" s="18" t="s">
        <v>356</v>
      </c>
      <c r="BM168" s="227" t="s">
        <v>806</v>
      </c>
    </row>
    <row r="169" s="2" customFormat="1">
      <c r="A169" s="40"/>
      <c r="B169" s="41"/>
      <c r="C169" s="42"/>
      <c r="D169" s="229" t="s">
        <v>210</v>
      </c>
      <c r="E169" s="42"/>
      <c r="F169" s="230" t="s">
        <v>807</v>
      </c>
      <c r="G169" s="42"/>
      <c r="H169" s="42"/>
      <c r="I169" s="231"/>
      <c r="J169" s="42"/>
      <c r="K169" s="42"/>
      <c r="L169" s="46"/>
      <c r="M169" s="294"/>
      <c r="N169" s="295"/>
      <c r="O169" s="296"/>
      <c r="P169" s="296"/>
      <c r="Q169" s="296"/>
      <c r="R169" s="296"/>
      <c r="S169" s="296"/>
      <c r="T169" s="297"/>
      <c r="U169" s="40"/>
      <c r="V169" s="40"/>
      <c r="W169" s="40"/>
      <c r="X169" s="40"/>
      <c r="Y169" s="40"/>
      <c r="Z169" s="40"/>
      <c r="AA169" s="40"/>
      <c r="AB169" s="40"/>
      <c r="AC169" s="40"/>
      <c r="AD169" s="40"/>
      <c r="AE169" s="40"/>
      <c r="AT169" s="18" t="s">
        <v>210</v>
      </c>
      <c r="AU169" s="18" t="s">
        <v>87</v>
      </c>
    </row>
    <row r="170" s="2" customFormat="1" ht="6.96" customHeight="1">
      <c r="A170" s="40"/>
      <c r="B170" s="62"/>
      <c r="C170" s="63"/>
      <c r="D170" s="63"/>
      <c r="E170" s="63"/>
      <c r="F170" s="63"/>
      <c r="G170" s="63"/>
      <c r="H170" s="63"/>
      <c r="I170" s="63"/>
      <c r="J170" s="63"/>
      <c r="K170" s="63"/>
      <c r="L170" s="46"/>
      <c r="M170" s="40"/>
      <c r="O170" s="40"/>
      <c r="P170" s="40"/>
      <c r="Q170" s="40"/>
      <c r="R170" s="40"/>
      <c r="S170" s="40"/>
      <c r="T170" s="40"/>
      <c r="U170" s="40"/>
      <c r="V170" s="40"/>
      <c r="W170" s="40"/>
      <c r="X170" s="40"/>
      <c r="Y170" s="40"/>
      <c r="Z170" s="40"/>
      <c r="AA170" s="40"/>
      <c r="AB170" s="40"/>
      <c r="AC170" s="40"/>
      <c r="AD170" s="40"/>
      <c r="AE170" s="40"/>
    </row>
  </sheetData>
  <sheetProtection sheet="1" autoFilter="0" formatColumns="0" formatRows="0" objects="1" scenarios="1" spinCount="100000" saltValue="kpna4YpeMrUQdQ+jiy8SfqGPZRXJqHIwHnA+TYjwYM/PZcdVEQHkMOBGqShVD+Qzfi2NTwzt94IfV8lt4y5rww==" hashValue="M38f1zBjSdHqhYSKBOuC6+z8gNKJSb0nC0s25kG4Ik/2JakgCVXolY0/ecK3uKB4sKEh0XibQw2ZsytqmY3JvA==" algorithmName="SHA-512" password="CDD6"/>
  <autoFilter ref="C85:K169"/>
  <mergeCells count="12">
    <mergeCell ref="E7:H7"/>
    <mergeCell ref="E9:H9"/>
    <mergeCell ref="E11:H11"/>
    <mergeCell ref="E20:H20"/>
    <mergeCell ref="E29:H29"/>
    <mergeCell ref="E50:H50"/>
    <mergeCell ref="E52:H52"/>
    <mergeCell ref="E54:H54"/>
    <mergeCell ref="E74:H74"/>
    <mergeCell ref="E76:H76"/>
    <mergeCell ref="E78:H78"/>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9.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50.83203" style="1" customWidth="1"/>
    <col min="7" max="7" width="7.5" style="1" customWidth="1"/>
    <col min="8" max="8" width="14" style="1" customWidth="1"/>
    <col min="9" max="9" width="15.83203" style="1" customWidth="1"/>
    <col min="10" max="10" width="22.33203" style="1" customWidth="1"/>
    <col min="11" max="11" width="22.33203"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8" t="s">
        <v>119</v>
      </c>
    </row>
    <row r="3" hidden="1" s="1" customFormat="1" ht="6.96" customHeight="1">
      <c r="B3" s="142"/>
      <c r="C3" s="143"/>
      <c r="D3" s="143"/>
      <c r="E3" s="143"/>
      <c r="F3" s="143"/>
      <c r="G3" s="143"/>
      <c r="H3" s="143"/>
      <c r="I3" s="143"/>
      <c r="J3" s="143"/>
      <c r="K3" s="143"/>
      <c r="L3" s="21"/>
      <c r="AT3" s="18" t="s">
        <v>89</v>
      </c>
    </row>
    <row r="4" hidden="1" s="1" customFormat="1" ht="24.96" customHeight="1">
      <c r="B4" s="21"/>
      <c r="D4" s="144" t="s">
        <v>145</v>
      </c>
      <c r="L4" s="21"/>
      <c r="M4" s="145" t="s">
        <v>10</v>
      </c>
      <c r="AT4" s="18" t="s">
        <v>41</v>
      </c>
    </row>
    <row r="5" hidden="1" s="1" customFormat="1" ht="6.96" customHeight="1">
      <c r="B5" s="21"/>
      <c r="L5" s="21"/>
    </row>
    <row r="6" hidden="1" s="1" customFormat="1" ht="12" customHeight="1">
      <c r="B6" s="21"/>
      <c r="D6" s="146" t="s">
        <v>16</v>
      </c>
      <c r="L6" s="21"/>
    </row>
    <row r="7" hidden="1" s="1" customFormat="1" ht="16.5" customHeight="1">
      <c r="B7" s="21"/>
      <c r="E7" s="147" t="str">
        <f>'Rekapitulace zakázky'!K6</f>
        <v>Oprava staničních kolejí č. 4 a 5 v žst Most n.n.-Změna č.1</v>
      </c>
      <c r="F7" s="146"/>
      <c r="G7" s="146"/>
      <c r="H7" s="146"/>
      <c r="L7" s="21"/>
    </row>
    <row r="8" hidden="1" s="1" customFormat="1" ht="12" customHeight="1">
      <c r="B8" s="21"/>
      <c r="D8" s="146" t="s">
        <v>161</v>
      </c>
      <c r="L8" s="21"/>
    </row>
    <row r="9" hidden="1" s="2" customFormat="1" ht="16.5" customHeight="1">
      <c r="A9" s="40"/>
      <c r="B9" s="46"/>
      <c r="C9" s="40"/>
      <c r="D9" s="40"/>
      <c r="E9" s="147" t="s">
        <v>808</v>
      </c>
      <c r="F9" s="40"/>
      <c r="G9" s="40"/>
      <c r="H9" s="40"/>
      <c r="I9" s="40"/>
      <c r="J9" s="40"/>
      <c r="K9" s="40"/>
      <c r="L9" s="148"/>
      <c r="S9" s="40"/>
      <c r="T9" s="40"/>
      <c r="U9" s="40"/>
      <c r="V9" s="40"/>
      <c r="W9" s="40"/>
      <c r="X9" s="40"/>
      <c r="Y9" s="40"/>
      <c r="Z9" s="40"/>
      <c r="AA9" s="40"/>
      <c r="AB9" s="40"/>
      <c r="AC9" s="40"/>
      <c r="AD9" s="40"/>
      <c r="AE9" s="40"/>
    </row>
    <row r="10" hidden="1" s="2" customFormat="1" ht="12" customHeight="1">
      <c r="A10" s="40"/>
      <c r="B10" s="46"/>
      <c r="C10" s="40"/>
      <c r="D10" s="146" t="s">
        <v>170</v>
      </c>
      <c r="E10" s="40"/>
      <c r="F10" s="40"/>
      <c r="G10" s="40"/>
      <c r="H10" s="40"/>
      <c r="I10" s="40"/>
      <c r="J10" s="40"/>
      <c r="K10" s="40"/>
      <c r="L10" s="148"/>
      <c r="S10" s="40"/>
      <c r="T10" s="40"/>
      <c r="U10" s="40"/>
      <c r="V10" s="40"/>
      <c r="W10" s="40"/>
      <c r="X10" s="40"/>
      <c r="Y10" s="40"/>
      <c r="Z10" s="40"/>
      <c r="AA10" s="40"/>
      <c r="AB10" s="40"/>
      <c r="AC10" s="40"/>
      <c r="AD10" s="40"/>
      <c r="AE10" s="40"/>
    </row>
    <row r="11" hidden="1" s="2" customFormat="1" ht="16.5" customHeight="1">
      <c r="A11" s="40"/>
      <c r="B11" s="46"/>
      <c r="C11" s="40"/>
      <c r="D11" s="40"/>
      <c r="E11" s="149" t="s">
        <v>809</v>
      </c>
      <c r="F11" s="40"/>
      <c r="G11" s="40"/>
      <c r="H11" s="40"/>
      <c r="I11" s="40"/>
      <c r="J11" s="40"/>
      <c r="K11" s="40"/>
      <c r="L11" s="148"/>
      <c r="S11" s="40"/>
      <c r="T11" s="40"/>
      <c r="U11" s="40"/>
      <c r="V11" s="40"/>
      <c r="W11" s="40"/>
      <c r="X11" s="40"/>
      <c r="Y11" s="40"/>
      <c r="Z11" s="40"/>
      <c r="AA11" s="40"/>
      <c r="AB11" s="40"/>
      <c r="AC11" s="40"/>
      <c r="AD11" s="40"/>
      <c r="AE11" s="40"/>
    </row>
    <row r="12" hidden="1" s="2" customFormat="1">
      <c r="A12" s="40"/>
      <c r="B12" s="46"/>
      <c r="C12" s="40"/>
      <c r="D12" s="40"/>
      <c r="E12" s="40"/>
      <c r="F12" s="40"/>
      <c r="G12" s="40"/>
      <c r="H12" s="40"/>
      <c r="I12" s="40"/>
      <c r="J12" s="40"/>
      <c r="K12" s="40"/>
      <c r="L12" s="148"/>
      <c r="S12" s="40"/>
      <c r="T12" s="40"/>
      <c r="U12" s="40"/>
      <c r="V12" s="40"/>
      <c r="W12" s="40"/>
      <c r="X12" s="40"/>
      <c r="Y12" s="40"/>
      <c r="Z12" s="40"/>
      <c r="AA12" s="40"/>
      <c r="AB12" s="40"/>
      <c r="AC12" s="40"/>
      <c r="AD12" s="40"/>
      <c r="AE12" s="40"/>
    </row>
    <row r="13" hidden="1" s="2" customFormat="1" ht="12" customHeight="1">
      <c r="A13" s="40"/>
      <c r="B13" s="46"/>
      <c r="C13" s="40"/>
      <c r="D13" s="146" t="s">
        <v>18</v>
      </c>
      <c r="E13" s="40"/>
      <c r="F13" s="136" t="s">
        <v>39</v>
      </c>
      <c r="G13" s="40"/>
      <c r="H13" s="40"/>
      <c r="I13" s="146" t="s">
        <v>20</v>
      </c>
      <c r="J13" s="136" t="s">
        <v>39</v>
      </c>
      <c r="K13" s="40"/>
      <c r="L13" s="148"/>
      <c r="S13" s="40"/>
      <c r="T13" s="40"/>
      <c r="U13" s="40"/>
      <c r="V13" s="40"/>
      <c r="W13" s="40"/>
      <c r="X13" s="40"/>
      <c r="Y13" s="40"/>
      <c r="Z13" s="40"/>
      <c r="AA13" s="40"/>
      <c r="AB13" s="40"/>
      <c r="AC13" s="40"/>
      <c r="AD13" s="40"/>
      <c r="AE13" s="40"/>
    </row>
    <row r="14" hidden="1" s="2" customFormat="1" ht="12" customHeight="1">
      <c r="A14" s="40"/>
      <c r="B14" s="46"/>
      <c r="C14" s="40"/>
      <c r="D14" s="146" t="s">
        <v>22</v>
      </c>
      <c r="E14" s="40"/>
      <c r="F14" s="136" t="s">
        <v>23</v>
      </c>
      <c r="G14" s="40"/>
      <c r="H14" s="40"/>
      <c r="I14" s="146" t="s">
        <v>24</v>
      </c>
      <c r="J14" s="150" t="str">
        <f>'Rekapitulace zakázky'!AN8</f>
        <v>5. 10. 2021</v>
      </c>
      <c r="K14" s="40"/>
      <c r="L14" s="148"/>
      <c r="S14" s="40"/>
      <c r="T14" s="40"/>
      <c r="U14" s="40"/>
      <c r="V14" s="40"/>
      <c r="W14" s="40"/>
      <c r="X14" s="40"/>
      <c r="Y14" s="40"/>
      <c r="Z14" s="40"/>
      <c r="AA14" s="40"/>
      <c r="AB14" s="40"/>
      <c r="AC14" s="40"/>
      <c r="AD14" s="40"/>
      <c r="AE14" s="40"/>
    </row>
    <row r="15" hidden="1" s="2" customFormat="1" ht="10.8" customHeight="1">
      <c r="A15" s="40"/>
      <c r="B15" s="46"/>
      <c r="C15" s="40"/>
      <c r="D15" s="40"/>
      <c r="E15" s="40"/>
      <c r="F15" s="40"/>
      <c r="G15" s="40"/>
      <c r="H15" s="40"/>
      <c r="I15" s="40"/>
      <c r="J15" s="40"/>
      <c r="K15" s="40"/>
      <c r="L15" s="148"/>
      <c r="S15" s="40"/>
      <c r="T15" s="40"/>
      <c r="U15" s="40"/>
      <c r="V15" s="40"/>
      <c r="W15" s="40"/>
      <c r="X15" s="40"/>
      <c r="Y15" s="40"/>
      <c r="Z15" s="40"/>
      <c r="AA15" s="40"/>
      <c r="AB15" s="40"/>
      <c r="AC15" s="40"/>
      <c r="AD15" s="40"/>
      <c r="AE15" s="40"/>
    </row>
    <row r="16" hidden="1" s="2" customFormat="1" ht="12" customHeight="1">
      <c r="A16" s="40"/>
      <c r="B16" s="46"/>
      <c r="C16" s="40"/>
      <c r="D16" s="146" t="s">
        <v>30</v>
      </c>
      <c r="E16" s="40"/>
      <c r="F16" s="40"/>
      <c r="G16" s="40"/>
      <c r="H16" s="40"/>
      <c r="I16" s="146" t="s">
        <v>31</v>
      </c>
      <c r="J16" s="136" t="s">
        <v>32</v>
      </c>
      <c r="K16" s="40"/>
      <c r="L16" s="148"/>
      <c r="S16" s="40"/>
      <c r="T16" s="40"/>
      <c r="U16" s="40"/>
      <c r="V16" s="40"/>
      <c r="W16" s="40"/>
      <c r="X16" s="40"/>
      <c r="Y16" s="40"/>
      <c r="Z16" s="40"/>
      <c r="AA16" s="40"/>
      <c r="AB16" s="40"/>
      <c r="AC16" s="40"/>
      <c r="AD16" s="40"/>
      <c r="AE16" s="40"/>
    </row>
    <row r="17" hidden="1" s="2" customFormat="1" ht="18" customHeight="1">
      <c r="A17" s="40"/>
      <c r="B17" s="46"/>
      <c r="C17" s="40"/>
      <c r="D17" s="40"/>
      <c r="E17" s="136" t="s">
        <v>33</v>
      </c>
      <c r="F17" s="40"/>
      <c r="G17" s="40"/>
      <c r="H17" s="40"/>
      <c r="I17" s="146" t="s">
        <v>34</v>
      </c>
      <c r="J17" s="136" t="s">
        <v>35</v>
      </c>
      <c r="K17" s="40"/>
      <c r="L17" s="148"/>
      <c r="S17" s="40"/>
      <c r="T17" s="40"/>
      <c r="U17" s="40"/>
      <c r="V17" s="40"/>
      <c r="W17" s="40"/>
      <c r="X17" s="40"/>
      <c r="Y17" s="40"/>
      <c r="Z17" s="40"/>
      <c r="AA17" s="40"/>
      <c r="AB17" s="40"/>
      <c r="AC17" s="40"/>
      <c r="AD17" s="40"/>
      <c r="AE17" s="40"/>
    </row>
    <row r="18" hidden="1" s="2" customFormat="1" ht="6.96" customHeight="1">
      <c r="A18" s="40"/>
      <c r="B18" s="46"/>
      <c r="C18" s="40"/>
      <c r="D18" s="40"/>
      <c r="E18" s="40"/>
      <c r="F18" s="40"/>
      <c r="G18" s="40"/>
      <c r="H18" s="40"/>
      <c r="I18" s="40"/>
      <c r="J18" s="40"/>
      <c r="K18" s="40"/>
      <c r="L18" s="148"/>
      <c r="S18" s="40"/>
      <c r="T18" s="40"/>
      <c r="U18" s="40"/>
      <c r="V18" s="40"/>
      <c r="W18" s="40"/>
      <c r="X18" s="40"/>
      <c r="Y18" s="40"/>
      <c r="Z18" s="40"/>
      <c r="AA18" s="40"/>
      <c r="AB18" s="40"/>
      <c r="AC18" s="40"/>
      <c r="AD18" s="40"/>
      <c r="AE18" s="40"/>
    </row>
    <row r="19" hidden="1" s="2" customFormat="1" ht="12" customHeight="1">
      <c r="A19" s="40"/>
      <c r="B19" s="46"/>
      <c r="C19" s="40"/>
      <c r="D19" s="146" t="s">
        <v>36</v>
      </c>
      <c r="E19" s="40"/>
      <c r="F19" s="40"/>
      <c r="G19" s="40"/>
      <c r="H19" s="40"/>
      <c r="I19" s="146" t="s">
        <v>31</v>
      </c>
      <c r="J19" s="34" t="str">
        <f>'Rekapitulace zakázky'!AN13</f>
        <v>Vyplň údaj</v>
      </c>
      <c r="K19" s="40"/>
      <c r="L19" s="148"/>
      <c r="S19" s="40"/>
      <c r="T19" s="40"/>
      <c r="U19" s="40"/>
      <c r="V19" s="40"/>
      <c r="W19" s="40"/>
      <c r="X19" s="40"/>
      <c r="Y19" s="40"/>
      <c r="Z19" s="40"/>
      <c r="AA19" s="40"/>
      <c r="AB19" s="40"/>
      <c r="AC19" s="40"/>
      <c r="AD19" s="40"/>
      <c r="AE19" s="40"/>
    </row>
    <row r="20" hidden="1" s="2" customFormat="1" ht="18" customHeight="1">
      <c r="A20" s="40"/>
      <c r="B20" s="46"/>
      <c r="C20" s="40"/>
      <c r="D20" s="40"/>
      <c r="E20" s="34" t="str">
        <f>'Rekapitulace zakázky'!E14</f>
        <v>Vyplň údaj</v>
      </c>
      <c r="F20" s="136"/>
      <c r="G20" s="136"/>
      <c r="H20" s="136"/>
      <c r="I20" s="146" t="s">
        <v>34</v>
      </c>
      <c r="J20" s="34" t="str">
        <f>'Rekapitulace zakázky'!AN14</f>
        <v>Vyplň údaj</v>
      </c>
      <c r="K20" s="40"/>
      <c r="L20" s="148"/>
      <c r="S20" s="40"/>
      <c r="T20" s="40"/>
      <c r="U20" s="40"/>
      <c r="V20" s="40"/>
      <c r="W20" s="40"/>
      <c r="X20" s="40"/>
      <c r="Y20" s="40"/>
      <c r="Z20" s="40"/>
      <c r="AA20" s="40"/>
      <c r="AB20" s="40"/>
      <c r="AC20" s="40"/>
      <c r="AD20" s="40"/>
      <c r="AE20" s="40"/>
    </row>
    <row r="21" hidden="1" s="2" customFormat="1" ht="6.96" customHeight="1">
      <c r="A21" s="40"/>
      <c r="B21" s="46"/>
      <c r="C21" s="40"/>
      <c r="D21" s="40"/>
      <c r="E21" s="40"/>
      <c r="F21" s="40"/>
      <c r="G21" s="40"/>
      <c r="H21" s="40"/>
      <c r="I21" s="40"/>
      <c r="J21" s="40"/>
      <c r="K21" s="40"/>
      <c r="L21" s="148"/>
      <c r="S21" s="40"/>
      <c r="T21" s="40"/>
      <c r="U21" s="40"/>
      <c r="V21" s="40"/>
      <c r="W21" s="40"/>
      <c r="X21" s="40"/>
      <c r="Y21" s="40"/>
      <c r="Z21" s="40"/>
      <c r="AA21" s="40"/>
      <c r="AB21" s="40"/>
      <c r="AC21" s="40"/>
      <c r="AD21" s="40"/>
      <c r="AE21" s="40"/>
    </row>
    <row r="22" hidden="1" s="2" customFormat="1" ht="12" customHeight="1">
      <c r="A22" s="40"/>
      <c r="B22" s="46"/>
      <c r="C22" s="40"/>
      <c r="D22" s="146" t="s">
        <v>38</v>
      </c>
      <c r="E22" s="40"/>
      <c r="F22" s="40"/>
      <c r="G22" s="40"/>
      <c r="H22" s="40"/>
      <c r="I22" s="146" t="s">
        <v>31</v>
      </c>
      <c r="J22" s="136" t="s">
        <v>39</v>
      </c>
      <c r="K22" s="40"/>
      <c r="L22" s="148"/>
      <c r="S22" s="40"/>
      <c r="T22" s="40"/>
      <c r="U22" s="40"/>
      <c r="V22" s="40"/>
      <c r="W22" s="40"/>
      <c r="X22" s="40"/>
      <c r="Y22" s="40"/>
      <c r="Z22" s="40"/>
      <c r="AA22" s="40"/>
      <c r="AB22" s="40"/>
      <c r="AC22" s="40"/>
      <c r="AD22" s="40"/>
      <c r="AE22" s="40"/>
    </row>
    <row r="23" hidden="1" s="2" customFormat="1" ht="18" customHeight="1">
      <c r="A23" s="40"/>
      <c r="B23" s="46"/>
      <c r="C23" s="40"/>
      <c r="D23" s="40"/>
      <c r="E23" s="136" t="s">
        <v>40</v>
      </c>
      <c r="F23" s="40"/>
      <c r="G23" s="40"/>
      <c r="H23" s="40"/>
      <c r="I23" s="146" t="s">
        <v>34</v>
      </c>
      <c r="J23" s="136" t="s">
        <v>39</v>
      </c>
      <c r="K23" s="40"/>
      <c r="L23" s="148"/>
      <c r="S23" s="40"/>
      <c r="T23" s="40"/>
      <c r="U23" s="40"/>
      <c r="V23" s="40"/>
      <c r="W23" s="40"/>
      <c r="X23" s="40"/>
      <c r="Y23" s="40"/>
      <c r="Z23" s="40"/>
      <c r="AA23" s="40"/>
      <c r="AB23" s="40"/>
      <c r="AC23" s="40"/>
      <c r="AD23" s="40"/>
      <c r="AE23" s="40"/>
    </row>
    <row r="24" hidden="1" s="2" customFormat="1" ht="6.96" customHeight="1">
      <c r="A24" s="40"/>
      <c r="B24" s="46"/>
      <c r="C24" s="40"/>
      <c r="D24" s="40"/>
      <c r="E24" s="40"/>
      <c r="F24" s="40"/>
      <c r="G24" s="40"/>
      <c r="H24" s="40"/>
      <c r="I24" s="40"/>
      <c r="J24" s="40"/>
      <c r="K24" s="40"/>
      <c r="L24" s="148"/>
      <c r="S24" s="40"/>
      <c r="T24" s="40"/>
      <c r="U24" s="40"/>
      <c r="V24" s="40"/>
      <c r="W24" s="40"/>
      <c r="X24" s="40"/>
      <c r="Y24" s="40"/>
      <c r="Z24" s="40"/>
      <c r="AA24" s="40"/>
      <c r="AB24" s="40"/>
      <c r="AC24" s="40"/>
      <c r="AD24" s="40"/>
      <c r="AE24" s="40"/>
    </row>
    <row r="25" hidden="1" s="2" customFormat="1" ht="12" customHeight="1">
      <c r="A25" s="40"/>
      <c r="B25" s="46"/>
      <c r="C25" s="40"/>
      <c r="D25" s="146" t="s">
        <v>42</v>
      </c>
      <c r="E25" s="40"/>
      <c r="F25" s="40"/>
      <c r="G25" s="40"/>
      <c r="H25" s="40"/>
      <c r="I25" s="146" t="s">
        <v>31</v>
      </c>
      <c r="J25" s="136" t="s">
        <v>39</v>
      </c>
      <c r="K25" s="40"/>
      <c r="L25" s="148"/>
      <c r="S25" s="40"/>
      <c r="T25" s="40"/>
      <c r="U25" s="40"/>
      <c r="V25" s="40"/>
      <c r="W25" s="40"/>
      <c r="X25" s="40"/>
      <c r="Y25" s="40"/>
      <c r="Z25" s="40"/>
      <c r="AA25" s="40"/>
      <c r="AB25" s="40"/>
      <c r="AC25" s="40"/>
      <c r="AD25" s="40"/>
      <c r="AE25" s="40"/>
    </row>
    <row r="26" hidden="1" s="2" customFormat="1" ht="18" customHeight="1">
      <c r="A26" s="40"/>
      <c r="B26" s="46"/>
      <c r="C26" s="40"/>
      <c r="D26" s="40"/>
      <c r="E26" s="136" t="s">
        <v>43</v>
      </c>
      <c r="F26" s="40"/>
      <c r="G26" s="40"/>
      <c r="H26" s="40"/>
      <c r="I26" s="146" t="s">
        <v>34</v>
      </c>
      <c r="J26" s="136" t="s">
        <v>39</v>
      </c>
      <c r="K26" s="40"/>
      <c r="L26" s="148"/>
      <c r="S26" s="40"/>
      <c r="T26" s="40"/>
      <c r="U26" s="40"/>
      <c r="V26" s="40"/>
      <c r="W26" s="40"/>
      <c r="X26" s="40"/>
      <c r="Y26" s="40"/>
      <c r="Z26" s="40"/>
      <c r="AA26" s="40"/>
      <c r="AB26" s="40"/>
      <c r="AC26" s="40"/>
      <c r="AD26" s="40"/>
      <c r="AE26" s="40"/>
    </row>
    <row r="27" hidden="1" s="2" customFormat="1" ht="6.96" customHeight="1">
      <c r="A27" s="40"/>
      <c r="B27" s="46"/>
      <c r="C27" s="40"/>
      <c r="D27" s="40"/>
      <c r="E27" s="40"/>
      <c r="F27" s="40"/>
      <c r="G27" s="40"/>
      <c r="H27" s="40"/>
      <c r="I27" s="40"/>
      <c r="J27" s="40"/>
      <c r="K27" s="40"/>
      <c r="L27" s="148"/>
      <c r="S27" s="40"/>
      <c r="T27" s="40"/>
      <c r="U27" s="40"/>
      <c r="V27" s="40"/>
      <c r="W27" s="40"/>
      <c r="X27" s="40"/>
      <c r="Y27" s="40"/>
      <c r="Z27" s="40"/>
      <c r="AA27" s="40"/>
      <c r="AB27" s="40"/>
      <c r="AC27" s="40"/>
      <c r="AD27" s="40"/>
      <c r="AE27" s="40"/>
    </row>
    <row r="28" hidden="1" s="2" customFormat="1" ht="12" customHeight="1">
      <c r="A28" s="40"/>
      <c r="B28" s="46"/>
      <c r="C28" s="40"/>
      <c r="D28" s="146" t="s">
        <v>44</v>
      </c>
      <c r="E28" s="40"/>
      <c r="F28" s="40"/>
      <c r="G28" s="40"/>
      <c r="H28" s="40"/>
      <c r="I28" s="40"/>
      <c r="J28" s="40"/>
      <c r="K28" s="40"/>
      <c r="L28" s="148"/>
      <c r="S28" s="40"/>
      <c r="T28" s="40"/>
      <c r="U28" s="40"/>
      <c r="V28" s="40"/>
      <c r="W28" s="40"/>
      <c r="X28" s="40"/>
      <c r="Y28" s="40"/>
      <c r="Z28" s="40"/>
      <c r="AA28" s="40"/>
      <c r="AB28" s="40"/>
      <c r="AC28" s="40"/>
      <c r="AD28" s="40"/>
      <c r="AE28" s="40"/>
    </row>
    <row r="29" hidden="1" s="8" customFormat="1" ht="71.25" customHeight="1">
      <c r="A29" s="151"/>
      <c r="B29" s="152"/>
      <c r="C29" s="151"/>
      <c r="D29" s="151"/>
      <c r="E29" s="153" t="s">
        <v>178</v>
      </c>
      <c r="F29" s="153"/>
      <c r="G29" s="153"/>
      <c r="H29" s="153"/>
      <c r="I29" s="151"/>
      <c r="J29" s="151"/>
      <c r="K29" s="151"/>
      <c r="L29" s="154"/>
      <c r="S29" s="151"/>
      <c r="T29" s="151"/>
      <c r="U29" s="151"/>
      <c r="V29" s="151"/>
      <c r="W29" s="151"/>
      <c r="X29" s="151"/>
      <c r="Y29" s="151"/>
      <c r="Z29" s="151"/>
      <c r="AA29" s="151"/>
      <c r="AB29" s="151"/>
      <c r="AC29" s="151"/>
      <c r="AD29" s="151"/>
      <c r="AE29" s="151"/>
    </row>
    <row r="30" hidden="1" s="2" customFormat="1" ht="6.96" customHeight="1">
      <c r="A30" s="40"/>
      <c r="B30" s="46"/>
      <c r="C30" s="40"/>
      <c r="D30" s="40"/>
      <c r="E30" s="40"/>
      <c r="F30" s="40"/>
      <c r="G30" s="40"/>
      <c r="H30" s="40"/>
      <c r="I30" s="40"/>
      <c r="J30" s="40"/>
      <c r="K30" s="40"/>
      <c r="L30" s="148"/>
      <c r="S30" s="40"/>
      <c r="T30" s="40"/>
      <c r="U30" s="40"/>
      <c r="V30" s="40"/>
      <c r="W30" s="40"/>
      <c r="X30" s="40"/>
      <c r="Y30" s="40"/>
      <c r="Z30" s="40"/>
      <c r="AA30" s="40"/>
      <c r="AB30" s="40"/>
      <c r="AC30" s="40"/>
      <c r="AD30" s="40"/>
      <c r="AE30" s="40"/>
    </row>
    <row r="31" hidden="1" s="2" customFormat="1" ht="6.96" customHeight="1">
      <c r="A31" s="40"/>
      <c r="B31" s="46"/>
      <c r="C31" s="40"/>
      <c r="D31" s="155"/>
      <c r="E31" s="155"/>
      <c r="F31" s="155"/>
      <c r="G31" s="155"/>
      <c r="H31" s="155"/>
      <c r="I31" s="155"/>
      <c r="J31" s="155"/>
      <c r="K31" s="155"/>
      <c r="L31" s="148"/>
      <c r="S31" s="40"/>
      <c r="T31" s="40"/>
      <c r="U31" s="40"/>
      <c r="V31" s="40"/>
      <c r="W31" s="40"/>
      <c r="X31" s="40"/>
      <c r="Y31" s="40"/>
      <c r="Z31" s="40"/>
      <c r="AA31" s="40"/>
      <c r="AB31" s="40"/>
      <c r="AC31" s="40"/>
      <c r="AD31" s="40"/>
      <c r="AE31" s="40"/>
    </row>
    <row r="32" hidden="1" s="2" customFormat="1" ht="25.44" customHeight="1">
      <c r="A32" s="40"/>
      <c r="B32" s="46"/>
      <c r="C32" s="40"/>
      <c r="D32" s="156" t="s">
        <v>46</v>
      </c>
      <c r="E32" s="40"/>
      <c r="F32" s="40"/>
      <c r="G32" s="40"/>
      <c r="H32" s="40"/>
      <c r="I32" s="40"/>
      <c r="J32" s="157">
        <f>ROUND(J86, 2)</f>
        <v>0</v>
      </c>
      <c r="K32" s="40"/>
      <c r="L32" s="148"/>
      <c r="S32" s="40"/>
      <c r="T32" s="40"/>
      <c r="U32" s="40"/>
      <c r="V32" s="40"/>
      <c r="W32" s="40"/>
      <c r="X32" s="40"/>
      <c r="Y32" s="40"/>
      <c r="Z32" s="40"/>
      <c r="AA32" s="40"/>
      <c r="AB32" s="40"/>
      <c r="AC32" s="40"/>
      <c r="AD32" s="40"/>
      <c r="AE32" s="40"/>
    </row>
    <row r="33" hidden="1" s="2" customFormat="1" ht="6.96" customHeight="1">
      <c r="A33" s="40"/>
      <c r="B33" s="46"/>
      <c r="C33" s="40"/>
      <c r="D33" s="155"/>
      <c r="E33" s="155"/>
      <c r="F33" s="155"/>
      <c r="G33" s="155"/>
      <c r="H33" s="155"/>
      <c r="I33" s="155"/>
      <c r="J33" s="155"/>
      <c r="K33" s="155"/>
      <c r="L33" s="148"/>
      <c r="S33" s="40"/>
      <c r="T33" s="40"/>
      <c r="U33" s="40"/>
      <c r="V33" s="40"/>
      <c r="W33" s="40"/>
      <c r="X33" s="40"/>
      <c r="Y33" s="40"/>
      <c r="Z33" s="40"/>
      <c r="AA33" s="40"/>
      <c r="AB33" s="40"/>
      <c r="AC33" s="40"/>
      <c r="AD33" s="40"/>
      <c r="AE33" s="40"/>
    </row>
    <row r="34" hidden="1" s="2" customFormat="1" ht="14.4" customHeight="1">
      <c r="A34" s="40"/>
      <c r="B34" s="46"/>
      <c r="C34" s="40"/>
      <c r="D34" s="40"/>
      <c r="E34" s="40"/>
      <c r="F34" s="158" t="s">
        <v>48</v>
      </c>
      <c r="G34" s="40"/>
      <c r="H34" s="40"/>
      <c r="I34" s="158" t="s">
        <v>47</v>
      </c>
      <c r="J34" s="158" t="s">
        <v>49</v>
      </c>
      <c r="K34" s="40"/>
      <c r="L34" s="148"/>
      <c r="S34" s="40"/>
      <c r="T34" s="40"/>
      <c r="U34" s="40"/>
      <c r="V34" s="40"/>
      <c r="W34" s="40"/>
      <c r="X34" s="40"/>
      <c r="Y34" s="40"/>
      <c r="Z34" s="40"/>
      <c r="AA34" s="40"/>
      <c r="AB34" s="40"/>
      <c r="AC34" s="40"/>
      <c r="AD34" s="40"/>
      <c r="AE34" s="40"/>
    </row>
    <row r="35" hidden="1" s="2" customFormat="1" ht="14.4" customHeight="1">
      <c r="A35" s="40"/>
      <c r="B35" s="46"/>
      <c r="C35" s="40"/>
      <c r="D35" s="159" t="s">
        <v>50</v>
      </c>
      <c r="E35" s="146" t="s">
        <v>51</v>
      </c>
      <c r="F35" s="160">
        <f>ROUND((SUM(BE86:BE126)),  2)</f>
        <v>0</v>
      </c>
      <c r="G35" s="40"/>
      <c r="H35" s="40"/>
      <c r="I35" s="161">
        <v>0.20999999999999999</v>
      </c>
      <c r="J35" s="160">
        <f>ROUND(((SUM(BE86:BE126))*I35),  2)</f>
        <v>0</v>
      </c>
      <c r="K35" s="40"/>
      <c r="L35" s="148"/>
      <c r="S35" s="40"/>
      <c r="T35" s="40"/>
      <c r="U35" s="40"/>
      <c r="V35" s="40"/>
      <c r="W35" s="40"/>
      <c r="X35" s="40"/>
      <c r="Y35" s="40"/>
      <c r="Z35" s="40"/>
      <c r="AA35" s="40"/>
      <c r="AB35" s="40"/>
      <c r="AC35" s="40"/>
      <c r="AD35" s="40"/>
      <c r="AE35" s="40"/>
    </row>
    <row r="36" hidden="1" s="2" customFormat="1" ht="14.4" customHeight="1">
      <c r="A36" s="40"/>
      <c r="B36" s="46"/>
      <c r="C36" s="40"/>
      <c r="D36" s="40"/>
      <c r="E36" s="146" t="s">
        <v>52</v>
      </c>
      <c r="F36" s="160">
        <f>ROUND((SUM(BF86:BF126)),  2)</f>
        <v>0</v>
      </c>
      <c r="G36" s="40"/>
      <c r="H36" s="40"/>
      <c r="I36" s="161">
        <v>0.14999999999999999</v>
      </c>
      <c r="J36" s="160">
        <f>ROUND(((SUM(BF86:BF126))*I36),  2)</f>
        <v>0</v>
      </c>
      <c r="K36" s="40"/>
      <c r="L36" s="148"/>
      <c r="S36" s="40"/>
      <c r="T36" s="40"/>
      <c r="U36" s="40"/>
      <c r="V36" s="40"/>
      <c r="W36" s="40"/>
      <c r="X36" s="40"/>
      <c r="Y36" s="40"/>
      <c r="Z36" s="40"/>
      <c r="AA36" s="40"/>
      <c r="AB36" s="40"/>
      <c r="AC36" s="40"/>
      <c r="AD36" s="40"/>
      <c r="AE36" s="40"/>
    </row>
    <row r="37" hidden="1" s="2" customFormat="1" ht="14.4" customHeight="1">
      <c r="A37" s="40"/>
      <c r="B37" s="46"/>
      <c r="C37" s="40"/>
      <c r="D37" s="146" t="s">
        <v>50</v>
      </c>
      <c r="E37" s="146" t="s">
        <v>53</v>
      </c>
      <c r="F37" s="160">
        <f>ROUND((SUM(BG86:BG126)),  2)</f>
        <v>0</v>
      </c>
      <c r="G37" s="40"/>
      <c r="H37" s="40"/>
      <c r="I37" s="161">
        <v>0.20999999999999999</v>
      </c>
      <c r="J37" s="160">
        <f>0</f>
        <v>0</v>
      </c>
      <c r="K37" s="40"/>
      <c r="L37" s="148"/>
      <c r="S37" s="40"/>
      <c r="T37" s="40"/>
      <c r="U37" s="40"/>
      <c r="V37" s="40"/>
      <c r="W37" s="40"/>
      <c r="X37" s="40"/>
      <c r="Y37" s="40"/>
      <c r="Z37" s="40"/>
      <c r="AA37" s="40"/>
      <c r="AB37" s="40"/>
      <c r="AC37" s="40"/>
      <c r="AD37" s="40"/>
      <c r="AE37" s="40"/>
    </row>
    <row r="38" hidden="1" s="2" customFormat="1" ht="14.4" customHeight="1">
      <c r="A38" s="40"/>
      <c r="B38" s="46"/>
      <c r="C38" s="40"/>
      <c r="D38" s="40"/>
      <c r="E38" s="146" t="s">
        <v>54</v>
      </c>
      <c r="F38" s="160">
        <f>ROUND((SUM(BH86:BH126)),  2)</f>
        <v>0</v>
      </c>
      <c r="G38" s="40"/>
      <c r="H38" s="40"/>
      <c r="I38" s="161">
        <v>0.14999999999999999</v>
      </c>
      <c r="J38" s="160">
        <f>0</f>
        <v>0</v>
      </c>
      <c r="K38" s="40"/>
      <c r="L38" s="148"/>
      <c r="S38" s="40"/>
      <c r="T38" s="40"/>
      <c r="U38" s="40"/>
      <c r="V38" s="40"/>
      <c r="W38" s="40"/>
      <c r="X38" s="40"/>
      <c r="Y38" s="40"/>
      <c r="Z38" s="40"/>
      <c r="AA38" s="40"/>
      <c r="AB38" s="40"/>
      <c r="AC38" s="40"/>
      <c r="AD38" s="40"/>
      <c r="AE38" s="40"/>
    </row>
    <row r="39" hidden="1" s="2" customFormat="1" ht="14.4" customHeight="1">
      <c r="A39" s="40"/>
      <c r="B39" s="46"/>
      <c r="C39" s="40"/>
      <c r="D39" s="40"/>
      <c r="E39" s="146" t="s">
        <v>55</v>
      </c>
      <c r="F39" s="160">
        <f>ROUND((SUM(BI86:BI126)),  2)</f>
        <v>0</v>
      </c>
      <c r="G39" s="40"/>
      <c r="H39" s="40"/>
      <c r="I39" s="161">
        <v>0</v>
      </c>
      <c r="J39" s="160">
        <f>0</f>
        <v>0</v>
      </c>
      <c r="K39" s="40"/>
      <c r="L39" s="148"/>
      <c r="S39" s="40"/>
      <c r="T39" s="40"/>
      <c r="U39" s="40"/>
      <c r="V39" s="40"/>
      <c r="W39" s="40"/>
      <c r="X39" s="40"/>
      <c r="Y39" s="40"/>
      <c r="Z39" s="40"/>
      <c r="AA39" s="40"/>
      <c r="AB39" s="40"/>
      <c r="AC39" s="40"/>
      <c r="AD39" s="40"/>
      <c r="AE39" s="40"/>
    </row>
    <row r="40" hidden="1" s="2" customFormat="1" ht="6.96" customHeight="1">
      <c r="A40" s="40"/>
      <c r="B40" s="46"/>
      <c r="C40" s="40"/>
      <c r="D40" s="40"/>
      <c r="E40" s="40"/>
      <c r="F40" s="40"/>
      <c r="G40" s="40"/>
      <c r="H40" s="40"/>
      <c r="I40" s="40"/>
      <c r="J40" s="40"/>
      <c r="K40" s="40"/>
      <c r="L40" s="148"/>
      <c r="S40" s="40"/>
      <c r="T40" s="40"/>
      <c r="U40" s="40"/>
      <c r="V40" s="40"/>
      <c r="W40" s="40"/>
      <c r="X40" s="40"/>
      <c r="Y40" s="40"/>
      <c r="Z40" s="40"/>
      <c r="AA40" s="40"/>
      <c r="AB40" s="40"/>
      <c r="AC40" s="40"/>
      <c r="AD40" s="40"/>
      <c r="AE40" s="40"/>
    </row>
    <row r="41" hidden="1" s="2" customFormat="1" ht="25.44" customHeight="1">
      <c r="A41" s="40"/>
      <c r="B41" s="46"/>
      <c r="C41" s="162"/>
      <c r="D41" s="163" t="s">
        <v>56</v>
      </c>
      <c r="E41" s="164"/>
      <c r="F41" s="164"/>
      <c r="G41" s="165" t="s">
        <v>57</v>
      </c>
      <c r="H41" s="166" t="s">
        <v>58</v>
      </c>
      <c r="I41" s="164"/>
      <c r="J41" s="167">
        <f>SUM(J32:J39)</f>
        <v>0</v>
      </c>
      <c r="K41" s="168"/>
      <c r="L41" s="148"/>
      <c r="S41" s="40"/>
      <c r="T41" s="40"/>
      <c r="U41" s="40"/>
      <c r="V41" s="40"/>
      <c r="W41" s="40"/>
      <c r="X41" s="40"/>
      <c r="Y41" s="40"/>
      <c r="Z41" s="40"/>
      <c r="AA41" s="40"/>
      <c r="AB41" s="40"/>
      <c r="AC41" s="40"/>
      <c r="AD41" s="40"/>
      <c r="AE41" s="40"/>
    </row>
    <row r="42" hidden="1" s="2" customFormat="1" ht="14.4" customHeight="1">
      <c r="A42" s="40"/>
      <c r="B42" s="169"/>
      <c r="C42" s="170"/>
      <c r="D42" s="170"/>
      <c r="E42" s="170"/>
      <c r="F42" s="170"/>
      <c r="G42" s="170"/>
      <c r="H42" s="170"/>
      <c r="I42" s="170"/>
      <c r="J42" s="170"/>
      <c r="K42" s="170"/>
      <c r="L42" s="148"/>
      <c r="S42" s="40"/>
      <c r="T42" s="40"/>
      <c r="U42" s="40"/>
      <c r="V42" s="40"/>
      <c r="W42" s="40"/>
      <c r="X42" s="40"/>
      <c r="Y42" s="40"/>
      <c r="Z42" s="40"/>
      <c r="AA42" s="40"/>
      <c r="AB42" s="40"/>
      <c r="AC42" s="40"/>
      <c r="AD42" s="40"/>
      <c r="AE42" s="40"/>
    </row>
    <row r="43" hidden="1"/>
    <row r="44" hidden="1"/>
    <row r="45" hidden="1"/>
    <row r="46" hidden="1" s="2" customFormat="1" ht="6.96" customHeight="1">
      <c r="A46" s="40"/>
      <c r="B46" s="171"/>
      <c r="C46" s="172"/>
      <c r="D46" s="172"/>
      <c r="E46" s="172"/>
      <c r="F46" s="172"/>
      <c r="G46" s="172"/>
      <c r="H46" s="172"/>
      <c r="I46" s="172"/>
      <c r="J46" s="172"/>
      <c r="K46" s="172"/>
      <c r="L46" s="148"/>
      <c r="S46" s="40"/>
      <c r="T46" s="40"/>
      <c r="U46" s="40"/>
      <c r="V46" s="40"/>
      <c r="W46" s="40"/>
      <c r="X46" s="40"/>
      <c r="Y46" s="40"/>
      <c r="Z46" s="40"/>
      <c r="AA46" s="40"/>
      <c r="AB46" s="40"/>
      <c r="AC46" s="40"/>
      <c r="AD46" s="40"/>
      <c r="AE46" s="40"/>
    </row>
    <row r="47" hidden="1" s="2" customFormat="1" ht="24.96" customHeight="1">
      <c r="A47" s="40"/>
      <c r="B47" s="41"/>
      <c r="C47" s="24" t="s">
        <v>179</v>
      </c>
      <c r="D47" s="42"/>
      <c r="E47" s="42"/>
      <c r="F47" s="42"/>
      <c r="G47" s="42"/>
      <c r="H47" s="42"/>
      <c r="I47" s="42"/>
      <c r="J47" s="42"/>
      <c r="K47" s="42"/>
      <c r="L47" s="148"/>
      <c r="S47" s="40"/>
      <c r="T47" s="40"/>
      <c r="U47" s="40"/>
      <c r="V47" s="40"/>
      <c r="W47" s="40"/>
      <c r="X47" s="40"/>
      <c r="Y47" s="40"/>
      <c r="Z47" s="40"/>
      <c r="AA47" s="40"/>
      <c r="AB47" s="40"/>
      <c r="AC47" s="40"/>
      <c r="AD47" s="40"/>
      <c r="AE47" s="40"/>
    </row>
    <row r="48" hidden="1" s="2" customFormat="1" ht="6.96" customHeight="1">
      <c r="A48" s="40"/>
      <c r="B48" s="41"/>
      <c r="C48" s="42"/>
      <c r="D48" s="42"/>
      <c r="E48" s="42"/>
      <c r="F48" s="42"/>
      <c r="G48" s="42"/>
      <c r="H48" s="42"/>
      <c r="I48" s="42"/>
      <c r="J48" s="42"/>
      <c r="K48" s="42"/>
      <c r="L48" s="148"/>
      <c r="S48" s="40"/>
      <c r="T48" s="40"/>
      <c r="U48" s="40"/>
      <c r="V48" s="40"/>
      <c r="W48" s="40"/>
      <c r="X48" s="40"/>
      <c r="Y48" s="40"/>
      <c r="Z48" s="40"/>
      <c r="AA48" s="40"/>
      <c r="AB48" s="40"/>
      <c r="AC48" s="40"/>
      <c r="AD48" s="40"/>
      <c r="AE48" s="40"/>
    </row>
    <row r="49" hidden="1" s="2" customFormat="1" ht="12" customHeight="1">
      <c r="A49" s="40"/>
      <c r="B49" s="41"/>
      <c r="C49" s="33" t="s">
        <v>16</v>
      </c>
      <c r="D49" s="42"/>
      <c r="E49" s="42"/>
      <c r="F49" s="42"/>
      <c r="G49" s="42"/>
      <c r="H49" s="42"/>
      <c r="I49" s="42"/>
      <c r="J49" s="42"/>
      <c r="K49" s="42"/>
      <c r="L49" s="148"/>
      <c r="S49" s="40"/>
      <c r="T49" s="40"/>
      <c r="U49" s="40"/>
      <c r="V49" s="40"/>
      <c r="W49" s="40"/>
      <c r="X49" s="40"/>
      <c r="Y49" s="40"/>
      <c r="Z49" s="40"/>
      <c r="AA49" s="40"/>
      <c r="AB49" s="40"/>
      <c r="AC49" s="40"/>
      <c r="AD49" s="40"/>
      <c r="AE49" s="40"/>
    </row>
    <row r="50" hidden="1" s="2" customFormat="1" ht="16.5" customHeight="1">
      <c r="A50" s="40"/>
      <c r="B50" s="41"/>
      <c r="C50" s="42"/>
      <c r="D50" s="42"/>
      <c r="E50" s="173" t="str">
        <f>E7</f>
        <v>Oprava staničních kolejí č. 4 a 5 v žst Most n.n.-Změna č.1</v>
      </c>
      <c r="F50" s="33"/>
      <c r="G50" s="33"/>
      <c r="H50" s="33"/>
      <c r="I50" s="42"/>
      <c r="J50" s="42"/>
      <c r="K50" s="42"/>
      <c r="L50" s="148"/>
      <c r="S50" s="40"/>
      <c r="T50" s="40"/>
      <c r="U50" s="40"/>
      <c r="V50" s="40"/>
      <c r="W50" s="40"/>
      <c r="X50" s="40"/>
      <c r="Y50" s="40"/>
      <c r="Z50" s="40"/>
      <c r="AA50" s="40"/>
      <c r="AB50" s="40"/>
      <c r="AC50" s="40"/>
      <c r="AD50" s="40"/>
      <c r="AE50" s="40"/>
    </row>
    <row r="51" hidden="1" s="1" customFormat="1" ht="12" customHeight="1">
      <c r="B51" s="22"/>
      <c r="C51" s="33" t="s">
        <v>161</v>
      </c>
      <c r="D51" s="23"/>
      <c r="E51" s="23"/>
      <c r="F51" s="23"/>
      <c r="G51" s="23"/>
      <c r="H51" s="23"/>
      <c r="I51" s="23"/>
      <c r="J51" s="23"/>
      <c r="K51" s="23"/>
      <c r="L51" s="21"/>
    </row>
    <row r="52" hidden="1" s="2" customFormat="1" ht="16.5" customHeight="1">
      <c r="A52" s="40"/>
      <c r="B52" s="41"/>
      <c r="C52" s="42"/>
      <c r="D52" s="42"/>
      <c r="E52" s="173" t="s">
        <v>808</v>
      </c>
      <c r="F52" s="42"/>
      <c r="G52" s="42"/>
      <c r="H52" s="42"/>
      <c r="I52" s="42"/>
      <c r="J52" s="42"/>
      <c r="K52" s="42"/>
      <c r="L52" s="148"/>
      <c r="S52" s="40"/>
      <c r="T52" s="40"/>
      <c r="U52" s="40"/>
      <c r="V52" s="40"/>
      <c r="W52" s="40"/>
      <c r="X52" s="40"/>
      <c r="Y52" s="40"/>
      <c r="Z52" s="40"/>
      <c r="AA52" s="40"/>
      <c r="AB52" s="40"/>
      <c r="AC52" s="40"/>
      <c r="AD52" s="40"/>
      <c r="AE52" s="40"/>
    </row>
    <row r="53" hidden="1" s="2" customFormat="1" ht="12" customHeight="1">
      <c r="A53" s="40"/>
      <c r="B53" s="41"/>
      <c r="C53" s="33" t="s">
        <v>170</v>
      </c>
      <c r="D53" s="42"/>
      <c r="E53" s="42"/>
      <c r="F53" s="42"/>
      <c r="G53" s="42"/>
      <c r="H53" s="42"/>
      <c r="I53" s="42"/>
      <c r="J53" s="42"/>
      <c r="K53" s="42"/>
      <c r="L53" s="148"/>
      <c r="S53" s="40"/>
      <c r="T53" s="40"/>
      <c r="U53" s="40"/>
      <c r="V53" s="40"/>
      <c r="W53" s="40"/>
      <c r="X53" s="40"/>
      <c r="Y53" s="40"/>
      <c r="Z53" s="40"/>
      <c r="AA53" s="40"/>
      <c r="AB53" s="40"/>
      <c r="AC53" s="40"/>
      <c r="AD53" s="40"/>
      <c r="AE53" s="40"/>
    </row>
    <row r="54" hidden="1" s="2" customFormat="1" ht="16.5" customHeight="1">
      <c r="A54" s="40"/>
      <c r="B54" s="41"/>
      <c r="C54" s="42"/>
      <c r="D54" s="42"/>
      <c r="E54" s="72" t="str">
        <f>E11</f>
        <v>Č21 - Vedlejší rozpočtové náklady</v>
      </c>
      <c r="F54" s="42"/>
      <c r="G54" s="42"/>
      <c r="H54" s="42"/>
      <c r="I54" s="42"/>
      <c r="J54" s="42"/>
      <c r="K54" s="42"/>
      <c r="L54" s="148"/>
      <c r="S54" s="40"/>
      <c r="T54" s="40"/>
      <c r="U54" s="40"/>
      <c r="V54" s="40"/>
      <c r="W54" s="40"/>
      <c r="X54" s="40"/>
      <c r="Y54" s="40"/>
      <c r="Z54" s="40"/>
      <c r="AA54" s="40"/>
      <c r="AB54" s="40"/>
      <c r="AC54" s="40"/>
      <c r="AD54" s="40"/>
      <c r="AE54" s="40"/>
    </row>
    <row r="55" hidden="1" s="2" customFormat="1" ht="6.96" customHeight="1">
      <c r="A55" s="40"/>
      <c r="B55" s="41"/>
      <c r="C55" s="42"/>
      <c r="D55" s="42"/>
      <c r="E55" s="42"/>
      <c r="F55" s="42"/>
      <c r="G55" s="42"/>
      <c r="H55" s="42"/>
      <c r="I55" s="42"/>
      <c r="J55" s="42"/>
      <c r="K55" s="42"/>
      <c r="L55" s="148"/>
      <c r="S55" s="40"/>
      <c r="T55" s="40"/>
      <c r="U55" s="40"/>
      <c r="V55" s="40"/>
      <c r="W55" s="40"/>
      <c r="X55" s="40"/>
      <c r="Y55" s="40"/>
      <c r="Z55" s="40"/>
      <c r="AA55" s="40"/>
      <c r="AB55" s="40"/>
      <c r="AC55" s="40"/>
      <c r="AD55" s="40"/>
      <c r="AE55" s="40"/>
    </row>
    <row r="56" hidden="1" s="2" customFormat="1" ht="12" customHeight="1">
      <c r="A56" s="40"/>
      <c r="B56" s="41"/>
      <c r="C56" s="33" t="s">
        <v>22</v>
      </c>
      <c r="D56" s="42"/>
      <c r="E56" s="42"/>
      <c r="F56" s="28" t="str">
        <f>F14</f>
        <v>ŽST Most n.n.</v>
      </c>
      <c r="G56" s="42"/>
      <c r="H56" s="42"/>
      <c r="I56" s="33" t="s">
        <v>24</v>
      </c>
      <c r="J56" s="75" t="str">
        <f>IF(J14="","",J14)</f>
        <v>5. 10. 2021</v>
      </c>
      <c r="K56" s="42"/>
      <c r="L56" s="148"/>
      <c r="S56" s="40"/>
      <c r="T56" s="40"/>
      <c r="U56" s="40"/>
      <c r="V56" s="40"/>
      <c r="W56" s="40"/>
      <c r="X56" s="40"/>
      <c r="Y56" s="40"/>
      <c r="Z56" s="40"/>
      <c r="AA56" s="40"/>
      <c r="AB56" s="40"/>
      <c r="AC56" s="40"/>
      <c r="AD56" s="40"/>
      <c r="AE56" s="40"/>
    </row>
    <row r="57" hidden="1" s="2" customFormat="1" ht="6.96" customHeight="1">
      <c r="A57" s="40"/>
      <c r="B57" s="41"/>
      <c r="C57" s="42"/>
      <c r="D57" s="42"/>
      <c r="E57" s="42"/>
      <c r="F57" s="42"/>
      <c r="G57" s="42"/>
      <c r="H57" s="42"/>
      <c r="I57" s="42"/>
      <c r="J57" s="42"/>
      <c r="K57" s="42"/>
      <c r="L57" s="148"/>
      <c r="S57" s="40"/>
      <c r="T57" s="40"/>
      <c r="U57" s="40"/>
      <c r="V57" s="40"/>
      <c r="W57" s="40"/>
      <c r="X57" s="40"/>
      <c r="Y57" s="40"/>
      <c r="Z57" s="40"/>
      <c r="AA57" s="40"/>
      <c r="AB57" s="40"/>
      <c r="AC57" s="40"/>
      <c r="AD57" s="40"/>
      <c r="AE57" s="40"/>
    </row>
    <row r="58" hidden="1" s="2" customFormat="1" ht="15.15" customHeight="1">
      <c r="A58" s="40"/>
      <c r="B58" s="41"/>
      <c r="C58" s="33" t="s">
        <v>30</v>
      </c>
      <c r="D58" s="42"/>
      <c r="E58" s="42"/>
      <c r="F58" s="28" t="str">
        <f>E17</f>
        <v>Správa železnic, státní organizace</v>
      </c>
      <c r="G58" s="42"/>
      <c r="H58" s="42"/>
      <c r="I58" s="33" t="s">
        <v>38</v>
      </c>
      <c r="J58" s="38" t="str">
        <f>E23</f>
        <v xml:space="preserve"> </v>
      </c>
      <c r="K58" s="42"/>
      <c r="L58" s="148"/>
      <c r="S58" s="40"/>
      <c r="T58" s="40"/>
      <c r="U58" s="40"/>
      <c r="V58" s="40"/>
      <c r="W58" s="40"/>
      <c r="X58" s="40"/>
      <c r="Y58" s="40"/>
      <c r="Z58" s="40"/>
      <c r="AA58" s="40"/>
      <c r="AB58" s="40"/>
      <c r="AC58" s="40"/>
      <c r="AD58" s="40"/>
      <c r="AE58" s="40"/>
    </row>
    <row r="59" hidden="1" s="2" customFormat="1" ht="40.05" customHeight="1">
      <c r="A59" s="40"/>
      <c r="B59" s="41"/>
      <c r="C59" s="33" t="s">
        <v>36</v>
      </c>
      <c r="D59" s="42"/>
      <c r="E59" s="42"/>
      <c r="F59" s="28" t="str">
        <f>IF(E20="","",E20)</f>
        <v>Vyplň údaj</v>
      </c>
      <c r="G59" s="42"/>
      <c r="H59" s="42"/>
      <c r="I59" s="33" t="s">
        <v>42</v>
      </c>
      <c r="J59" s="38" t="str">
        <f>E26</f>
        <v>Ing.Horák, horak@spravazeleznic.cz, 602 155 923</v>
      </c>
      <c r="K59" s="42"/>
      <c r="L59" s="148"/>
      <c r="S59" s="40"/>
      <c r="T59" s="40"/>
      <c r="U59" s="40"/>
      <c r="V59" s="40"/>
      <c r="W59" s="40"/>
      <c r="X59" s="40"/>
      <c r="Y59" s="40"/>
      <c r="Z59" s="40"/>
      <c r="AA59" s="40"/>
      <c r="AB59" s="40"/>
      <c r="AC59" s="40"/>
      <c r="AD59" s="40"/>
      <c r="AE59" s="40"/>
    </row>
    <row r="60" hidden="1" s="2" customFormat="1" ht="10.32" customHeight="1">
      <c r="A60" s="40"/>
      <c r="B60" s="41"/>
      <c r="C60" s="42"/>
      <c r="D60" s="42"/>
      <c r="E60" s="42"/>
      <c r="F60" s="42"/>
      <c r="G60" s="42"/>
      <c r="H60" s="42"/>
      <c r="I60" s="42"/>
      <c r="J60" s="42"/>
      <c r="K60" s="42"/>
      <c r="L60" s="148"/>
      <c r="S60" s="40"/>
      <c r="T60" s="40"/>
      <c r="U60" s="40"/>
      <c r="V60" s="40"/>
      <c r="W60" s="40"/>
      <c r="X60" s="40"/>
      <c r="Y60" s="40"/>
      <c r="Z60" s="40"/>
      <c r="AA60" s="40"/>
      <c r="AB60" s="40"/>
      <c r="AC60" s="40"/>
      <c r="AD60" s="40"/>
      <c r="AE60" s="40"/>
    </row>
    <row r="61" hidden="1" s="2" customFormat="1" ht="29.28" customHeight="1">
      <c r="A61" s="40"/>
      <c r="B61" s="41"/>
      <c r="C61" s="174" t="s">
        <v>180</v>
      </c>
      <c r="D61" s="175"/>
      <c r="E61" s="175"/>
      <c r="F61" s="175"/>
      <c r="G61" s="175"/>
      <c r="H61" s="175"/>
      <c r="I61" s="175"/>
      <c r="J61" s="176" t="s">
        <v>181</v>
      </c>
      <c r="K61" s="175"/>
      <c r="L61" s="148"/>
      <c r="S61" s="40"/>
      <c r="T61" s="40"/>
      <c r="U61" s="40"/>
      <c r="V61" s="40"/>
      <c r="W61" s="40"/>
      <c r="X61" s="40"/>
      <c r="Y61" s="40"/>
      <c r="Z61" s="40"/>
      <c r="AA61" s="40"/>
      <c r="AB61" s="40"/>
      <c r="AC61" s="40"/>
      <c r="AD61" s="40"/>
      <c r="AE61" s="40"/>
    </row>
    <row r="62" hidden="1" s="2" customFormat="1" ht="10.32" customHeight="1">
      <c r="A62" s="40"/>
      <c r="B62" s="41"/>
      <c r="C62" s="42"/>
      <c r="D62" s="42"/>
      <c r="E62" s="42"/>
      <c r="F62" s="42"/>
      <c r="G62" s="42"/>
      <c r="H62" s="42"/>
      <c r="I62" s="42"/>
      <c r="J62" s="42"/>
      <c r="K62" s="42"/>
      <c r="L62" s="148"/>
      <c r="S62" s="40"/>
      <c r="T62" s="40"/>
      <c r="U62" s="40"/>
      <c r="V62" s="40"/>
      <c r="W62" s="40"/>
      <c r="X62" s="40"/>
      <c r="Y62" s="40"/>
      <c r="Z62" s="40"/>
      <c r="AA62" s="40"/>
      <c r="AB62" s="40"/>
      <c r="AC62" s="40"/>
      <c r="AD62" s="40"/>
      <c r="AE62" s="40"/>
    </row>
    <row r="63" hidden="1" s="2" customFormat="1" ht="22.8" customHeight="1">
      <c r="A63" s="40"/>
      <c r="B63" s="41"/>
      <c r="C63" s="177" t="s">
        <v>78</v>
      </c>
      <c r="D63" s="42"/>
      <c r="E63" s="42"/>
      <c r="F63" s="42"/>
      <c r="G63" s="42"/>
      <c r="H63" s="42"/>
      <c r="I63" s="42"/>
      <c r="J63" s="105">
        <f>J86</f>
        <v>0</v>
      </c>
      <c r="K63" s="42"/>
      <c r="L63" s="148"/>
      <c r="S63" s="40"/>
      <c r="T63" s="40"/>
      <c r="U63" s="40"/>
      <c r="V63" s="40"/>
      <c r="W63" s="40"/>
      <c r="X63" s="40"/>
      <c r="Y63" s="40"/>
      <c r="Z63" s="40"/>
      <c r="AA63" s="40"/>
      <c r="AB63" s="40"/>
      <c r="AC63" s="40"/>
      <c r="AD63" s="40"/>
      <c r="AE63" s="40"/>
      <c r="AU63" s="18" t="s">
        <v>182</v>
      </c>
    </row>
    <row r="64" hidden="1" s="9" customFormat="1" ht="24.96" customHeight="1">
      <c r="A64" s="9"/>
      <c r="B64" s="178"/>
      <c r="C64" s="179"/>
      <c r="D64" s="180" t="s">
        <v>810</v>
      </c>
      <c r="E64" s="181"/>
      <c r="F64" s="181"/>
      <c r="G64" s="181"/>
      <c r="H64" s="181"/>
      <c r="I64" s="181"/>
      <c r="J64" s="182">
        <f>J87</f>
        <v>0</v>
      </c>
      <c r="K64" s="179"/>
      <c r="L64" s="183"/>
      <c r="S64" s="9"/>
      <c r="T64" s="9"/>
      <c r="U64" s="9"/>
      <c r="V64" s="9"/>
      <c r="W64" s="9"/>
      <c r="X64" s="9"/>
      <c r="Y64" s="9"/>
      <c r="Z64" s="9"/>
      <c r="AA64" s="9"/>
      <c r="AB64" s="9"/>
      <c r="AC64" s="9"/>
      <c r="AD64" s="9"/>
      <c r="AE64" s="9"/>
    </row>
    <row r="65" hidden="1" s="2" customFormat="1" ht="21.84" customHeight="1">
      <c r="A65" s="40"/>
      <c r="B65" s="41"/>
      <c r="C65" s="42"/>
      <c r="D65" s="42"/>
      <c r="E65" s="42"/>
      <c r="F65" s="42"/>
      <c r="G65" s="42"/>
      <c r="H65" s="42"/>
      <c r="I65" s="42"/>
      <c r="J65" s="42"/>
      <c r="K65" s="42"/>
      <c r="L65" s="148"/>
      <c r="S65" s="40"/>
      <c r="T65" s="40"/>
      <c r="U65" s="40"/>
      <c r="V65" s="40"/>
      <c r="W65" s="40"/>
      <c r="X65" s="40"/>
      <c r="Y65" s="40"/>
      <c r="Z65" s="40"/>
      <c r="AA65" s="40"/>
      <c r="AB65" s="40"/>
      <c r="AC65" s="40"/>
      <c r="AD65" s="40"/>
      <c r="AE65" s="40"/>
    </row>
    <row r="66" hidden="1" s="2" customFormat="1" ht="6.96" customHeight="1">
      <c r="A66" s="40"/>
      <c r="B66" s="62"/>
      <c r="C66" s="63"/>
      <c r="D66" s="63"/>
      <c r="E66" s="63"/>
      <c r="F66" s="63"/>
      <c r="G66" s="63"/>
      <c r="H66" s="63"/>
      <c r="I66" s="63"/>
      <c r="J66" s="63"/>
      <c r="K66" s="63"/>
      <c r="L66" s="148"/>
      <c r="S66" s="40"/>
      <c r="T66" s="40"/>
      <c r="U66" s="40"/>
      <c r="V66" s="40"/>
      <c r="W66" s="40"/>
      <c r="X66" s="40"/>
      <c r="Y66" s="40"/>
      <c r="Z66" s="40"/>
      <c r="AA66" s="40"/>
      <c r="AB66" s="40"/>
      <c r="AC66" s="40"/>
      <c r="AD66" s="40"/>
      <c r="AE66" s="40"/>
    </row>
    <row r="67" hidden="1"/>
    <row r="68" hidden="1"/>
    <row r="69" hidden="1"/>
    <row r="70" s="2" customFormat="1" ht="6.96" customHeight="1">
      <c r="A70" s="40"/>
      <c r="B70" s="64"/>
      <c r="C70" s="65"/>
      <c r="D70" s="65"/>
      <c r="E70" s="65"/>
      <c r="F70" s="65"/>
      <c r="G70" s="65"/>
      <c r="H70" s="65"/>
      <c r="I70" s="65"/>
      <c r="J70" s="65"/>
      <c r="K70" s="65"/>
      <c r="L70" s="148"/>
      <c r="S70" s="40"/>
      <c r="T70" s="40"/>
      <c r="U70" s="40"/>
      <c r="V70" s="40"/>
      <c r="W70" s="40"/>
      <c r="X70" s="40"/>
      <c r="Y70" s="40"/>
      <c r="Z70" s="40"/>
      <c r="AA70" s="40"/>
      <c r="AB70" s="40"/>
      <c r="AC70" s="40"/>
      <c r="AD70" s="40"/>
      <c r="AE70" s="40"/>
    </row>
    <row r="71" s="2" customFormat="1" ht="24.96" customHeight="1">
      <c r="A71" s="40"/>
      <c r="B71" s="41"/>
      <c r="C71" s="24" t="s">
        <v>186</v>
      </c>
      <c r="D71" s="42"/>
      <c r="E71" s="42"/>
      <c r="F71" s="42"/>
      <c r="G71" s="42"/>
      <c r="H71" s="42"/>
      <c r="I71" s="42"/>
      <c r="J71" s="42"/>
      <c r="K71" s="42"/>
      <c r="L71" s="148"/>
      <c r="S71" s="40"/>
      <c r="T71" s="40"/>
      <c r="U71" s="40"/>
      <c r="V71" s="40"/>
      <c r="W71" s="40"/>
      <c r="X71" s="40"/>
      <c r="Y71" s="40"/>
      <c r="Z71" s="40"/>
      <c r="AA71" s="40"/>
      <c r="AB71" s="40"/>
      <c r="AC71" s="40"/>
      <c r="AD71" s="40"/>
      <c r="AE71" s="40"/>
    </row>
    <row r="72" s="2" customFormat="1" ht="6.96" customHeight="1">
      <c r="A72" s="40"/>
      <c r="B72" s="41"/>
      <c r="C72" s="42"/>
      <c r="D72" s="42"/>
      <c r="E72" s="42"/>
      <c r="F72" s="42"/>
      <c r="G72" s="42"/>
      <c r="H72" s="42"/>
      <c r="I72" s="42"/>
      <c r="J72" s="42"/>
      <c r="K72" s="42"/>
      <c r="L72" s="148"/>
      <c r="S72" s="40"/>
      <c r="T72" s="40"/>
      <c r="U72" s="40"/>
      <c r="V72" s="40"/>
      <c r="W72" s="40"/>
      <c r="X72" s="40"/>
      <c r="Y72" s="40"/>
      <c r="Z72" s="40"/>
      <c r="AA72" s="40"/>
      <c r="AB72" s="40"/>
      <c r="AC72" s="40"/>
      <c r="AD72" s="40"/>
      <c r="AE72" s="40"/>
    </row>
    <row r="73" s="2" customFormat="1" ht="12" customHeight="1">
      <c r="A73" s="40"/>
      <c r="B73" s="41"/>
      <c r="C73" s="33" t="s">
        <v>16</v>
      </c>
      <c r="D73" s="42"/>
      <c r="E73" s="42"/>
      <c r="F73" s="42"/>
      <c r="G73" s="42"/>
      <c r="H73" s="42"/>
      <c r="I73" s="42"/>
      <c r="J73" s="42"/>
      <c r="K73" s="42"/>
      <c r="L73" s="148"/>
      <c r="S73" s="40"/>
      <c r="T73" s="40"/>
      <c r="U73" s="40"/>
      <c r="V73" s="40"/>
      <c r="W73" s="40"/>
      <c r="X73" s="40"/>
      <c r="Y73" s="40"/>
      <c r="Z73" s="40"/>
      <c r="AA73" s="40"/>
      <c r="AB73" s="40"/>
      <c r="AC73" s="40"/>
      <c r="AD73" s="40"/>
      <c r="AE73" s="40"/>
    </row>
    <row r="74" s="2" customFormat="1" ht="16.5" customHeight="1">
      <c r="A74" s="40"/>
      <c r="B74" s="41"/>
      <c r="C74" s="42"/>
      <c r="D74" s="42"/>
      <c r="E74" s="173" t="str">
        <f>E7</f>
        <v>Oprava staničních kolejí č. 4 a 5 v žst Most n.n.-Změna č.1</v>
      </c>
      <c r="F74" s="33"/>
      <c r="G74" s="33"/>
      <c r="H74" s="33"/>
      <c r="I74" s="42"/>
      <c r="J74" s="42"/>
      <c r="K74" s="42"/>
      <c r="L74" s="148"/>
      <c r="S74" s="40"/>
      <c r="T74" s="40"/>
      <c r="U74" s="40"/>
      <c r="V74" s="40"/>
      <c r="W74" s="40"/>
      <c r="X74" s="40"/>
      <c r="Y74" s="40"/>
      <c r="Z74" s="40"/>
      <c r="AA74" s="40"/>
      <c r="AB74" s="40"/>
      <c r="AC74" s="40"/>
      <c r="AD74" s="40"/>
      <c r="AE74" s="40"/>
    </row>
    <row r="75" s="1" customFormat="1" ht="12" customHeight="1">
      <c r="B75" s="22"/>
      <c r="C75" s="33" t="s">
        <v>161</v>
      </c>
      <c r="D75" s="23"/>
      <c r="E75" s="23"/>
      <c r="F75" s="23"/>
      <c r="G75" s="23"/>
      <c r="H75" s="23"/>
      <c r="I75" s="23"/>
      <c r="J75" s="23"/>
      <c r="K75" s="23"/>
      <c r="L75" s="21"/>
    </row>
    <row r="76" s="2" customFormat="1" ht="16.5" customHeight="1">
      <c r="A76" s="40"/>
      <c r="B76" s="41"/>
      <c r="C76" s="42"/>
      <c r="D76" s="42"/>
      <c r="E76" s="173" t="s">
        <v>808</v>
      </c>
      <c r="F76" s="42"/>
      <c r="G76" s="42"/>
      <c r="H76" s="42"/>
      <c r="I76" s="42"/>
      <c r="J76" s="42"/>
      <c r="K76" s="42"/>
      <c r="L76" s="148"/>
      <c r="S76" s="40"/>
      <c r="T76" s="40"/>
      <c r="U76" s="40"/>
      <c r="V76" s="40"/>
      <c r="W76" s="40"/>
      <c r="X76" s="40"/>
      <c r="Y76" s="40"/>
      <c r="Z76" s="40"/>
      <c r="AA76" s="40"/>
      <c r="AB76" s="40"/>
      <c r="AC76" s="40"/>
      <c r="AD76" s="40"/>
      <c r="AE76" s="40"/>
    </row>
    <row r="77" s="2" customFormat="1" ht="12" customHeight="1">
      <c r="A77" s="40"/>
      <c r="B77" s="41"/>
      <c r="C77" s="33" t="s">
        <v>170</v>
      </c>
      <c r="D77" s="42"/>
      <c r="E77" s="42"/>
      <c r="F77" s="42"/>
      <c r="G77" s="42"/>
      <c r="H77" s="42"/>
      <c r="I77" s="42"/>
      <c r="J77" s="42"/>
      <c r="K77" s="42"/>
      <c r="L77" s="148"/>
      <c r="S77" s="40"/>
      <c r="T77" s="40"/>
      <c r="U77" s="40"/>
      <c r="V77" s="40"/>
      <c r="W77" s="40"/>
      <c r="X77" s="40"/>
      <c r="Y77" s="40"/>
      <c r="Z77" s="40"/>
      <c r="AA77" s="40"/>
      <c r="AB77" s="40"/>
      <c r="AC77" s="40"/>
      <c r="AD77" s="40"/>
      <c r="AE77" s="40"/>
    </row>
    <row r="78" s="2" customFormat="1" ht="16.5" customHeight="1">
      <c r="A78" s="40"/>
      <c r="B78" s="41"/>
      <c r="C78" s="42"/>
      <c r="D78" s="42"/>
      <c r="E78" s="72" t="str">
        <f>E11</f>
        <v>Č21 - Vedlejší rozpočtové náklady</v>
      </c>
      <c r="F78" s="42"/>
      <c r="G78" s="42"/>
      <c r="H78" s="42"/>
      <c r="I78" s="42"/>
      <c r="J78" s="42"/>
      <c r="K78" s="42"/>
      <c r="L78" s="148"/>
      <c r="S78" s="40"/>
      <c r="T78" s="40"/>
      <c r="U78" s="40"/>
      <c r="V78" s="40"/>
      <c r="W78" s="40"/>
      <c r="X78" s="40"/>
      <c r="Y78" s="40"/>
      <c r="Z78" s="40"/>
      <c r="AA78" s="40"/>
      <c r="AB78" s="40"/>
      <c r="AC78" s="40"/>
      <c r="AD78" s="40"/>
      <c r="AE78" s="40"/>
    </row>
    <row r="79" s="2" customFormat="1" ht="6.96" customHeight="1">
      <c r="A79" s="40"/>
      <c r="B79" s="41"/>
      <c r="C79" s="42"/>
      <c r="D79" s="42"/>
      <c r="E79" s="42"/>
      <c r="F79" s="42"/>
      <c r="G79" s="42"/>
      <c r="H79" s="42"/>
      <c r="I79" s="42"/>
      <c r="J79" s="42"/>
      <c r="K79" s="42"/>
      <c r="L79" s="148"/>
      <c r="S79" s="40"/>
      <c r="T79" s="40"/>
      <c r="U79" s="40"/>
      <c r="V79" s="40"/>
      <c r="W79" s="40"/>
      <c r="X79" s="40"/>
      <c r="Y79" s="40"/>
      <c r="Z79" s="40"/>
      <c r="AA79" s="40"/>
      <c r="AB79" s="40"/>
      <c r="AC79" s="40"/>
      <c r="AD79" s="40"/>
      <c r="AE79" s="40"/>
    </row>
    <row r="80" s="2" customFormat="1" ht="12" customHeight="1">
      <c r="A80" s="40"/>
      <c r="B80" s="41"/>
      <c r="C80" s="33" t="s">
        <v>22</v>
      </c>
      <c r="D80" s="42"/>
      <c r="E80" s="42"/>
      <c r="F80" s="28" t="str">
        <f>F14</f>
        <v>ŽST Most n.n.</v>
      </c>
      <c r="G80" s="42"/>
      <c r="H80" s="42"/>
      <c r="I80" s="33" t="s">
        <v>24</v>
      </c>
      <c r="J80" s="75" t="str">
        <f>IF(J14="","",J14)</f>
        <v>5. 10. 2021</v>
      </c>
      <c r="K80" s="42"/>
      <c r="L80" s="148"/>
      <c r="S80" s="40"/>
      <c r="T80" s="40"/>
      <c r="U80" s="40"/>
      <c r="V80" s="40"/>
      <c r="W80" s="40"/>
      <c r="X80" s="40"/>
      <c r="Y80" s="40"/>
      <c r="Z80" s="40"/>
      <c r="AA80" s="40"/>
      <c r="AB80" s="40"/>
      <c r="AC80" s="40"/>
      <c r="AD80" s="40"/>
      <c r="AE80" s="40"/>
    </row>
    <row r="81" s="2" customFormat="1" ht="6.96" customHeight="1">
      <c r="A81" s="40"/>
      <c r="B81" s="41"/>
      <c r="C81" s="42"/>
      <c r="D81" s="42"/>
      <c r="E81" s="42"/>
      <c r="F81" s="42"/>
      <c r="G81" s="42"/>
      <c r="H81" s="42"/>
      <c r="I81" s="42"/>
      <c r="J81" s="42"/>
      <c r="K81" s="42"/>
      <c r="L81" s="148"/>
      <c r="S81" s="40"/>
      <c r="T81" s="40"/>
      <c r="U81" s="40"/>
      <c r="V81" s="40"/>
      <c r="W81" s="40"/>
      <c r="X81" s="40"/>
      <c r="Y81" s="40"/>
      <c r="Z81" s="40"/>
      <c r="AA81" s="40"/>
      <c r="AB81" s="40"/>
      <c r="AC81" s="40"/>
      <c r="AD81" s="40"/>
      <c r="AE81" s="40"/>
    </row>
    <row r="82" s="2" customFormat="1" ht="15.15" customHeight="1">
      <c r="A82" s="40"/>
      <c r="B82" s="41"/>
      <c r="C82" s="33" t="s">
        <v>30</v>
      </c>
      <c r="D82" s="42"/>
      <c r="E82" s="42"/>
      <c r="F82" s="28" t="str">
        <f>E17</f>
        <v>Správa železnic, státní organizace</v>
      </c>
      <c r="G82" s="42"/>
      <c r="H82" s="42"/>
      <c r="I82" s="33" t="s">
        <v>38</v>
      </c>
      <c r="J82" s="38" t="str">
        <f>E23</f>
        <v xml:space="preserve"> </v>
      </c>
      <c r="K82" s="42"/>
      <c r="L82" s="148"/>
      <c r="S82" s="40"/>
      <c r="T82" s="40"/>
      <c r="U82" s="40"/>
      <c r="V82" s="40"/>
      <c r="W82" s="40"/>
      <c r="X82" s="40"/>
      <c r="Y82" s="40"/>
      <c r="Z82" s="40"/>
      <c r="AA82" s="40"/>
      <c r="AB82" s="40"/>
      <c r="AC82" s="40"/>
      <c r="AD82" s="40"/>
      <c r="AE82" s="40"/>
    </row>
    <row r="83" s="2" customFormat="1" ht="40.05" customHeight="1">
      <c r="A83" s="40"/>
      <c r="B83" s="41"/>
      <c r="C83" s="33" t="s">
        <v>36</v>
      </c>
      <c r="D83" s="42"/>
      <c r="E83" s="42"/>
      <c r="F83" s="28" t="str">
        <f>IF(E20="","",E20)</f>
        <v>Vyplň údaj</v>
      </c>
      <c r="G83" s="42"/>
      <c r="H83" s="42"/>
      <c r="I83" s="33" t="s">
        <v>42</v>
      </c>
      <c r="J83" s="38" t="str">
        <f>E26</f>
        <v>Ing.Horák, horak@spravazeleznic.cz, 602 155 923</v>
      </c>
      <c r="K83" s="42"/>
      <c r="L83" s="148"/>
      <c r="S83" s="40"/>
      <c r="T83" s="40"/>
      <c r="U83" s="40"/>
      <c r="V83" s="40"/>
      <c r="W83" s="40"/>
      <c r="X83" s="40"/>
      <c r="Y83" s="40"/>
      <c r="Z83" s="40"/>
      <c r="AA83" s="40"/>
      <c r="AB83" s="40"/>
      <c r="AC83" s="40"/>
      <c r="AD83" s="40"/>
      <c r="AE83" s="40"/>
    </row>
    <row r="84" s="2" customFormat="1" ht="10.32" customHeight="1">
      <c r="A84" s="40"/>
      <c r="B84" s="41"/>
      <c r="C84" s="42"/>
      <c r="D84" s="42"/>
      <c r="E84" s="42"/>
      <c r="F84" s="42"/>
      <c r="G84" s="42"/>
      <c r="H84" s="42"/>
      <c r="I84" s="42"/>
      <c r="J84" s="42"/>
      <c r="K84" s="42"/>
      <c r="L84" s="148"/>
      <c r="S84" s="40"/>
      <c r="T84" s="40"/>
      <c r="U84" s="40"/>
      <c r="V84" s="40"/>
      <c r="W84" s="40"/>
      <c r="X84" s="40"/>
      <c r="Y84" s="40"/>
      <c r="Z84" s="40"/>
      <c r="AA84" s="40"/>
      <c r="AB84" s="40"/>
      <c r="AC84" s="40"/>
      <c r="AD84" s="40"/>
      <c r="AE84" s="40"/>
    </row>
    <row r="85" s="11" customFormat="1" ht="29.28" customHeight="1">
      <c r="A85" s="189"/>
      <c r="B85" s="190"/>
      <c r="C85" s="191" t="s">
        <v>187</v>
      </c>
      <c r="D85" s="192" t="s">
        <v>65</v>
      </c>
      <c r="E85" s="192" t="s">
        <v>61</v>
      </c>
      <c r="F85" s="192" t="s">
        <v>62</v>
      </c>
      <c r="G85" s="192" t="s">
        <v>188</v>
      </c>
      <c r="H85" s="192" t="s">
        <v>189</v>
      </c>
      <c r="I85" s="192" t="s">
        <v>190</v>
      </c>
      <c r="J85" s="192" t="s">
        <v>181</v>
      </c>
      <c r="K85" s="193" t="s">
        <v>191</v>
      </c>
      <c r="L85" s="194"/>
      <c r="M85" s="95" t="s">
        <v>39</v>
      </c>
      <c r="N85" s="96" t="s">
        <v>50</v>
      </c>
      <c r="O85" s="96" t="s">
        <v>192</v>
      </c>
      <c r="P85" s="96" t="s">
        <v>193</v>
      </c>
      <c r="Q85" s="96" t="s">
        <v>194</v>
      </c>
      <c r="R85" s="96" t="s">
        <v>195</v>
      </c>
      <c r="S85" s="96" t="s">
        <v>196</v>
      </c>
      <c r="T85" s="97" t="s">
        <v>197</v>
      </c>
      <c r="U85" s="189"/>
      <c r="V85" s="189"/>
      <c r="W85" s="189"/>
      <c r="X85" s="189"/>
      <c r="Y85" s="189"/>
      <c r="Z85" s="189"/>
      <c r="AA85" s="189"/>
      <c r="AB85" s="189"/>
      <c r="AC85" s="189"/>
      <c r="AD85" s="189"/>
      <c r="AE85" s="189"/>
    </row>
    <row r="86" s="2" customFormat="1" ht="22.8" customHeight="1">
      <c r="A86" s="40"/>
      <c r="B86" s="41"/>
      <c r="C86" s="102" t="s">
        <v>198</v>
      </c>
      <c r="D86" s="42"/>
      <c r="E86" s="42"/>
      <c r="F86" s="42"/>
      <c r="G86" s="42"/>
      <c r="H86" s="42"/>
      <c r="I86" s="42"/>
      <c r="J86" s="195">
        <f>BK86</f>
        <v>0</v>
      </c>
      <c r="K86" s="42"/>
      <c r="L86" s="46"/>
      <c r="M86" s="98"/>
      <c r="N86" s="196"/>
      <c r="O86" s="99"/>
      <c r="P86" s="197">
        <f>P87</f>
        <v>0</v>
      </c>
      <c r="Q86" s="99"/>
      <c r="R86" s="197">
        <f>R87</f>
        <v>0</v>
      </c>
      <c r="S86" s="99"/>
      <c r="T86" s="198">
        <f>T87</f>
        <v>0</v>
      </c>
      <c r="U86" s="40"/>
      <c r="V86" s="40"/>
      <c r="W86" s="40"/>
      <c r="X86" s="40"/>
      <c r="Y86" s="40"/>
      <c r="Z86" s="40"/>
      <c r="AA86" s="40"/>
      <c r="AB86" s="40"/>
      <c r="AC86" s="40"/>
      <c r="AD86" s="40"/>
      <c r="AE86" s="40"/>
      <c r="AT86" s="18" t="s">
        <v>79</v>
      </c>
      <c r="AU86" s="18" t="s">
        <v>182</v>
      </c>
      <c r="BK86" s="199">
        <f>BK87</f>
        <v>0</v>
      </c>
    </row>
    <row r="87" s="12" customFormat="1" ht="25.92" customHeight="1">
      <c r="A87" s="12"/>
      <c r="B87" s="200"/>
      <c r="C87" s="201"/>
      <c r="D87" s="202" t="s">
        <v>79</v>
      </c>
      <c r="E87" s="203" t="s">
        <v>114</v>
      </c>
      <c r="F87" s="203" t="s">
        <v>118</v>
      </c>
      <c r="G87" s="201"/>
      <c r="H87" s="201"/>
      <c r="I87" s="204"/>
      <c r="J87" s="205">
        <f>BK87</f>
        <v>0</v>
      </c>
      <c r="K87" s="201"/>
      <c r="L87" s="206"/>
      <c r="M87" s="207"/>
      <c r="N87" s="208"/>
      <c r="O87" s="208"/>
      <c r="P87" s="209">
        <f>SUM(P88:P126)</f>
        <v>0</v>
      </c>
      <c r="Q87" s="208"/>
      <c r="R87" s="209">
        <f>SUM(R88:R126)</f>
        <v>0</v>
      </c>
      <c r="S87" s="208"/>
      <c r="T87" s="210">
        <f>SUM(T88:T126)</f>
        <v>0</v>
      </c>
      <c r="U87" s="12"/>
      <c r="V87" s="12"/>
      <c r="W87" s="12"/>
      <c r="X87" s="12"/>
      <c r="Y87" s="12"/>
      <c r="Z87" s="12"/>
      <c r="AA87" s="12"/>
      <c r="AB87" s="12"/>
      <c r="AC87" s="12"/>
      <c r="AD87" s="12"/>
      <c r="AE87" s="12"/>
      <c r="AR87" s="211" t="s">
        <v>202</v>
      </c>
      <c r="AT87" s="212" t="s">
        <v>79</v>
      </c>
      <c r="AU87" s="212" t="s">
        <v>80</v>
      </c>
      <c r="AY87" s="211" t="s">
        <v>201</v>
      </c>
      <c r="BK87" s="213">
        <f>SUM(BK88:BK126)</f>
        <v>0</v>
      </c>
    </row>
    <row r="88" s="2" customFormat="1" ht="16.5" customHeight="1">
      <c r="A88" s="40"/>
      <c r="B88" s="41"/>
      <c r="C88" s="216" t="s">
        <v>87</v>
      </c>
      <c r="D88" s="216" t="s">
        <v>204</v>
      </c>
      <c r="E88" s="217" t="s">
        <v>811</v>
      </c>
      <c r="F88" s="218" t="s">
        <v>812</v>
      </c>
      <c r="G88" s="219" t="s">
        <v>813</v>
      </c>
      <c r="H88" s="298"/>
      <c r="I88" s="221"/>
      <c r="J88" s="222">
        <f>ROUND(I88*H88,2)</f>
        <v>0</v>
      </c>
      <c r="K88" s="218" t="s">
        <v>814</v>
      </c>
      <c r="L88" s="46"/>
      <c r="M88" s="223" t="s">
        <v>39</v>
      </c>
      <c r="N88" s="224" t="s">
        <v>53</v>
      </c>
      <c r="O88" s="87"/>
      <c r="P88" s="225">
        <f>O88*H88</f>
        <v>0</v>
      </c>
      <c r="Q88" s="225">
        <v>0</v>
      </c>
      <c r="R88" s="225">
        <f>Q88*H88</f>
        <v>0</v>
      </c>
      <c r="S88" s="225">
        <v>0</v>
      </c>
      <c r="T88" s="226">
        <f>S88*H88</f>
        <v>0</v>
      </c>
      <c r="U88" s="40"/>
      <c r="V88" s="40"/>
      <c r="W88" s="40"/>
      <c r="X88" s="40"/>
      <c r="Y88" s="40"/>
      <c r="Z88" s="40"/>
      <c r="AA88" s="40"/>
      <c r="AB88" s="40"/>
      <c r="AC88" s="40"/>
      <c r="AD88" s="40"/>
      <c r="AE88" s="40"/>
      <c r="AR88" s="227" t="s">
        <v>208</v>
      </c>
      <c r="AT88" s="227" t="s">
        <v>204</v>
      </c>
      <c r="AU88" s="227" t="s">
        <v>87</v>
      </c>
      <c r="AY88" s="18" t="s">
        <v>201</v>
      </c>
      <c r="BE88" s="228">
        <f>IF(N88="základní",J88,0)</f>
        <v>0</v>
      </c>
      <c r="BF88" s="228">
        <f>IF(N88="snížená",J88,0)</f>
        <v>0</v>
      </c>
      <c r="BG88" s="228">
        <f>IF(N88="zákl. přenesená",J88,0)</f>
        <v>0</v>
      </c>
      <c r="BH88" s="228">
        <f>IF(N88="sníž. přenesená",J88,0)</f>
        <v>0</v>
      </c>
      <c r="BI88" s="228">
        <f>IF(N88="nulová",J88,0)</f>
        <v>0</v>
      </c>
      <c r="BJ88" s="18" t="s">
        <v>208</v>
      </c>
      <c r="BK88" s="228">
        <f>ROUND(I88*H88,2)</f>
        <v>0</v>
      </c>
      <c r="BL88" s="18" t="s">
        <v>208</v>
      </c>
      <c r="BM88" s="227" t="s">
        <v>815</v>
      </c>
    </row>
    <row r="89" s="2" customFormat="1">
      <c r="A89" s="40"/>
      <c r="B89" s="41"/>
      <c r="C89" s="42"/>
      <c r="D89" s="229" t="s">
        <v>210</v>
      </c>
      <c r="E89" s="42"/>
      <c r="F89" s="230" t="s">
        <v>812</v>
      </c>
      <c r="G89" s="42"/>
      <c r="H89" s="42"/>
      <c r="I89" s="231"/>
      <c r="J89" s="42"/>
      <c r="K89" s="42"/>
      <c r="L89" s="46"/>
      <c r="M89" s="232"/>
      <c r="N89" s="233"/>
      <c r="O89" s="87"/>
      <c r="P89" s="87"/>
      <c r="Q89" s="87"/>
      <c r="R89" s="87"/>
      <c r="S89" s="87"/>
      <c r="T89" s="88"/>
      <c r="U89" s="40"/>
      <c r="V89" s="40"/>
      <c r="W89" s="40"/>
      <c r="X89" s="40"/>
      <c r="Y89" s="40"/>
      <c r="Z89" s="40"/>
      <c r="AA89" s="40"/>
      <c r="AB89" s="40"/>
      <c r="AC89" s="40"/>
      <c r="AD89" s="40"/>
      <c r="AE89" s="40"/>
      <c r="AT89" s="18" t="s">
        <v>210</v>
      </c>
      <c r="AU89" s="18" t="s">
        <v>87</v>
      </c>
    </row>
    <row r="90" s="2" customFormat="1" ht="24.15" customHeight="1">
      <c r="A90" s="40"/>
      <c r="B90" s="41"/>
      <c r="C90" s="216" t="s">
        <v>89</v>
      </c>
      <c r="D90" s="216" t="s">
        <v>204</v>
      </c>
      <c r="E90" s="217" t="s">
        <v>816</v>
      </c>
      <c r="F90" s="218" t="s">
        <v>817</v>
      </c>
      <c r="G90" s="219" t="s">
        <v>813</v>
      </c>
      <c r="H90" s="298"/>
      <c r="I90" s="221"/>
      <c r="J90" s="222">
        <f>ROUND(I90*H90,2)</f>
        <v>0</v>
      </c>
      <c r="K90" s="218" t="s">
        <v>207</v>
      </c>
      <c r="L90" s="46"/>
      <c r="M90" s="223" t="s">
        <v>39</v>
      </c>
      <c r="N90" s="224" t="s">
        <v>53</v>
      </c>
      <c r="O90" s="87"/>
      <c r="P90" s="225">
        <f>O90*H90</f>
        <v>0</v>
      </c>
      <c r="Q90" s="225">
        <v>0</v>
      </c>
      <c r="R90" s="225">
        <f>Q90*H90</f>
        <v>0</v>
      </c>
      <c r="S90" s="225">
        <v>0</v>
      </c>
      <c r="T90" s="226">
        <f>S90*H90</f>
        <v>0</v>
      </c>
      <c r="U90" s="40"/>
      <c r="V90" s="40"/>
      <c r="W90" s="40"/>
      <c r="X90" s="40"/>
      <c r="Y90" s="40"/>
      <c r="Z90" s="40"/>
      <c r="AA90" s="40"/>
      <c r="AB90" s="40"/>
      <c r="AC90" s="40"/>
      <c r="AD90" s="40"/>
      <c r="AE90" s="40"/>
      <c r="AR90" s="227" t="s">
        <v>208</v>
      </c>
      <c r="AT90" s="227" t="s">
        <v>204</v>
      </c>
      <c r="AU90" s="227" t="s">
        <v>87</v>
      </c>
      <c r="AY90" s="18" t="s">
        <v>201</v>
      </c>
      <c r="BE90" s="228">
        <f>IF(N90="základní",J90,0)</f>
        <v>0</v>
      </c>
      <c r="BF90" s="228">
        <f>IF(N90="snížená",J90,0)</f>
        <v>0</v>
      </c>
      <c r="BG90" s="228">
        <f>IF(N90="zákl. přenesená",J90,0)</f>
        <v>0</v>
      </c>
      <c r="BH90" s="228">
        <f>IF(N90="sníž. přenesená",J90,0)</f>
        <v>0</v>
      </c>
      <c r="BI90" s="228">
        <f>IF(N90="nulová",J90,0)</f>
        <v>0</v>
      </c>
      <c r="BJ90" s="18" t="s">
        <v>208</v>
      </c>
      <c r="BK90" s="228">
        <f>ROUND(I90*H90,2)</f>
        <v>0</v>
      </c>
      <c r="BL90" s="18" t="s">
        <v>208</v>
      </c>
      <c r="BM90" s="227" t="s">
        <v>818</v>
      </c>
    </row>
    <row r="91" s="2" customFormat="1">
      <c r="A91" s="40"/>
      <c r="B91" s="41"/>
      <c r="C91" s="42"/>
      <c r="D91" s="229" t="s">
        <v>210</v>
      </c>
      <c r="E91" s="42"/>
      <c r="F91" s="230" t="s">
        <v>817</v>
      </c>
      <c r="G91" s="42"/>
      <c r="H91" s="42"/>
      <c r="I91" s="231"/>
      <c r="J91" s="42"/>
      <c r="K91" s="42"/>
      <c r="L91" s="46"/>
      <c r="M91" s="232"/>
      <c r="N91" s="233"/>
      <c r="O91" s="87"/>
      <c r="P91" s="87"/>
      <c r="Q91" s="87"/>
      <c r="R91" s="87"/>
      <c r="S91" s="87"/>
      <c r="T91" s="88"/>
      <c r="U91" s="40"/>
      <c r="V91" s="40"/>
      <c r="W91" s="40"/>
      <c r="X91" s="40"/>
      <c r="Y91" s="40"/>
      <c r="Z91" s="40"/>
      <c r="AA91" s="40"/>
      <c r="AB91" s="40"/>
      <c r="AC91" s="40"/>
      <c r="AD91" s="40"/>
      <c r="AE91" s="40"/>
      <c r="AT91" s="18" t="s">
        <v>210</v>
      </c>
      <c r="AU91" s="18" t="s">
        <v>87</v>
      </c>
    </row>
    <row r="92" s="2" customFormat="1" ht="33" customHeight="1">
      <c r="A92" s="40"/>
      <c r="B92" s="41"/>
      <c r="C92" s="216" t="s">
        <v>222</v>
      </c>
      <c r="D92" s="216" t="s">
        <v>204</v>
      </c>
      <c r="E92" s="217" t="s">
        <v>819</v>
      </c>
      <c r="F92" s="218" t="s">
        <v>820</v>
      </c>
      <c r="G92" s="219" t="s">
        <v>168</v>
      </c>
      <c r="H92" s="220">
        <v>8</v>
      </c>
      <c r="I92" s="221"/>
      <c r="J92" s="222">
        <f>ROUND(I92*H92,2)</f>
        <v>0</v>
      </c>
      <c r="K92" s="218" t="s">
        <v>207</v>
      </c>
      <c r="L92" s="46"/>
      <c r="M92" s="223" t="s">
        <v>39</v>
      </c>
      <c r="N92" s="224" t="s">
        <v>53</v>
      </c>
      <c r="O92" s="87"/>
      <c r="P92" s="225">
        <f>O92*H92</f>
        <v>0</v>
      </c>
      <c r="Q92" s="225">
        <v>0</v>
      </c>
      <c r="R92" s="225">
        <f>Q92*H92</f>
        <v>0</v>
      </c>
      <c r="S92" s="225">
        <v>0</v>
      </c>
      <c r="T92" s="226">
        <f>S92*H92</f>
        <v>0</v>
      </c>
      <c r="U92" s="40"/>
      <c r="V92" s="40"/>
      <c r="W92" s="40"/>
      <c r="X92" s="40"/>
      <c r="Y92" s="40"/>
      <c r="Z92" s="40"/>
      <c r="AA92" s="40"/>
      <c r="AB92" s="40"/>
      <c r="AC92" s="40"/>
      <c r="AD92" s="40"/>
      <c r="AE92" s="40"/>
      <c r="AR92" s="227" t="s">
        <v>208</v>
      </c>
      <c r="AT92" s="227" t="s">
        <v>204</v>
      </c>
      <c r="AU92" s="227" t="s">
        <v>87</v>
      </c>
      <c r="AY92" s="18" t="s">
        <v>201</v>
      </c>
      <c r="BE92" s="228">
        <f>IF(N92="základní",J92,0)</f>
        <v>0</v>
      </c>
      <c r="BF92" s="228">
        <f>IF(N92="snížená",J92,0)</f>
        <v>0</v>
      </c>
      <c r="BG92" s="228">
        <f>IF(N92="zákl. přenesená",J92,0)</f>
        <v>0</v>
      </c>
      <c r="BH92" s="228">
        <f>IF(N92="sníž. přenesená",J92,0)</f>
        <v>0</v>
      </c>
      <c r="BI92" s="228">
        <f>IF(N92="nulová",J92,0)</f>
        <v>0</v>
      </c>
      <c r="BJ92" s="18" t="s">
        <v>208</v>
      </c>
      <c r="BK92" s="228">
        <f>ROUND(I92*H92,2)</f>
        <v>0</v>
      </c>
      <c r="BL92" s="18" t="s">
        <v>208</v>
      </c>
      <c r="BM92" s="227" t="s">
        <v>821</v>
      </c>
    </row>
    <row r="93" s="2" customFormat="1">
      <c r="A93" s="40"/>
      <c r="B93" s="41"/>
      <c r="C93" s="42"/>
      <c r="D93" s="229" t="s">
        <v>210</v>
      </c>
      <c r="E93" s="42"/>
      <c r="F93" s="230" t="s">
        <v>822</v>
      </c>
      <c r="G93" s="42"/>
      <c r="H93" s="42"/>
      <c r="I93" s="231"/>
      <c r="J93" s="42"/>
      <c r="K93" s="42"/>
      <c r="L93" s="46"/>
      <c r="M93" s="232"/>
      <c r="N93" s="233"/>
      <c r="O93" s="87"/>
      <c r="P93" s="87"/>
      <c r="Q93" s="87"/>
      <c r="R93" s="87"/>
      <c r="S93" s="87"/>
      <c r="T93" s="88"/>
      <c r="U93" s="40"/>
      <c r="V93" s="40"/>
      <c r="W93" s="40"/>
      <c r="X93" s="40"/>
      <c r="Y93" s="40"/>
      <c r="Z93" s="40"/>
      <c r="AA93" s="40"/>
      <c r="AB93" s="40"/>
      <c r="AC93" s="40"/>
      <c r="AD93" s="40"/>
      <c r="AE93" s="40"/>
      <c r="AT93" s="18" t="s">
        <v>210</v>
      </c>
      <c r="AU93" s="18" t="s">
        <v>87</v>
      </c>
    </row>
    <row r="94" s="2" customFormat="1">
      <c r="A94" s="40"/>
      <c r="B94" s="41"/>
      <c r="C94" s="42"/>
      <c r="D94" s="229" t="s">
        <v>212</v>
      </c>
      <c r="E94" s="42"/>
      <c r="F94" s="234" t="s">
        <v>823</v>
      </c>
      <c r="G94" s="42"/>
      <c r="H94" s="42"/>
      <c r="I94" s="231"/>
      <c r="J94" s="42"/>
      <c r="K94" s="42"/>
      <c r="L94" s="46"/>
      <c r="M94" s="232"/>
      <c r="N94" s="233"/>
      <c r="O94" s="87"/>
      <c r="P94" s="87"/>
      <c r="Q94" s="87"/>
      <c r="R94" s="87"/>
      <c r="S94" s="87"/>
      <c r="T94" s="88"/>
      <c r="U94" s="40"/>
      <c r="V94" s="40"/>
      <c r="W94" s="40"/>
      <c r="X94" s="40"/>
      <c r="Y94" s="40"/>
      <c r="Z94" s="40"/>
      <c r="AA94" s="40"/>
      <c r="AB94" s="40"/>
      <c r="AC94" s="40"/>
      <c r="AD94" s="40"/>
      <c r="AE94" s="40"/>
      <c r="AT94" s="18" t="s">
        <v>212</v>
      </c>
      <c r="AU94" s="18" t="s">
        <v>87</v>
      </c>
    </row>
    <row r="95" s="2" customFormat="1" ht="21.75" customHeight="1">
      <c r="A95" s="40"/>
      <c r="B95" s="41"/>
      <c r="C95" s="216" t="s">
        <v>208</v>
      </c>
      <c r="D95" s="216" t="s">
        <v>204</v>
      </c>
      <c r="E95" s="217" t="s">
        <v>824</v>
      </c>
      <c r="F95" s="218" t="s">
        <v>825</v>
      </c>
      <c r="G95" s="219" t="s">
        <v>813</v>
      </c>
      <c r="H95" s="298"/>
      <c r="I95" s="221"/>
      <c r="J95" s="222">
        <f>ROUND(I95*H95,2)</f>
        <v>0</v>
      </c>
      <c r="K95" s="218" t="s">
        <v>814</v>
      </c>
      <c r="L95" s="46"/>
      <c r="M95" s="223" t="s">
        <v>39</v>
      </c>
      <c r="N95" s="224" t="s">
        <v>53</v>
      </c>
      <c r="O95" s="87"/>
      <c r="P95" s="225">
        <f>O95*H95</f>
        <v>0</v>
      </c>
      <c r="Q95" s="225">
        <v>0</v>
      </c>
      <c r="R95" s="225">
        <f>Q95*H95</f>
        <v>0</v>
      </c>
      <c r="S95" s="225">
        <v>0</v>
      </c>
      <c r="T95" s="226">
        <f>S95*H95</f>
        <v>0</v>
      </c>
      <c r="U95" s="40"/>
      <c r="V95" s="40"/>
      <c r="W95" s="40"/>
      <c r="X95" s="40"/>
      <c r="Y95" s="40"/>
      <c r="Z95" s="40"/>
      <c r="AA95" s="40"/>
      <c r="AB95" s="40"/>
      <c r="AC95" s="40"/>
      <c r="AD95" s="40"/>
      <c r="AE95" s="40"/>
      <c r="AR95" s="227" t="s">
        <v>208</v>
      </c>
      <c r="AT95" s="227" t="s">
        <v>204</v>
      </c>
      <c r="AU95" s="227" t="s">
        <v>87</v>
      </c>
      <c r="AY95" s="18" t="s">
        <v>201</v>
      </c>
      <c r="BE95" s="228">
        <f>IF(N95="základní",J95,0)</f>
        <v>0</v>
      </c>
      <c r="BF95" s="228">
        <f>IF(N95="snížená",J95,0)</f>
        <v>0</v>
      </c>
      <c r="BG95" s="228">
        <f>IF(N95="zákl. přenesená",J95,0)</f>
        <v>0</v>
      </c>
      <c r="BH95" s="228">
        <f>IF(N95="sníž. přenesená",J95,0)</f>
        <v>0</v>
      </c>
      <c r="BI95" s="228">
        <f>IF(N95="nulová",J95,0)</f>
        <v>0</v>
      </c>
      <c r="BJ95" s="18" t="s">
        <v>208</v>
      </c>
      <c r="BK95" s="228">
        <f>ROUND(I95*H95,2)</f>
        <v>0</v>
      </c>
      <c r="BL95" s="18" t="s">
        <v>208</v>
      </c>
      <c r="BM95" s="227" t="s">
        <v>826</v>
      </c>
    </row>
    <row r="96" s="2" customFormat="1">
      <c r="A96" s="40"/>
      <c r="B96" s="41"/>
      <c r="C96" s="42"/>
      <c r="D96" s="229" t="s">
        <v>210</v>
      </c>
      <c r="E96" s="42"/>
      <c r="F96" s="230" t="s">
        <v>825</v>
      </c>
      <c r="G96" s="42"/>
      <c r="H96" s="42"/>
      <c r="I96" s="231"/>
      <c r="J96" s="42"/>
      <c r="K96" s="42"/>
      <c r="L96" s="46"/>
      <c r="M96" s="232"/>
      <c r="N96" s="233"/>
      <c r="O96" s="87"/>
      <c r="P96" s="87"/>
      <c r="Q96" s="87"/>
      <c r="R96" s="87"/>
      <c r="S96" s="87"/>
      <c r="T96" s="88"/>
      <c r="U96" s="40"/>
      <c r="V96" s="40"/>
      <c r="W96" s="40"/>
      <c r="X96" s="40"/>
      <c r="Y96" s="40"/>
      <c r="Z96" s="40"/>
      <c r="AA96" s="40"/>
      <c r="AB96" s="40"/>
      <c r="AC96" s="40"/>
      <c r="AD96" s="40"/>
      <c r="AE96" s="40"/>
      <c r="AT96" s="18" t="s">
        <v>210</v>
      </c>
      <c r="AU96" s="18" t="s">
        <v>87</v>
      </c>
    </row>
    <row r="97" s="2" customFormat="1" ht="24.15" customHeight="1">
      <c r="A97" s="40"/>
      <c r="B97" s="41"/>
      <c r="C97" s="216" t="s">
        <v>202</v>
      </c>
      <c r="D97" s="216" t="s">
        <v>204</v>
      </c>
      <c r="E97" s="217" t="s">
        <v>827</v>
      </c>
      <c r="F97" s="218" t="s">
        <v>828</v>
      </c>
      <c r="G97" s="219" t="s">
        <v>813</v>
      </c>
      <c r="H97" s="298"/>
      <c r="I97" s="221"/>
      <c r="J97" s="222">
        <f>ROUND(I97*H97,2)</f>
        <v>0</v>
      </c>
      <c r="K97" s="218" t="s">
        <v>814</v>
      </c>
      <c r="L97" s="46"/>
      <c r="M97" s="223" t="s">
        <v>39</v>
      </c>
      <c r="N97" s="224" t="s">
        <v>53</v>
      </c>
      <c r="O97" s="87"/>
      <c r="P97" s="225">
        <f>O97*H97</f>
        <v>0</v>
      </c>
      <c r="Q97" s="225">
        <v>0</v>
      </c>
      <c r="R97" s="225">
        <f>Q97*H97</f>
        <v>0</v>
      </c>
      <c r="S97" s="225">
        <v>0</v>
      </c>
      <c r="T97" s="226">
        <f>S97*H97</f>
        <v>0</v>
      </c>
      <c r="U97" s="40"/>
      <c r="V97" s="40"/>
      <c r="W97" s="40"/>
      <c r="X97" s="40"/>
      <c r="Y97" s="40"/>
      <c r="Z97" s="40"/>
      <c r="AA97" s="40"/>
      <c r="AB97" s="40"/>
      <c r="AC97" s="40"/>
      <c r="AD97" s="40"/>
      <c r="AE97" s="40"/>
      <c r="AR97" s="227" t="s">
        <v>208</v>
      </c>
      <c r="AT97" s="227" t="s">
        <v>204</v>
      </c>
      <c r="AU97" s="227" t="s">
        <v>87</v>
      </c>
      <c r="AY97" s="18" t="s">
        <v>201</v>
      </c>
      <c r="BE97" s="228">
        <f>IF(N97="základní",J97,0)</f>
        <v>0</v>
      </c>
      <c r="BF97" s="228">
        <f>IF(N97="snížená",J97,0)</f>
        <v>0</v>
      </c>
      <c r="BG97" s="228">
        <f>IF(N97="zákl. přenesená",J97,0)</f>
        <v>0</v>
      </c>
      <c r="BH97" s="228">
        <f>IF(N97="sníž. přenesená",J97,0)</f>
        <v>0</v>
      </c>
      <c r="BI97" s="228">
        <f>IF(N97="nulová",J97,0)</f>
        <v>0</v>
      </c>
      <c r="BJ97" s="18" t="s">
        <v>208</v>
      </c>
      <c r="BK97" s="228">
        <f>ROUND(I97*H97,2)</f>
        <v>0</v>
      </c>
      <c r="BL97" s="18" t="s">
        <v>208</v>
      </c>
      <c r="BM97" s="227" t="s">
        <v>829</v>
      </c>
    </row>
    <row r="98" s="2" customFormat="1">
      <c r="A98" s="40"/>
      <c r="B98" s="41"/>
      <c r="C98" s="42"/>
      <c r="D98" s="229" t="s">
        <v>210</v>
      </c>
      <c r="E98" s="42"/>
      <c r="F98" s="230" t="s">
        <v>828</v>
      </c>
      <c r="G98" s="42"/>
      <c r="H98" s="42"/>
      <c r="I98" s="231"/>
      <c r="J98" s="42"/>
      <c r="K98" s="42"/>
      <c r="L98" s="46"/>
      <c r="M98" s="232"/>
      <c r="N98" s="233"/>
      <c r="O98" s="87"/>
      <c r="P98" s="87"/>
      <c r="Q98" s="87"/>
      <c r="R98" s="87"/>
      <c r="S98" s="87"/>
      <c r="T98" s="88"/>
      <c r="U98" s="40"/>
      <c r="V98" s="40"/>
      <c r="W98" s="40"/>
      <c r="X98" s="40"/>
      <c r="Y98" s="40"/>
      <c r="Z98" s="40"/>
      <c r="AA98" s="40"/>
      <c r="AB98" s="40"/>
      <c r="AC98" s="40"/>
      <c r="AD98" s="40"/>
      <c r="AE98" s="40"/>
      <c r="AT98" s="18" t="s">
        <v>210</v>
      </c>
      <c r="AU98" s="18" t="s">
        <v>87</v>
      </c>
    </row>
    <row r="99" s="2" customFormat="1" ht="33" customHeight="1">
      <c r="A99" s="40"/>
      <c r="B99" s="41"/>
      <c r="C99" s="216" t="s">
        <v>241</v>
      </c>
      <c r="D99" s="216" t="s">
        <v>204</v>
      </c>
      <c r="E99" s="217" t="s">
        <v>830</v>
      </c>
      <c r="F99" s="218" t="s">
        <v>831</v>
      </c>
      <c r="G99" s="219" t="s">
        <v>140</v>
      </c>
      <c r="H99" s="220">
        <v>1.2490000000000001</v>
      </c>
      <c r="I99" s="221"/>
      <c r="J99" s="222">
        <f>ROUND(I99*H99,2)</f>
        <v>0</v>
      </c>
      <c r="K99" s="218" t="s">
        <v>814</v>
      </c>
      <c r="L99" s="46"/>
      <c r="M99" s="223" t="s">
        <v>39</v>
      </c>
      <c r="N99" s="224" t="s">
        <v>53</v>
      </c>
      <c r="O99" s="87"/>
      <c r="P99" s="225">
        <f>O99*H99</f>
        <v>0</v>
      </c>
      <c r="Q99" s="225">
        <v>0</v>
      </c>
      <c r="R99" s="225">
        <f>Q99*H99</f>
        <v>0</v>
      </c>
      <c r="S99" s="225">
        <v>0</v>
      </c>
      <c r="T99" s="226">
        <f>S99*H99</f>
        <v>0</v>
      </c>
      <c r="U99" s="40"/>
      <c r="V99" s="40"/>
      <c r="W99" s="40"/>
      <c r="X99" s="40"/>
      <c r="Y99" s="40"/>
      <c r="Z99" s="40"/>
      <c r="AA99" s="40"/>
      <c r="AB99" s="40"/>
      <c r="AC99" s="40"/>
      <c r="AD99" s="40"/>
      <c r="AE99" s="40"/>
      <c r="AR99" s="227" t="s">
        <v>208</v>
      </c>
      <c r="AT99" s="227" t="s">
        <v>204</v>
      </c>
      <c r="AU99" s="227" t="s">
        <v>87</v>
      </c>
      <c r="AY99" s="18" t="s">
        <v>201</v>
      </c>
      <c r="BE99" s="228">
        <f>IF(N99="základní",J99,0)</f>
        <v>0</v>
      </c>
      <c r="BF99" s="228">
        <f>IF(N99="snížená",J99,0)</f>
        <v>0</v>
      </c>
      <c r="BG99" s="228">
        <f>IF(N99="zákl. přenesená",J99,0)</f>
        <v>0</v>
      </c>
      <c r="BH99" s="228">
        <f>IF(N99="sníž. přenesená",J99,0)</f>
        <v>0</v>
      </c>
      <c r="BI99" s="228">
        <f>IF(N99="nulová",J99,0)</f>
        <v>0</v>
      </c>
      <c r="BJ99" s="18" t="s">
        <v>208</v>
      </c>
      <c r="BK99" s="228">
        <f>ROUND(I99*H99,2)</f>
        <v>0</v>
      </c>
      <c r="BL99" s="18" t="s">
        <v>208</v>
      </c>
      <c r="BM99" s="227" t="s">
        <v>832</v>
      </c>
    </row>
    <row r="100" s="2" customFormat="1">
      <c r="A100" s="40"/>
      <c r="B100" s="41"/>
      <c r="C100" s="42"/>
      <c r="D100" s="229" t="s">
        <v>210</v>
      </c>
      <c r="E100" s="42"/>
      <c r="F100" s="230" t="s">
        <v>833</v>
      </c>
      <c r="G100" s="42"/>
      <c r="H100" s="42"/>
      <c r="I100" s="231"/>
      <c r="J100" s="42"/>
      <c r="K100" s="42"/>
      <c r="L100" s="46"/>
      <c r="M100" s="232"/>
      <c r="N100" s="233"/>
      <c r="O100" s="87"/>
      <c r="P100" s="87"/>
      <c r="Q100" s="87"/>
      <c r="R100" s="87"/>
      <c r="S100" s="87"/>
      <c r="T100" s="88"/>
      <c r="U100" s="40"/>
      <c r="V100" s="40"/>
      <c r="W100" s="40"/>
      <c r="X100" s="40"/>
      <c r="Y100" s="40"/>
      <c r="Z100" s="40"/>
      <c r="AA100" s="40"/>
      <c r="AB100" s="40"/>
      <c r="AC100" s="40"/>
      <c r="AD100" s="40"/>
      <c r="AE100" s="40"/>
      <c r="AT100" s="18" t="s">
        <v>210</v>
      </c>
      <c r="AU100" s="18" t="s">
        <v>87</v>
      </c>
    </row>
    <row r="101" s="2" customFormat="1">
      <c r="A101" s="40"/>
      <c r="B101" s="41"/>
      <c r="C101" s="42"/>
      <c r="D101" s="229" t="s">
        <v>212</v>
      </c>
      <c r="E101" s="42"/>
      <c r="F101" s="234" t="s">
        <v>834</v>
      </c>
      <c r="G101" s="42"/>
      <c r="H101" s="42"/>
      <c r="I101" s="231"/>
      <c r="J101" s="42"/>
      <c r="K101" s="42"/>
      <c r="L101" s="46"/>
      <c r="M101" s="232"/>
      <c r="N101" s="233"/>
      <c r="O101" s="87"/>
      <c r="P101" s="87"/>
      <c r="Q101" s="87"/>
      <c r="R101" s="87"/>
      <c r="S101" s="87"/>
      <c r="T101" s="88"/>
      <c r="U101" s="40"/>
      <c r="V101" s="40"/>
      <c r="W101" s="40"/>
      <c r="X101" s="40"/>
      <c r="Y101" s="40"/>
      <c r="Z101" s="40"/>
      <c r="AA101" s="40"/>
      <c r="AB101" s="40"/>
      <c r="AC101" s="40"/>
      <c r="AD101" s="40"/>
      <c r="AE101" s="40"/>
      <c r="AT101" s="18" t="s">
        <v>212</v>
      </c>
      <c r="AU101" s="18" t="s">
        <v>87</v>
      </c>
    </row>
    <row r="102" s="13" customFormat="1">
      <c r="A102" s="13"/>
      <c r="B102" s="235"/>
      <c r="C102" s="236"/>
      <c r="D102" s="229" t="s">
        <v>214</v>
      </c>
      <c r="E102" s="237" t="s">
        <v>39</v>
      </c>
      <c r="F102" s="238" t="s">
        <v>835</v>
      </c>
      <c r="G102" s="236"/>
      <c r="H102" s="239">
        <v>0.61699999999999999</v>
      </c>
      <c r="I102" s="240"/>
      <c r="J102" s="236"/>
      <c r="K102" s="236"/>
      <c r="L102" s="241"/>
      <c r="M102" s="242"/>
      <c r="N102" s="243"/>
      <c r="O102" s="243"/>
      <c r="P102" s="243"/>
      <c r="Q102" s="243"/>
      <c r="R102" s="243"/>
      <c r="S102" s="243"/>
      <c r="T102" s="244"/>
      <c r="U102" s="13"/>
      <c r="V102" s="13"/>
      <c r="W102" s="13"/>
      <c r="X102" s="13"/>
      <c r="Y102" s="13"/>
      <c r="Z102" s="13"/>
      <c r="AA102" s="13"/>
      <c r="AB102" s="13"/>
      <c r="AC102" s="13"/>
      <c r="AD102" s="13"/>
      <c r="AE102" s="13"/>
      <c r="AT102" s="245" t="s">
        <v>214</v>
      </c>
      <c r="AU102" s="245" t="s">
        <v>87</v>
      </c>
      <c r="AV102" s="13" t="s">
        <v>89</v>
      </c>
      <c r="AW102" s="13" t="s">
        <v>41</v>
      </c>
      <c r="AX102" s="13" t="s">
        <v>80</v>
      </c>
      <c r="AY102" s="245" t="s">
        <v>201</v>
      </c>
    </row>
    <row r="103" s="13" customFormat="1">
      <c r="A103" s="13"/>
      <c r="B103" s="235"/>
      <c r="C103" s="236"/>
      <c r="D103" s="229" t="s">
        <v>214</v>
      </c>
      <c r="E103" s="237" t="s">
        <v>39</v>
      </c>
      <c r="F103" s="238" t="s">
        <v>836</v>
      </c>
      <c r="G103" s="236"/>
      <c r="H103" s="239">
        <v>0.63200000000000001</v>
      </c>
      <c r="I103" s="240"/>
      <c r="J103" s="236"/>
      <c r="K103" s="236"/>
      <c r="L103" s="241"/>
      <c r="M103" s="242"/>
      <c r="N103" s="243"/>
      <c r="O103" s="243"/>
      <c r="P103" s="243"/>
      <c r="Q103" s="243"/>
      <c r="R103" s="243"/>
      <c r="S103" s="243"/>
      <c r="T103" s="244"/>
      <c r="U103" s="13"/>
      <c r="V103" s="13"/>
      <c r="W103" s="13"/>
      <c r="X103" s="13"/>
      <c r="Y103" s="13"/>
      <c r="Z103" s="13"/>
      <c r="AA103" s="13"/>
      <c r="AB103" s="13"/>
      <c r="AC103" s="13"/>
      <c r="AD103" s="13"/>
      <c r="AE103" s="13"/>
      <c r="AT103" s="245" t="s">
        <v>214</v>
      </c>
      <c r="AU103" s="245" t="s">
        <v>87</v>
      </c>
      <c r="AV103" s="13" t="s">
        <v>89</v>
      </c>
      <c r="AW103" s="13" t="s">
        <v>41</v>
      </c>
      <c r="AX103" s="13" t="s">
        <v>80</v>
      </c>
      <c r="AY103" s="245" t="s">
        <v>201</v>
      </c>
    </row>
    <row r="104" s="14" customFormat="1">
      <c r="A104" s="14"/>
      <c r="B104" s="246"/>
      <c r="C104" s="247"/>
      <c r="D104" s="229" t="s">
        <v>214</v>
      </c>
      <c r="E104" s="248" t="s">
        <v>39</v>
      </c>
      <c r="F104" s="249" t="s">
        <v>216</v>
      </c>
      <c r="G104" s="247"/>
      <c r="H104" s="250">
        <v>1.2490000000000001</v>
      </c>
      <c r="I104" s="251"/>
      <c r="J104" s="247"/>
      <c r="K104" s="247"/>
      <c r="L104" s="252"/>
      <c r="M104" s="253"/>
      <c r="N104" s="254"/>
      <c r="O104" s="254"/>
      <c r="P104" s="254"/>
      <c r="Q104" s="254"/>
      <c r="R104" s="254"/>
      <c r="S104" s="254"/>
      <c r="T104" s="255"/>
      <c r="U104" s="14"/>
      <c r="V104" s="14"/>
      <c r="W104" s="14"/>
      <c r="X104" s="14"/>
      <c r="Y104" s="14"/>
      <c r="Z104" s="14"/>
      <c r="AA104" s="14"/>
      <c r="AB104" s="14"/>
      <c r="AC104" s="14"/>
      <c r="AD104" s="14"/>
      <c r="AE104" s="14"/>
      <c r="AT104" s="256" t="s">
        <v>214</v>
      </c>
      <c r="AU104" s="256" t="s">
        <v>87</v>
      </c>
      <c r="AV104" s="14" t="s">
        <v>208</v>
      </c>
      <c r="AW104" s="14" t="s">
        <v>41</v>
      </c>
      <c r="AX104" s="14" t="s">
        <v>87</v>
      </c>
      <c r="AY104" s="256" t="s">
        <v>201</v>
      </c>
    </row>
    <row r="105" s="2" customFormat="1" ht="24.15" customHeight="1">
      <c r="A105" s="40"/>
      <c r="B105" s="41"/>
      <c r="C105" s="216" t="s">
        <v>249</v>
      </c>
      <c r="D105" s="216" t="s">
        <v>204</v>
      </c>
      <c r="E105" s="217" t="s">
        <v>837</v>
      </c>
      <c r="F105" s="218" t="s">
        <v>838</v>
      </c>
      <c r="G105" s="219" t="s">
        <v>813</v>
      </c>
      <c r="H105" s="298"/>
      <c r="I105" s="221"/>
      <c r="J105" s="222">
        <f>ROUND(I105*H105,2)</f>
        <v>0</v>
      </c>
      <c r="K105" s="218" t="s">
        <v>814</v>
      </c>
      <c r="L105" s="46"/>
      <c r="M105" s="223" t="s">
        <v>39</v>
      </c>
      <c r="N105" s="224" t="s">
        <v>53</v>
      </c>
      <c r="O105" s="87"/>
      <c r="P105" s="225">
        <f>O105*H105</f>
        <v>0</v>
      </c>
      <c r="Q105" s="225">
        <v>0</v>
      </c>
      <c r="R105" s="225">
        <f>Q105*H105</f>
        <v>0</v>
      </c>
      <c r="S105" s="225">
        <v>0</v>
      </c>
      <c r="T105" s="226">
        <f>S105*H105</f>
        <v>0</v>
      </c>
      <c r="U105" s="40"/>
      <c r="V105" s="40"/>
      <c r="W105" s="40"/>
      <c r="X105" s="40"/>
      <c r="Y105" s="40"/>
      <c r="Z105" s="40"/>
      <c r="AA105" s="40"/>
      <c r="AB105" s="40"/>
      <c r="AC105" s="40"/>
      <c r="AD105" s="40"/>
      <c r="AE105" s="40"/>
      <c r="AR105" s="227" t="s">
        <v>208</v>
      </c>
      <c r="AT105" s="227" t="s">
        <v>204</v>
      </c>
      <c r="AU105" s="227" t="s">
        <v>87</v>
      </c>
      <c r="AY105" s="18" t="s">
        <v>201</v>
      </c>
      <c r="BE105" s="228">
        <f>IF(N105="základní",J105,0)</f>
        <v>0</v>
      </c>
      <c r="BF105" s="228">
        <f>IF(N105="snížená",J105,0)</f>
        <v>0</v>
      </c>
      <c r="BG105" s="228">
        <f>IF(N105="zákl. přenesená",J105,0)</f>
        <v>0</v>
      </c>
      <c r="BH105" s="228">
        <f>IF(N105="sníž. přenesená",J105,0)</f>
        <v>0</v>
      </c>
      <c r="BI105" s="228">
        <f>IF(N105="nulová",J105,0)</f>
        <v>0</v>
      </c>
      <c r="BJ105" s="18" t="s">
        <v>208</v>
      </c>
      <c r="BK105" s="228">
        <f>ROUND(I105*H105,2)</f>
        <v>0</v>
      </c>
      <c r="BL105" s="18" t="s">
        <v>208</v>
      </c>
      <c r="BM105" s="227" t="s">
        <v>839</v>
      </c>
    </row>
    <row r="106" s="2" customFormat="1">
      <c r="A106" s="40"/>
      <c r="B106" s="41"/>
      <c r="C106" s="42"/>
      <c r="D106" s="229" t="s">
        <v>210</v>
      </c>
      <c r="E106" s="42"/>
      <c r="F106" s="230" t="s">
        <v>840</v>
      </c>
      <c r="G106" s="42"/>
      <c r="H106" s="42"/>
      <c r="I106" s="231"/>
      <c r="J106" s="42"/>
      <c r="K106" s="42"/>
      <c r="L106" s="46"/>
      <c r="M106" s="232"/>
      <c r="N106" s="233"/>
      <c r="O106" s="87"/>
      <c r="P106" s="87"/>
      <c r="Q106" s="87"/>
      <c r="R106" s="87"/>
      <c r="S106" s="87"/>
      <c r="T106" s="88"/>
      <c r="U106" s="40"/>
      <c r="V106" s="40"/>
      <c r="W106" s="40"/>
      <c r="X106" s="40"/>
      <c r="Y106" s="40"/>
      <c r="Z106" s="40"/>
      <c r="AA106" s="40"/>
      <c r="AB106" s="40"/>
      <c r="AC106" s="40"/>
      <c r="AD106" s="40"/>
      <c r="AE106" s="40"/>
      <c r="AT106" s="18" t="s">
        <v>210</v>
      </c>
      <c r="AU106" s="18" t="s">
        <v>87</v>
      </c>
    </row>
    <row r="107" s="2" customFormat="1">
      <c r="A107" s="40"/>
      <c r="B107" s="41"/>
      <c r="C107" s="42"/>
      <c r="D107" s="229" t="s">
        <v>212</v>
      </c>
      <c r="E107" s="42"/>
      <c r="F107" s="234" t="s">
        <v>841</v>
      </c>
      <c r="G107" s="42"/>
      <c r="H107" s="42"/>
      <c r="I107" s="231"/>
      <c r="J107" s="42"/>
      <c r="K107" s="42"/>
      <c r="L107" s="46"/>
      <c r="M107" s="232"/>
      <c r="N107" s="233"/>
      <c r="O107" s="87"/>
      <c r="P107" s="87"/>
      <c r="Q107" s="87"/>
      <c r="R107" s="87"/>
      <c r="S107" s="87"/>
      <c r="T107" s="88"/>
      <c r="U107" s="40"/>
      <c r="V107" s="40"/>
      <c r="W107" s="40"/>
      <c r="X107" s="40"/>
      <c r="Y107" s="40"/>
      <c r="Z107" s="40"/>
      <c r="AA107" s="40"/>
      <c r="AB107" s="40"/>
      <c r="AC107" s="40"/>
      <c r="AD107" s="40"/>
      <c r="AE107" s="40"/>
      <c r="AT107" s="18" t="s">
        <v>212</v>
      </c>
      <c r="AU107" s="18" t="s">
        <v>87</v>
      </c>
    </row>
    <row r="108" s="2" customFormat="1" ht="33" customHeight="1">
      <c r="A108" s="40"/>
      <c r="B108" s="41"/>
      <c r="C108" s="216" t="s">
        <v>255</v>
      </c>
      <c r="D108" s="216" t="s">
        <v>204</v>
      </c>
      <c r="E108" s="217" t="s">
        <v>842</v>
      </c>
      <c r="F108" s="218" t="s">
        <v>843</v>
      </c>
      <c r="G108" s="219" t="s">
        <v>140</v>
      </c>
      <c r="H108" s="220">
        <v>1.2490000000000001</v>
      </c>
      <c r="I108" s="221"/>
      <c r="J108" s="222">
        <f>ROUND(I108*H108,2)</f>
        <v>0</v>
      </c>
      <c r="K108" s="218" t="s">
        <v>814</v>
      </c>
      <c r="L108" s="46"/>
      <c r="M108" s="223" t="s">
        <v>39</v>
      </c>
      <c r="N108" s="224" t="s">
        <v>53</v>
      </c>
      <c r="O108" s="87"/>
      <c r="P108" s="225">
        <f>O108*H108</f>
        <v>0</v>
      </c>
      <c r="Q108" s="225">
        <v>0</v>
      </c>
      <c r="R108" s="225">
        <f>Q108*H108</f>
        <v>0</v>
      </c>
      <c r="S108" s="225">
        <v>0</v>
      </c>
      <c r="T108" s="226">
        <f>S108*H108</f>
        <v>0</v>
      </c>
      <c r="U108" s="40"/>
      <c r="V108" s="40"/>
      <c r="W108" s="40"/>
      <c r="X108" s="40"/>
      <c r="Y108" s="40"/>
      <c r="Z108" s="40"/>
      <c r="AA108" s="40"/>
      <c r="AB108" s="40"/>
      <c r="AC108" s="40"/>
      <c r="AD108" s="40"/>
      <c r="AE108" s="40"/>
      <c r="AR108" s="227" t="s">
        <v>208</v>
      </c>
      <c r="AT108" s="227" t="s">
        <v>204</v>
      </c>
      <c r="AU108" s="227" t="s">
        <v>87</v>
      </c>
      <c r="AY108" s="18" t="s">
        <v>201</v>
      </c>
      <c r="BE108" s="228">
        <f>IF(N108="základní",J108,0)</f>
        <v>0</v>
      </c>
      <c r="BF108" s="228">
        <f>IF(N108="snížená",J108,0)</f>
        <v>0</v>
      </c>
      <c r="BG108" s="228">
        <f>IF(N108="zákl. přenesená",J108,0)</f>
        <v>0</v>
      </c>
      <c r="BH108" s="228">
        <f>IF(N108="sníž. přenesená",J108,0)</f>
        <v>0</v>
      </c>
      <c r="BI108" s="228">
        <f>IF(N108="nulová",J108,0)</f>
        <v>0</v>
      </c>
      <c r="BJ108" s="18" t="s">
        <v>208</v>
      </c>
      <c r="BK108" s="228">
        <f>ROUND(I108*H108,2)</f>
        <v>0</v>
      </c>
      <c r="BL108" s="18" t="s">
        <v>208</v>
      </c>
      <c r="BM108" s="227" t="s">
        <v>844</v>
      </c>
    </row>
    <row r="109" s="2" customFormat="1">
      <c r="A109" s="40"/>
      <c r="B109" s="41"/>
      <c r="C109" s="42"/>
      <c r="D109" s="229" t="s">
        <v>210</v>
      </c>
      <c r="E109" s="42"/>
      <c r="F109" s="230" t="s">
        <v>845</v>
      </c>
      <c r="G109" s="42"/>
      <c r="H109" s="42"/>
      <c r="I109" s="231"/>
      <c r="J109" s="42"/>
      <c r="K109" s="42"/>
      <c r="L109" s="46"/>
      <c r="M109" s="232"/>
      <c r="N109" s="233"/>
      <c r="O109" s="87"/>
      <c r="P109" s="87"/>
      <c r="Q109" s="87"/>
      <c r="R109" s="87"/>
      <c r="S109" s="87"/>
      <c r="T109" s="88"/>
      <c r="U109" s="40"/>
      <c r="V109" s="40"/>
      <c r="W109" s="40"/>
      <c r="X109" s="40"/>
      <c r="Y109" s="40"/>
      <c r="Z109" s="40"/>
      <c r="AA109" s="40"/>
      <c r="AB109" s="40"/>
      <c r="AC109" s="40"/>
      <c r="AD109" s="40"/>
      <c r="AE109" s="40"/>
      <c r="AT109" s="18" t="s">
        <v>210</v>
      </c>
      <c r="AU109" s="18" t="s">
        <v>87</v>
      </c>
    </row>
    <row r="110" s="2" customFormat="1">
      <c r="A110" s="40"/>
      <c r="B110" s="41"/>
      <c r="C110" s="42"/>
      <c r="D110" s="229" t="s">
        <v>212</v>
      </c>
      <c r="E110" s="42"/>
      <c r="F110" s="234" t="s">
        <v>846</v>
      </c>
      <c r="G110" s="42"/>
      <c r="H110" s="42"/>
      <c r="I110" s="231"/>
      <c r="J110" s="42"/>
      <c r="K110" s="42"/>
      <c r="L110" s="46"/>
      <c r="M110" s="232"/>
      <c r="N110" s="233"/>
      <c r="O110" s="87"/>
      <c r="P110" s="87"/>
      <c r="Q110" s="87"/>
      <c r="R110" s="87"/>
      <c r="S110" s="87"/>
      <c r="T110" s="88"/>
      <c r="U110" s="40"/>
      <c r="V110" s="40"/>
      <c r="W110" s="40"/>
      <c r="X110" s="40"/>
      <c r="Y110" s="40"/>
      <c r="Z110" s="40"/>
      <c r="AA110" s="40"/>
      <c r="AB110" s="40"/>
      <c r="AC110" s="40"/>
      <c r="AD110" s="40"/>
      <c r="AE110" s="40"/>
      <c r="AT110" s="18" t="s">
        <v>212</v>
      </c>
      <c r="AU110" s="18" t="s">
        <v>87</v>
      </c>
    </row>
    <row r="111" s="13" customFormat="1">
      <c r="A111" s="13"/>
      <c r="B111" s="235"/>
      <c r="C111" s="236"/>
      <c r="D111" s="229" t="s">
        <v>214</v>
      </c>
      <c r="E111" s="237" t="s">
        <v>39</v>
      </c>
      <c r="F111" s="238" t="s">
        <v>835</v>
      </c>
      <c r="G111" s="236"/>
      <c r="H111" s="239">
        <v>0.61699999999999999</v>
      </c>
      <c r="I111" s="240"/>
      <c r="J111" s="236"/>
      <c r="K111" s="236"/>
      <c r="L111" s="241"/>
      <c r="M111" s="242"/>
      <c r="N111" s="243"/>
      <c r="O111" s="243"/>
      <c r="P111" s="243"/>
      <c r="Q111" s="243"/>
      <c r="R111" s="243"/>
      <c r="S111" s="243"/>
      <c r="T111" s="244"/>
      <c r="U111" s="13"/>
      <c r="V111" s="13"/>
      <c r="W111" s="13"/>
      <c r="X111" s="13"/>
      <c r="Y111" s="13"/>
      <c r="Z111" s="13"/>
      <c r="AA111" s="13"/>
      <c r="AB111" s="13"/>
      <c r="AC111" s="13"/>
      <c r="AD111" s="13"/>
      <c r="AE111" s="13"/>
      <c r="AT111" s="245" t="s">
        <v>214</v>
      </c>
      <c r="AU111" s="245" t="s">
        <v>87</v>
      </c>
      <c r="AV111" s="13" t="s">
        <v>89</v>
      </c>
      <c r="AW111" s="13" t="s">
        <v>41</v>
      </c>
      <c r="AX111" s="13" t="s">
        <v>80</v>
      </c>
      <c r="AY111" s="245" t="s">
        <v>201</v>
      </c>
    </row>
    <row r="112" s="13" customFormat="1">
      <c r="A112" s="13"/>
      <c r="B112" s="235"/>
      <c r="C112" s="236"/>
      <c r="D112" s="229" t="s">
        <v>214</v>
      </c>
      <c r="E112" s="237" t="s">
        <v>39</v>
      </c>
      <c r="F112" s="238" t="s">
        <v>836</v>
      </c>
      <c r="G112" s="236"/>
      <c r="H112" s="239">
        <v>0.63200000000000001</v>
      </c>
      <c r="I112" s="240"/>
      <c r="J112" s="236"/>
      <c r="K112" s="236"/>
      <c r="L112" s="241"/>
      <c r="M112" s="242"/>
      <c r="N112" s="243"/>
      <c r="O112" s="243"/>
      <c r="P112" s="243"/>
      <c r="Q112" s="243"/>
      <c r="R112" s="243"/>
      <c r="S112" s="243"/>
      <c r="T112" s="244"/>
      <c r="U112" s="13"/>
      <c r="V112" s="13"/>
      <c r="W112" s="13"/>
      <c r="X112" s="13"/>
      <c r="Y112" s="13"/>
      <c r="Z112" s="13"/>
      <c r="AA112" s="13"/>
      <c r="AB112" s="13"/>
      <c r="AC112" s="13"/>
      <c r="AD112" s="13"/>
      <c r="AE112" s="13"/>
      <c r="AT112" s="245" t="s">
        <v>214</v>
      </c>
      <c r="AU112" s="245" t="s">
        <v>87</v>
      </c>
      <c r="AV112" s="13" t="s">
        <v>89</v>
      </c>
      <c r="AW112" s="13" t="s">
        <v>41</v>
      </c>
      <c r="AX112" s="13" t="s">
        <v>80</v>
      </c>
      <c r="AY112" s="245" t="s">
        <v>201</v>
      </c>
    </row>
    <row r="113" s="14" customFormat="1">
      <c r="A113" s="14"/>
      <c r="B113" s="246"/>
      <c r="C113" s="247"/>
      <c r="D113" s="229" t="s">
        <v>214</v>
      </c>
      <c r="E113" s="248" t="s">
        <v>39</v>
      </c>
      <c r="F113" s="249" t="s">
        <v>216</v>
      </c>
      <c r="G113" s="247"/>
      <c r="H113" s="250">
        <v>1.2490000000000001</v>
      </c>
      <c r="I113" s="251"/>
      <c r="J113" s="247"/>
      <c r="K113" s="247"/>
      <c r="L113" s="252"/>
      <c r="M113" s="253"/>
      <c r="N113" s="254"/>
      <c r="O113" s="254"/>
      <c r="P113" s="254"/>
      <c r="Q113" s="254"/>
      <c r="R113" s="254"/>
      <c r="S113" s="254"/>
      <c r="T113" s="255"/>
      <c r="U113" s="14"/>
      <c r="V113" s="14"/>
      <c r="W113" s="14"/>
      <c r="X113" s="14"/>
      <c r="Y113" s="14"/>
      <c r="Z113" s="14"/>
      <c r="AA113" s="14"/>
      <c r="AB113" s="14"/>
      <c r="AC113" s="14"/>
      <c r="AD113" s="14"/>
      <c r="AE113" s="14"/>
      <c r="AT113" s="256" t="s">
        <v>214</v>
      </c>
      <c r="AU113" s="256" t="s">
        <v>87</v>
      </c>
      <c r="AV113" s="14" t="s">
        <v>208</v>
      </c>
      <c r="AW113" s="14" t="s">
        <v>41</v>
      </c>
      <c r="AX113" s="14" t="s">
        <v>87</v>
      </c>
      <c r="AY113" s="256" t="s">
        <v>201</v>
      </c>
    </row>
    <row r="114" s="2" customFormat="1" ht="24.15" customHeight="1">
      <c r="A114" s="40"/>
      <c r="B114" s="41"/>
      <c r="C114" s="216" t="s">
        <v>261</v>
      </c>
      <c r="D114" s="216" t="s">
        <v>204</v>
      </c>
      <c r="E114" s="217" t="s">
        <v>847</v>
      </c>
      <c r="F114" s="218" t="s">
        <v>848</v>
      </c>
      <c r="G114" s="219" t="s">
        <v>813</v>
      </c>
      <c r="H114" s="298"/>
      <c r="I114" s="221"/>
      <c r="J114" s="222">
        <f>ROUND(I114*H114,2)</f>
        <v>0</v>
      </c>
      <c r="K114" s="218" t="s">
        <v>814</v>
      </c>
      <c r="L114" s="46"/>
      <c r="M114" s="223" t="s">
        <v>39</v>
      </c>
      <c r="N114" s="224" t="s">
        <v>53</v>
      </c>
      <c r="O114" s="87"/>
      <c r="P114" s="225">
        <f>O114*H114</f>
        <v>0</v>
      </c>
      <c r="Q114" s="225">
        <v>0</v>
      </c>
      <c r="R114" s="225">
        <f>Q114*H114</f>
        <v>0</v>
      </c>
      <c r="S114" s="225">
        <v>0</v>
      </c>
      <c r="T114" s="226">
        <f>S114*H114</f>
        <v>0</v>
      </c>
      <c r="U114" s="40"/>
      <c r="V114" s="40"/>
      <c r="W114" s="40"/>
      <c r="X114" s="40"/>
      <c r="Y114" s="40"/>
      <c r="Z114" s="40"/>
      <c r="AA114" s="40"/>
      <c r="AB114" s="40"/>
      <c r="AC114" s="40"/>
      <c r="AD114" s="40"/>
      <c r="AE114" s="40"/>
      <c r="AR114" s="227" t="s">
        <v>208</v>
      </c>
      <c r="AT114" s="227" t="s">
        <v>204</v>
      </c>
      <c r="AU114" s="227" t="s">
        <v>87</v>
      </c>
      <c r="AY114" s="18" t="s">
        <v>201</v>
      </c>
      <c r="BE114" s="228">
        <f>IF(N114="základní",J114,0)</f>
        <v>0</v>
      </c>
      <c r="BF114" s="228">
        <f>IF(N114="snížená",J114,0)</f>
        <v>0</v>
      </c>
      <c r="BG114" s="228">
        <f>IF(N114="zákl. přenesená",J114,0)</f>
        <v>0</v>
      </c>
      <c r="BH114" s="228">
        <f>IF(N114="sníž. přenesená",J114,0)</f>
        <v>0</v>
      </c>
      <c r="BI114" s="228">
        <f>IF(N114="nulová",J114,0)</f>
        <v>0</v>
      </c>
      <c r="BJ114" s="18" t="s">
        <v>208</v>
      </c>
      <c r="BK114" s="228">
        <f>ROUND(I114*H114,2)</f>
        <v>0</v>
      </c>
      <c r="BL114" s="18" t="s">
        <v>208</v>
      </c>
      <c r="BM114" s="227" t="s">
        <v>849</v>
      </c>
    </row>
    <row r="115" s="2" customFormat="1">
      <c r="A115" s="40"/>
      <c r="B115" s="41"/>
      <c r="C115" s="42"/>
      <c r="D115" s="229" t="s">
        <v>210</v>
      </c>
      <c r="E115" s="42"/>
      <c r="F115" s="230" t="s">
        <v>850</v>
      </c>
      <c r="G115" s="42"/>
      <c r="H115" s="42"/>
      <c r="I115" s="231"/>
      <c r="J115" s="42"/>
      <c r="K115" s="42"/>
      <c r="L115" s="46"/>
      <c r="M115" s="232"/>
      <c r="N115" s="233"/>
      <c r="O115" s="87"/>
      <c r="P115" s="87"/>
      <c r="Q115" s="87"/>
      <c r="R115" s="87"/>
      <c r="S115" s="87"/>
      <c r="T115" s="88"/>
      <c r="U115" s="40"/>
      <c r="V115" s="40"/>
      <c r="W115" s="40"/>
      <c r="X115" s="40"/>
      <c r="Y115" s="40"/>
      <c r="Z115" s="40"/>
      <c r="AA115" s="40"/>
      <c r="AB115" s="40"/>
      <c r="AC115" s="40"/>
      <c r="AD115" s="40"/>
      <c r="AE115" s="40"/>
      <c r="AT115" s="18" t="s">
        <v>210</v>
      </c>
      <c r="AU115" s="18" t="s">
        <v>87</v>
      </c>
    </row>
    <row r="116" s="2" customFormat="1">
      <c r="A116" s="40"/>
      <c r="B116" s="41"/>
      <c r="C116" s="42"/>
      <c r="D116" s="229" t="s">
        <v>212</v>
      </c>
      <c r="E116" s="42"/>
      <c r="F116" s="234" t="s">
        <v>851</v>
      </c>
      <c r="G116" s="42"/>
      <c r="H116" s="42"/>
      <c r="I116" s="231"/>
      <c r="J116" s="42"/>
      <c r="K116" s="42"/>
      <c r="L116" s="46"/>
      <c r="M116" s="232"/>
      <c r="N116" s="233"/>
      <c r="O116" s="87"/>
      <c r="P116" s="87"/>
      <c r="Q116" s="87"/>
      <c r="R116" s="87"/>
      <c r="S116" s="87"/>
      <c r="T116" s="88"/>
      <c r="U116" s="40"/>
      <c r="V116" s="40"/>
      <c r="W116" s="40"/>
      <c r="X116" s="40"/>
      <c r="Y116" s="40"/>
      <c r="Z116" s="40"/>
      <c r="AA116" s="40"/>
      <c r="AB116" s="40"/>
      <c r="AC116" s="40"/>
      <c r="AD116" s="40"/>
      <c r="AE116" s="40"/>
      <c r="AT116" s="18" t="s">
        <v>212</v>
      </c>
      <c r="AU116" s="18" t="s">
        <v>87</v>
      </c>
    </row>
    <row r="117" s="2" customFormat="1" ht="66.75" customHeight="1">
      <c r="A117" s="40"/>
      <c r="B117" s="41"/>
      <c r="C117" s="216" t="s">
        <v>267</v>
      </c>
      <c r="D117" s="216" t="s">
        <v>204</v>
      </c>
      <c r="E117" s="217" t="s">
        <v>852</v>
      </c>
      <c r="F117" s="218" t="s">
        <v>853</v>
      </c>
      <c r="G117" s="219" t="s">
        <v>813</v>
      </c>
      <c r="H117" s="298"/>
      <c r="I117" s="221"/>
      <c r="J117" s="222">
        <f>ROUND(I117*H117,2)</f>
        <v>0</v>
      </c>
      <c r="K117" s="218" t="s">
        <v>814</v>
      </c>
      <c r="L117" s="46"/>
      <c r="M117" s="223" t="s">
        <v>39</v>
      </c>
      <c r="N117" s="224" t="s">
        <v>53</v>
      </c>
      <c r="O117" s="87"/>
      <c r="P117" s="225">
        <f>O117*H117</f>
        <v>0</v>
      </c>
      <c r="Q117" s="225">
        <v>0</v>
      </c>
      <c r="R117" s="225">
        <f>Q117*H117</f>
        <v>0</v>
      </c>
      <c r="S117" s="225">
        <v>0</v>
      </c>
      <c r="T117" s="226">
        <f>S117*H117</f>
        <v>0</v>
      </c>
      <c r="U117" s="40"/>
      <c r="V117" s="40"/>
      <c r="W117" s="40"/>
      <c r="X117" s="40"/>
      <c r="Y117" s="40"/>
      <c r="Z117" s="40"/>
      <c r="AA117" s="40"/>
      <c r="AB117" s="40"/>
      <c r="AC117" s="40"/>
      <c r="AD117" s="40"/>
      <c r="AE117" s="40"/>
      <c r="AR117" s="227" t="s">
        <v>208</v>
      </c>
      <c r="AT117" s="227" t="s">
        <v>204</v>
      </c>
      <c r="AU117" s="227" t="s">
        <v>87</v>
      </c>
      <c r="AY117" s="18" t="s">
        <v>201</v>
      </c>
      <c r="BE117" s="228">
        <f>IF(N117="základní",J117,0)</f>
        <v>0</v>
      </c>
      <c r="BF117" s="228">
        <f>IF(N117="snížená",J117,0)</f>
        <v>0</v>
      </c>
      <c r="BG117" s="228">
        <f>IF(N117="zákl. přenesená",J117,0)</f>
        <v>0</v>
      </c>
      <c r="BH117" s="228">
        <f>IF(N117="sníž. přenesená",J117,0)</f>
        <v>0</v>
      </c>
      <c r="BI117" s="228">
        <f>IF(N117="nulová",J117,0)</f>
        <v>0</v>
      </c>
      <c r="BJ117" s="18" t="s">
        <v>208</v>
      </c>
      <c r="BK117" s="228">
        <f>ROUND(I117*H117,2)</f>
        <v>0</v>
      </c>
      <c r="BL117" s="18" t="s">
        <v>208</v>
      </c>
      <c r="BM117" s="227" t="s">
        <v>854</v>
      </c>
    </row>
    <row r="118" s="2" customFormat="1">
      <c r="A118" s="40"/>
      <c r="B118" s="41"/>
      <c r="C118" s="42"/>
      <c r="D118" s="229" t="s">
        <v>210</v>
      </c>
      <c r="E118" s="42"/>
      <c r="F118" s="230" t="s">
        <v>853</v>
      </c>
      <c r="G118" s="42"/>
      <c r="H118" s="42"/>
      <c r="I118" s="231"/>
      <c r="J118" s="42"/>
      <c r="K118" s="42"/>
      <c r="L118" s="46"/>
      <c r="M118" s="232"/>
      <c r="N118" s="233"/>
      <c r="O118" s="87"/>
      <c r="P118" s="87"/>
      <c r="Q118" s="87"/>
      <c r="R118" s="87"/>
      <c r="S118" s="87"/>
      <c r="T118" s="88"/>
      <c r="U118" s="40"/>
      <c r="V118" s="40"/>
      <c r="W118" s="40"/>
      <c r="X118" s="40"/>
      <c r="Y118" s="40"/>
      <c r="Z118" s="40"/>
      <c r="AA118" s="40"/>
      <c r="AB118" s="40"/>
      <c r="AC118" s="40"/>
      <c r="AD118" s="40"/>
      <c r="AE118" s="40"/>
      <c r="AT118" s="18" t="s">
        <v>210</v>
      </c>
      <c r="AU118" s="18" t="s">
        <v>87</v>
      </c>
    </row>
    <row r="119" s="2" customFormat="1" ht="24.15" customHeight="1">
      <c r="A119" s="40"/>
      <c r="B119" s="41"/>
      <c r="C119" s="216" t="s">
        <v>276</v>
      </c>
      <c r="D119" s="216" t="s">
        <v>204</v>
      </c>
      <c r="E119" s="217" t="s">
        <v>855</v>
      </c>
      <c r="F119" s="218" t="s">
        <v>856</v>
      </c>
      <c r="G119" s="219" t="s">
        <v>270</v>
      </c>
      <c r="H119" s="220">
        <v>1317</v>
      </c>
      <c r="I119" s="221"/>
      <c r="J119" s="222">
        <f>ROUND(I119*H119,2)</f>
        <v>0</v>
      </c>
      <c r="K119" s="218" t="s">
        <v>814</v>
      </c>
      <c r="L119" s="46"/>
      <c r="M119" s="223" t="s">
        <v>39</v>
      </c>
      <c r="N119" s="224" t="s">
        <v>53</v>
      </c>
      <c r="O119" s="87"/>
      <c r="P119" s="225">
        <f>O119*H119</f>
        <v>0</v>
      </c>
      <c r="Q119" s="225">
        <v>0</v>
      </c>
      <c r="R119" s="225">
        <f>Q119*H119</f>
        <v>0</v>
      </c>
      <c r="S119" s="225">
        <v>0</v>
      </c>
      <c r="T119" s="226">
        <f>S119*H119</f>
        <v>0</v>
      </c>
      <c r="U119" s="40"/>
      <c r="V119" s="40"/>
      <c r="W119" s="40"/>
      <c r="X119" s="40"/>
      <c r="Y119" s="40"/>
      <c r="Z119" s="40"/>
      <c r="AA119" s="40"/>
      <c r="AB119" s="40"/>
      <c r="AC119" s="40"/>
      <c r="AD119" s="40"/>
      <c r="AE119" s="40"/>
      <c r="AR119" s="227" t="s">
        <v>208</v>
      </c>
      <c r="AT119" s="227" t="s">
        <v>204</v>
      </c>
      <c r="AU119" s="227" t="s">
        <v>87</v>
      </c>
      <c r="AY119" s="18" t="s">
        <v>201</v>
      </c>
      <c r="BE119" s="228">
        <f>IF(N119="základní",J119,0)</f>
        <v>0</v>
      </c>
      <c r="BF119" s="228">
        <f>IF(N119="snížená",J119,0)</f>
        <v>0</v>
      </c>
      <c r="BG119" s="228">
        <f>IF(N119="zákl. přenesená",J119,0)</f>
        <v>0</v>
      </c>
      <c r="BH119" s="228">
        <f>IF(N119="sníž. přenesená",J119,0)</f>
        <v>0</v>
      </c>
      <c r="BI119" s="228">
        <f>IF(N119="nulová",J119,0)</f>
        <v>0</v>
      </c>
      <c r="BJ119" s="18" t="s">
        <v>208</v>
      </c>
      <c r="BK119" s="228">
        <f>ROUND(I119*H119,2)</f>
        <v>0</v>
      </c>
      <c r="BL119" s="18" t="s">
        <v>208</v>
      </c>
      <c r="BM119" s="227" t="s">
        <v>857</v>
      </c>
    </row>
    <row r="120" s="2" customFormat="1">
      <c r="A120" s="40"/>
      <c r="B120" s="41"/>
      <c r="C120" s="42"/>
      <c r="D120" s="229" t="s">
        <v>210</v>
      </c>
      <c r="E120" s="42"/>
      <c r="F120" s="230" t="s">
        <v>858</v>
      </c>
      <c r="G120" s="42"/>
      <c r="H120" s="42"/>
      <c r="I120" s="231"/>
      <c r="J120" s="42"/>
      <c r="K120" s="42"/>
      <c r="L120" s="46"/>
      <c r="M120" s="232"/>
      <c r="N120" s="233"/>
      <c r="O120" s="87"/>
      <c r="P120" s="87"/>
      <c r="Q120" s="87"/>
      <c r="R120" s="87"/>
      <c r="S120" s="87"/>
      <c r="T120" s="88"/>
      <c r="U120" s="40"/>
      <c r="V120" s="40"/>
      <c r="W120" s="40"/>
      <c r="X120" s="40"/>
      <c r="Y120" s="40"/>
      <c r="Z120" s="40"/>
      <c r="AA120" s="40"/>
      <c r="AB120" s="40"/>
      <c r="AC120" s="40"/>
      <c r="AD120" s="40"/>
      <c r="AE120" s="40"/>
      <c r="AT120" s="18" t="s">
        <v>210</v>
      </c>
      <c r="AU120" s="18" t="s">
        <v>87</v>
      </c>
    </row>
    <row r="121" s="2" customFormat="1">
      <c r="A121" s="40"/>
      <c r="B121" s="41"/>
      <c r="C121" s="42"/>
      <c r="D121" s="229" t="s">
        <v>212</v>
      </c>
      <c r="E121" s="42"/>
      <c r="F121" s="234" t="s">
        <v>859</v>
      </c>
      <c r="G121" s="42"/>
      <c r="H121" s="42"/>
      <c r="I121" s="231"/>
      <c r="J121" s="42"/>
      <c r="K121" s="42"/>
      <c r="L121" s="46"/>
      <c r="M121" s="232"/>
      <c r="N121" s="233"/>
      <c r="O121" s="87"/>
      <c r="P121" s="87"/>
      <c r="Q121" s="87"/>
      <c r="R121" s="87"/>
      <c r="S121" s="87"/>
      <c r="T121" s="88"/>
      <c r="U121" s="40"/>
      <c r="V121" s="40"/>
      <c r="W121" s="40"/>
      <c r="X121" s="40"/>
      <c r="Y121" s="40"/>
      <c r="Z121" s="40"/>
      <c r="AA121" s="40"/>
      <c r="AB121" s="40"/>
      <c r="AC121" s="40"/>
      <c r="AD121" s="40"/>
      <c r="AE121" s="40"/>
      <c r="AT121" s="18" t="s">
        <v>212</v>
      </c>
      <c r="AU121" s="18" t="s">
        <v>87</v>
      </c>
    </row>
    <row r="122" s="13" customFormat="1">
      <c r="A122" s="13"/>
      <c r="B122" s="235"/>
      <c r="C122" s="236"/>
      <c r="D122" s="229" t="s">
        <v>214</v>
      </c>
      <c r="E122" s="237" t="s">
        <v>39</v>
      </c>
      <c r="F122" s="238" t="s">
        <v>860</v>
      </c>
      <c r="G122" s="236"/>
      <c r="H122" s="239">
        <v>617</v>
      </c>
      <c r="I122" s="240"/>
      <c r="J122" s="236"/>
      <c r="K122" s="236"/>
      <c r="L122" s="241"/>
      <c r="M122" s="242"/>
      <c r="N122" s="243"/>
      <c r="O122" s="243"/>
      <c r="P122" s="243"/>
      <c r="Q122" s="243"/>
      <c r="R122" s="243"/>
      <c r="S122" s="243"/>
      <c r="T122" s="244"/>
      <c r="U122" s="13"/>
      <c r="V122" s="13"/>
      <c r="W122" s="13"/>
      <c r="X122" s="13"/>
      <c r="Y122" s="13"/>
      <c r="Z122" s="13"/>
      <c r="AA122" s="13"/>
      <c r="AB122" s="13"/>
      <c r="AC122" s="13"/>
      <c r="AD122" s="13"/>
      <c r="AE122" s="13"/>
      <c r="AT122" s="245" t="s">
        <v>214</v>
      </c>
      <c r="AU122" s="245" t="s">
        <v>87</v>
      </c>
      <c r="AV122" s="13" t="s">
        <v>89</v>
      </c>
      <c r="AW122" s="13" t="s">
        <v>41</v>
      </c>
      <c r="AX122" s="13" t="s">
        <v>80</v>
      </c>
      <c r="AY122" s="245" t="s">
        <v>201</v>
      </c>
    </row>
    <row r="123" s="13" customFormat="1">
      <c r="A123" s="13"/>
      <c r="B123" s="235"/>
      <c r="C123" s="236"/>
      <c r="D123" s="229" t="s">
        <v>214</v>
      </c>
      <c r="E123" s="237" t="s">
        <v>39</v>
      </c>
      <c r="F123" s="238" t="s">
        <v>861</v>
      </c>
      <c r="G123" s="236"/>
      <c r="H123" s="239">
        <v>632</v>
      </c>
      <c r="I123" s="240"/>
      <c r="J123" s="236"/>
      <c r="K123" s="236"/>
      <c r="L123" s="241"/>
      <c r="M123" s="242"/>
      <c r="N123" s="243"/>
      <c r="O123" s="243"/>
      <c r="P123" s="243"/>
      <c r="Q123" s="243"/>
      <c r="R123" s="243"/>
      <c r="S123" s="243"/>
      <c r="T123" s="244"/>
      <c r="U123" s="13"/>
      <c r="V123" s="13"/>
      <c r="W123" s="13"/>
      <c r="X123" s="13"/>
      <c r="Y123" s="13"/>
      <c r="Z123" s="13"/>
      <c r="AA123" s="13"/>
      <c r="AB123" s="13"/>
      <c r="AC123" s="13"/>
      <c r="AD123" s="13"/>
      <c r="AE123" s="13"/>
      <c r="AT123" s="245" t="s">
        <v>214</v>
      </c>
      <c r="AU123" s="245" t="s">
        <v>87</v>
      </c>
      <c r="AV123" s="13" t="s">
        <v>89</v>
      </c>
      <c r="AW123" s="13" t="s">
        <v>41</v>
      </c>
      <c r="AX123" s="13" t="s">
        <v>80</v>
      </c>
      <c r="AY123" s="245" t="s">
        <v>201</v>
      </c>
    </row>
    <row r="124" s="13" customFormat="1">
      <c r="A124" s="13"/>
      <c r="B124" s="235"/>
      <c r="C124" s="236"/>
      <c r="D124" s="229" t="s">
        <v>214</v>
      </c>
      <c r="E124" s="237" t="s">
        <v>39</v>
      </c>
      <c r="F124" s="238" t="s">
        <v>862</v>
      </c>
      <c r="G124" s="236"/>
      <c r="H124" s="239">
        <v>12</v>
      </c>
      <c r="I124" s="240"/>
      <c r="J124" s="236"/>
      <c r="K124" s="236"/>
      <c r="L124" s="241"/>
      <c r="M124" s="242"/>
      <c r="N124" s="243"/>
      <c r="O124" s="243"/>
      <c r="P124" s="243"/>
      <c r="Q124" s="243"/>
      <c r="R124" s="243"/>
      <c r="S124" s="243"/>
      <c r="T124" s="244"/>
      <c r="U124" s="13"/>
      <c r="V124" s="13"/>
      <c r="W124" s="13"/>
      <c r="X124" s="13"/>
      <c r="Y124" s="13"/>
      <c r="Z124" s="13"/>
      <c r="AA124" s="13"/>
      <c r="AB124" s="13"/>
      <c r="AC124" s="13"/>
      <c r="AD124" s="13"/>
      <c r="AE124" s="13"/>
      <c r="AT124" s="245" t="s">
        <v>214</v>
      </c>
      <c r="AU124" s="245" t="s">
        <v>87</v>
      </c>
      <c r="AV124" s="13" t="s">
        <v>89</v>
      </c>
      <c r="AW124" s="13" t="s">
        <v>41</v>
      </c>
      <c r="AX124" s="13" t="s">
        <v>80</v>
      </c>
      <c r="AY124" s="245" t="s">
        <v>201</v>
      </c>
    </row>
    <row r="125" s="13" customFormat="1">
      <c r="A125" s="13"/>
      <c r="B125" s="235"/>
      <c r="C125" s="236"/>
      <c r="D125" s="229" t="s">
        <v>214</v>
      </c>
      <c r="E125" s="237" t="s">
        <v>39</v>
      </c>
      <c r="F125" s="238" t="s">
        <v>863</v>
      </c>
      <c r="G125" s="236"/>
      <c r="H125" s="239">
        <v>56</v>
      </c>
      <c r="I125" s="240"/>
      <c r="J125" s="236"/>
      <c r="K125" s="236"/>
      <c r="L125" s="241"/>
      <c r="M125" s="242"/>
      <c r="N125" s="243"/>
      <c r="O125" s="243"/>
      <c r="P125" s="243"/>
      <c r="Q125" s="243"/>
      <c r="R125" s="243"/>
      <c r="S125" s="243"/>
      <c r="T125" s="244"/>
      <c r="U125" s="13"/>
      <c r="V125" s="13"/>
      <c r="W125" s="13"/>
      <c r="X125" s="13"/>
      <c r="Y125" s="13"/>
      <c r="Z125" s="13"/>
      <c r="AA125" s="13"/>
      <c r="AB125" s="13"/>
      <c r="AC125" s="13"/>
      <c r="AD125" s="13"/>
      <c r="AE125" s="13"/>
      <c r="AT125" s="245" t="s">
        <v>214</v>
      </c>
      <c r="AU125" s="245" t="s">
        <v>87</v>
      </c>
      <c r="AV125" s="13" t="s">
        <v>89</v>
      </c>
      <c r="AW125" s="13" t="s">
        <v>41</v>
      </c>
      <c r="AX125" s="13" t="s">
        <v>80</v>
      </c>
      <c r="AY125" s="245" t="s">
        <v>201</v>
      </c>
    </row>
    <row r="126" s="14" customFormat="1">
      <c r="A126" s="14"/>
      <c r="B126" s="246"/>
      <c r="C126" s="247"/>
      <c r="D126" s="229" t="s">
        <v>214</v>
      </c>
      <c r="E126" s="248" t="s">
        <v>39</v>
      </c>
      <c r="F126" s="249" t="s">
        <v>216</v>
      </c>
      <c r="G126" s="247"/>
      <c r="H126" s="250">
        <v>1317</v>
      </c>
      <c r="I126" s="251"/>
      <c r="J126" s="247"/>
      <c r="K126" s="247"/>
      <c r="L126" s="252"/>
      <c r="M126" s="291"/>
      <c r="N126" s="292"/>
      <c r="O126" s="292"/>
      <c r="P126" s="292"/>
      <c r="Q126" s="292"/>
      <c r="R126" s="292"/>
      <c r="S126" s="292"/>
      <c r="T126" s="293"/>
      <c r="U126" s="14"/>
      <c r="V126" s="14"/>
      <c r="W126" s="14"/>
      <c r="X126" s="14"/>
      <c r="Y126" s="14"/>
      <c r="Z126" s="14"/>
      <c r="AA126" s="14"/>
      <c r="AB126" s="14"/>
      <c r="AC126" s="14"/>
      <c r="AD126" s="14"/>
      <c r="AE126" s="14"/>
      <c r="AT126" s="256" t="s">
        <v>214</v>
      </c>
      <c r="AU126" s="256" t="s">
        <v>87</v>
      </c>
      <c r="AV126" s="14" t="s">
        <v>208</v>
      </c>
      <c r="AW126" s="14" t="s">
        <v>41</v>
      </c>
      <c r="AX126" s="14" t="s">
        <v>87</v>
      </c>
      <c r="AY126" s="256" t="s">
        <v>201</v>
      </c>
    </row>
    <row r="127" s="2" customFormat="1" ht="6.96" customHeight="1">
      <c r="A127" s="40"/>
      <c r="B127" s="62"/>
      <c r="C127" s="63"/>
      <c r="D127" s="63"/>
      <c r="E127" s="63"/>
      <c r="F127" s="63"/>
      <c r="G127" s="63"/>
      <c r="H127" s="63"/>
      <c r="I127" s="63"/>
      <c r="J127" s="63"/>
      <c r="K127" s="63"/>
      <c r="L127" s="46"/>
      <c r="M127" s="40"/>
      <c r="O127" s="40"/>
      <c r="P127" s="40"/>
      <c r="Q127" s="40"/>
      <c r="R127" s="40"/>
      <c r="S127" s="40"/>
      <c r="T127" s="40"/>
      <c r="U127" s="40"/>
      <c r="V127" s="40"/>
      <c r="W127" s="40"/>
      <c r="X127" s="40"/>
      <c r="Y127" s="40"/>
      <c r="Z127" s="40"/>
      <c r="AA127" s="40"/>
      <c r="AB127" s="40"/>
      <c r="AC127" s="40"/>
      <c r="AD127" s="40"/>
      <c r="AE127" s="40"/>
    </row>
  </sheetData>
  <sheetProtection sheet="1" autoFilter="0" formatColumns="0" formatRows="0" objects="1" scenarios="1" spinCount="100000" saltValue="8gKWoZJlHMWh/Qvc92iCbCEBZDYFN/Y5KeCG43ca6Goq/ZZyqCbGgia07ldk6W7VE2ZMfKPf1hHr6e5+XSXnSA==" hashValue="HFpoMbTpkpjTJYgecSmQfGdQNOMLFrMfjdGyl0CJH2PlTvuPp0WJxQNS9/x70JFriiVWEaMWDyjOuYFXDwZTFg==" algorithmName="SHA-512" password="CDD6"/>
  <autoFilter ref="C85:K126"/>
  <mergeCells count="12">
    <mergeCell ref="E7:H7"/>
    <mergeCell ref="E9:H9"/>
    <mergeCell ref="E11:H11"/>
    <mergeCell ref="E20:H20"/>
    <mergeCell ref="E29:H29"/>
    <mergeCell ref="E50:H50"/>
    <mergeCell ref="E52:H52"/>
    <mergeCell ref="E54:H54"/>
    <mergeCell ref="E74:H74"/>
    <mergeCell ref="E76:H76"/>
    <mergeCell ref="E78:H78"/>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10.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50.83203" style="1" customWidth="1"/>
    <col min="7" max="7" width="7.5" style="1" customWidth="1"/>
    <col min="8" max="8" width="14" style="1" customWidth="1"/>
    <col min="9" max="9" width="15.83203" style="1" customWidth="1"/>
    <col min="10" max="10" width="22.33203" style="1" customWidth="1"/>
    <col min="11" max="11" width="22.33203"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8" t="s">
        <v>125</v>
      </c>
      <c r="AZ2" s="141" t="s">
        <v>142</v>
      </c>
      <c r="BA2" s="141" t="s">
        <v>143</v>
      </c>
      <c r="BB2" s="141" t="s">
        <v>140</v>
      </c>
      <c r="BC2" s="141" t="s">
        <v>144</v>
      </c>
      <c r="BD2" s="141" t="s">
        <v>222</v>
      </c>
    </row>
    <row r="3" hidden="1" s="1" customFormat="1" ht="6.96" customHeight="1">
      <c r="B3" s="142"/>
      <c r="C3" s="143"/>
      <c r="D3" s="143"/>
      <c r="E3" s="143"/>
      <c r="F3" s="143"/>
      <c r="G3" s="143"/>
      <c r="H3" s="143"/>
      <c r="I3" s="143"/>
      <c r="J3" s="143"/>
      <c r="K3" s="143"/>
      <c r="L3" s="21"/>
      <c r="AT3" s="18" t="s">
        <v>89</v>
      </c>
      <c r="AZ3" s="141" t="s">
        <v>138</v>
      </c>
      <c r="BA3" s="141" t="s">
        <v>139</v>
      </c>
      <c r="BB3" s="141" t="s">
        <v>140</v>
      </c>
      <c r="BC3" s="141" t="s">
        <v>141</v>
      </c>
      <c r="BD3" s="141" t="s">
        <v>222</v>
      </c>
    </row>
    <row r="4" hidden="1" s="1" customFormat="1" ht="24.96" customHeight="1">
      <c r="B4" s="21"/>
      <c r="D4" s="144" t="s">
        <v>145</v>
      </c>
      <c r="L4" s="21"/>
      <c r="M4" s="145" t="s">
        <v>10</v>
      </c>
      <c r="AT4" s="18" t="s">
        <v>41</v>
      </c>
    </row>
    <row r="5" hidden="1" s="1" customFormat="1" ht="6.96" customHeight="1">
      <c r="B5" s="21"/>
      <c r="L5" s="21"/>
    </row>
    <row r="6" hidden="1" s="1" customFormat="1" ht="12" customHeight="1">
      <c r="B6" s="21"/>
      <c r="D6" s="146" t="s">
        <v>16</v>
      </c>
      <c r="L6" s="21"/>
    </row>
    <row r="7" hidden="1" s="1" customFormat="1" ht="16.5" customHeight="1">
      <c r="B7" s="21"/>
      <c r="E7" s="147" t="str">
        <f>'Rekapitulace zakázky'!K6</f>
        <v>Oprava staničních kolejí č. 4 a 5 v žst Most n.n.-Změna č.1</v>
      </c>
      <c r="F7" s="146"/>
      <c r="G7" s="146"/>
      <c r="H7" s="146"/>
      <c r="L7" s="21"/>
    </row>
    <row r="8" hidden="1" s="1" customFormat="1" ht="12" customHeight="1">
      <c r="B8" s="21"/>
      <c r="D8" s="146" t="s">
        <v>161</v>
      </c>
      <c r="L8" s="21"/>
    </row>
    <row r="9" hidden="1" s="2" customFormat="1" ht="16.5" customHeight="1">
      <c r="A9" s="40"/>
      <c r="B9" s="46"/>
      <c r="C9" s="40"/>
      <c r="D9" s="40"/>
      <c r="E9" s="147" t="s">
        <v>864</v>
      </c>
      <c r="F9" s="40"/>
      <c r="G9" s="40"/>
      <c r="H9" s="40"/>
      <c r="I9" s="40"/>
      <c r="J9" s="40"/>
      <c r="K9" s="40"/>
      <c r="L9" s="148"/>
      <c r="S9" s="40"/>
      <c r="T9" s="40"/>
      <c r="U9" s="40"/>
      <c r="V9" s="40"/>
      <c r="W9" s="40"/>
      <c r="X9" s="40"/>
      <c r="Y9" s="40"/>
      <c r="Z9" s="40"/>
      <c r="AA9" s="40"/>
      <c r="AB9" s="40"/>
      <c r="AC9" s="40"/>
      <c r="AD9" s="40"/>
      <c r="AE9" s="40"/>
    </row>
    <row r="10" hidden="1" s="2" customFormat="1" ht="12" customHeight="1">
      <c r="A10" s="40"/>
      <c r="B10" s="46"/>
      <c r="C10" s="40"/>
      <c r="D10" s="146" t="s">
        <v>170</v>
      </c>
      <c r="E10" s="40"/>
      <c r="F10" s="40"/>
      <c r="G10" s="40"/>
      <c r="H10" s="40"/>
      <c r="I10" s="40"/>
      <c r="J10" s="40"/>
      <c r="K10" s="40"/>
      <c r="L10" s="148"/>
      <c r="S10" s="40"/>
      <c r="T10" s="40"/>
      <c r="U10" s="40"/>
      <c r="V10" s="40"/>
      <c r="W10" s="40"/>
      <c r="X10" s="40"/>
      <c r="Y10" s="40"/>
      <c r="Z10" s="40"/>
      <c r="AA10" s="40"/>
      <c r="AB10" s="40"/>
      <c r="AC10" s="40"/>
      <c r="AD10" s="40"/>
      <c r="AE10" s="40"/>
    </row>
    <row r="11" hidden="1" s="2" customFormat="1" ht="16.5" customHeight="1">
      <c r="A11" s="40"/>
      <c r="B11" s="46"/>
      <c r="C11" s="40"/>
      <c r="D11" s="40"/>
      <c r="E11" s="149" t="s">
        <v>865</v>
      </c>
      <c r="F11" s="40"/>
      <c r="G11" s="40"/>
      <c r="H11" s="40"/>
      <c r="I11" s="40"/>
      <c r="J11" s="40"/>
      <c r="K11" s="40"/>
      <c r="L11" s="148"/>
      <c r="S11" s="40"/>
      <c r="T11" s="40"/>
      <c r="U11" s="40"/>
      <c r="V11" s="40"/>
      <c r="W11" s="40"/>
      <c r="X11" s="40"/>
      <c r="Y11" s="40"/>
      <c r="Z11" s="40"/>
      <c r="AA11" s="40"/>
      <c r="AB11" s="40"/>
      <c r="AC11" s="40"/>
      <c r="AD11" s="40"/>
      <c r="AE11" s="40"/>
    </row>
    <row r="12" hidden="1" s="2" customFormat="1">
      <c r="A12" s="40"/>
      <c r="B12" s="46"/>
      <c r="C12" s="40"/>
      <c r="D12" s="40"/>
      <c r="E12" s="40"/>
      <c r="F12" s="40"/>
      <c r="G12" s="40"/>
      <c r="H12" s="40"/>
      <c r="I12" s="40"/>
      <c r="J12" s="40"/>
      <c r="K12" s="40"/>
      <c r="L12" s="148"/>
      <c r="S12" s="40"/>
      <c r="T12" s="40"/>
      <c r="U12" s="40"/>
      <c r="V12" s="40"/>
      <c r="W12" s="40"/>
      <c r="X12" s="40"/>
      <c r="Y12" s="40"/>
      <c r="Z12" s="40"/>
      <c r="AA12" s="40"/>
      <c r="AB12" s="40"/>
      <c r="AC12" s="40"/>
      <c r="AD12" s="40"/>
      <c r="AE12" s="40"/>
    </row>
    <row r="13" hidden="1" s="2" customFormat="1" ht="12" customHeight="1">
      <c r="A13" s="40"/>
      <c r="B13" s="46"/>
      <c r="C13" s="40"/>
      <c r="D13" s="146" t="s">
        <v>18</v>
      </c>
      <c r="E13" s="40"/>
      <c r="F13" s="136" t="s">
        <v>39</v>
      </c>
      <c r="G13" s="40"/>
      <c r="H13" s="40"/>
      <c r="I13" s="146" t="s">
        <v>20</v>
      </c>
      <c r="J13" s="136" t="s">
        <v>39</v>
      </c>
      <c r="K13" s="40"/>
      <c r="L13" s="148"/>
      <c r="S13" s="40"/>
      <c r="T13" s="40"/>
      <c r="U13" s="40"/>
      <c r="V13" s="40"/>
      <c r="W13" s="40"/>
      <c r="X13" s="40"/>
      <c r="Y13" s="40"/>
      <c r="Z13" s="40"/>
      <c r="AA13" s="40"/>
      <c r="AB13" s="40"/>
      <c r="AC13" s="40"/>
      <c r="AD13" s="40"/>
      <c r="AE13" s="40"/>
    </row>
    <row r="14" hidden="1" s="2" customFormat="1" ht="12" customHeight="1">
      <c r="A14" s="40"/>
      <c r="B14" s="46"/>
      <c r="C14" s="40"/>
      <c r="D14" s="146" t="s">
        <v>22</v>
      </c>
      <c r="E14" s="40"/>
      <c r="F14" s="136" t="s">
        <v>23</v>
      </c>
      <c r="G14" s="40"/>
      <c r="H14" s="40"/>
      <c r="I14" s="146" t="s">
        <v>24</v>
      </c>
      <c r="J14" s="150" t="str">
        <f>'Rekapitulace zakázky'!AN8</f>
        <v>5. 10. 2021</v>
      </c>
      <c r="K14" s="40"/>
      <c r="L14" s="148"/>
      <c r="S14" s="40"/>
      <c r="T14" s="40"/>
      <c r="U14" s="40"/>
      <c r="V14" s="40"/>
      <c r="W14" s="40"/>
      <c r="X14" s="40"/>
      <c r="Y14" s="40"/>
      <c r="Z14" s="40"/>
      <c r="AA14" s="40"/>
      <c r="AB14" s="40"/>
      <c r="AC14" s="40"/>
      <c r="AD14" s="40"/>
      <c r="AE14" s="40"/>
    </row>
    <row r="15" hidden="1" s="2" customFormat="1" ht="10.8" customHeight="1">
      <c r="A15" s="40"/>
      <c r="B15" s="46"/>
      <c r="C15" s="40"/>
      <c r="D15" s="40"/>
      <c r="E15" s="40"/>
      <c r="F15" s="40"/>
      <c r="G15" s="40"/>
      <c r="H15" s="40"/>
      <c r="I15" s="40"/>
      <c r="J15" s="40"/>
      <c r="K15" s="40"/>
      <c r="L15" s="148"/>
      <c r="S15" s="40"/>
      <c r="T15" s="40"/>
      <c r="U15" s="40"/>
      <c r="V15" s="40"/>
      <c r="W15" s="40"/>
      <c r="X15" s="40"/>
      <c r="Y15" s="40"/>
      <c r="Z15" s="40"/>
      <c r="AA15" s="40"/>
      <c r="AB15" s="40"/>
      <c r="AC15" s="40"/>
      <c r="AD15" s="40"/>
      <c r="AE15" s="40"/>
    </row>
    <row r="16" hidden="1" s="2" customFormat="1" ht="12" customHeight="1">
      <c r="A16" s="40"/>
      <c r="B16" s="46"/>
      <c r="C16" s="40"/>
      <c r="D16" s="146" t="s">
        <v>30</v>
      </c>
      <c r="E16" s="40"/>
      <c r="F16" s="40"/>
      <c r="G16" s="40"/>
      <c r="H16" s="40"/>
      <c r="I16" s="146" t="s">
        <v>31</v>
      </c>
      <c r="J16" s="136" t="s">
        <v>32</v>
      </c>
      <c r="K16" s="40"/>
      <c r="L16" s="148"/>
      <c r="S16" s="40"/>
      <c r="T16" s="40"/>
      <c r="U16" s="40"/>
      <c r="V16" s="40"/>
      <c r="W16" s="40"/>
      <c r="X16" s="40"/>
      <c r="Y16" s="40"/>
      <c r="Z16" s="40"/>
      <c r="AA16" s="40"/>
      <c r="AB16" s="40"/>
      <c r="AC16" s="40"/>
      <c r="AD16" s="40"/>
      <c r="AE16" s="40"/>
    </row>
    <row r="17" hidden="1" s="2" customFormat="1" ht="18" customHeight="1">
      <c r="A17" s="40"/>
      <c r="B17" s="46"/>
      <c r="C17" s="40"/>
      <c r="D17" s="40"/>
      <c r="E17" s="136" t="s">
        <v>33</v>
      </c>
      <c r="F17" s="40"/>
      <c r="G17" s="40"/>
      <c r="H17" s="40"/>
      <c r="I17" s="146" t="s">
        <v>34</v>
      </c>
      <c r="J17" s="136" t="s">
        <v>35</v>
      </c>
      <c r="K17" s="40"/>
      <c r="L17" s="148"/>
      <c r="S17" s="40"/>
      <c r="T17" s="40"/>
      <c r="U17" s="40"/>
      <c r="V17" s="40"/>
      <c r="W17" s="40"/>
      <c r="X17" s="40"/>
      <c r="Y17" s="40"/>
      <c r="Z17" s="40"/>
      <c r="AA17" s="40"/>
      <c r="AB17" s="40"/>
      <c r="AC17" s="40"/>
      <c r="AD17" s="40"/>
      <c r="AE17" s="40"/>
    </row>
    <row r="18" hidden="1" s="2" customFormat="1" ht="6.96" customHeight="1">
      <c r="A18" s="40"/>
      <c r="B18" s="46"/>
      <c r="C18" s="40"/>
      <c r="D18" s="40"/>
      <c r="E18" s="40"/>
      <c r="F18" s="40"/>
      <c r="G18" s="40"/>
      <c r="H18" s="40"/>
      <c r="I18" s="40"/>
      <c r="J18" s="40"/>
      <c r="K18" s="40"/>
      <c r="L18" s="148"/>
      <c r="S18" s="40"/>
      <c r="T18" s="40"/>
      <c r="U18" s="40"/>
      <c r="V18" s="40"/>
      <c r="W18" s="40"/>
      <c r="X18" s="40"/>
      <c r="Y18" s="40"/>
      <c r="Z18" s="40"/>
      <c r="AA18" s="40"/>
      <c r="AB18" s="40"/>
      <c r="AC18" s="40"/>
      <c r="AD18" s="40"/>
      <c r="AE18" s="40"/>
    </row>
    <row r="19" hidden="1" s="2" customFormat="1" ht="12" customHeight="1">
      <c r="A19" s="40"/>
      <c r="B19" s="46"/>
      <c r="C19" s="40"/>
      <c r="D19" s="146" t="s">
        <v>36</v>
      </c>
      <c r="E19" s="40"/>
      <c r="F19" s="40"/>
      <c r="G19" s="40"/>
      <c r="H19" s="40"/>
      <c r="I19" s="146" t="s">
        <v>31</v>
      </c>
      <c r="J19" s="34" t="str">
        <f>'Rekapitulace zakázky'!AN13</f>
        <v>Vyplň údaj</v>
      </c>
      <c r="K19" s="40"/>
      <c r="L19" s="148"/>
      <c r="S19" s="40"/>
      <c r="T19" s="40"/>
      <c r="U19" s="40"/>
      <c r="V19" s="40"/>
      <c r="W19" s="40"/>
      <c r="X19" s="40"/>
      <c r="Y19" s="40"/>
      <c r="Z19" s="40"/>
      <c r="AA19" s="40"/>
      <c r="AB19" s="40"/>
      <c r="AC19" s="40"/>
      <c r="AD19" s="40"/>
      <c r="AE19" s="40"/>
    </row>
    <row r="20" hidden="1" s="2" customFormat="1" ht="18" customHeight="1">
      <c r="A20" s="40"/>
      <c r="B20" s="46"/>
      <c r="C20" s="40"/>
      <c r="D20" s="40"/>
      <c r="E20" s="34" t="str">
        <f>'Rekapitulace zakázky'!E14</f>
        <v>Vyplň údaj</v>
      </c>
      <c r="F20" s="136"/>
      <c r="G20" s="136"/>
      <c r="H20" s="136"/>
      <c r="I20" s="146" t="s">
        <v>34</v>
      </c>
      <c r="J20" s="34" t="str">
        <f>'Rekapitulace zakázky'!AN14</f>
        <v>Vyplň údaj</v>
      </c>
      <c r="K20" s="40"/>
      <c r="L20" s="148"/>
      <c r="S20" s="40"/>
      <c r="T20" s="40"/>
      <c r="U20" s="40"/>
      <c r="V20" s="40"/>
      <c r="W20" s="40"/>
      <c r="X20" s="40"/>
      <c r="Y20" s="40"/>
      <c r="Z20" s="40"/>
      <c r="AA20" s="40"/>
      <c r="AB20" s="40"/>
      <c r="AC20" s="40"/>
      <c r="AD20" s="40"/>
      <c r="AE20" s="40"/>
    </row>
    <row r="21" hidden="1" s="2" customFormat="1" ht="6.96" customHeight="1">
      <c r="A21" s="40"/>
      <c r="B21" s="46"/>
      <c r="C21" s="40"/>
      <c r="D21" s="40"/>
      <c r="E21" s="40"/>
      <c r="F21" s="40"/>
      <c r="G21" s="40"/>
      <c r="H21" s="40"/>
      <c r="I21" s="40"/>
      <c r="J21" s="40"/>
      <c r="K21" s="40"/>
      <c r="L21" s="148"/>
      <c r="S21" s="40"/>
      <c r="T21" s="40"/>
      <c r="U21" s="40"/>
      <c r="V21" s="40"/>
      <c r="W21" s="40"/>
      <c r="X21" s="40"/>
      <c r="Y21" s="40"/>
      <c r="Z21" s="40"/>
      <c r="AA21" s="40"/>
      <c r="AB21" s="40"/>
      <c r="AC21" s="40"/>
      <c r="AD21" s="40"/>
      <c r="AE21" s="40"/>
    </row>
    <row r="22" hidden="1" s="2" customFormat="1" ht="12" customHeight="1">
      <c r="A22" s="40"/>
      <c r="B22" s="46"/>
      <c r="C22" s="40"/>
      <c r="D22" s="146" t="s">
        <v>38</v>
      </c>
      <c r="E22" s="40"/>
      <c r="F22" s="40"/>
      <c r="G22" s="40"/>
      <c r="H22" s="40"/>
      <c r="I22" s="146" t="s">
        <v>31</v>
      </c>
      <c r="J22" s="136" t="s">
        <v>39</v>
      </c>
      <c r="K22" s="40"/>
      <c r="L22" s="148"/>
      <c r="S22" s="40"/>
      <c r="T22" s="40"/>
      <c r="U22" s="40"/>
      <c r="V22" s="40"/>
      <c r="W22" s="40"/>
      <c r="X22" s="40"/>
      <c r="Y22" s="40"/>
      <c r="Z22" s="40"/>
      <c r="AA22" s="40"/>
      <c r="AB22" s="40"/>
      <c r="AC22" s="40"/>
      <c r="AD22" s="40"/>
      <c r="AE22" s="40"/>
    </row>
    <row r="23" hidden="1" s="2" customFormat="1" ht="18" customHeight="1">
      <c r="A23" s="40"/>
      <c r="B23" s="46"/>
      <c r="C23" s="40"/>
      <c r="D23" s="40"/>
      <c r="E23" s="136" t="s">
        <v>40</v>
      </c>
      <c r="F23" s="40"/>
      <c r="G23" s="40"/>
      <c r="H23" s="40"/>
      <c r="I23" s="146" t="s">
        <v>34</v>
      </c>
      <c r="J23" s="136" t="s">
        <v>39</v>
      </c>
      <c r="K23" s="40"/>
      <c r="L23" s="148"/>
      <c r="S23" s="40"/>
      <c r="T23" s="40"/>
      <c r="U23" s="40"/>
      <c r="V23" s="40"/>
      <c r="W23" s="40"/>
      <c r="X23" s="40"/>
      <c r="Y23" s="40"/>
      <c r="Z23" s="40"/>
      <c r="AA23" s="40"/>
      <c r="AB23" s="40"/>
      <c r="AC23" s="40"/>
      <c r="AD23" s="40"/>
      <c r="AE23" s="40"/>
    </row>
    <row r="24" hidden="1" s="2" customFormat="1" ht="6.96" customHeight="1">
      <c r="A24" s="40"/>
      <c r="B24" s="46"/>
      <c r="C24" s="40"/>
      <c r="D24" s="40"/>
      <c r="E24" s="40"/>
      <c r="F24" s="40"/>
      <c r="G24" s="40"/>
      <c r="H24" s="40"/>
      <c r="I24" s="40"/>
      <c r="J24" s="40"/>
      <c r="K24" s="40"/>
      <c r="L24" s="148"/>
      <c r="S24" s="40"/>
      <c r="T24" s="40"/>
      <c r="U24" s="40"/>
      <c r="V24" s="40"/>
      <c r="W24" s="40"/>
      <c r="X24" s="40"/>
      <c r="Y24" s="40"/>
      <c r="Z24" s="40"/>
      <c r="AA24" s="40"/>
      <c r="AB24" s="40"/>
      <c r="AC24" s="40"/>
      <c r="AD24" s="40"/>
      <c r="AE24" s="40"/>
    </row>
    <row r="25" hidden="1" s="2" customFormat="1" ht="12" customHeight="1">
      <c r="A25" s="40"/>
      <c r="B25" s="46"/>
      <c r="C25" s="40"/>
      <c r="D25" s="146" t="s">
        <v>42</v>
      </c>
      <c r="E25" s="40"/>
      <c r="F25" s="40"/>
      <c r="G25" s="40"/>
      <c r="H25" s="40"/>
      <c r="I25" s="146" t="s">
        <v>31</v>
      </c>
      <c r="J25" s="136" t="s">
        <v>39</v>
      </c>
      <c r="K25" s="40"/>
      <c r="L25" s="148"/>
      <c r="S25" s="40"/>
      <c r="T25" s="40"/>
      <c r="U25" s="40"/>
      <c r="V25" s="40"/>
      <c r="W25" s="40"/>
      <c r="X25" s="40"/>
      <c r="Y25" s="40"/>
      <c r="Z25" s="40"/>
      <c r="AA25" s="40"/>
      <c r="AB25" s="40"/>
      <c r="AC25" s="40"/>
      <c r="AD25" s="40"/>
      <c r="AE25" s="40"/>
    </row>
    <row r="26" hidden="1" s="2" customFormat="1" ht="18" customHeight="1">
      <c r="A26" s="40"/>
      <c r="B26" s="46"/>
      <c r="C26" s="40"/>
      <c r="D26" s="40"/>
      <c r="E26" s="136" t="s">
        <v>43</v>
      </c>
      <c r="F26" s="40"/>
      <c r="G26" s="40"/>
      <c r="H26" s="40"/>
      <c r="I26" s="146" t="s">
        <v>34</v>
      </c>
      <c r="J26" s="136" t="s">
        <v>39</v>
      </c>
      <c r="K26" s="40"/>
      <c r="L26" s="148"/>
      <c r="S26" s="40"/>
      <c r="T26" s="40"/>
      <c r="U26" s="40"/>
      <c r="V26" s="40"/>
      <c r="W26" s="40"/>
      <c r="X26" s="40"/>
      <c r="Y26" s="40"/>
      <c r="Z26" s="40"/>
      <c r="AA26" s="40"/>
      <c r="AB26" s="40"/>
      <c r="AC26" s="40"/>
      <c r="AD26" s="40"/>
      <c r="AE26" s="40"/>
    </row>
    <row r="27" hidden="1" s="2" customFormat="1" ht="6.96" customHeight="1">
      <c r="A27" s="40"/>
      <c r="B27" s="46"/>
      <c r="C27" s="40"/>
      <c r="D27" s="40"/>
      <c r="E27" s="40"/>
      <c r="F27" s="40"/>
      <c r="G27" s="40"/>
      <c r="H27" s="40"/>
      <c r="I27" s="40"/>
      <c r="J27" s="40"/>
      <c r="K27" s="40"/>
      <c r="L27" s="148"/>
      <c r="S27" s="40"/>
      <c r="T27" s="40"/>
      <c r="U27" s="40"/>
      <c r="V27" s="40"/>
      <c r="W27" s="40"/>
      <c r="X27" s="40"/>
      <c r="Y27" s="40"/>
      <c r="Z27" s="40"/>
      <c r="AA27" s="40"/>
      <c r="AB27" s="40"/>
      <c r="AC27" s="40"/>
      <c r="AD27" s="40"/>
      <c r="AE27" s="40"/>
    </row>
    <row r="28" hidden="1" s="2" customFormat="1" ht="12" customHeight="1">
      <c r="A28" s="40"/>
      <c r="B28" s="46"/>
      <c r="C28" s="40"/>
      <c r="D28" s="146" t="s">
        <v>44</v>
      </c>
      <c r="E28" s="40"/>
      <c r="F28" s="40"/>
      <c r="G28" s="40"/>
      <c r="H28" s="40"/>
      <c r="I28" s="40"/>
      <c r="J28" s="40"/>
      <c r="K28" s="40"/>
      <c r="L28" s="148"/>
      <c r="S28" s="40"/>
      <c r="T28" s="40"/>
      <c r="U28" s="40"/>
      <c r="V28" s="40"/>
      <c r="W28" s="40"/>
      <c r="X28" s="40"/>
      <c r="Y28" s="40"/>
      <c r="Z28" s="40"/>
      <c r="AA28" s="40"/>
      <c r="AB28" s="40"/>
      <c r="AC28" s="40"/>
      <c r="AD28" s="40"/>
      <c r="AE28" s="40"/>
    </row>
    <row r="29" hidden="1" s="8" customFormat="1" ht="71.25" customHeight="1">
      <c r="A29" s="151"/>
      <c r="B29" s="152"/>
      <c r="C29" s="151"/>
      <c r="D29" s="151"/>
      <c r="E29" s="153" t="s">
        <v>178</v>
      </c>
      <c r="F29" s="153"/>
      <c r="G29" s="153"/>
      <c r="H29" s="153"/>
      <c r="I29" s="151"/>
      <c r="J29" s="151"/>
      <c r="K29" s="151"/>
      <c r="L29" s="154"/>
      <c r="S29" s="151"/>
      <c r="T29" s="151"/>
      <c r="U29" s="151"/>
      <c r="V29" s="151"/>
      <c r="W29" s="151"/>
      <c r="X29" s="151"/>
      <c r="Y29" s="151"/>
      <c r="Z29" s="151"/>
      <c r="AA29" s="151"/>
      <c r="AB29" s="151"/>
      <c r="AC29" s="151"/>
      <c r="AD29" s="151"/>
      <c r="AE29" s="151"/>
    </row>
    <row r="30" hidden="1" s="2" customFormat="1" ht="6.96" customHeight="1">
      <c r="A30" s="40"/>
      <c r="B30" s="46"/>
      <c r="C30" s="40"/>
      <c r="D30" s="40"/>
      <c r="E30" s="40"/>
      <c r="F30" s="40"/>
      <c r="G30" s="40"/>
      <c r="H30" s="40"/>
      <c r="I30" s="40"/>
      <c r="J30" s="40"/>
      <c r="K30" s="40"/>
      <c r="L30" s="148"/>
      <c r="S30" s="40"/>
      <c r="T30" s="40"/>
      <c r="U30" s="40"/>
      <c r="V30" s="40"/>
      <c r="W30" s="40"/>
      <c r="X30" s="40"/>
      <c r="Y30" s="40"/>
      <c r="Z30" s="40"/>
      <c r="AA30" s="40"/>
      <c r="AB30" s="40"/>
      <c r="AC30" s="40"/>
      <c r="AD30" s="40"/>
      <c r="AE30" s="40"/>
    </row>
    <row r="31" hidden="1" s="2" customFormat="1" ht="6.96" customHeight="1">
      <c r="A31" s="40"/>
      <c r="B31" s="46"/>
      <c r="C31" s="40"/>
      <c r="D31" s="155"/>
      <c r="E31" s="155"/>
      <c r="F31" s="155"/>
      <c r="G31" s="155"/>
      <c r="H31" s="155"/>
      <c r="I31" s="155"/>
      <c r="J31" s="155"/>
      <c r="K31" s="155"/>
      <c r="L31" s="148"/>
      <c r="S31" s="40"/>
      <c r="T31" s="40"/>
      <c r="U31" s="40"/>
      <c r="V31" s="40"/>
      <c r="W31" s="40"/>
      <c r="X31" s="40"/>
      <c r="Y31" s="40"/>
      <c r="Z31" s="40"/>
      <c r="AA31" s="40"/>
      <c r="AB31" s="40"/>
      <c r="AC31" s="40"/>
      <c r="AD31" s="40"/>
      <c r="AE31" s="40"/>
    </row>
    <row r="32" hidden="1" s="2" customFormat="1" ht="25.44" customHeight="1">
      <c r="A32" s="40"/>
      <c r="B32" s="46"/>
      <c r="C32" s="40"/>
      <c r="D32" s="156" t="s">
        <v>46</v>
      </c>
      <c r="E32" s="40"/>
      <c r="F32" s="40"/>
      <c r="G32" s="40"/>
      <c r="H32" s="40"/>
      <c r="I32" s="40"/>
      <c r="J32" s="157">
        <f>ROUND(J86, 2)</f>
        <v>0</v>
      </c>
      <c r="K32" s="40"/>
      <c r="L32" s="148"/>
      <c r="S32" s="40"/>
      <c r="T32" s="40"/>
      <c r="U32" s="40"/>
      <c r="V32" s="40"/>
      <c r="W32" s="40"/>
      <c r="X32" s="40"/>
      <c r="Y32" s="40"/>
      <c r="Z32" s="40"/>
      <c r="AA32" s="40"/>
      <c r="AB32" s="40"/>
      <c r="AC32" s="40"/>
      <c r="AD32" s="40"/>
      <c r="AE32" s="40"/>
    </row>
    <row r="33" hidden="1" s="2" customFormat="1" ht="6.96" customHeight="1">
      <c r="A33" s="40"/>
      <c r="B33" s="46"/>
      <c r="C33" s="40"/>
      <c r="D33" s="155"/>
      <c r="E33" s="155"/>
      <c r="F33" s="155"/>
      <c r="G33" s="155"/>
      <c r="H33" s="155"/>
      <c r="I33" s="155"/>
      <c r="J33" s="155"/>
      <c r="K33" s="155"/>
      <c r="L33" s="148"/>
      <c r="S33" s="40"/>
      <c r="T33" s="40"/>
      <c r="U33" s="40"/>
      <c r="V33" s="40"/>
      <c r="W33" s="40"/>
      <c r="X33" s="40"/>
      <c r="Y33" s="40"/>
      <c r="Z33" s="40"/>
      <c r="AA33" s="40"/>
      <c r="AB33" s="40"/>
      <c r="AC33" s="40"/>
      <c r="AD33" s="40"/>
      <c r="AE33" s="40"/>
    </row>
    <row r="34" hidden="1" s="2" customFormat="1" ht="14.4" customHeight="1">
      <c r="A34" s="40"/>
      <c r="B34" s="46"/>
      <c r="C34" s="40"/>
      <c r="D34" s="40"/>
      <c r="E34" s="40"/>
      <c r="F34" s="158" t="s">
        <v>48</v>
      </c>
      <c r="G34" s="40"/>
      <c r="H34" s="40"/>
      <c r="I34" s="158" t="s">
        <v>47</v>
      </c>
      <c r="J34" s="158" t="s">
        <v>49</v>
      </c>
      <c r="K34" s="40"/>
      <c r="L34" s="148"/>
      <c r="S34" s="40"/>
      <c r="T34" s="40"/>
      <c r="U34" s="40"/>
      <c r="V34" s="40"/>
      <c r="W34" s="40"/>
      <c r="X34" s="40"/>
      <c r="Y34" s="40"/>
      <c r="Z34" s="40"/>
      <c r="AA34" s="40"/>
      <c r="AB34" s="40"/>
      <c r="AC34" s="40"/>
      <c r="AD34" s="40"/>
      <c r="AE34" s="40"/>
    </row>
    <row r="35" hidden="1" s="2" customFormat="1" ht="14.4" customHeight="1">
      <c r="A35" s="40"/>
      <c r="B35" s="46"/>
      <c r="C35" s="40"/>
      <c r="D35" s="159" t="s">
        <v>50</v>
      </c>
      <c r="E35" s="146" t="s">
        <v>51</v>
      </c>
      <c r="F35" s="160">
        <f>ROUND((SUM(BE86:BE95)),  2)</f>
        <v>0</v>
      </c>
      <c r="G35" s="40"/>
      <c r="H35" s="40"/>
      <c r="I35" s="161">
        <v>0.20999999999999999</v>
      </c>
      <c r="J35" s="160">
        <f>ROUND(((SUM(BE86:BE95))*I35),  2)</f>
        <v>0</v>
      </c>
      <c r="K35" s="40"/>
      <c r="L35" s="148"/>
      <c r="S35" s="40"/>
      <c r="T35" s="40"/>
      <c r="U35" s="40"/>
      <c r="V35" s="40"/>
      <c r="W35" s="40"/>
      <c r="X35" s="40"/>
      <c r="Y35" s="40"/>
      <c r="Z35" s="40"/>
      <c r="AA35" s="40"/>
      <c r="AB35" s="40"/>
      <c r="AC35" s="40"/>
      <c r="AD35" s="40"/>
      <c r="AE35" s="40"/>
    </row>
    <row r="36" hidden="1" s="2" customFormat="1" ht="14.4" customHeight="1">
      <c r="A36" s="40"/>
      <c r="B36" s="46"/>
      <c r="C36" s="40"/>
      <c r="D36" s="40"/>
      <c r="E36" s="146" t="s">
        <v>52</v>
      </c>
      <c r="F36" s="160">
        <f>ROUND((SUM(BF86:BF95)),  2)</f>
        <v>0</v>
      </c>
      <c r="G36" s="40"/>
      <c r="H36" s="40"/>
      <c r="I36" s="161">
        <v>0.14999999999999999</v>
      </c>
      <c r="J36" s="160">
        <f>ROUND(((SUM(BF86:BF95))*I36),  2)</f>
        <v>0</v>
      </c>
      <c r="K36" s="40"/>
      <c r="L36" s="148"/>
      <c r="S36" s="40"/>
      <c r="T36" s="40"/>
      <c r="U36" s="40"/>
      <c r="V36" s="40"/>
      <c r="W36" s="40"/>
      <c r="X36" s="40"/>
      <c r="Y36" s="40"/>
      <c r="Z36" s="40"/>
      <c r="AA36" s="40"/>
      <c r="AB36" s="40"/>
      <c r="AC36" s="40"/>
      <c r="AD36" s="40"/>
      <c r="AE36" s="40"/>
    </row>
    <row r="37" hidden="1" s="2" customFormat="1" ht="14.4" customHeight="1">
      <c r="A37" s="40"/>
      <c r="B37" s="46"/>
      <c r="C37" s="40"/>
      <c r="D37" s="146" t="s">
        <v>50</v>
      </c>
      <c r="E37" s="146" t="s">
        <v>53</v>
      </c>
      <c r="F37" s="160">
        <f>ROUND((SUM(BG86:BG95)),  2)</f>
        <v>0</v>
      </c>
      <c r="G37" s="40"/>
      <c r="H37" s="40"/>
      <c r="I37" s="161">
        <v>0.20999999999999999</v>
      </c>
      <c r="J37" s="160">
        <f>0</f>
        <v>0</v>
      </c>
      <c r="K37" s="40"/>
      <c r="L37" s="148"/>
      <c r="S37" s="40"/>
      <c r="T37" s="40"/>
      <c r="U37" s="40"/>
      <c r="V37" s="40"/>
      <c r="W37" s="40"/>
      <c r="X37" s="40"/>
      <c r="Y37" s="40"/>
      <c r="Z37" s="40"/>
      <c r="AA37" s="40"/>
      <c r="AB37" s="40"/>
      <c r="AC37" s="40"/>
      <c r="AD37" s="40"/>
      <c r="AE37" s="40"/>
    </row>
    <row r="38" hidden="1" s="2" customFormat="1" ht="14.4" customHeight="1">
      <c r="A38" s="40"/>
      <c r="B38" s="46"/>
      <c r="C38" s="40"/>
      <c r="D38" s="40"/>
      <c r="E38" s="146" t="s">
        <v>54</v>
      </c>
      <c r="F38" s="160">
        <f>ROUND((SUM(BH86:BH95)),  2)</f>
        <v>0</v>
      </c>
      <c r="G38" s="40"/>
      <c r="H38" s="40"/>
      <c r="I38" s="161">
        <v>0.14999999999999999</v>
      </c>
      <c r="J38" s="160">
        <f>0</f>
        <v>0</v>
      </c>
      <c r="K38" s="40"/>
      <c r="L38" s="148"/>
      <c r="S38" s="40"/>
      <c r="T38" s="40"/>
      <c r="U38" s="40"/>
      <c r="V38" s="40"/>
      <c r="W38" s="40"/>
      <c r="X38" s="40"/>
      <c r="Y38" s="40"/>
      <c r="Z38" s="40"/>
      <c r="AA38" s="40"/>
      <c r="AB38" s="40"/>
      <c r="AC38" s="40"/>
      <c r="AD38" s="40"/>
      <c r="AE38" s="40"/>
    </row>
    <row r="39" hidden="1" s="2" customFormat="1" ht="14.4" customHeight="1">
      <c r="A39" s="40"/>
      <c r="B39" s="46"/>
      <c r="C39" s="40"/>
      <c r="D39" s="40"/>
      <c r="E39" s="146" t="s">
        <v>55</v>
      </c>
      <c r="F39" s="160">
        <f>ROUND((SUM(BI86:BI95)),  2)</f>
        <v>0</v>
      </c>
      <c r="G39" s="40"/>
      <c r="H39" s="40"/>
      <c r="I39" s="161">
        <v>0</v>
      </c>
      <c r="J39" s="160">
        <f>0</f>
        <v>0</v>
      </c>
      <c r="K39" s="40"/>
      <c r="L39" s="148"/>
      <c r="S39" s="40"/>
      <c r="T39" s="40"/>
      <c r="U39" s="40"/>
      <c r="V39" s="40"/>
      <c r="W39" s="40"/>
      <c r="X39" s="40"/>
      <c r="Y39" s="40"/>
      <c r="Z39" s="40"/>
      <c r="AA39" s="40"/>
      <c r="AB39" s="40"/>
      <c r="AC39" s="40"/>
      <c r="AD39" s="40"/>
      <c r="AE39" s="40"/>
    </row>
    <row r="40" hidden="1" s="2" customFormat="1" ht="6.96" customHeight="1">
      <c r="A40" s="40"/>
      <c r="B40" s="46"/>
      <c r="C40" s="40"/>
      <c r="D40" s="40"/>
      <c r="E40" s="40"/>
      <c r="F40" s="40"/>
      <c r="G40" s="40"/>
      <c r="H40" s="40"/>
      <c r="I40" s="40"/>
      <c r="J40" s="40"/>
      <c r="K40" s="40"/>
      <c r="L40" s="148"/>
      <c r="S40" s="40"/>
      <c r="T40" s="40"/>
      <c r="U40" s="40"/>
      <c r="V40" s="40"/>
      <c r="W40" s="40"/>
      <c r="X40" s="40"/>
      <c r="Y40" s="40"/>
      <c r="Z40" s="40"/>
      <c r="AA40" s="40"/>
      <c r="AB40" s="40"/>
      <c r="AC40" s="40"/>
      <c r="AD40" s="40"/>
      <c r="AE40" s="40"/>
    </row>
    <row r="41" hidden="1" s="2" customFormat="1" ht="25.44" customHeight="1">
      <c r="A41" s="40"/>
      <c r="B41" s="46"/>
      <c r="C41" s="162"/>
      <c r="D41" s="163" t="s">
        <v>56</v>
      </c>
      <c r="E41" s="164"/>
      <c r="F41" s="164"/>
      <c r="G41" s="165" t="s">
        <v>57</v>
      </c>
      <c r="H41" s="166" t="s">
        <v>58</v>
      </c>
      <c r="I41" s="164"/>
      <c r="J41" s="167">
        <f>SUM(J32:J39)</f>
        <v>0</v>
      </c>
      <c r="K41" s="168"/>
      <c r="L41" s="148"/>
      <c r="S41" s="40"/>
      <c r="T41" s="40"/>
      <c r="U41" s="40"/>
      <c r="V41" s="40"/>
      <c r="W41" s="40"/>
      <c r="X41" s="40"/>
      <c r="Y41" s="40"/>
      <c r="Z41" s="40"/>
      <c r="AA41" s="40"/>
      <c r="AB41" s="40"/>
      <c r="AC41" s="40"/>
      <c r="AD41" s="40"/>
      <c r="AE41" s="40"/>
    </row>
    <row r="42" hidden="1" s="2" customFormat="1" ht="14.4" customHeight="1">
      <c r="A42" s="40"/>
      <c r="B42" s="169"/>
      <c r="C42" s="170"/>
      <c r="D42" s="170"/>
      <c r="E42" s="170"/>
      <c r="F42" s="170"/>
      <c r="G42" s="170"/>
      <c r="H42" s="170"/>
      <c r="I42" s="170"/>
      <c r="J42" s="170"/>
      <c r="K42" s="170"/>
      <c r="L42" s="148"/>
      <c r="S42" s="40"/>
      <c r="T42" s="40"/>
      <c r="U42" s="40"/>
      <c r="V42" s="40"/>
      <c r="W42" s="40"/>
      <c r="X42" s="40"/>
      <c r="Y42" s="40"/>
      <c r="Z42" s="40"/>
      <c r="AA42" s="40"/>
      <c r="AB42" s="40"/>
      <c r="AC42" s="40"/>
      <c r="AD42" s="40"/>
      <c r="AE42" s="40"/>
    </row>
    <row r="43" hidden="1"/>
    <row r="44" hidden="1"/>
    <row r="45" hidden="1"/>
    <row r="46" hidden="1" s="2" customFormat="1" ht="6.96" customHeight="1">
      <c r="A46" s="40"/>
      <c r="B46" s="171"/>
      <c r="C46" s="172"/>
      <c r="D46" s="172"/>
      <c r="E46" s="172"/>
      <c r="F46" s="172"/>
      <c r="G46" s="172"/>
      <c r="H46" s="172"/>
      <c r="I46" s="172"/>
      <c r="J46" s="172"/>
      <c r="K46" s="172"/>
      <c r="L46" s="148"/>
      <c r="S46" s="40"/>
      <c r="T46" s="40"/>
      <c r="U46" s="40"/>
      <c r="V46" s="40"/>
      <c r="W46" s="40"/>
      <c r="X46" s="40"/>
      <c r="Y46" s="40"/>
      <c r="Z46" s="40"/>
      <c r="AA46" s="40"/>
      <c r="AB46" s="40"/>
      <c r="AC46" s="40"/>
      <c r="AD46" s="40"/>
      <c r="AE46" s="40"/>
    </row>
    <row r="47" hidden="1" s="2" customFormat="1" ht="24.96" customHeight="1">
      <c r="A47" s="40"/>
      <c r="B47" s="41"/>
      <c r="C47" s="24" t="s">
        <v>179</v>
      </c>
      <c r="D47" s="42"/>
      <c r="E47" s="42"/>
      <c r="F47" s="42"/>
      <c r="G47" s="42"/>
      <c r="H47" s="42"/>
      <c r="I47" s="42"/>
      <c r="J47" s="42"/>
      <c r="K47" s="42"/>
      <c r="L47" s="148"/>
      <c r="S47" s="40"/>
      <c r="T47" s="40"/>
      <c r="U47" s="40"/>
      <c r="V47" s="40"/>
      <c r="W47" s="40"/>
      <c r="X47" s="40"/>
      <c r="Y47" s="40"/>
      <c r="Z47" s="40"/>
      <c r="AA47" s="40"/>
      <c r="AB47" s="40"/>
      <c r="AC47" s="40"/>
      <c r="AD47" s="40"/>
      <c r="AE47" s="40"/>
    </row>
    <row r="48" hidden="1" s="2" customFormat="1" ht="6.96" customHeight="1">
      <c r="A48" s="40"/>
      <c r="B48" s="41"/>
      <c r="C48" s="42"/>
      <c r="D48" s="42"/>
      <c r="E48" s="42"/>
      <c r="F48" s="42"/>
      <c r="G48" s="42"/>
      <c r="H48" s="42"/>
      <c r="I48" s="42"/>
      <c r="J48" s="42"/>
      <c r="K48" s="42"/>
      <c r="L48" s="148"/>
      <c r="S48" s="40"/>
      <c r="T48" s="40"/>
      <c r="U48" s="40"/>
      <c r="V48" s="40"/>
      <c r="W48" s="40"/>
      <c r="X48" s="40"/>
      <c r="Y48" s="40"/>
      <c r="Z48" s="40"/>
      <c r="AA48" s="40"/>
      <c r="AB48" s="40"/>
      <c r="AC48" s="40"/>
      <c r="AD48" s="40"/>
      <c r="AE48" s="40"/>
    </row>
    <row r="49" hidden="1" s="2" customFormat="1" ht="12" customHeight="1">
      <c r="A49" s="40"/>
      <c r="B49" s="41"/>
      <c r="C49" s="33" t="s">
        <v>16</v>
      </c>
      <c r="D49" s="42"/>
      <c r="E49" s="42"/>
      <c r="F49" s="42"/>
      <c r="G49" s="42"/>
      <c r="H49" s="42"/>
      <c r="I49" s="42"/>
      <c r="J49" s="42"/>
      <c r="K49" s="42"/>
      <c r="L49" s="148"/>
      <c r="S49" s="40"/>
      <c r="T49" s="40"/>
      <c r="U49" s="40"/>
      <c r="V49" s="40"/>
      <c r="W49" s="40"/>
      <c r="X49" s="40"/>
      <c r="Y49" s="40"/>
      <c r="Z49" s="40"/>
      <c r="AA49" s="40"/>
      <c r="AB49" s="40"/>
      <c r="AC49" s="40"/>
      <c r="AD49" s="40"/>
      <c r="AE49" s="40"/>
    </row>
    <row r="50" hidden="1" s="2" customFormat="1" ht="16.5" customHeight="1">
      <c r="A50" s="40"/>
      <c r="B50" s="41"/>
      <c r="C50" s="42"/>
      <c r="D50" s="42"/>
      <c r="E50" s="173" t="str">
        <f>E7</f>
        <v>Oprava staničních kolejí č. 4 a 5 v žst Most n.n.-Změna č.1</v>
      </c>
      <c r="F50" s="33"/>
      <c r="G50" s="33"/>
      <c r="H50" s="33"/>
      <c r="I50" s="42"/>
      <c r="J50" s="42"/>
      <c r="K50" s="42"/>
      <c r="L50" s="148"/>
      <c r="S50" s="40"/>
      <c r="T50" s="40"/>
      <c r="U50" s="40"/>
      <c r="V50" s="40"/>
      <c r="W50" s="40"/>
      <c r="X50" s="40"/>
      <c r="Y50" s="40"/>
      <c r="Z50" s="40"/>
      <c r="AA50" s="40"/>
      <c r="AB50" s="40"/>
      <c r="AC50" s="40"/>
      <c r="AD50" s="40"/>
      <c r="AE50" s="40"/>
    </row>
    <row r="51" hidden="1" s="1" customFormat="1" ht="12" customHeight="1">
      <c r="B51" s="22"/>
      <c r="C51" s="33" t="s">
        <v>161</v>
      </c>
      <c r="D51" s="23"/>
      <c r="E51" s="23"/>
      <c r="F51" s="23"/>
      <c r="G51" s="23"/>
      <c r="H51" s="23"/>
      <c r="I51" s="23"/>
      <c r="J51" s="23"/>
      <c r="K51" s="23"/>
      <c r="L51" s="21"/>
    </row>
    <row r="52" hidden="1" s="2" customFormat="1" ht="16.5" customHeight="1">
      <c r="A52" s="40"/>
      <c r="B52" s="41"/>
      <c r="C52" s="42"/>
      <c r="D52" s="42"/>
      <c r="E52" s="173" t="s">
        <v>864</v>
      </c>
      <c r="F52" s="42"/>
      <c r="G52" s="42"/>
      <c r="H52" s="42"/>
      <c r="I52" s="42"/>
      <c r="J52" s="42"/>
      <c r="K52" s="42"/>
      <c r="L52" s="148"/>
      <c r="S52" s="40"/>
      <c r="T52" s="40"/>
      <c r="U52" s="40"/>
      <c r="V52" s="40"/>
      <c r="W52" s="40"/>
      <c r="X52" s="40"/>
      <c r="Y52" s="40"/>
      <c r="Z52" s="40"/>
      <c r="AA52" s="40"/>
      <c r="AB52" s="40"/>
      <c r="AC52" s="40"/>
      <c r="AD52" s="40"/>
      <c r="AE52" s="40"/>
    </row>
    <row r="53" hidden="1" s="2" customFormat="1" ht="12" customHeight="1">
      <c r="A53" s="40"/>
      <c r="B53" s="41"/>
      <c r="C53" s="33" t="s">
        <v>170</v>
      </c>
      <c r="D53" s="42"/>
      <c r="E53" s="42"/>
      <c r="F53" s="42"/>
      <c r="G53" s="42"/>
      <c r="H53" s="42"/>
      <c r="I53" s="42"/>
      <c r="J53" s="42"/>
      <c r="K53" s="42"/>
      <c r="L53" s="148"/>
      <c r="S53" s="40"/>
      <c r="T53" s="40"/>
      <c r="U53" s="40"/>
      <c r="V53" s="40"/>
      <c r="W53" s="40"/>
      <c r="X53" s="40"/>
      <c r="Y53" s="40"/>
      <c r="Z53" s="40"/>
      <c r="AA53" s="40"/>
      <c r="AB53" s="40"/>
      <c r="AC53" s="40"/>
      <c r="AD53" s="40"/>
      <c r="AE53" s="40"/>
    </row>
    <row r="54" hidden="1" s="2" customFormat="1" ht="16.5" customHeight="1">
      <c r="A54" s="40"/>
      <c r="B54" s="41"/>
      <c r="C54" s="42"/>
      <c r="D54" s="42"/>
      <c r="E54" s="72" t="str">
        <f>E11</f>
        <v>Č91 - Materiál 4.SK</v>
      </c>
      <c r="F54" s="42"/>
      <c r="G54" s="42"/>
      <c r="H54" s="42"/>
      <c r="I54" s="42"/>
      <c r="J54" s="42"/>
      <c r="K54" s="42"/>
      <c r="L54" s="148"/>
      <c r="S54" s="40"/>
      <c r="T54" s="40"/>
      <c r="U54" s="40"/>
      <c r="V54" s="40"/>
      <c r="W54" s="40"/>
      <c r="X54" s="40"/>
      <c r="Y54" s="40"/>
      <c r="Z54" s="40"/>
      <c r="AA54" s="40"/>
      <c r="AB54" s="40"/>
      <c r="AC54" s="40"/>
      <c r="AD54" s="40"/>
      <c r="AE54" s="40"/>
    </row>
    <row r="55" hidden="1" s="2" customFormat="1" ht="6.96" customHeight="1">
      <c r="A55" s="40"/>
      <c r="B55" s="41"/>
      <c r="C55" s="42"/>
      <c r="D55" s="42"/>
      <c r="E55" s="42"/>
      <c r="F55" s="42"/>
      <c r="G55" s="42"/>
      <c r="H55" s="42"/>
      <c r="I55" s="42"/>
      <c r="J55" s="42"/>
      <c r="K55" s="42"/>
      <c r="L55" s="148"/>
      <c r="S55" s="40"/>
      <c r="T55" s="40"/>
      <c r="U55" s="40"/>
      <c r="V55" s="40"/>
      <c r="W55" s="40"/>
      <c r="X55" s="40"/>
      <c r="Y55" s="40"/>
      <c r="Z55" s="40"/>
      <c r="AA55" s="40"/>
      <c r="AB55" s="40"/>
      <c r="AC55" s="40"/>
      <c r="AD55" s="40"/>
      <c r="AE55" s="40"/>
    </row>
    <row r="56" hidden="1" s="2" customFormat="1" ht="12" customHeight="1">
      <c r="A56" s="40"/>
      <c r="B56" s="41"/>
      <c r="C56" s="33" t="s">
        <v>22</v>
      </c>
      <c r="D56" s="42"/>
      <c r="E56" s="42"/>
      <c r="F56" s="28" t="str">
        <f>F14</f>
        <v>ŽST Most n.n.</v>
      </c>
      <c r="G56" s="42"/>
      <c r="H56" s="42"/>
      <c r="I56" s="33" t="s">
        <v>24</v>
      </c>
      <c r="J56" s="75" t="str">
        <f>IF(J14="","",J14)</f>
        <v>5. 10. 2021</v>
      </c>
      <c r="K56" s="42"/>
      <c r="L56" s="148"/>
      <c r="S56" s="40"/>
      <c r="T56" s="40"/>
      <c r="U56" s="40"/>
      <c r="V56" s="40"/>
      <c r="W56" s="40"/>
      <c r="X56" s="40"/>
      <c r="Y56" s="40"/>
      <c r="Z56" s="40"/>
      <c r="AA56" s="40"/>
      <c r="AB56" s="40"/>
      <c r="AC56" s="40"/>
      <c r="AD56" s="40"/>
      <c r="AE56" s="40"/>
    </row>
    <row r="57" hidden="1" s="2" customFormat="1" ht="6.96" customHeight="1">
      <c r="A57" s="40"/>
      <c r="B57" s="41"/>
      <c r="C57" s="42"/>
      <c r="D57" s="42"/>
      <c r="E57" s="42"/>
      <c r="F57" s="42"/>
      <c r="G57" s="42"/>
      <c r="H57" s="42"/>
      <c r="I57" s="42"/>
      <c r="J57" s="42"/>
      <c r="K57" s="42"/>
      <c r="L57" s="148"/>
      <c r="S57" s="40"/>
      <c r="T57" s="40"/>
      <c r="U57" s="40"/>
      <c r="V57" s="40"/>
      <c r="W57" s="40"/>
      <c r="X57" s="40"/>
      <c r="Y57" s="40"/>
      <c r="Z57" s="40"/>
      <c r="AA57" s="40"/>
      <c r="AB57" s="40"/>
      <c r="AC57" s="40"/>
      <c r="AD57" s="40"/>
      <c r="AE57" s="40"/>
    </row>
    <row r="58" hidden="1" s="2" customFormat="1" ht="15.15" customHeight="1">
      <c r="A58" s="40"/>
      <c r="B58" s="41"/>
      <c r="C58" s="33" t="s">
        <v>30</v>
      </c>
      <c r="D58" s="42"/>
      <c r="E58" s="42"/>
      <c r="F58" s="28" t="str">
        <f>E17</f>
        <v>Správa železnic, státní organizace</v>
      </c>
      <c r="G58" s="42"/>
      <c r="H58" s="42"/>
      <c r="I58" s="33" t="s">
        <v>38</v>
      </c>
      <c r="J58" s="38" t="str">
        <f>E23</f>
        <v xml:space="preserve"> </v>
      </c>
      <c r="K58" s="42"/>
      <c r="L58" s="148"/>
      <c r="S58" s="40"/>
      <c r="T58" s="40"/>
      <c r="U58" s="40"/>
      <c r="V58" s="40"/>
      <c r="W58" s="40"/>
      <c r="X58" s="40"/>
      <c r="Y58" s="40"/>
      <c r="Z58" s="40"/>
      <c r="AA58" s="40"/>
      <c r="AB58" s="40"/>
      <c r="AC58" s="40"/>
      <c r="AD58" s="40"/>
      <c r="AE58" s="40"/>
    </row>
    <row r="59" hidden="1" s="2" customFormat="1" ht="40.05" customHeight="1">
      <c r="A59" s="40"/>
      <c r="B59" s="41"/>
      <c r="C59" s="33" t="s">
        <v>36</v>
      </c>
      <c r="D59" s="42"/>
      <c r="E59" s="42"/>
      <c r="F59" s="28" t="str">
        <f>IF(E20="","",E20)</f>
        <v>Vyplň údaj</v>
      </c>
      <c r="G59" s="42"/>
      <c r="H59" s="42"/>
      <c r="I59" s="33" t="s">
        <v>42</v>
      </c>
      <c r="J59" s="38" t="str">
        <f>E26</f>
        <v>Ing.Horák, horak@spravazeleznic.cz, 602 155 923</v>
      </c>
      <c r="K59" s="42"/>
      <c r="L59" s="148"/>
      <c r="S59" s="40"/>
      <c r="T59" s="40"/>
      <c r="U59" s="40"/>
      <c r="V59" s="40"/>
      <c r="W59" s="40"/>
      <c r="X59" s="40"/>
      <c r="Y59" s="40"/>
      <c r="Z59" s="40"/>
      <c r="AA59" s="40"/>
      <c r="AB59" s="40"/>
      <c r="AC59" s="40"/>
      <c r="AD59" s="40"/>
      <c r="AE59" s="40"/>
    </row>
    <row r="60" hidden="1" s="2" customFormat="1" ht="10.32" customHeight="1">
      <c r="A60" s="40"/>
      <c r="B60" s="41"/>
      <c r="C60" s="42"/>
      <c r="D60" s="42"/>
      <c r="E60" s="42"/>
      <c r="F60" s="42"/>
      <c r="G60" s="42"/>
      <c r="H60" s="42"/>
      <c r="I60" s="42"/>
      <c r="J60" s="42"/>
      <c r="K60" s="42"/>
      <c r="L60" s="148"/>
      <c r="S60" s="40"/>
      <c r="T60" s="40"/>
      <c r="U60" s="40"/>
      <c r="V60" s="40"/>
      <c r="W60" s="40"/>
      <c r="X60" s="40"/>
      <c r="Y60" s="40"/>
      <c r="Z60" s="40"/>
      <c r="AA60" s="40"/>
      <c r="AB60" s="40"/>
      <c r="AC60" s="40"/>
      <c r="AD60" s="40"/>
      <c r="AE60" s="40"/>
    </row>
    <row r="61" hidden="1" s="2" customFormat="1" ht="29.28" customHeight="1">
      <c r="A61" s="40"/>
      <c r="B61" s="41"/>
      <c r="C61" s="174" t="s">
        <v>180</v>
      </c>
      <c r="D61" s="175"/>
      <c r="E61" s="175"/>
      <c r="F61" s="175"/>
      <c r="G61" s="175"/>
      <c r="H61" s="175"/>
      <c r="I61" s="175"/>
      <c r="J61" s="176" t="s">
        <v>181</v>
      </c>
      <c r="K61" s="175"/>
      <c r="L61" s="148"/>
      <c r="S61" s="40"/>
      <c r="T61" s="40"/>
      <c r="U61" s="40"/>
      <c r="V61" s="40"/>
      <c r="W61" s="40"/>
      <c r="X61" s="40"/>
      <c r="Y61" s="40"/>
      <c r="Z61" s="40"/>
      <c r="AA61" s="40"/>
      <c r="AB61" s="40"/>
      <c r="AC61" s="40"/>
      <c r="AD61" s="40"/>
      <c r="AE61" s="40"/>
    </row>
    <row r="62" hidden="1" s="2" customFormat="1" ht="10.32" customHeight="1">
      <c r="A62" s="40"/>
      <c r="B62" s="41"/>
      <c r="C62" s="42"/>
      <c r="D62" s="42"/>
      <c r="E62" s="42"/>
      <c r="F62" s="42"/>
      <c r="G62" s="42"/>
      <c r="H62" s="42"/>
      <c r="I62" s="42"/>
      <c r="J62" s="42"/>
      <c r="K62" s="42"/>
      <c r="L62" s="148"/>
      <c r="S62" s="40"/>
      <c r="T62" s="40"/>
      <c r="U62" s="40"/>
      <c r="V62" s="40"/>
      <c r="W62" s="40"/>
      <c r="X62" s="40"/>
      <c r="Y62" s="40"/>
      <c r="Z62" s="40"/>
      <c r="AA62" s="40"/>
      <c r="AB62" s="40"/>
      <c r="AC62" s="40"/>
      <c r="AD62" s="40"/>
      <c r="AE62" s="40"/>
    </row>
    <row r="63" hidden="1" s="2" customFormat="1" ht="22.8" customHeight="1">
      <c r="A63" s="40"/>
      <c r="B63" s="41"/>
      <c r="C63" s="177" t="s">
        <v>78</v>
      </c>
      <c r="D63" s="42"/>
      <c r="E63" s="42"/>
      <c r="F63" s="42"/>
      <c r="G63" s="42"/>
      <c r="H63" s="42"/>
      <c r="I63" s="42"/>
      <c r="J63" s="105">
        <f>J86</f>
        <v>0</v>
      </c>
      <c r="K63" s="42"/>
      <c r="L63" s="148"/>
      <c r="S63" s="40"/>
      <c r="T63" s="40"/>
      <c r="U63" s="40"/>
      <c r="V63" s="40"/>
      <c r="W63" s="40"/>
      <c r="X63" s="40"/>
      <c r="Y63" s="40"/>
      <c r="Z63" s="40"/>
      <c r="AA63" s="40"/>
      <c r="AB63" s="40"/>
      <c r="AC63" s="40"/>
      <c r="AD63" s="40"/>
      <c r="AE63" s="40"/>
      <c r="AU63" s="18" t="s">
        <v>182</v>
      </c>
    </row>
    <row r="64" hidden="1" s="9" customFormat="1" ht="24.96" customHeight="1">
      <c r="A64" s="9"/>
      <c r="B64" s="178"/>
      <c r="C64" s="179"/>
      <c r="D64" s="180" t="s">
        <v>185</v>
      </c>
      <c r="E64" s="181"/>
      <c r="F64" s="181"/>
      <c r="G64" s="181"/>
      <c r="H64" s="181"/>
      <c r="I64" s="181"/>
      <c r="J64" s="182">
        <f>J87</f>
        <v>0</v>
      </c>
      <c r="K64" s="179"/>
      <c r="L64" s="183"/>
      <c r="S64" s="9"/>
      <c r="T64" s="9"/>
      <c r="U64" s="9"/>
      <c r="V64" s="9"/>
      <c r="W64" s="9"/>
      <c r="X64" s="9"/>
      <c r="Y64" s="9"/>
      <c r="Z64" s="9"/>
      <c r="AA64" s="9"/>
      <c r="AB64" s="9"/>
      <c r="AC64" s="9"/>
      <c r="AD64" s="9"/>
      <c r="AE64" s="9"/>
    </row>
    <row r="65" hidden="1" s="2" customFormat="1" ht="21.84" customHeight="1">
      <c r="A65" s="40"/>
      <c r="B65" s="41"/>
      <c r="C65" s="42"/>
      <c r="D65" s="42"/>
      <c r="E65" s="42"/>
      <c r="F65" s="42"/>
      <c r="G65" s="42"/>
      <c r="H65" s="42"/>
      <c r="I65" s="42"/>
      <c r="J65" s="42"/>
      <c r="K65" s="42"/>
      <c r="L65" s="148"/>
      <c r="S65" s="40"/>
      <c r="T65" s="40"/>
      <c r="U65" s="40"/>
      <c r="V65" s="40"/>
      <c r="W65" s="40"/>
      <c r="X65" s="40"/>
      <c r="Y65" s="40"/>
      <c r="Z65" s="40"/>
      <c r="AA65" s="40"/>
      <c r="AB65" s="40"/>
      <c r="AC65" s="40"/>
      <c r="AD65" s="40"/>
      <c r="AE65" s="40"/>
    </row>
    <row r="66" hidden="1" s="2" customFormat="1" ht="6.96" customHeight="1">
      <c r="A66" s="40"/>
      <c r="B66" s="62"/>
      <c r="C66" s="63"/>
      <c r="D66" s="63"/>
      <c r="E66" s="63"/>
      <c r="F66" s="63"/>
      <c r="G66" s="63"/>
      <c r="H66" s="63"/>
      <c r="I66" s="63"/>
      <c r="J66" s="63"/>
      <c r="K66" s="63"/>
      <c r="L66" s="148"/>
      <c r="S66" s="40"/>
      <c r="T66" s="40"/>
      <c r="U66" s="40"/>
      <c r="V66" s="40"/>
      <c r="W66" s="40"/>
      <c r="X66" s="40"/>
      <c r="Y66" s="40"/>
      <c r="Z66" s="40"/>
      <c r="AA66" s="40"/>
      <c r="AB66" s="40"/>
      <c r="AC66" s="40"/>
      <c r="AD66" s="40"/>
      <c r="AE66" s="40"/>
    </row>
    <row r="67" hidden="1"/>
    <row r="68" hidden="1"/>
    <row r="69" hidden="1"/>
    <row r="70" s="2" customFormat="1" ht="6.96" customHeight="1">
      <c r="A70" s="40"/>
      <c r="B70" s="64"/>
      <c r="C70" s="65"/>
      <c r="D70" s="65"/>
      <c r="E70" s="65"/>
      <c r="F70" s="65"/>
      <c r="G70" s="65"/>
      <c r="H70" s="65"/>
      <c r="I70" s="65"/>
      <c r="J70" s="65"/>
      <c r="K70" s="65"/>
      <c r="L70" s="148"/>
      <c r="S70" s="40"/>
      <c r="T70" s="40"/>
      <c r="U70" s="40"/>
      <c r="V70" s="40"/>
      <c r="W70" s="40"/>
      <c r="X70" s="40"/>
      <c r="Y70" s="40"/>
      <c r="Z70" s="40"/>
      <c r="AA70" s="40"/>
      <c r="AB70" s="40"/>
      <c r="AC70" s="40"/>
      <c r="AD70" s="40"/>
      <c r="AE70" s="40"/>
    </row>
    <row r="71" s="2" customFormat="1" ht="24.96" customHeight="1">
      <c r="A71" s="40"/>
      <c r="B71" s="41"/>
      <c r="C71" s="24" t="s">
        <v>186</v>
      </c>
      <c r="D71" s="42"/>
      <c r="E71" s="42"/>
      <c r="F71" s="42"/>
      <c r="G71" s="42"/>
      <c r="H71" s="42"/>
      <c r="I71" s="42"/>
      <c r="J71" s="42"/>
      <c r="K71" s="42"/>
      <c r="L71" s="148"/>
      <c r="S71" s="40"/>
      <c r="T71" s="40"/>
      <c r="U71" s="40"/>
      <c r="V71" s="40"/>
      <c r="W71" s="40"/>
      <c r="X71" s="40"/>
      <c r="Y71" s="40"/>
      <c r="Z71" s="40"/>
      <c r="AA71" s="40"/>
      <c r="AB71" s="40"/>
      <c r="AC71" s="40"/>
      <c r="AD71" s="40"/>
      <c r="AE71" s="40"/>
    </row>
    <row r="72" s="2" customFormat="1" ht="6.96" customHeight="1">
      <c r="A72" s="40"/>
      <c r="B72" s="41"/>
      <c r="C72" s="42"/>
      <c r="D72" s="42"/>
      <c r="E72" s="42"/>
      <c r="F72" s="42"/>
      <c r="G72" s="42"/>
      <c r="H72" s="42"/>
      <c r="I72" s="42"/>
      <c r="J72" s="42"/>
      <c r="K72" s="42"/>
      <c r="L72" s="148"/>
      <c r="S72" s="40"/>
      <c r="T72" s="40"/>
      <c r="U72" s="40"/>
      <c r="V72" s="40"/>
      <c r="W72" s="40"/>
      <c r="X72" s="40"/>
      <c r="Y72" s="40"/>
      <c r="Z72" s="40"/>
      <c r="AA72" s="40"/>
      <c r="AB72" s="40"/>
      <c r="AC72" s="40"/>
      <c r="AD72" s="40"/>
      <c r="AE72" s="40"/>
    </row>
    <row r="73" s="2" customFormat="1" ht="12" customHeight="1">
      <c r="A73" s="40"/>
      <c r="B73" s="41"/>
      <c r="C73" s="33" t="s">
        <v>16</v>
      </c>
      <c r="D73" s="42"/>
      <c r="E73" s="42"/>
      <c r="F73" s="42"/>
      <c r="G73" s="42"/>
      <c r="H73" s="42"/>
      <c r="I73" s="42"/>
      <c r="J73" s="42"/>
      <c r="K73" s="42"/>
      <c r="L73" s="148"/>
      <c r="S73" s="40"/>
      <c r="T73" s="40"/>
      <c r="U73" s="40"/>
      <c r="V73" s="40"/>
      <c r="W73" s="40"/>
      <c r="X73" s="40"/>
      <c r="Y73" s="40"/>
      <c r="Z73" s="40"/>
      <c r="AA73" s="40"/>
      <c r="AB73" s="40"/>
      <c r="AC73" s="40"/>
      <c r="AD73" s="40"/>
      <c r="AE73" s="40"/>
    </row>
    <row r="74" s="2" customFormat="1" ht="16.5" customHeight="1">
      <c r="A74" s="40"/>
      <c r="B74" s="41"/>
      <c r="C74" s="42"/>
      <c r="D74" s="42"/>
      <c r="E74" s="173" t="str">
        <f>E7</f>
        <v>Oprava staničních kolejí č. 4 a 5 v žst Most n.n.-Změna č.1</v>
      </c>
      <c r="F74" s="33"/>
      <c r="G74" s="33"/>
      <c r="H74" s="33"/>
      <c r="I74" s="42"/>
      <c r="J74" s="42"/>
      <c r="K74" s="42"/>
      <c r="L74" s="148"/>
      <c r="S74" s="40"/>
      <c r="T74" s="40"/>
      <c r="U74" s="40"/>
      <c r="V74" s="40"/>
      <c r="W74" s="40"/>
      <c r="X74" s="40"/>
      <c r="Y74" s="40"/>
      <c r="Z74" s="40"/>
      <c r="AA74" s="40"/>
      <c r="AB74" s="40"/>
      <c r="AC74" s="40"/>
      <c r="AD74" s="40"/>
      <c r="AE74" s="40"/>
    </row>
    <row r="75" s="1" customFormat="1" ht="12" customHeight="1">
      <c r="B75" s="22"/>
      <c r="C75" s="33" t="s">
        <v>161</v>
      </c>
      <c r="D75" s="23"/>
      <c r="E75" s="23"/>
      <c r="F75" s="23"/>
      <c r="G75" s="23"/>
      <c r="H75" s="23"/>
      <c r="I75" s="23"/>
      <c r="J75" s="23"/>
      <c r="K75" s="23"/>
      <c r="L75" s="21"/>
    </row>
    <row r="76" s="2" customFormat="1" ht="16.5" customHeight="1">
      <c r="A76" s="40"/>
      <c r="B76" s="41"/>
      <c r="C76" s="42"/>
      <c r="D76" s="42"/>
      <c r="E76" s="173" t="s">
        <v>864</v>
      </c>
      <c r="F76" s="42"/>
      <c r="G76" s="42"/>
      <c r="H76" s="42"/>
      <c r="I76" s="42"/>
      <c r="J76" s="42"/>
      <c r="K76" s="42"/>
      <c r="L76" s="148"/>
      <c r="S76" s="40"/>
      <c r="T76" s="40"/>
      <c r="U76" s="40"/>
      <c r="V76" s="40"/>
      <c r="W76" s="40"/>
      <c r="X76" s="40"/>
      <c r="Y76" s="40"/>
      <c r="Z76" s="40"/>
      <c r="AA76" s="40"/>
      <c r="AB76" s="40"/>
      <c r="AC76" s="40"/>
      <c r="AD76" s="40"/>
      <c r="AE76" s="40"/>
    </row>
    <row r="77" s="2" customFormat="1" ht="12" customHeight="1">
      <c r="A77" s="40"/>
      <c r="B77" s="41"/>
      <c r="C77" s="33" t="s">
        <v>170</v>
      </c>
      <c r="D77" s="42"/>
      <c r="E77" s="42"/>
      <c r="F77" s="42"/>
      <c r="G77" s="42"/>
      <c r="H77" s="42"/>
      <c r="I77" s="42"/>
      <c r="J77" s="42"/>
      <c r="K77" s="42"/>
      <c r="L77" s="148"/>
      <c r="S77" s="40"/>
      <c r="T77" s="40"/>
      <c r="U77" s="40"/>
      <c r="V77" s="40"/>
      <c r="W77" s="40"/>
      <c r="X77" s="40"/>
      <c r="Y77" s="40"/>
      <c r="Z77" s="40"/>
      <c r="AA77" s="40"/>
      <c r="AB77" s="40"/>
      <c r="AC77" s="40"/>
      <c r="AD77" s="40"/>
      <c r="AE77" s="40"/>
    </row>
    <row r="78" s="2" customFormat="1" ht="16.5" customHeight="1">
      <c r="A78" s="40"/>
      <c r="B78" s="41"/>
      <c r="C78" s="42"/>
      <c r="D78" s="42"/>
      <c r="E78" s="72" t="str">
        <f>E11</f>
        <v>Č91 - Materiál 4.SK</v>
      </c>
      <c r="F78" s="42"/>
      <c r="G78" s="42"/>
      <c r="H78" s="42"/>
      <c r="I78" s="42"/>
      <c r="J78" s="42"/>
      <c r="K78" s="42"/>
      <c r="L78" s="148"/>
      <c r="S78" s="40"/>
      <c r="T78" s="40"/>
      <c r="U78" s="40"/>
      <c r="V78" s="40"/>
      <c r="W78" s="40"/>
      <c r="X78" s="40"/>
      <c r="Y78" s="40"/>
      <c r="Z78" s="40"/>
      <c r="AA78" s="40"/>
      <c r="AB78" s="40"/>
      <c r="AC78" s="40"/>
      <c r="AD78" s="40"/>
      <c r="AE78" s="40"/>
    </row>
    <row r="79" s="2" customFormat="1" ht="6.96" customHeight="1">
      <c r="A79" s="40"/>
      <c r="B79" s="41"/>
      <c r="C79" s="42"/>
      <c r="D79" s="42"/>
      <c r="E79" s="42"/>
      <c r="F79" s="42"/>
      <c r="G79" s="42"/>
      <c r="H79" s="42"/>
      <c r="I79" s="42"/>
      <c r="J79" s="42"/>
      <c r="K79" s="42"/>
      <c r="L79" s="148"/>
      <c r="S79" s="40"/>
      <c r="T79" s="40"/>
      <c r="U79" s="40"/>
      <c r="V79" s="40"/>
      <c r="W79" s="40"/>
      <c r="X79" s="40"/>
      <c r="Y79" s="40"/>
      <c r="Z79" s="40"/>
      <c r="AA79" s="40"/>
      <c r="AB79" s="40"/>
      <c r="AC79" s="40"/>
      <c r="AD79" s="40"/>
      <c r="AE79" s="40"/>
    </row>
    <row r="80" s="2" customFormat="1" ht="12" customHeight="1">
      <c r="A80" s="40"/>
      <c r="B80" s="41"/>
      <c r="C80" s="33" t="s">
        <v>22</v>
      </c>
      <c r="D80" s="42"/>
      <c r="E80" s="42"/>
      <c r="F80" s="28" t="str">
        <f>F14</f>
        <v>ŽST Most n.n.</v>
      </c>
      <c r="G80" s="42"/>
      <c r="H80" s="42"/>
      <c r="I80" s="33" t="s">
        <v>24</v>
      </c>
      <c r="J80" s="75" t="str">
        <f>IF(J14="","",J14)</f>
        <v>5. 10. 2021</v>
      </c>
      <c r="K80" s="42"/>
      <c r="L80" s="148"/>
      <c r="S80" s="40"/>
      <c r="T80" s="40"/>
      <c r="U80" s="40"/>
      <c r="V80" s="40"/>
      <c r="W80" s="40"/>
      <c r="X80" s="40"/>
      <c r="Y80" s="40"/>
      <c r="Z80" s="40"/>
      <c r="AA80" s="40"/>
      <c r="AB80" s="40"/>
      <c r="AC80" s="40"/>
      <c r="AD80" s="40"/>
      <c r="AE80" s="40"/>
    </row>
    <row r="81" s="2" customFormat="1" ht="6.96" customHeight="1">
      <c r="A81" s="40"/>
      <c r="B81" s="41"/>
      <c r="C81" s="42"/>
      <c r="D81" s="42"/>
      <c r="E81" s="42"/>
      <c r="F81" s="42"/>
      <c r="G81" s="42"/>
      <c r="H81" s="42"/>
      <c r="I81" s="42"/>
      <c r="J81" s="42"/>
      <c r="K81" s="42"/>
      <c r="L81" s="148"/>
      <c r="S81" s="40"/>
      <c r="T81" s="40"/>
      <c r="U81" s="40"/>
      <c r="V81" s="40"/>
      <c r="W81" s="40"/>
      <c r="X81" s="40"/>
      <c r="Y81" s="40"/>
      <c r="Z81" s="40"/>
      <c r="AA81" s="40"/>
      <c r="AB81" s="40"/>
      <c r="AC81" s="40"/>
      <c r="AD81" s="40"/>
      <c r="AE81" s="40"/>
    </row>
    <row r="82" s="2" customFormat="1" ht="15.15" customHeight="1">
      <c r="A82" s="40"/>
      <c r="B82" s="41"/>
      <c r="C82" s="33" t="s">
        <v>30</v>
      </c>
      <c r="D82" s="42"/>
      <c r="E82" s="42"/>
      <c r="F82" s="28" t="str">
        <f>E17</f>
        <v>Správa železnic, státní organizace</v>
      </c>
      <c r="G82" s="42"/>
      <c r="H82" s="42"/>
      <c r="I82" s="33" t="s">
        <v>38</v>
      </c>
      <c r="J82" s="38" t="str">
        <f>E23</f>
        <v xml:space="preserve"> </v>
      </c>
      <c r="K82" s="42"/>
      <c r="L82" s="148"/>
      <c r="S82" s="40"/>
      <c r="T82" s="40"/>
      <c r="U82" s="40"/>
      <c r="V82" s="40"/>
      <c r="W82" s="40"/>
      <c r="X82" s="40"/>
      <c r="Y82" s="40"/>
      <c r="Z82" s="40"/>
      <c r="AA82" s="40"/>
      <c r="AB82" s="40"/>
      <c r="AC82" s="40"/>
      <c r="AD82" s="40"/>
      <c r="AE82" s="40"/>
    </row>
    <row r="83" s="2" customFormat="1" ht="40.05" customHeight="1">
      <c r="A83" s="40"/>
      <c r="B83" s="41"/>
      <c r="C83" s="33" t="s">
        <v>36</v>
      </c>
      <c r="D83" s="42"/>
      <c r="E83" s="42"/>
      <c r="F83" s="28" t="str">
        <f>IF(E20="","",E20)</f>
        <v>Vyplň údaj</v>
      </c>
      <c r="G83" s="42"/>
      <c r="H83" s="42"/>
      <c r="I83" s="33" t="s">
        <v>42</v>
      </c>
      <c r="J83" s="38" t="str">
        <f>E26</f>
        <v>Ing.Horák, horak@spravazeleznic.cz, 602 155 923</v>
      </c>
      <c r="K83" s="42"/>
      <c r="L83" s="148"/>
      <c r="S83" s="40"/>
      <c r="T83" s="40"/>
      <c r="U83" s="40"/>
      <c r="V83" s="40"/>
      <c r="W83" s="40"/>
      <c r="X83" s="40"/>
      <c r="Y83" s="40"/>
      <c r="Z83" s="40"/>
      <c r="AA83" s="40"/>
      <c r="AB83" s="40"/>
      <c r="AC83" s="40"/>
      <c r="AD83" s="40"/>
      <c r="AE83" s="40"/>
    </row>
    <row r="84" s="2" customFormat="1" ht="10.32" customHeight="1">
      <c r="A84" s="40"/>
      <c r="B84" s="41"/>
      <c r="C84" s="42"/>
      <c r="D84" s="42"/>
      <c r="E84" s="42"/>
      <c r="F84" s="42"/>
      <c r="G84" s="42"/>
      <c r="H84" s="42"/>
      <c r="I84" s="42"/>
      <c r="J84" s="42"/>
      <c r="K84" s="42"/>
      <c r="L84" s="148"/>
      <c r="S84" s="40"/>
      <c r="T84" s="40"/>
      <c r="U84" s="40"/>
      <c r="V84" s="40"/>
      <c r="W84" s="40"/>
      <c r="X84" s="40"/>
      <c r="Y84" s="40"/>
      <c r="Z84" s="40"/>
      <c r="AA84" s="40"/>
      <c r="AB84" s="40"/>
      <c r="AC84" s="40"/>
      <c r="AD84" s="40"/>
      <c r="AE84" s="40"/>
    </row>
    <row r="85" s="11" customFormat="1" ht="29.28" customHeight="1">
      <c r="A85" s="189"/>
      <c r="B85" s="190"/>
      <c r="C85" s="191" t="s">
        <v>187</v>
      </c>
      <c r="D85" s="192" t="s">
        <v>65</v>
      </c>
      <c r="E85" s="192" t="s">
        <v>61</v>
      </c>
      <c r="F85" s="192" t="s">
        <v>62</v>
      </c>
      <c r="G85" s="192" t="s">
        <v>188</v>
      </c>
      <c r="H85" s="192" t="s">
        <v>189</v>
      </c>
      <c r="I85" s="192" t="s">
        <v>190</v>
      </c>
      <c r="J85" s="192" t="s">
        <v>181</v>
      </c>
      <c r="K85" s="193" t="s">
        <v>191</v>
      </c>
      <c r="L85" s="194"/>
      <c r="M85" s="95" t="s">
        <v>39</v>
      </c>
      <c r="N85" s="96" t="s">
        <v>50</v>
      </c>
      <c r="O85" s="96" t="s">
        <v>192</v>
      </c>
      <c r="P85" s="96" t="s">
        <v>193</v>
      </c>
      <c r="Q85" s="96" t="s">
        <v>194</v>
      </c>
      <c r="R85" s="96" t="s">
        <v>195</v>
      </c>
      <c r="S85" s="96" t="s">
        <v>196</v>
      </c>
      <c r="T85" s="97" t="s">
        <v>197</v>
      </c>
      <c r="U85" s="189"/>
      <c r="V85" s="189"/>
      <c r="W85" s="189"/>
      <c r="X85" s="189"/>
      <c r="Y85" s="189"/>
      <c r="Z85" s="189"/>
      <c r="AA85" s="189"/>
      <c r="AB85" s="189"/>
      <c r="AC85" s="189"/>
      <c r="AD85" s="189"/>
      <c r="AE85" s="189"/>
    </row>
    <row r="86" s="2" customFormat="1" ht="22.8" customHeight="1">
      <c r="A86" s="40"/>
      <c r="B86" s="41"/>
      <c r="C86" s="102" t="s">
        <v>198</v>
      </c>
      <c r="D86" s="42"/>
      <c r="E86" s="42"/>
      <c r="F86" s="42"/>
      <c r="G86" s="42"/>
      <c r="H86" s="42"/>
      <c r="I86" s="42"/>
      <c r="J86" s="195">
        <f>BK86</f>
        <v>0</v>
      </c>
      <c r="K86" s="42"/>
      <c r="L86" s="46"/>
      <c r="M86" s="98"/>
      <c r="N86" s="196"/>
      <c r="O86" s="99"/>
      <c r="P86" s="197">
        <f>P87</f>
        <v>0</v>
      </c>
      <c r="Q86" s="99"/>
      <c r="R86" s="197">
        <f>R87</f>
        <v>0</v>
      </c>
      <c r="S86" s="99"/>
      <c r="T86" s="198">
        <f>T87</f>
        <v>0</v>
      </c>
      <c r="U86" s="40"/>
      <c r="V86" s="40"/>
      <c r="W86" s="40"/>
      <c r="X86" s="40"/>
      <c r="Y86" s="40"/>
      <c r="Z86" s="40"/>
      <c r="AA86" s="40"/>
      <c r="AB86" s="40"/>
      <c r="AC86" s="40"/>
      <c r="AD86" s="40"/>
      <c r="AE86" s="40"/>
      <c r="AT86" s="18" t="s">
        <v>79</v>
      </c>
      <c r="AU86" s="18" t="s">
        <v>182</v>
      </c>
      <c r="BK86" s="199">
        <f>BK87</f>
        <v>0</v>
      </c>
    </row>
    <row r="87" s="12" customFormat="1" ht="25.92" customHeight="1">
      <c r="A87" s="12"/>
      <c r="B87" s="200"/>
      <c r="C87" s="201"/>
      <c r="D87" s="202" t="s">
        <v>79</v>
      </c>
      <c r="E87" s="203" t="s">
        <v>351</v>
      </c>
      <c r="F87" s="203" t="s">
        <v>352</v>
      </c>
      <c r="G87" s="201"/>
      <c r="H87" s="201"/>
      <c r="I87" s="204"/>
      <c r="J87" s="205">
        <f>BK87</f>
        <v>0</v>
      </c>
      <c r="K87" s="201"/>
      <c r="L87" s="206"/>
      <c r="M87" s="207"/>
      <c r="N87" s="208"/>
      <c r="O87" s="208"/>
      <c r="P87" s="209">
        <f>SUM(P88:P95)</f>
        <v>0</v>
      </c>
      <c r="Q87" s="208"/>
      <c r="R87" s="209">
        <f>SUM(R88:R95)</f>
        <v>0</v>
      </c>
      <c r="S87" s="208"/>
      <c r="T87" s="210">
        <f>SUM(T88:T95)</f>
        <v>0</v>
      </c>
      <c r="U87" s="12"/>
      <c r="V87" s="12"/>
      <c r="W87" s="12"/>
      <c r="X87" s="12"/>
      <c r="Y87" s="12"/>
      <c r="Z87" s="12"/>
      <c r="AA87" s="12"/>
      <c r="AB87" s="12"/>
      <c r="AC87" s="12"/>
      <c r="AD87" s="12"/>
      <c r="AE87" s="12"/>
      <c r="AR87" s="211" t="s">
        <v>208</v>
      </c>
      <c r="AT87" s="212" t="s">
        <v>79</v>
      </c>
      <c r="AU87" s="212" t="s">
        <v>80</v>
      </c>
      <c r="AY87" s="211" t="s">
        <v>201</v>
      </c>
      <c r="BK87" s="213">
        <f>SUM(BK88:BK95)</f>
        <v>0</v>
      </c>
    </row>
    <row r="88" s="2" customFormat="1" ht="16.5" customHeight="1">
      <c r="A88" s="40"/>
      <c r="B88" s="41"/>
      <c r="C88" s="278" t="s">
        <v>87</v>
      </c>
      <c r="D88" s="278" t="s">
        <v>432</v>
      </c>
      <c r="E88" s="279" t="s">
        <v>454</v>
      </c>
      <c r="F88" s="280" t="s">
        <v>866</v>
      </c>
      <c r="G88" s="281" t="s">
        <v>168</v>
      </c>
      <c r="H88" s="282">
        <v>900</v>
      </c>
      <c r="I88" s="283"/>
      <c r="J88" s="284">
        <f>ROUND(I88*H88,2)</f>
        <v>0</v>
      </c>
      <c r="K88" s="280" t="s">
        <v>814</v>
      </c>
      <c r="L88" s="285"/>
      <c r="M88" s="286" t="s">
        <v>39</v>
      </c>
      <c r="N88" s="287" t="s">
        <v>53</v>
      </c>
      <c r="O88" s="87"/>
      <c r="P88" s="225">
        <f>O88*H88</f>
        <v>0</v>
      </c>
      <c r="Q88" s="225">
        <v>0</v>
      </c>
      <c r="R88" s="225">
        <f>Q88*H88</f>
        <v>0</v>
      </c>
      <c r="S88" s="225">
        <v>0</v>
      </c>
      <c r="T88" s="226">
        <f>S88*H88</f>
        <v>0</v>
      </c>
      <c r="U88" s="40"/>
      <c r="V88" s="40"/>
      <c r="W88" s="40"/>
      <c r="X88" s="40"/>
      <c r="Y88" s="40"/>
      <c r="Z88" s="40"/>
      <c r="AA88" s="40"/>
      <c r="AB88" s="40"/>
      <c r="AC88" s="40"/>
      <c r="AD88" s="40"/>
      <c r="AE88" s="40"/>
      <c r="AR88" s="227" t="s">
        <v>356</v>
      </c>
      <c r="AT88" s="227" t="s">
        <v>432</v>
      </c>
      <c r="AU88" s="227" t="s">
        <v>87</v>
      </c>
      <c r="AY88" s="18" t="s">
        <v>201</v>
      </c>
      <c r="BE88" s="228">
        <f>IF(N88="základní",J88,0)</f>
        <v>0</v>
      </c>
      <c r="BF88" s="228">
        <f>IF(N88="snížená",J88,0)</f>
        <v>0</v>
      </c>
      <c r="BG88" s="228">
        <f>IF(N88="zákl. přenesená",J88,0)</f>
        <v>0</v>
      </c>
      <c r="BH88" s="228">
        <f>IF(N88="sníž. přenesená",J88,0)</f>
        <v>0</v>
      </c>
      <c r="BI88" s="228">
        <f>IF(N88="nulová",J88,0)</f>
        <v>0</v>
      </c>
      <c r="BJ88" s="18" t="s">
        <v>208</v>
      </c>
      <c r="BK88" s="228">
        <f>ROUND(I88*H88,2)</f>
        <v>0</v>
      </c>
      <c r="BL88" s="18" t="s">
        <v>356</v>
      </c>
      <c r="BM88" s="227" t="s">
        <v>867</v>
      </c>
    </row>
    <row r="89" s="2" customFormat="1">
      <c r="A89" s="40"/>
      <c r="B89" s="41"/>
      <c r="C89" s="42"/>
      <c r="D89" s="229" t="s">
        <v>210</v>
      </c>
      <c r="E89" s="42"/>
      <c r="F89" s="230" t="s">
        <v>866</v>
      </c>
      <c r="G89" s="42"/>
      <c r="H89" s="42"/>
      <c r="I89" s="231"/>
      <c r="J89" s="42"/>
      <c r="K89" s="42"/>
      <c r="L89" s="46"/>
      <c r="M89" s="232"/>
      <c r="N89" s="233"/>
      <c r="O89" s="87"/>
      <c r="P89" s="87"/>
      <c r="Q89" s="87"/>
      <c r="R89" s="87"/>
      <c r="S89" s="87"/>
      <c r="T89" s="88"/>
      <c r="U89" s="40"/>
      <c r="V89" s="40"/>
      <c r="W89" s="40"/>
      <c r="X89" s="40"/>
      <c r="Y89" s="40"/>
      <c r="Z89" s="40"/>
      <c r="AA89" s="40"/>
      <c r="AB89" s="40"/>
      <c r="AC89" s="40"/>
      <c r="AD89" s="40"/>
      <c r="AE89" s="40"/>
      <c r="AT89" s="18" t="s">
        <v>210</v>
      </c>
      <c r="AU89" s="18" t="s">
        <v>87</v>
      </c>
    </row>
    <row r="90" s="2" customFormat="1">
      <c r="A90" s="40"/>
      <c r="B90" s="41"/>
      <c r="C90" s="42"/>
      <c r="D90" s="229" t="s">
        <v>337</v>
      </c>
      <c r="E90" s="42"/>
      <c r="F90" s="234" t="s">
        <v>457</v>
      </c>
      <c r="G90" s="42"/>
      <c r="H90" s="42"/>
      <c r="I90" s="231"/>
      <c r="J90" s="42"/>
      <c r="K90" s="42"/>
      <c r="L90" s="46"/>
      <c r="M90" s="232"/>
      <c r="N90" s="233"/>
      <c r="O90" s="87"/>
      <c r="P90" s="87"/>
      <c r="Q90" s="87"/>
      <c r="R90" s="87"/>
      <c r="S90" s="87"/>
      <c r="T90" s="88"/>
      <c r="U90" s="40"/>
      <c r="V90" s="40"/>
      <c r="W90" s="40"/>
      <c r="X90" s="40"/>
      <c r="Y90" s="40"/>
      <c r="Z90" s="40"/>
      <c r="AA90" s="40"/>
      <c r="AB90" s="40"/>
      <c r="AC90" s="40"/>
      <c r="AD90" s="40"/>
      <c r="AE90" s="40"/>
      <c r="AT90" s="18" t="s">
        <v>337</v>
      </c>
      <c r="AU90" s="18" t="s">
        <v>87</v>
      </c>
    </row>
    <row r="91" s="13" customFormat="1">
      <c r="A91" s="13"/>
      <c r="B91" s="235"/>
      <c r="C91" s="236"/>
      <c r="D91" s="229" t="s">
        <v>214</v>
      </c>
      <c r="E91" s="237" t="s">
        <v>39</v>
      </c>
      <c r="F91" s="238" t="s">
        <v>458</v>
      </c>
      <c r="G91" s="236"/>
      <c r="H91" s="239">
        <v>900</v>
      </c>
      <c r="I91" s="240"/>
      <c r="J91" s="236"/>
      <c r="K91" s="236"/>
      <c r="L91" s="241"/>
      <c r="M91" s="242"/>
      <c r="N91" s="243"/>
      <c r="O91" s="243"/>
      <c r="P91" s="243"/>
      <c r="Q91" s="243"/>
      <c r="R91" s="243"/>
      <c r="S91" s="243"/>
      <c r="T91" s="244"/>
      <c r="U91" s="13"/>
      <c r="V91" s="13"/>
      <c r="W91" s="13"/>
      <c r="X91" s="13"/>
      <c r="Y91" s="13"/>
      <c r="Z91" s="13"/>
      <c r="AA91" s="13"/>
      <c r="AB91" s="13"/>
      <c r="AC91" s="13"/>
      <c r="AD91" s="13"/>
      <c r="AE91" s="13"/>
      <c r="AT91" s="245" t="s">
        <v>214</v>
      </c>
      <c r="AU91" s="245" t="s">
        <v>87</v>
      </c>
      <c r="AV91" s="13" t="s">
        <v>89</v>
      </c>
      <c r="AW91" s="13" t="s">
        <v>41</v>
      </c>
      <c r="AX91" s="13" t="s">
        <v>80</v>
      </c>
      <c r="AY91" s="245" t="s">
        <v>201</v>
      </c>
    </row>
    <row r="92" s="2" customFormat="1" ht="16.5" customHeight="1">
      <c r="A92" s="40"/>
      <c r="B92" s="41"/>
      <c r="C92" s="278" t="s">
        <v>89</v>
      </c>
      <c r="D92" s="278" t="s">
        <v>432</v>
      </c>
      <c r="E92" s="279" t="s">
        <v>460</v>
      </c>
      <c r="F92" s="280" t="s">
        <v>868</v>
      </c>
      <c r="G92" s="281" t="s">
        <v>270</v>
      </c>
      <c r="H92" s="282">
        <v>1234</v>
      </c>
      <c r="I92" s="283"/>
      <c r="J92" s="284">
        <f>ROUND(I92*H92,2)</f>
        <v>0</v>
      </c>
      <c r="K92" s="280" t="s">
        <v>814</v>
      </c>
      <c r="L92" s="285"/>
      <c r="M92" s="286" t="s">
        <v>39</v>
      </c>
      <c r="N92" s="287" t="s">
        <v>53</v>
      </c>
      <c r="O92" s="87"/>
      <c r="P92" s="225">
        <f>O92*H92</f>
        <v>0</v>
      </c>
      <c r="Q92" s="225">
        <v>0</v>
      </c>
      <c r="R92" s="225">
        <f>Q92*H92</f>
        <v>0</v>
      </c>
      <c r="S92" s="225">
        <v>0</v>
      </c>
      <c r="T92" s="226">
        <f>S92*H92</f>
        <v>0</v>
      </c>
      <c r="U92" s="40"/>
      <c r="V92" s="40"/>
      <c r="W92" s="40"/>
      <c r="X92" s="40"/>
      <c r="Y92" s="40"/>
      <c r="Z92" s="40"/>
      <c r="AA92" s="40"/>
      <c r="AB92" s="40"/>
      <c r="AC92" s="40"/>
      <c r="AD92" s="40"/>
      <c r="AE92" s="40"/>
      <c r="AR92" s="227" t="s">
        <v>462</v>
      </c>
      <c r="AT92" s="227" t="s">
        <v>432</v>
      </c>
      <c r="AU92" s="227" t="s">
        <v>87</v>
      </c>
      <c r="AY92" s="18" t="s">
        <v>201</v>
      </c>
      <c r="BE92" s="228">
        <f>IF(N92="základní",J92,0)</f>
        <v>0</v>
      </c>
      <c r="BF92" s="228">
        <f>IF(N92="snížená",J92,0)</f>
        <v>0</v>
      </c>
      <c r="BG92" s="228">
        <f>IF(N92="zákl. přenesená",J92,0)</f>
        <v>0</v>
      </c>
      <c r="BH92" s="228">
        <f>IF(N92="sníž. přenesená",J92,0)</f>
        <v>0</v>
      </c>
      <c r="BI92" s="228">
        <f>IF(N92="nulová",J92,0)</f>
        <v>0</v>
      </c>
      <c r="BJ92" s="18" t="s">
        <v>208</v>
      </c>
      <c r="BK92" s="228">
        <f>ROUND(I92*H92,2)</f>
        <v>0</v>
      </c>
      <c r="BL92" s="18" t="s">
        <v>463</v>
      </c>
      <c r="BM92" s="227" t="s">
        <v>869</v>
      </c>
    </row>
    <row r="93" s="2" customFormat="1">
      <c r="A93" s="40"/>
      <c r="B93" s="41"/>
      <c r="C93" s="42"/>
      <c r="D93" s="229" t="s">
        <v>210</v>
      </c>
      <c r="E93" s="42"/>
      <c r="F93" s="230" t="s">
        <v>868</v>
      </c>
      <c r="G93" s="42"/>
      <c r="H93" s="42"/>
      <c r="I93" s="231"/>
      <c r="J93" s="42"/>
      <c r="K93" s="42"/>
      <c r="L93" s="46"/>
      <c r="M93" s="232"/>
      <c r="N93" s="233"/>
      <c r="O93" s="87"/>
      <c r="P93" s="87"/>
      <c r="Q93" s="87"/>
      <c r="R93" s="87"/>
      <c r="S93" s="87"/>
      <c r="T93" s="88"/>
      <c r="U93" s="40"/>
      <c r="V93" s="40"/>
      <c r="W93" s="40"/>
      <c r="X93" s="40"/>
      <c r="Y93" s="40"/>
      <c r="Z93" s="40"/>
      <c r="AA93" s="40"/>
      <c r="AB93" s="40"/>
      <c r="AC93" s="40"/>
      <c r="AD93" s="40"/>
      <c r="AE93" s="40"/>
      <c r="AT93" s="18" t="s">
        <v>210</v>
      </c>
      <c r="AU93" s="18" t="s">
        <v>87</v>
      </c>
    </row>
    <row r="94" s="2" customFormat="1">
      <c r="A94" s="40"/>
      <c r="B94" s="41"/>
      <c r="C94" s="42"/>
      <c r="D94" s="229" t="s">
        <v>337</v>
      </c>
      <c r="E94" s="42"/>
      <c r="F94" s="234" t="s">
        <v>457</v>
      </c>
      <c r="G94" s="42"/>
      <c r="H94" s="42"/>
      <c r="I94" s="231"/>
      <c r="J94" s="42"/>
      <c r="K94" s="42"/>
      <c r="L94" s="46"/>
      <c r="M94" s="232"/>
      <c r="N94" s="233"/>
      <c r="O94" s="87"/>
      <c r="P94" s="87"/>
      <c r="Q94" s="87"/>
      <c r="R94" s="87"/>
      <c r="S94" s="87"/>
      <c r="T94" s="88"/>
      <c r="U94" s="40"/>
      <c r="V94" s="40"/>
      <c r="W94" s="40"/>
      <c r="X94" s="40"/>
      <c r="Y94" s="40"/>
      <c r="Z94" s="40"/>
      <c r="AA94" s="40"/>
      <c r="AB94" s="40"/>
      <c r="AC94" s="40"/>
      <c r="AD94" s="40"/>
      <c r="AE94" s="40"/>
      <c r="AT94" s="18" t="s">
        <v>337</v>
      </c>
      <c r="AU94" s="18" t="s">
        <v>87</v>
      </c>
    </row>
    <row r="95" s="13" customFormat="1">
      <c r="A95" s="13"/>
      <c r="B95" s="235"/>
      <c r="C95" s="236"/>
      <c r="D95" s="229" t="s">
        <v>214</v>
      </c>
      <c r="E95" s="237" t="s">
        <v>39</v>
      </c>
      <c r="F95" s="238" t="s">
        <v>282</v>
      </c>
      <c r="G95" s="236"/>
      <c r="H95" s="239">
        <v>1234</v>
      </c>
      <c r="I95" s="240"/>
      <c r="J95" s="236"/>
      <c r="K95" s="236"/>
      <c r="L95" s="241"/>
      <c r="M95" s="288"/>
      <c r="N95" s="289"/>
      <c r="O95" s="289"/>
      <c r="P95" s="289"/>
      <c r="Q95" s="289"/>
      <c r="R95" s="289"/>
      <c r="S95" s="289"/>
      <c r="T95" s="290"/>
      <c r="U95" s="13"/>
      <c r="V95" s="13"/>
      <c r="W95" s="13"/>
      <c r="X95" s="13"/>
      <c r="Y95" s="13"/>
      <c r="Z95" s="13"/>
      <c r="AA95" s="13"/>
      <c r="AB95" s="13"/>
      <c r="AC95" s="13"/>
      <c r="AD95" s="13"/>
      <c r="AE95" s="13"/>
      <c r="AT95" s="245" t="s">
        <v>214</v>
      </c>
      <c r="AU95" s="245" t="s">
        <v>87</v>
      </c>
      <c r="AV95" s="13" t="s">
        <v>89</v>
      </c>
      <c r="AW95" s="13" t="s">
        <v>41</v>
      </c>
      <c r="AX95" s="13" t="s">
        <v>80</v>
      </c>
      <c r="AY95" s="245" t="s">
        <v>201</v>
      </c>
    </row>
    <row r="96" s="2" customFormat="1" ht="6.96" customHeight="1">
      <c r="A96" s="40"/>
      <c r="B96" s="62"/>
      <c r="C96" s="63"/>
      <c r="D96" s="63"/>
      <c r="E96" s="63"/>
      <c r="F96" s="63"/>
      <c r="G96" s="63"/>
      <c r="H96" s="63"/>
      <c r="I96" s="63"/>
      <c r="J96" s="63"/>
      <c r="K96" s="63"/>
      <c r="L96" s="46"/>
      <c r="M96" s="40"/>
      <c r="O96" s="40"/>
      <c r="P96" s="40"/>
      <c r="Q96" s="40"/>
      <c r="R96" s="40"/>
      <c r="S96" s="40"/>
      <c r="T96" s="40"/>
      <c r="U96" s="40"/>
      <c r="V96" s="40"/>
      <c r="W96" s="40"/>
      <c r="X96" s="40"/>
      <c r="Y96" s="40"/>
      <c r="Z96" s="40"/>
      <c r="AA96" s="40"/>
      <c r="AB96" s="40"/>
      <c r="AC96" s="40"/>
      <c r="AD96" s="40"/>
      <c r="AE96" s="40"/>
    </row>
  </sheetData>
  <sheetProtection sheet="1" autoFilter="0" formatColumns="0" formatRows="0" objects="1" scenarios="1" spinCount="100000" saltValue="InJfAbP+SsqPSN2FHQf6zc5pXYnn3NjkF4EsQjZNtUB+1hSSrFKj2XTkeUDtogHfzKvod2X69iwob2o76Wwi2Q==" hashValue="nGfvQuss2RFxkH84LTsW4Xf/1ucCSu5haRnmYaGVH70epoXLsA4sEuSYyykAzHqpVmXf5TN1ane5kAeLKo2p/A==" algorithmName="SHA-512" password="CDD6"/>
  <autoFilter ref="C85:K95"/>
  <mergeCells count="12">
    <mergeCell ref="E7:H7"/>
    <mergeCell ref="E9:H9"/>
    <mergeCell ref="E11:H11"/>
    <mergeCell ref="E20:H20"/>
    <mergeCell ref="E29:H29"/>
    <mergeCell ref="E50:H50"/>
    <mergeCell ref="E52:H52"/>
    <mergeCell ref="E54:H54"/>
    <mergeCell ref="E74:H74"/>
    <mergeCell ref="E76:H76"/>
    <mergeCell ref="E78:H78"/>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11.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50.83203" style="1" customWidth="1"/>
    <col min="7" max="7" width="7.5" style="1" customWidth="1"/>
    <col min="8" max="8" width="14" style="1" customWidth="1"/>
    <col min="9" max="9" width="15.83203" style="1" customWidth="1"/>
    <col min="10" max="10" width="22.33203" style="1" customWidth="1"/>
    <col min="11" max="11" width="22.33203"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8" t="s">
        <v>128</v>
      </c>
      <c r="AZ2" s="141" t="s">
        <v>471</v>
      </c>
      <c r="BA2" s="141" t="s">
        <v>143</v>
      </c>
      <c r="BB2" s="141" t="s">
        <v>140</v>
      </c>
      <c r="BC2" s="141" t="s">
        <v>472</v>
      </c>
      <c r="BD2" s="141" t="s">
        <v>222</v>
      </c>
    </row>
    <row r="3" hidden="1" s="1" customFormat="1" ht="6.96" customHeight="1">
      <c r="B3" s="142"/>
      <c r="C3" s="143"/>
      <c r="D3" s="143"/>
      <c r="E3" s="143"/>
      <c r="F3" s="143"/>
      <c r="G3" s="143"/>
      <c r="H3" s="143"/>
      <c r="I3" s="143"/>
      <c r="J3" s="143"/>
      <c r="K3" s="143"/>
      <c r="L3" s="21"/>
      <c r="AT3" s="18" t="s">
        <v>89</v>
      </c>
      <c r="AZ3" s="141" t="s">
        <v>465</v>
      </c>
      <c r="BA3" s="141" t="s">
        <v>139</v>
      </c>
      <c r="BB3" s="141" t="s">
        <v>140</v>
      </c>
      <c r="BC3" s="141" t="s">
        <v>466</v>
      </c>
      <c r="BD3" s="141" t="s">
        <v>222</v>
      </c>
    </row>
    <row r="4" hidden="1" s="1" customFormat="1" ht="24.96" customHeight="1">
      <c r="B4" s="21"/>
      <c r="D4" s="144" t="s">
        <v>145</v>
      </c>
      <c r="L4" s="21"/>
      <c r="M4" s="145" t="s">
        <v>10</v>
      </c>
      <c r="AT4" s="18" t="s">
        <v>41</v>
      </c>
    </row>
    <row r="5" hidden="1" s="1" customFormat="1" ht="6.96" customHeight="1">
      <c r="B5" s="21"/>
      <c r="L5" s="21"/>
    </row>
    <row r="6" hidden="1" s="1" customFormat="1" ht="12" customHeight="1">
      <c r="B6" s="21"/>
      <c r="D6" s="146" t="s">
        <v>16</v>
      </c>
      <c r="L6" s="21"/>
    </row>
    <row r="7" hidden="1" s="1" customFormat="1" ht="16.5" customHeight="1">
      <c r="B7" s="21"/>
      <c r="E7" s="147" t="str">
        <f>'Rekapitulace zakázky'!K6</f>
        <v>Oprava staničních kolejí č. 4 a 5 v žst Most n.n.-Změna č.1</v>
      </c>
      <c r="F7" s="146"/>
      <c r="G7" s="146"/>
      <c r="H7" s="146"/>
      <c r="L7" s="21"/>
    </row>
    <row r="8" hidden="1" s="1" customFormat="1" ht="12" customHeight="1">
      <c r="B8" s="21"/>
      <c r="D8" s="146" t="s">
        <v>161</v>
      </c>
      <c r="L8" s="21"/>
    </row>
    <row r="9" hidden="1" s="2" customFormat="1" ht="16.5" customHeight="1">
      <c r="A9" s="40"/>
      <c r="B9" s="46"/>
      <c r="C9" s="40"/>
      <c r="D9" s="40"/>
      <c r="E9" s="147" t="s">
        <v>864</v>
      </c>
      <c r="F9" s="40"/>
      <c r="G9" s="40"/>
      <c r="H9" s="40"/>
      <c r="I9" s="40"/>
      <c r="J9" s="40"/>
      <c r="K9" s="40"/>
      <c r="L9" s="148"/>
      <c r="S9" s="40"/>
      <c r="T9" s="40"/>
      <c r="U9" s="40"/>
      <c r="V9" s="40"/>
      <c r="W9" s="40"/>
      <c r="X9" s="40"/>
      <c r="Y9" s="40"/>
      <c r="Z9" s="40"/>
      <c r="AA9" s="40"/>
      <c r="AB9" s="40"/>
      <c r="AC9" s="40"/>
      <c r="AD9" s="40"/>
      <c r="AE9" s="40"/>
    </row>
    <row r="10" hidden="1" s="2" customFormat="1" ht="12" customHeight="1">
      <c r="A10" s="40"/>
      <c r="B10" s="46"/>
      <c r="C10" s="40"/>
      <c r="D10" s="146" t="s">
        <v>170</v>
      </c>
      <c r="E10" s="40"/>
      <c r="F10" s="40"/>
      <c r="G10" s="40"/>
      <c r="H10" s="40"/>
      <c r="I10" s="40"/>
      <c r="J10" s="40"/>
      <c r="K10" s="40"/>
      <c r="L10" s="148"/>
      <c r="S10" s="40"/>
      <c r="T10" s="40"/>
      <c r="U10" s="40"/>
      <c r="V10" s="40"/>
      <c r="W10" s="40"/>
      <c r="X10" s="40"/>
      <c r="Y10" s="40"/>
      <c r="Z10" s="40"/>
      <c r="AA10" s="40"/>
      <c r="AB10" s="40"/>
      <c r="AC10" s="40"/>
      <c r="AD10" s="40"/>
      <c r="AE10" s="40"/>
    </row>
    <row r="11" hidden="1" s="2" customFormat="1" ht="16.5" customHeight="1">
      <c r="A11" s="40"/>
      <c r="B11" s="46"/>
      <c r="C11" s="40"/>
      <c r="D11" s="40"/>
      <c r="E11" s="149" t="s">
        <v>870</v>
      </c>
      <c r="F11" s="40"/>
      <c r="G11" s="40"/>
      <c r="H11" s="40"/>
      <c r="I11" s="40"/>
      <c r="J11" s="40"/>
      <c r="K11" s="40"/>
      <c r="L11" s="148"/>
      <c r="S11" s="40"/>
      <c r="T11" s="40"/>
      <c r="U11" s="40"/>
      <c r="V11" s="40"/>
      <c r="W11" s="40"/>
      <c r="X11" s="40"/>
      <c r="Y11" s="40"/>
      <c r="Z11" s="40"/>
      <c r="AA11" s="40"/>
      <c r="AB11" s="40"/>
      <c r="AC11" s="40"/>
      <c r="AD11" s="40"/>
      <c r="AE11" s="40"/>
    </row>
    <row r="12" hidden="1" s="2" customFormat="1">
      <c r="A12" s="40"/>
      <c r="B12" s="46"/>
      <c r="C12" s="40"/>
      <c r="D12" s="40"/>
      <c r="E12" s="40"/>
      <c r="F12" s="40"/>
      <c r="G12" s="40"/>
      <c r="H12" s="40"/>
      <c r="I12" s="40"/>
      <c r="J12" s="40"/>
      <c r="K12" s="40"/>
      <c r="L12" s="148"/>
      <c r="S12" s="40"/>
      <c r="T12" s="40"/>
      <c r="U12" s="40"/>
      <c r="V12" s="40"/>
      <c r="W12" s="40"/>
      <c r="X12" s="40"/>
      <c r="Y12" s="40"/>
      <c r="Z12" s="40"/>
      <c r="AA12" s="40"/>
      <c r="AB12" s="40"/>
      <c r="AC12" s="40"/>
      <c r="AD12" s="40"/>
      <c r="AE12" s="40"/>
    </row>
    <row r="13" hidden="1" s="2" customFormat="1" ht="12" customHeight="1">
      <c r="A13" s="40"/>
      <c r="B13" s="46"/>
      <c r="C13" s="40"/>
      <c r="D13" s="146" t="s">
        <v>18</v>
      </c>
      <c r="E13" s="40"/>
      <c r="F13" s="136" t="s">
        <v>39</v>
      </c>
      <c r="G13" s="40"/>
      <c r="H13" s="40"/>
      <c r="I13" s="146" t="s">
        <v>20</v>
      </c>
      <c r="J13" s="136" t="s">
        <v>39</v>
      </c>
      <c r="K13" s="40"/>
      <c r="L13" s="148"/>
      <c r="S13" s="40"/>
      <c r="T13" s="40"/>
      <c r="U13" s="40"/>
      <c r="V13" s="40"/>
      <c r="W13" s="40"/>
      <c r="X13" s="40"/>
      <c r="Y13" s="40"/>
      <c r="Z13" s="40"/>
      <c r="AA13" s="40"/>
      <c r="AB13" s="40"/>
      <c r="AC13" s="40"/>
      <c r="AD13" s="40"/>
      <c r="AE13" s="40"/>
    </row>
    <row r="14" hidden="1" s="2" customFormat="1" ht="12" customHeight="1">
      <c r="A14" s="40"/>
      <c r="B14" s="46"/>
      <c r="C14" s="40"/>
      <c r="D14" s="146" t="s">
        <v>22</v>
      </c>
      <c r="E14" s="40"/>
      <c r="F14" s="136" t="s">
        <v>23</v>
      </c>
      <c r="G14" s="40"/>
      <c r="H14" s="40"/>
      <c r="I14" s="146" t="s">
        <v>24</v>
      </c>
      <c r="J14" s="150" t="str">
        <f>'Rekapitulace zakázky'!AN8</f>
        <v>5. 10. 2021</v>
      </c>
      <c r="K14" s="40"/>
      <c r="L14" s="148"/>
      <c r="S14" s="40"/>
      <c r="T14" s="40"/>
      <c r="U14" s="40"/>
      <c r="V14" s="40"/>
      <c r="W14" s="40"/>
      <c r="X14" s="40"/>
      <c r="Y14" s="40"/>
      <c r="Z14" s="40"/>
      <c r="AA14" s="40"/>
      <c r="AB14" s="40"/>
      <c r="AC14" s="40"/>
      <c r="AD14" s="40"/>
      <c r="AE14" s="40"/>
    </row>
    <row r="15" hidden="1" s="2" customFormat="1" ht="10.8" customHeight="1">
      <c r="A15" s="40"/>
      <c r="B15" s="46"/>
      <c r="C15" s="40"/>
      <c r="D15" s="40"/>
      <c r="E15" s="40"/>
      <c r="F15" s="40"/>
      <c r="G15" s="40"/>
      <c r="H15" s="40"/>
      <c r="I15" s="40"/>
      <c r="J15" s="40"/>
      <c r="K15" s="40"/>
      <c r="L15" s="148"/>
      <c r="S15" s="40"/>
      <c r="T15" s="40"/>
      <c r="U15" s="40"/>
      <c r="V15" s="40"/>
      <c r="W15" s="40"/>
      <c r="X15" s="40"/>
      <c r="Y15" s="40"/>
      <c r="Z15" s="40"/>
      <c r="AA15" s="40"/>
      <c r="AB15" s="40"/>
      <c r="AC15" s="40"/>
      <c r="AD15" s="40"/>
      <c r="AE15" s="40"/>
    </row>
    <row r="16" hidden="1" s="2" customFormat="1" ht="12" customHeight="1">
      <c r="A16" s="40"/>
      <c r="B16" s="46"/>
      <c r="C16" s="40"/>
      <c r="D16" s="146" t="s">
        <v>30</v>
      </c>
      <c r="E16" s="40"/>
      <c r="F16" s="40"/>
      <c r="G16" s="40"/>
      <c r="H16" s="40"/>
      <c r="I16" s="146" t="s">
        <v>31</v>
      </c>
      <c r="J16" s="136" t="s">
        <v>32</v>
      </c>
      <c r="K16" s="40"/>
      <c r="L16" s="148"/>
      <c r="S16" s="40"/>
      <c r="T16" s="40"/>
      <c r="U16" s="40"/>
      <c r="V16" s="40"/>
      <c r="W16" s="40"/>
      <c r="X16" s="40"/>
      <c r="Y16" s="40"/>
      <c r="Z16" s="40"/>
      <c r="AA16" s="40"/>
      <c r="AB16" s="40"/>
      <c r="AC16" s="40"/>
      <c r="AD16" s="40"/>
      <c r="AE16" s="40"/>
    </row>
    <row r="17" hidden="1" s="2" customFormat="1" ht="18" customHeight="1">
      <c r="A17" s="40"/>
      <c r="B17" s="46"/>
      <c r="C17" s="40"/>
      <c r="D17" s="40"/>
      <c r="E17" s="136" t="s">
        <v>33</v>
      </c>
      <c r="F17" s="40"/>
      <c r="G17" s="40"/>
      <c r="H17" s="40"/>
      <c r="I17" s="146" t="s">
        <v>34</v>
      </c>
      <c r="J17" s="136" t="s">
        <v>35</v>
      </c>
      <c r="K17" s="40"/>
      <c r="L17" s="148"/>
      <c r="S17" s="40"/>
      <c r="T17" s="40"/>
      <c r="U17" s="40"/>
      <c r="V17" s="40"/>
      <c r="W17" s="40"/>
      <c r="X17" s="40"/>
      <c r="Y17" s="40"/>
      <c r="Z17" s="40"/>
      <c r="AA17" s="40"/>
      <c r="AB17" s="40"/>
      <c r="AC17" s="40"/>
      <c r="AD17" s="40"/>
      <c r="AE17" s="40"/>
    </row>
    <row r="18" hidden="1" s="2" customFormat="1" ht="6.96" customHeight="1">
      <c r="A18" s="40"/>
      <c r="B18" s="46"/>
      <c r="C18" s="40"/>
      <c r="D18" s="40"/>
      <c r="E18" s="40"/>
      <c r="F18" s="40"/>
      <c r="G18" s="40"/>
      <c r="H18" s="40"/>
      <c r="I18" s="40"/>
      <c r="J18" s="40"/>
      <c r="K18" s="40"/>
      <c r="L18" s="148"/>
      <c r="S18" s="40"/>
      <c r="T18" s="40"/>
      <c r="U18" s="40"/>
      <c r="V18" s="40"/>
      <c r="W18" s="40"/>
      <c r="X18" s="40"/>
      <c r="Y18" s="40"/>
      <c r="Z18" s="40"/>
      <c r="AA18" s="40"/>
      <c r="AB18" s="40"/>
      <c r="AC18" s="40"/>
      <c r="AD18" s="40"/>
      <c r="AE18" s="40"/>
    </row>
    <row r="19" hidden="1" s="2" customFormat="1" ht="12" customHeight="1">
      <c r="A19" s="40"/>
      <c r="B19" s="46"/>
      <c r="C19" s="40"/>
      <c r="D19" s="146" t="s">
        <v>36</v>
      </c>
      <c r="E19" s="40"/>
      <c r="F19" s="40"/>
      <c r="G19" s="40"/>
      <c r="H19" s="40"/>
      <c r="I19" s="146" t="s">
        <v>31</v>
      </c>
      <c r="J19" s="34" t="str">
        <f>'Rekapitulace zakázky'!AN13</f>
        <v>Vyplň údaj</v>
      </c>
      <c r="K19" s="40"/>
      <c r="L19" s="148"/>
      <c r="S19" s="40"/>
      <c r="T19" s="40"/>
      <c r="U19" s="40"/>
      <c r="V19" s="40"/>
      <c r="W19" s="40"/>
      <c r="X19" s="40"/>
      <c r="Y19" s="40"/>
      <c r="Z19" s="40"/>
      <c r="AA19" s="40"/>
      <c r="AB19" s="40"/>
      <c r="AC19" s="40"/>
      <c r="AD19" s="40"/>
      <c r="AE19" s="40"/>
    </row>
    <row r="20" hidden="1" s="2" customFormat="1" ht="18" customHeight="1">
      <c r="A20" s="40"/>
      <c r="B20" s="46"/>
      <c r="C20" s="40"/>
      <c r="D20" s="40"/>
      <c r="E20" s="34" t="str">
        <f>'Rekapitulace zakázky'!E14</f>
        <v>Vyplň údaj</v>
      </c>
      <c r="F20" s="136"/>
      <c r="G20" s="136"/>
      <c r="H20" s="136"/>
      <c r="I20" s="146" t="s">
        <v>34</v>
      </c>
      <c r="J20" s="34" t="str">
        <f>'Rekapitulace zakázky'!AN14</f>
        <v>Vyplň údaj</v>
      </c>
      <c r="K20" s="40"/>
      <c r="L20" s="148"/>
      <c r="S20" s="40"/>
      <c r="T20" s="40"/>
      <c r="U20" s="40"/>
      <c r="V20" s="40"/>
      <c r="W20" s="40"/>
      <c r="X20" s="40"/>
      <c r="Y20" s="40"/>
      <c r="Z20" s="40"/>
      <c r="AA20" s="40"/>
      <c r="AB20" s="40"/>
      <c r="AC20" s="40"/>
      <c r="AD20" s="40"/>
      <c r="AE20" s="40"/>
    </row>
    <row r="21" hidden="1" s="2" customFormat="1" ht="6.96" customHeight="1">
      <c r="A21" s="40"/>
      <c r="B21" s="46"/>
      <c r="C21" s="40"/>
      <c r="D21" s="40"/>
      <c r="E21" s="40"/>
      <c r="F21" s="40"/>
      <c r="G21" s="40"/>
      <c r="H21" s="40"/>
      <c r="I21" s="40"/>
      <c r="J21" s="40"/>
      <c r="K21" s="40"/>
      <c r="L21" s="148"/>
      <c r="S21" s="40"/>
      <c r="T21" s="40"/>
      <c r="U21" s="40"/>
      <c r="V21" s="40"/>
      <c r="W21" s="40"/>
      <c r="X21" s="40"/>
      <c r="Y21" s="40"/>
      <c r="Z21" s="40"/>
      <c r="AA21" s="40"/>
      <c r="AB21" s="40"/>
      <c r="AC21" s="40"/>
      <c r="AD21" s="40"/>
      <c r="AE21" s="40"/>
    </row>
    <row r="22" hidden="1" s="2" customFormat="1" ht="12" customHeight="1">
      <c r="A22" s="40"/>
      <c r="B22" s="46"/>
      <c r="C22" s="40"/>
      <c r="D22" s="146" t="s">
        <v>38</v>
      </c>
      <c r="E22" s="40"/>
      <c r="F22" s="40"/>
      <c r="G22" s="40"/>
      <c r="H22" s="40"/>
      <c r="I22" s="146" t="s">
        <v>31</v>
      </c>
      <c r="J22" s="136" t="s">
        <v>39</v>
      </c>
      <c r="K22" s="40"/>
      <c r="L22" s="148"/>
      <c r="S22" s="40"/>
      <c r="T22" s="40"/>
      <c r="U22" s="40"/>
      <c r="V22" s="40"/>
      <c r="W22" s="40"/>
      <c r="X22" s="40"/>
      <c r="Y22" s="40"/>
      <c r="Z22" s="40"/>
      <c r="AA22" s="40"/>
      <c r="AB22" s="40"/>
      <c r="AC22" s="40"/>
      <c r="AD22" s="40"/>
      <c r="AE22" s="40"/>
    </row>
    <row r="23" hidden="1" s="2" customFormat="1" ht="18" customHeight="1">
      <c r="A23" s="40"/>
      <c r="B23" s="46"/>
      <c r="C23" s="40"/>
      <c r="D23" s="40"/>
      <c r="E23" s="136" t="s">
        <v>40</v>
      </c>
      <c r="F23" s="40"/>
      <c r="G23" s="40"/>
      <c r="H23" s="40"/>
      <c r="I23" s="146" t="s">
        <v>34</v>
      </c>
      <c r="J23" s="136" t="s">
        <v>39</v>
      </c>
      <c r="K23" s="40"/>
      <c r="L23" s="148"/>
      <c r="S23" s="40"/>
      <c r="T23" s="40"/>
      <c r="U23" s="40"/>
      <c r="V23" s="40"/>
      <c r="W23" s="40"/>
      <c r="X23" s="40"/>
      <c r="Y23" s="40"/>
      <c r="Z23" s="40"/>
      <c r="AA23" s="40"/>
      <c r="AB23" s="40"/>
      <c r="AC23" s="40"/>
      <c r="AD23" s="40"/>
      <c r="AE23" s="40"/>
    </row>
    <row r="24" hidden="1" s="2" customFormat="1" ht="6.96" customHeight="1">
      <c r="A24" s="40"/>
      <c r="B24" s="46"/>
      <c r="C24" s="40"/>
      <c r="D24" s="40"/>
      <c r="E24" s="40"/>
      <c r="F24" s="40"/>
      <c r="G24" s="40"/>
      <c r="H24" s="40"/>
      <c r="I24" s="40"/>
      <c r="J24" s="40"/>
      <c r="K24" s="40"/>
      <c r="L24" s="148"/>
      <c r="S24" s="40"/>
      <c r="T24" s="40"/>
      <c r="U24" s="40"/>
      <c r="V24" s="40"/>
      <c r="W24" s="40"/>
      <c r="X24" s="40"/>
      <c r="Y24" s="40"/>
      <c r="Z24" s="40"/>
      <c r="AA24" s="40"/>
      <c r="AB24" s="40"/>
      <c r="AC24" s="40"/>
      <c r="AD24" s="40"/>
      <c r="AE24" s="40"/>
    </row>
    <row r="25" hidden="1" s="2" customFormat="1" ht="12" customHeight="1">
      <c r="A25" s="40"/>
      <c r="B25" s="46"/>
      <c r="C25" s="40"/>
      <c r="D25" s="146" t="s">
        <v>42</v>
      </c>
      <c r="E25" s="40"/>
      <c r="F25" s="40"/>
      <c r="G25" s="40"/>
      <c r="H25" s="40"/>
      <c r="I25" s="146" t="s">
        <v>31</v>
      </c>
      <c r="J25" s="136" t="s">
        <v>39</v>
      </c>
      <c r="K25" s="40"/>
      <c r="L25" s="148"/>
      <c r="S25" s="40"/>
      <c r="T25" s="40"/>
      <c r="U25" s="40"/>
      <c r="V25" s="40"/>
      <c r="W25" s="40"/>
      <c r="X25" s="40"/>
      <c r="Y25" s="40"/>
      <c r="Z25" s="40"/>
      <c r="AA25" s="40"/>
      <c r="AB25" s="40"/>
      <c r="AC25" s="40"/>
      <c r="AD25" s="40"/>
      <c r="AE25" s="40"/>
    </row>
    <row r="26" hidden="1" s="2" customFormat="1" ht="18" customHeight="1">
      <c r="A26" s="40"/>
      <c r="B26" s="46"/>
      <c r="C26" s="40"/>
      <c r="D26" s="40"/>
      <c r="E26" s="136" t="s">
        <v>43</v>
      </c>
      <c r="F26" s="40"/>
      <c r="G26" s="40"/>
      <c r="H26" s="40"/>
      <c r="I26" s="146" t="s">
        <v>34</v>
      </c>
      <c r="J26" s="136" t="s">
        <v>39</v>
      </c>
      <c r="K26" s="40"/>
      <c r="L26" s="148"/>
      <c r="S26" s="40"/>
      <c r="T26" s="40"/>
      <c r="U26" s="40"/>
      <c r="V26" s="40"/>
      <c r="W26" s="40"/>
      <c r="X26" s="40"/>
      <c r="Y26" s="40"/>
      <c r="Z26" s="40"/>
      <c r="AA26" s="40"/>
      <c r="AB26" s="40"/>
      <c r="AC26" s="40"/>
      <c r="AD26" s="40"/>
      <c r="AE26" s="40"/>
    </row>
    <row r="27" hidden="1" s="2" customFormat="1" ht="6.96" customHeight="1">
      <c r="A27" s="40"/>
      <c r="B27" s="46"/>
      <c r="C27" s="40"/>
      <c r="D27" s="40"/>
      <c r="E27" s="40"/>
      <c r="F27" s="40"/>
      <c r="G27" s="40"/>
      <c r="H27" s="40"/>
      <c r="I27" s="40"/>
      <c r="J27" s="40"/>
      <c r="K27" s="40"/>
      <c r="L27" s="148"/>
      <c r="S27" s="40"/>
      <c r="T27" s="40"/>
      <c r="U27" s="40"/>
      <c r="V27" s="40"/>
      <c r="W27" s="40"/>
      <c r="X27" s="40"/>
      <c r="Y27" s="40"/>
      <c r="Z27" s="40"/>
      <c r="AA27" s="40"/>
      <c r="AB27" s="40"/>
      <c r="AC27" s="40"/>
      <c r="AD27" s="40"/>
      <c r="AE27" s="40"/>
    </row>
    <row r="28" hidden="1" s="2" customFormat="1" ht="12" customHeight="1">
      <c r="A28" s="40"/>
      <c r="B28" s="46"/>
      <c r="C28" s="40"/>
      <c r="D28" s="146" t="s">
        <v>44</v>
      </c>
      <c r="E28" s="40"/>
      <c r="F28" s="40"/>
      <c r="G28" s="40"/>
      <c r="H28" s="40"/>
      <c r="I28" s="40"/>
      <c r="J28" s="40"/>
      <c r="K28" s="40"/>
      <c r="L28" s="148"/>
      <c r="S28" s="40"/>
      <c r="T28" s="40"/>
      <c r="U28" s="40"/>
      <c r="V28" s="40"/>
      <c r="W28" s="40"/>
      <c r="X28" s="40"/>
      <c r="Y28" s="40"/>
      <c r="Z28" s="40"/>
      <c r="AA28" s="40"/>
      <c r="AB28" s="40"/>
      <c r="AC28" s="40"/>
      <c r="AD28" s="40"/>
      <c r="AE28" s="40"/>
    </row>
    <row r="29" hidden="1" s="8" customFormat="1" ht="71.25" customHeight="1">
      <c r="A29" s="151"/>
      <c r="B29" s="152"/>
      <c r="C29" s="151"/>
      <c r="D29" s="151"/>
      <c r="E29" s="153" t="s">
        <v>178</v>
      </c>
      <c r="F29" s="153"/>
      <c r="G29" s="153"/>
      <c r="H29" s="153"/>
      <c r="I29" s="151"/>
      <c r="J29" s="151"/>
      <c r="K29" s="151"/>
      <c r="L29" s="154"/>
      <c r="S29" s="151"/>
      <c r="T29" s="151"/>
      <c r="U29" s="151"/>
      <c r="V29" s="151"/>
      <c r="W29" s="151"/>
      <c r="X29" s="151"/>
      <c r="Y29" s="151"/>
      <c r="Z29" s="151"/>
      <c r="AA29" s="151"/>
      <c r="AB29" s="151"/>
      <c r="AC29" s="151"/>
      <c r="AD29" s="151"/>
      <c r="AE29" s="151"/>
    </row>
    <row r="30" hidden="1" s="2" customFormat="1" ht="6.96" customHeight="1">
      <c r="A30" s="40"/>
      <c r="B30" s="46"/>
      <c r="C30" s="40"/>
      <c r="D30" s="40"/>
      <c r="E30" s="40"/>
      <c r="F30" s="40"/>
      <c r="G30" s="40"/>
      <c r="H30" s="40"/>
      <c r="I30" s="40"/>
      <c r="J30" s="40"/>
      <c r="K30" s="40"/>
      <c r="L30" s="148"/>
      <c r="S30" s="40"/>
      <c r="T30" s="40"/>
      <c r="U30" s="40"/>
      <c r="V30" s="40"/>
      <c r="W30" s="40"/>
      <c r="X30" s="40"/>
      <c r="Y30" s="40"/>
      <c r="Z30" s="40"/>
      <c r="AA30" s="40"/>
      <c r="AB30" s="40"/>
      <c r="AC30" s="40"/>
      <c r="AD30" s="40"/>
      <c r="AE30" s="40"/>
    </row>
    <row r="31" hidden="1" s="2" customFormat="1" ht="6.96" customHeight="1">
      <c r="A31" s="40"/>
      <c r="B31" s="46"/>
      <c r="C31" s="40"/>
      <c r="D31" s="155"/>
      <c r="E31" s="155"/>
      <c r="F31" s="155"/>
      <c r="G31" s="155"/>
      <c r="H31" s="155"/>
      <c r="I31" s="155"/>
      <c r="J31" s="155"/>
      <c r="K31" s="155"/>
      <c r="L31" s="148"/>
      <c r="S31" s="40"/>
      <c r="T31" s="40"/>
      <c r="U31" s="40"/>
      <c r="V31" s="40"/>
      <c r="W31" s="40"/>
      <c r="X31" s="40"/>
      <c r="Y31" s="40"/>
      <c r="Z31" s="40"/>
      <c r="AA31" s="40"/>
      <c r="AB31" s="40"/>
      <c r="AC31" s="40"/>
      <c r="AD31" s="40"/>
      <c r="AE31" s="40"/>
    </row>
    <row r="32" hidden="1" s="2" customFormat="1" ht="25.44" customHeight="1">
      <c r="A32" s="40"/>
      <c r="B32" s="46"/>
      <c r="C32" s="40"/>
      <c r="D32" s="156" t="s">
        <v>46</v>
      </c>
      <c r="E32" s="40"/>
      <c r="F32" s="40"/>
      <c r="G32" s="40"/>
      <c r="H32" s="40"/>
      <c r="I32" s="40"/>
      <c r="J32" s="157">
        <f>ROUND(J86, 2)</f>
        <v>0</v>
      </c>
      <c r="K32" s="40"/>
      <c r="L32" s="148"/>
      <c r="S32" s="40"/>
      <c r="T32" s="40"/>
      <c r="U32" s="40"/>
      <c r="V32" s="40"/>
      <c r="W32" s="40"/>
      <c r="X32" s="40"/>
      <c r="Y32" s="40"/>
      <c r="Z32" s="40"/>
      <c r="AA32" s="40"/>
      <c r="AB32" s="40"/>
      <c r="AC32" s="40"/>
      <c r="AD32" s="40"/>
      <c r="AE32" s="40"/>
    </row>
    <row r="33" hidden="1" s="2" customFormat="1" ht="6.96" customHeight="1">
      <c r="A33" s="40"/>
      <c r="B33" s="46"/>
      <c r="C33" s="40"/>
      <c r="D33" s="155"/>
      <c r="E33" s="155"/>
      <c r="F33" s="155"/>
      <c r="G33" s="155"/>
      <c r="H33" s="155"/>
      <c r="I33" s="155"/>
      <c r="J33" s="155"/>
      <c r="K33" s="155"/>
      <c r="L33" s="148"/>
      <c r="S33" s="40"/>
      <c r="T33" s="40"/>
      <c r="U33" s="40"/>
      <c r="V33" s="40"/>
      <c r="W33" s="40"/>
      <c r="X33" s="40"/>
      <c r="Y33" s="40"/>
      <c r="Z33" s="40"/>
      <c r="AA33" s="40"/>
      <c r="AB33" s="40"/>
      <c r="AC33" s="40"/>
      <c r="AD33" s="40"/>
      <c r="AE33" s="40"/>
    </row>
    <row r="34" hidden="1" s="2" customFormat="1" ht="14.4" customHeight="1">
      <c r="A34" s="40"/>
      <c r="B34" s="46"/>
      <c r="C34" s="40"/>
      <c r="D34" s="40"/>
      <c r="E34" s="40"/>
      <c r="F34" s="158" t="s">
        <v>48</v>
      </c>
      <c r="G34" s="40"/>
      <c r="H34" s="40"/>
      <c r="I34" s="158" t="s">
        <v>47</v>
      </c>
      <c r="J34" s="158" t="s">
        <v>49</v>
      </c>
      <c r="K34" s="40"/>
      <c r="L34" s="148"/>
      <c r="S34" s="40"/>
      <c r="T34" s="40"/>
      <c r="U34" s="40"/>
      <c r="V34" s="40"/>
      <c r="W34" s="40"/>
      <c r="X34" s="40"/>
      <c r="Y34" s="40"/>
      <c r="Z34" s="40"/>
      <c r="AA34" s="40"/>
      <c r="AB34" s="40"/>
      <c r="AC34" s="40"/>
      <c r="AD34" s="40"/>
      <c r="AE34" s="40"/>
    </row>
    <row r="35" hidden="1" s="2" customFormat="1" ht="14.4" customHeight="1">
      <c r="A35" s="40"/>
      <c r="B35" s="46"/>
      <c r="C35" s="40"/>
      <c r="D35" s="159" t="s">
        <v>50</v>
      </c>
      <c r="E35" s="146" t="s">
        <v>51</v>
      </c>
      <c r="F35" s="160">
        <f>ROUND((SUM(BE86:BE95)),  2)</f>
        <v>0</v>
      </c>
      <c r="G35" s="40"/>
      <c r="H35" s="40"/>
      <c r="I35" s="161">
        <v>0.20999999999999999</v>
      </c>
      <c r="J35" s="160">
        <f>ROUND(((SUM(BE86:BE95))*I35),  2)</f>
        <v>0</v>
      </c>
      <c r="K35" s="40"/>
      <c r="L35" s="148"/>
      <c r="S35" s="40"/>
      <c r="T35" s="40"/>
      <c r="U35" s="40"/>
      <c r="V35" s="40"/>
      <c r="W35" s="40"/>
      <c r="X35" s="40"/>
      <c r="Y35" s="40"/>
      <c r="Z35" s="40"/>
      <c r="AA35" s="40"/>
      <c r="AB35" s="40"/>
      <c r="AC35" s="40"/>
      <c r="AD35" s="40"/>
      <c r="AE35" s="40"/>
    </row>
    <row r="36" hidden="1" s="2" customFormat="1" ht="14.4" customHeight="1">
      <c r="A36" s="40"/>
      <c r="B36" s="46"/>
      <c r="C36" s="40"/>
      <c r="D36" s="40"/>
      <c r="E36" s="146" t="s">
        <v>52</v>
      </c>
      <c r="F36" s="160">
        <f>ROUND((SUM(BF86:BF95)),  2)</f>
        <v>0</v>
      </c>
      <c r="G36" s="40"/>
      <c r="H36" s="40"/>
      <c r="I36" s="161">
        <v>0.14999999999999999</v>
      </c>
      <c r="J36" s="160">
        <f>ROUND(((SUM(BF86:BF95))*I36),  2)</f>
        <v>0</v>
      </c>
      <c r="K36" s="40"/>
      <c r="L36" s="148"/>
      <c r="S36" s="40"/>
      <c r="T36" s="40"/>
      <c r="U36" s="40"/>
      <c r="V36" s="40"/>
      <c r="W36" s="40"/>
      <c r="X36" s="40"/>
      <c r="Y36" s="40"/>
      <c r="Z36" s="40"/>
      <c r="AA36" s="40"/>
      <c r="AB36" s="40"/>
      <c r="AC36" s="40"/>
      <c r="AD36" s="40"/>
      <c r="AE36" s="40"/>
    </row>
    <row r="37" hidden="1" s="2" customFormat="1" ht="14.4" customHeight="1">
      <c r="A37" s="40"/>
      <c r="B37" s="46"/>
      <c r="C37" s="40"/>
      <c r="D37" s="146" t="s">
        <v>50</v>
      </c>
      <c r="E37" s="146" t="s">
        <v>53</v>
      </c>
      <c r="F37" s="160">
        <f>ROUND((SUM(BG86:BG95)),  2)</f>
        <v>0</v>
      </c>
      <c r="G37" s="40"/>
      <c r="H37" s="40"/>
      <c r="I37" s="161">
        <v>0.20999999999999999</v>
      </c>
      <c r="J37" s="160">
        <f>0</f>
        <v>0</v>
      </c>
      <c r="K37" s="40"/>
      <c r="L37" s="148"/>
      <c r="S37" s="40"/>
      <c r="T37" s="40"/>
      <c r="U37" s="40"/>
      <c r="V37" s="40"/>
      <c r="W37" s="40"/>
      <c r="X37" s="40"/>
      <c r="Y37" s="40"/>
      <c r="Z37" s="40"/>
      <c r="AA37" s="40"/>
      <c r="AB37" s="40"/>
      <c r="AC37" s="40"/>
      <c r="AD37" s="40"/>
      <c r="AE37" s="40"/>
    </row>
    <row r="38" hidden="1" s="2" customFormat="1" ht="14.4" customHeight="1">
      <c r="A38" s="40"/>
      <c r="B38" s="46"/>
      <c r="C38" s="40"/>
      <c r="D38" s="40"/>
      <c r="E38" s="146" t="s">
        <v>54</v>
      </c>
      <c r="F38" s="160">
        <f>ROUND((SUM(BH86:BH95)),  2)</f>
        <v>0</v>
      </c>
      <c r="G38" s="40"/>
      <c r="H38" s="40"/>
      <c r="I38" s="161">
        <v>0.14999999999999999</v>
      </c>
      <c r="J38" s="160">
        <f>0</f>
        <v>0</v>
      </c>
      <c r="K38" s="40"/>
      <c r="L38" s="148"/>
      <c r="S38" s="40"/>
      <c r="T38" s="40"/>
      <c r="U38" s="40"/>
      <c r="V38" s="40"/>
      <c r="W38" s="40"/>
      <c r="X38" s="40"/>
      <c r="Y38" s="40"/>
      <c r="Z38" s="40"/>
      <c r="AA38" s="40"/>
      <c r="AB38" s="40"/>
      <c r="AC38" s="40"/>
      <c r="AD38" s="40"/>
      <c r="AE38" s="40"/>
    </row>
    <row r="39" hidden="1" s="2" customFormat="1" ht="14.4" customHeight="1">
      <c r="A39" s="40"/>
      <c r="B39" s="46"/>
      <c r="C39" s="40"/>
      <c r="D39" s="40"/>
      <c r="E39" s="146" t="s">
        <v>55</v>
      </c>
      <c r="F39" s="160">
        <f>ROUND((SUM(BI86:BI95)),  2)</f>
        <v>0</v>
      </c>
      <c r="G39" s="40"/>
      <c r="H39" s="40"/>
      <c r="I39" s="161">
        <v>0</v>
      </c>
      <c r="J39" s="160">
        <f>0</f>
        <v>0</v>
      </c>
      <c r="K39" s="40"/>
      <c r="L39" s="148"/>
      <c r="S39" s="40"/>
      <c r="T39" s="40"/>
      <c r="U39" s="40"/>
      <c r="V39" s="40"/>
      <c r="W39" s="40"/>
      <c r="X39" s="40"/>
      <c r="Y39" s="40"/>
      <c r="Z39" s="40"/>
      <c r="AA39" s="40"/>
      <c r="AB39" s="40"/>
      <c r="AC39" s="40"/>
      <c r="AD39" s="40"/>
      <c r="AE39" s="40"/>
    </row>
    <row r="40" hidden="1" s="2" customFormat="1" ht="6.96" customHeight="1">
      <c r="A40" s="40"/>
      <c r="B40" s="46"/>
      <c r="C40" s="40"/>
      <c r="D40" s="40"/>
      <c r="E40" s="40"/>
      <c r="F40" s="40"/>
      <c r="G40" s="40"/>
      <c r="H40" s="40"/>
      <c r="I40" s="40"/>
      <c r="J40" s="40"/>
      <c r="K40" s="40"/>
      <c r="L40" s="148"/>
      <c r="S40" s="40"/>
      <c r="T40" s="40"/>
      <c r="U40" s="40"/>
      <c r="V40" s="40"/>
      <c r="W40" s="40"/>
      <c r="X40" s="40"/>
      <c r="Y40" s="40"/>
      <c r="Z40" s="40"/>
      <c r="AA40" s="40"/>
      <c r="AB40" s="40"/>
      <c r="AC40" s="40"/>
      <c r="AD40" s="40"/>
      <c r="AE40" s="40"/>
    </row>
    <row r="41" hidden="1" s="2" customFormat="1" ht="25.44" customHeight="1">
      <c r="A41" s="40"/>
      <c r="B41" s="46"/>
      <c r="C41" s="162"/>
      <c r="D41" s="163" t="s">
        <v>56</v>
      </c>
      <c r="E41" s="164"/>
      <c r="F41" s="164"/>
      <c r="G41" s="165" t="s">
        <v>57</v>
      </c>
      <c r="H41" s="166" t="s">
        <v>58</v>
      </c>
      <c r="I41" s="164"/>
      <c r="J41" s="167">
        <f>SUM(J32:J39)</f>
        <v>0</v>
      </c>
      <c r="K41" s="168"/>
      <c r="L41" s="148"/>
      <c r="S41" s="40"/>
      <c r="T41" s="40"/>
      <c r="U41" s="40"/>
      <c r="V41" s="40"/>
      <c r="W41" s="40"/>
      <c r="X41" s="40"/>
      <c r="Y41" s="40"/>
      <c r="Z41" s="40"/>
      <c r="AA41" s="40"/>
      <c r="AB41" s="40"/>
      <c r="AC41" s="40"/>
      <c r="AD41" s="40"/>
      <c r="AE41" s="40"/>
    </row>
    <row r="42" hidden="1" s="2" customFormat="1" ht="14.4" customHeight="1">
      <c r="A42" s="40"/>
      <c r="B42" s="169"/>
      <c r="C42" s="170"/>
      <c r="D42" s="170"/>
      <c r="E42" s="170"/>
      <c r="F42" s="170"/>
      <c r="G42" s="170"/>
      <c r="H42" s="170"/>
      <c r="I42" s="170"/>
      <c r="J42" s="170"/>
      <c r="K42" s="170"/>
      <c r="L42" s="148"/>
      <c r="S42" s="40"/>
      <c r="T42" s="40"/>
      <c r="U42" s="40"/>
      <c r="V42" s="40"/>
      <c r="W42" s="40"/>
      <c r="X42" s="40"/>
      <c r="Y42" s="40"/>
      <c r="Z42" s="40"/>
      <c r="AA42" s="40"/>
      <c r="AB42" s="40"/>
      <c r="AC42" s="40"/>
      <c r="AD42" s="40"/>
      <c r="AE42" s="40"/>
    </row>
    <row r="43" hidden="1"/>
    <row r="44" hidden="1"/>
    <row r="45" hidden="1"/>
    <row r="46" hidden="1" s="2" customFormat="1" ht="6.96" customHeight="1">
      <c r="A46" s="40"/>
      <c r="B46" s="171"/>
      <c r="C46" s="172"/>
      <c r="D46" s="172"/>
      <c r="E46" s="172"/>
      <c r="F46" s="172"/>
      <c r="G46" s="172"/>
      <c r="H46" s="172"/>
      <c r="I46" s="172"/>
      <c r="J46" s="172"/>
      <c r="K46" s="172"/>
      <c r="L46" s="148"/>
      <c r="S46" s="40"/>
      <c r="T46" s="40"/>
      <c r="U46" s="40"/>
      <c r="V46" s="40"/>
      <c r="W46" s="40"/>
      <c r="X46" s="40"/>
      <c r="Y46" s="40"/>
      <c r="Z46" s="40"/>
      <c r="AA46" s="40"/>
      <c r="AB46" s="40"/>
      <c r="AC46" s="40"/>
      <c r="AD46" s="40"/>
      <c r="AE46" s="40"/>
    </row>
    <row r="47" hidden="1" s="2" customFormat="1" ht="24.96" customHeight="1">
      <c r="A47" s="40"/>
      <c r="B47" s="41"/>
      <c r="C47" s="24" t="s">
        <v>179</v>
      </c>
      <c r="D47" s="42"/>
      <c r="E47" s="42"/>
      <c r="F47" s="42"/>
      <c r="G47" s="42"/>
      <c r="H47" s="42"/>
      <c r="I47" s="42"/>
      <c r="J47" s="42"/>
      <c r="K47" s="42"/>
      <c r="L47" s="148"/>
      <c r="S47" s="40"/>
      <c r="T47" s="40"/>
      <c r="U47" s="40"/>
      <c r="V47" s="40"/>
      <c r="W47" s="40"/>
      <c r="X47" s="40"/>
      <c r="Y47" s="40"/>
      <c r="Z47" s="40"/>
      <c r="AA47" s="40"/>
      <c r="AB47" s="40"/>
      <c r="AC47" s="40"/>
      <c r="AD47" s="40"/>
      <c r="AE47" s="40"/>
    </row>
    <row r="48" hidden="1" s="2" customFormat="1" ht="6.96" customHeight="1">
      <c r="A48" s="40"/>
      <c r="B48" s="41"/>
      <c r="C48" s="42"/>
      <c r="D48" s="42"/>
      <c r="E48" s="42"/>
      <c r="F48" s="42"/>
      <c r="G48" s="42"/>
      <c r="H48" s="42"/>
      <c r="I48" s="42"/>
      <c r="J48" s="42"/>
      <c r="K48" s="42"/>
      <c r="L48" s="148"/>
      <c r="S48" s="40"/>
      <c r="T48" s="40"/>
      <c r="U48" s="40"/>
      <c r="V48" s="40"/>
      <c r="W48" s="40"/>
      <c r="X48" s="40"/>
      <c r="Y48" s="40"/>
      <c r="Z48" s="40"/>
      <c r="AA48" s="40"/>
      <c r="AB48" s="40"/>
      <c r="AC48" s="40"/>
      <c r="AD48" s="40"/>
      <c r="AE48" s="40"/>
    </row>
    <row r="49" hidden="1" s="2" customFormat="1" ht="12" customHeight="1">
      <c r="A49" s="40"/>
      <c r="B49" s="41"/>
      <c r="C49" s="33" t="s">
        <v>16</v>
      </c>
      <c r="D49" s="42"/>
      <c r="E49" s="42"/>
      <c r="F49" s="42"/>
      <c r="G49" s="42"/>
      <c r="H49" s="42"/>
      <c r="I49" s="42"/>
      <c r="J49" s="42"/>
      <c r="K49" s="42"/>
      <c r="L49" s="148"/>
      <c r="S49" s="40"/>
      <c r="T49" s="40"/>
      <c r="U49" s="40"/>
      <c r="V49" s="40"/>
      <c r="W49" s="40"/>
      <c r="X49" s="40"/>
      <c r="Y49" s="40"/>
      <c r="Z49" s="40"/>
      <c r="AA49" s="40"/>
      <c r="AB49" s="40"/>
      <c r="AC49" s="40"/>
      <c r="AD49" s="40"/>
      <c r="AE49" s="40"/>
    </row>
    <row r="50" hidden="1" s="2" customFormat="1" ht="16.5" customHeight="1">
      <c r="A50" s="40"/>
      <c r="B50" s="41"/>
      <c r="C50" s="42"/>
      <c r="D50" s="42"/>
      <c r="E50" s="173" t="str">
        <f>E7</f>
        <v>Oprava staničních kolejí č. 4 a 5 v žst Most n.n.-Změna č.1</v>
      </c>
      <c r="F50" s="33"/>
      <c r="G50" s="33"/>
      <c r="H50" s="33"/>
      <c r="I50" s="42"/>
      <c r="J50" s="42"/>
      <c r="K50" s="42"/>
      <c r="L50" s="148"/>
      <c r="S50" s="40"/>
      <c r="T50" s="40"/>
      <c r="U50" s="40"/>
      <c r="V50" s="40"/>
      <c r="W50" s="40"/>
      <c r="X50" s="40"/>
      <c r="Y50" s="40"/>
      <c r="Z50" s="40"/>
      <c r="AA50" s="40"/>
      <c r="AB50" s="40"/>
      <c r="AC50" s="40"/>
      <c r="AD50" s="40"/>
      <c r="AE50" s="40"/>
    </row>
    <row r="51" hidden="1" s="1" customFormat="1" ht="12" customHeight="1">
      <c r="B51" s="22"/>
      <c r="C51" s="33" t="s">
        <v>161</v>
      </c>
      <c r="D51" s="23"/>
      <c r="E51" s="23"/>
      <c r="F51" s="23"/>
      <c r="G51" s="23"/>
      <c r="H51" s="23"/>
      <c r="I51" s="23"/>
      <c r="J51" s="23"/>
      <c r="K51" s="23"/>
      <c r="L51" s="21"/>
    </row>
    <row r="52" hidden="1" s="2" customFormat="1" ht="16.5" customHeight="1">
      <c r="A52" s="40"/>
      <c r="B52" s="41"/>
      <c r="C52" s="42"/>
      <c r="D52" s="42"/>
      <c r="E52" s="173" t="s">
        <v>864</v>
      </c>
      <c r="F52" s="42"/>
      <c r="G52" s="42"/>
      <c r="H52" s="42"/>
      <c r="I52" s="42"/>
      <c r="J52" s="42"/>
      <c r="K52" s="42"/>
      <c r="L52" s="148"/>
      <c r="S52" s="40"/>
      <c r="T52" s="40"/>
      <c r="U52" s="40"/>
      <c r="V52" s="40"/>
      <c r="W52" s="40"/>
      <c r="X52" s="40"/>
      <c r="Y52" s="40"/>
      <c r="Z52" s="40"/>
      <c r="AA52" s="40"/>
      <c r="AB52" s="40"/>
      <c r="AC52" s="40"/>
      <c r="AD52" s="40"/>
      <c r="AE52" s="40"/>
    </row>
    <row r="53" hidden="1" s="2" customFormat="1" ht="12" customHeight="1">
      <c r="A53" s="40"/>
      <c r="B53" s="41"/>
      <c r="C53" s="33" t="s">
        <v>170</v>
      </c>
      <c r="D53" s="42"/>
      <c r="E53" s="42"/>
      <c r="F53" s="42"/>
      <c r="G53" s="42"/>
      <c r="H53" s="42"/>
      <c r="I53" s="42"/>
      <c r="J53" s="42"/>
      <c r="K53" s="42"/>
      <c r="L53" s="148"/>
      <c r="S53" s="40"/>
      <c r="T53" s="40"/>
      <c r="U53" s="40"/>
      <c r="V53" s="40"/>
      <c r="W53" s="40"/>
      <c r="X53" s="40"/>
      <c r="Y53" s="40"/>
      <c r="Z53" s="40"/>
      <c r="AA53" s="40"/>
      <c r="AB53" s="40"/>
      <c r="AC53" s="40"/>
      <c r="AD53" s="40"/>
      <c r="AE53" s="40"/>
    </row>
    <row r="54" hidden="1" s="2" customFormat="1" ht="16.5" customHeight="1">
      <c r="A54" s="40"/>
      <c r="B54" s="41"/>
      <c r="C54" s="42"/>
      <c r="D54" s="42"/>
      <c r="E54" s="72" t="str">
        <f>E11</f>
        <v>Č92 - Materiál 5.SK</v>
      </c>
      <c r="F54" s="42"/>
      <c r="G54" s="42"/>
      <c r="H54" s="42"/>
      <c r="I54" s="42"/>
      <c r="J54" s="42"/>
      <c r="K54" s="42"/>
      <c r="L54" s="148"/>
      <c r="S54" s="40"/>
      <c r="T54" s="40"/>
      <c r="U54" s="40"/>
      <c r="V54" s="40"/>
      <c r="W54" s="40"/>
      <c r="X54" s="40"/>
      <c r="Y54" s="40"/>
      <c r="Z54" s="40"/>
      <c r="AA54" s="40"/>
      <c r="AB54" s="40"/>
      <c r="AC54" s="40"/>
      <c r="AD54" s="40"/>
      <c r="AE54" s="40"/>
    </row>
    <row r="55" hidden="1" s="2" customFormat="1" ht="6.96" customHeight="1">
      <c r="A55" s="40"/>
      <c r="B55" s="41"/>
      <c r="C55" s="42"/>
      <c r="D55" s="42"/>
      <c r="E55" s="42"/>
      <c r="F55" s="42"/>
      <c r="G55" s="42"/>
      <c r="H55" s="42"/>
      <c r="I55" s="42"/>
      <c r="J55" s="42"/>
      <c r="K55" s="42"/>
      <c r="L55" s="148"/>
      <c r="S55" s="40"/>
      <c r="T55" s="40"/>
      <c r="U55" s="40"/>
      <c r="V55" s="40"/>
      <c r="W55" s="40"/>
      <c r="X55" s="40"/>
      <c r="Y55" s="40"/>
      <c r="Z55" s="40"/>
      <c r="AA55" s="40"/>
      <c r="AB55" s="40"/>
      <c r="AC55" s="40"/>
      <c r="AD55" s="40"/>
      <c r="AE55" s="40"/>
    </row>
    <row r="56" hidden="1" s="2" customFormat="1" ht="12" customHeight="1">
      <c r="A56" s="40"/>
      <c r="B56" s="41"/>
      <c r="C56" s="33" t="s">
        <v>22</v>
      </c>
      <c r="D56" s="42"/>
      <c r="E56" s="42"/>
      <c r="F56" s="28" t="str">
        <f>F14</f>
        <v>ŽST Most n.n.</v>
      </c>
      <c r="G56" s="42"/>
      <c r="H56" s="42"/>
      <c r="I56" s="33" t="s">
        <v>24</v>
      </c>
      <c r="J56" s="75" t="str">
        <f>IF(J14="","",J14)</f>
        <v>5. 10. 2021</v>
      </c>
      <c r="K56" s="42"/>
      <c r="L56" s="148"/>
      <c r="S56" s="40"/>
      <c r="T56" s="40"/>
      <c r="U56" s="40"/>
      <c r="V56" s="40"/>
      <c r="W56" s="40"/>
      <c r="X56" s="40"/>
      <c r="Y56" s="40"/>
      <c r="Z56" s="40"/>
      <c r="AA56" s="40"/>
      <c r="AB56" s="40"/>
      <c r="AC56" s="40"/>
      <c r="AD56" s="40"/>
      <c r="AE56" s="40"/>
    </row>
    <row r="57" hidden="1" s="2" customFormat="1" ht="6.96" customHeight="1">
      <c r="A57" s="40"/>
      <c r="B57" s="41"/>
      <c r="C57" s="42"/>
      <c r="D57" s="42"/>
      <c r="E57" s="42"/>
      <c r="F57" s="42"/>
      <c r="G57" s="42"/>
      <c r="H57" s="42"/>
      <c r="I57" s="42"/>
      <c r="J57" s="42"/>
      <c r="K57" s="42"/>
      <c r="L57" s="148"/>
      <c r="S57" s="40"/>
      <c r="T57" s="40"/>
      <c r="U57" s="40"/>
      <c r="V57" s="40"/>
      <c r="W57" s="40"/>
      <c r="X57" s="40"/>
      <c r="Y57" s="40"/>
      <c r="Z57" s="40"/>
      <c r="AA57" s="40"/>
      <c r="AB57" s="40"/>
      <c r="AC57" s="40"/>
      <c r="AD57" s="40"/>
      <c r="AE57" s="40"/>
    </row>
    <row r="58" hidden="1" s="2" customFormat="1" ht="15.15" customHeight="1">
      <c r="A58" s="40"/>
      <c r="B58" s="41"/>
      <c r="C58" s="33" t="s">
        <v>30</v>
      </c>
      <c r="D58" s="42"/>
      <c r="E58" s="42"/>
      <c r="F58" s="28" t="str">
        <f>E17</f>
        <v>Správa železnic, státní organizace</v>
      </c>
      <c r="G58" s="42"/>
      <c r="H58" s="42"/>
      <c r="I58" s="33" t="s">
        <v>38</v>
      </c>
      <c r="J58" s="38" t="str">
        <f>E23</f>
        <v xml:space="preserve"> </v>
      </c>
      <c r="K58" s="42"/>
      <c r="L58" s="148"/>
      <c r="S58" s="40"/>
      <c r="T58" s="40"/>
      <c r="U58" s="40"/>
      <c r="V58" s="40"/>
      <c r="W58" s="40"/>
      <c r="X58" s="40"/>
      <c r="Y58" s="40"/>
      <c r="Z58" s="40"/>
      <c r="AA58" s="40"/>
      <c r="AB58" s="40"/>
      <c r="AC58" s="40"/>
      <c r="AD58" s="40"/>
      <c r="AE58" s="40"/>
    </row>
    <row r="59" hidden="1" s="2" customFormat="1" ht="40.05" customHeight="1">
      <c r="A59" s="40"/>
      <c r="B59" s="41"/>
      <c r="C59" s="33" t="s">
        <v>36</v>
      </c>
      <c r="D59" s="42"/>
      <c r="E59" s="42"/>
      <c r="F59" s="28" t="str">
        <f>IF(E20="","",E20)</f>
        <v>Vyplň údaj</v>
      </c>
      <c r="G59" s="42"/>
      <c r="H59" s="42"/>
      <c r="I59" s="33" t="s">
        <v>42</v>
      </c>
      <c r="J59" s="38" t="str">
        <f>E26</f>
        <v>Ing.Horák, horak@spravazeleznic.cz, 602 155 923</v>
      </c>
      <c r="K59" s="42"/>
      <c r="L59" s="148"/>
      <c r="S59" s="40"/>
      <c r="T59" s="40"/>
      <c r="U59" s="40"/>
      <c r="V59" s="40"/>
      <c r="W59" s="40"/>
      <c r="X59" s="40"/>
      <c r="Y59" s="40"/>
      <c r="Z59" s="40"/>
      <c r="AA59" s="40"/>
      <c r="AB59" s="40"/>
      <c r="AC59" s="40"/>
      <c r="AD59" s="40"/>
      <c r="AE59" s="40"/>
    </row>
    <row r="60" hidden="1" s="2" customFormat="1" ht="10.32" customHeight="1">
      <c r="A60" s="40"/>
      <c r="B60" s="41"/>
      <c r="C60" s="42"/>
      <c r="D60" s="42"/>
      <c r="E60" s="42"/>
      <c r="F60" s="42"/>
      <c r="G60" s="42"/>
      <c r="H60" s="42"/>
      <c r="I60" s="42"/>
      <c r="J60" s="42"/>
      <c r="K60" s="42"/>
      <c r="L60" s="148"/>
      <c r="S60" s="40"/>
      <c r="T60" s="40"/>
      <c r="U60" s="40"/>
      <c r="V60" s="40"/>
      <c r="W60" s="40"/>
      <c r="X60" s="40"/>
      <c r="Y60" s="40"/>
      <c r="Z60" s="40"/>
      <c r="AA60" s="40"/>
      <c r="AB60" s="40"/>
      <c r="AC60" s="40"/>
      <c r="AD60" s="40"/>
      <c r="AE60" s="40"/>
    </row>
    <row r="61" hidden="1" s="2" customFormat="1" ht="29.28" customHeight="1">
      <c r="A61" s="40"/>
      <c r="B61" s="41"/>
      <c r="C61" s="174" t="s">
        <v>180</v>
      </c>
      <c r="D61" s="175"/>
      <c r="E61" s="175"/>
      <c r="F61" s="175"/>
      <c r="G61" s="175"/>
      <c r="H61" s="175"/>
      <c r="I61" s="175"/>
      <c r="J61" s="176" t="s">
        <v>181</v>
      </c>
      <c r="K61" s="175"/>
      <c r="L61" s="148"/>
      <c r="S61" s="40"/>
      <c r="T61" s="40"/>
      <c r="U61" s="40"/>
      <c r="V61" s="40"/>
      <c r="W61" s="40"/>
      <c r="X61" s="40"/>
      <c r="Y61" s="40"/>
      <c r="Z61" s="40"/>
      <c r="AA61" s="40"/>
      <c r="AB61" s="40"/>
      <c r="AC61" s="40"/>
      <c r="AD61" s="40"/>
      <c r="AE61" s="40"/>
    </row>
    <row r="62" hidden="1" s="2" customFormat="1" ht="10.32" customHeight="1">
      <c r="A62" s="40"/>
      <c r="B62" s="41"/>
      <c r="C62" s="42"/>
      <c r="D62" s="42"/>
      <c r="E62" s="42"/>
      <c r="F62" s="42"/>
      <c r="G62" s="42"/>
      <c r="H62" s="42"/>
      <c r="I62" s="42"/>
      <c r="J62" s="42"/>
      <c r="K62" s="42"/>
      <c r="L62" s="148"/>
      <c r="S62" s="40"/>
      <c r="T62" s="40"/>
      <c r="U62" s="40"/>
      <c r="V62" s="40"/>
      <c r="W62" s="40"/>
      <c r="X62" s="40"/>
      <c r="Y62" s="40"/>
      <c r="Z62" s="40"/>
      <c r="AA62" s="40"/>
      <c r="AB62" s="40"/>
      <c r="AC62" s="40"/>
      <c r="AD62" s="40"/>
      <c r="AE62" s="40"/>
    </row>
    <row r="63" hidden="1" s="2" customFormat="1" ht="22.8" customHeight="1">
      <c r="A63" s="40"/>
      <c r="B63" s="41"/>
      <c r="C63" s="177" t="s">
        <v>78</v>
      </c>
      <c r="D63" s="42"/>
      <c r="E63" s="42"/>
      <c r="F63" s="42"/>
      <c r="G63" s="42"/>
      <c r="H63" s="42"/>
      <c r="I63" s="42"/>
      <c r="J63" s="105">
        <f>J86</f>
        <v>0</v>
      </c>
      <c r="K63" s="42"/>
      <c r="L63" s="148"/>
      <c r="S63" s="40"/>
      <c r="T63" s="40"/>
      <c r="U63" s="40"/>
      <c r="V63" s="40"/>
      <c r="W63" s="40"/>
      <c r="X63" s="40"/>
      <c r="Y63" s="40"/>
      <c r="Z63" s="40"/>
      <c r="AA63" s="40"/>
      <c r="AB63" s="40"/>
      <c r="AC63" s="40"/>
      <c r="AD63" s="40"/>
      <c r="AE63" s="40"/>
      <c r="AU63" s="18" t="s">
        <v>182</v>
      </c>
    </row>
    <row r="64" hidden="1" s="9" customFormat="1" ht="24.96" customHeight="1">
      <c r="A64" s="9"/>
      <c r="B64" s="178"/>
      <c r="C64" s="179"/>
      <c r="D64" s="180" t="s">
        <v>185</v>
      </c>
      <c r="E64" s="181"/>
      <c r="F64" s="181"/>
      <c r="G64" s="181"/>
      <c r="H64" s="181"/>
      <c r="I64" s="181"/>
      <c r="J64" s="182">
        <f>J87</f>
        <v>0</v>
      </c>
      <c r="K64" s="179"/>
      <c r="L64" s="183"/>
      <c r="S64" s="9"/>
      <c r="T64" s="9"/>
      <c r="U64" s="9"/>
      <c r="V64" s="9"/>
      <c r="W64" s="9"/>
      <c r="X64" s="9"/>
      <c r="Y64" s="9"/>
      <c r="Z64" s="9"/>
      <c r="AA64" s="9"/>
      <c r="AB64" s="9"/>
      <c r="AC64" s="9"/>
      <c r="AD64" s="9"/>
      <c r="AE64" s="9"/>
    </row>
    <row r="65" hidden="1" s="2" customFormat="1" ht="21.84" customHeight="1">
      <c r="A65" s="40"/>
      <c r="B65" s="41"/>
      <c r="C65" s="42"/>
      <c r="D65" s="42"/>
      <c r="E65" s="42"/>
      <c r="F65" s="42"/>
      <c r="G65" s="42"/>
      <c r="H65" s="42"/>
      <c r="I65" s="42"/>
      <c r="J65" s="42"/>
      <c r="K65" s="42"/>
      <c r="L65" s="148"/>
      <c r="S65" s="40"/>
      <c r="T65" s="40"/>
      <c r="U65" s="40"/>
      <c r="V65" s="40"/>
      <c r="W65" s="40"/>
      <c r="X65" s="40"/>
      <c r="Y65" s="40"/>
      <c r="Z65" s="40"/>
      <c r="AA65" s="40"/>
      <c r="AB65" s="40"/>
      <c r="AC65" s="40"/>
      <c r="AD65" s="40"/>
      <c r="AE65" s="40"/>
    </row>
    <row r="66" hidden="1" s="2" customFormat="1" ht="6.96" customHeight="1">
      <c r="A66" s="40"/>
      <c r="B66" s="62"/>
      <c r="C66" s="63"/>
      <c r="D66" s="63"/>
      <c r="E66" s="63"/>
      <c r="F66" s="63"/>
      <c r="G66" s="63"/>
      <c r="H66" s="63"/>
      <c r="I66" s="63"/>
      <c r="J66" s="63"/>
      <c r="K66" s="63"/>
      <c r="L66" s="148"/>
      <c r="S66" s="40"/>
      <c r="T66" s="40"/>
      <c r="U66" s="40"/>
      <c r="V66" s="40"/>
      <c r="W66" s="40"/>
      <c r="X66" s="40"/>
      <c r="Y66" s="40"/>
      <c r="Z66" s="40"/>
      <c r="AA66" s="40"/>
      <c r="AB66" s="40"/>
      <c r="AC66" s="40"/>
      <c r="AD66" s="40"/>
      <c r="AE66" s="40"/>
    </row>
    <row r="67" hidden="1"/>
    <row r="68" hidden="1"/>
    <row r="69" hidden="1"/>
    <row r="70" s="2" customFormat="1" ht="6.96" customHeight="1">
      <c r="A70" s="40"/>
      <c r="B70" s="64"/>
      <c r="C70" s="65"/>
      <c r="D70" s="65"/>
      <c r="E70" s="65"/>
      <c r="F70" s="65"/>
      <c r="G70" s="65"/>
      <c r="H70" s="65"/>
      <c r="I70" s="65"/>
      <c r="J70" s="65"/>
      <c r="K70" s="65"/>
      <c r="L70" s="148"/>
      <c r="S70" s="40"/>
      <c r="T70" s="40"/>
      <c r="U70" s="40"/>
      <c r="V70" s="40"/>
      <c r="W70" s="40"/>
      <c r="X70" s="40"/>
      <c r="Y70" s="40"/>
      <c r="Z70" s="40"/>
      <c r="AA70" s="40"/>
      <c r="AB70" s="40"/>
      <c r="AC70" s="40"/>
      <c r="AD70" s="40"/>
      <c r="AE70" s="40"/>
    </row>
    <row r="71" s="2" customFormat="1" ht="24.96" customHeight="1">
      <c r="A71" s="40"/>
      <c r="B71" s="41"/>
      <c r="C71" s="24" t="s">
        <v>186</v>
      </c>
      <c r="D71" s="42"/>
      <c r="E71" s="42"/>
      <c r="F71" s="42"/>
      <c r="G71" s="42"/>
      <c r="H71" s="42"/>
      <c r="I71" s="42"/>
      <c r="J71" s="42"/>
      <c r="K71" s="42"/>
      <c r="L71" s="148"/>
      <c r="S71" s="40"/>
      <c r="T71" s="40"/>
      <c r="U71" s="40"/>
      <c r="V71" s="40"/>
      <c r="W71" s="40"/>
      <c r="X71" s="40"/>
      <c r="Y71" s="40"/>
      <c r="Z71" s="40"/>
      <c r="AA71" s="40"/>
      <c r="AB71" s="40"/>
      <c r="AC71" s="40"/>
      <c r="AD71" s="40"/>
      <c r="AE71" s="40"/>
    </row>
    <row r="72" s="2" customFormat="1" ht="6.96" customHeight="1">
      <c r="A72" s="40"/>
      <c r="B72" s="41"/>
      <c r="C72" s="42"/>
      <c r="D72" s="42"/>
      <c r="E72" s="42"/>
      <c r="F72" s="42"/>
      <c r="G72" s="42"/>
      <c r="H72" s="42"/>
      <c r="I72" s="42"/>
      <c r="J72" s="42"/>
      <c r="K72" s="42"/>
      <c r="L72" s="148"/>
      <c r="S72" s="40"/>
      <c r="T72" s="40"/>
      <c r="U72" s="40"/>
      <c r="V72" s="40"/>
      <c r="W72" s="40"/>
      <c r="X72" s="40"/>
      <c r="Y72" s="40"/>
      <c r="Z72" s="40"/>
      <c r="AA72" s="40"/>
      <c r="AB72" s="40"/>
      <c r="AC72" s="40"/>
      <c r="AD72" s="40"/>
      <c r="AE72" s="40"/>
    </row>
    <row r="73" s="2" customFormat="1" ht="12" customHeight="1">
      <c r="A73" s="40"/>
      <c r="B73" s="41"/>
      <c r="C73" s="33" t="s">
        <v>16</v>
      </c>
      <c r="D73" s="42"/>
      <c r="E73" s="42"/>
      <c r="F73" s="42"/>
      <c r="G73" s="42"/>
      <c r="H73" s="42"/>
      <c r="I73" s="42"/>
      <c r="J73" s="42"/>
      <c r="K73" s="42"/>
      <c r="L73" s="148"/>
      <c r="S73" s="40"/>
      <c r="T73" s="40"/>
      <c r="U73" s="40"/>
      <c r="V73" s="40"/>
      <c r="W73" s="40"/>
      <c r="X73" s="40"/>
      <c r="Y73" s="40"/>
      <c r="Z73" s="40"/>
      <c r="AA73" s="40"/>
      <c r="AB73" s="40"/>
      <c r="AC73" s="40"/>
      <c r="AD73" s="40"/>
      <c r="AE73" s="40"/>
    </row>
    <row r="74" s="2" customFormat="1" ht="16.5" customHeight="1">
      <c r="A74" s="40"/>
      <c r="B74" s="41"/>
      <c r="C74" s="42"/>
      <c r="D74" s="42"/>
      <c r="E74" s="173" t="str">
        <f>E7</f>
        <v>Oprava staničních kolejí č. 4 a 5 v žst Most n.n.-Změna č.1</v>
      </c>
      <c r="F74" s="33"/>
      <c r="G74" s="33"/>
      <c r="H74" s="33"/>
      <c r="I74" s="42"/>
      <c r="J74" s="42"/>
      <c r="K74" s="42"/>
      <c r="L74" s="148"/>
      <c r="S74" s="40"/>
      <c r="T74" s="40"/>
      <c r="U74" s="40"/>
      <c r="V74" s="40"/>
      <c r="W74" s="40"/>
      <c r="X74" s="40"/>
      <c r="Y74" s="40"/>
      <c r="Z74" s="40"/>
      <c r="AA74" s="40"/>
      <c r="AB74" s="40"/>
      <c r="AC74" s="40"/>
      <c r="AD74" s="40"/>
      <c r="AE74" s="40"/>
    </row>
    <row r="75" s="1" customFormat="1" ht="12" customHeight="1">
      <c r="B75" s="22"/>
      <c r="C75" s="33" t="s">
        <v>161</v>
      </c>
      <c r="D75" s="23"/>
      <c r="E75" s="23"/>
      <c r="F75" s="23"/>
      <c r="G75" s="23"/>
      <c r="H75" s="23"/>
      <c r="I75" s="23"/>
      <c r="J75" s="23"/>
      <c r="K75" s="23"/>
      <c r="L75" s="21"/>
    </row>
    <row r="76" s="2" customFormat="1" ht="16.5" customHeight="1">
      <c r="A76" s="40"/>
      <c r="B76" s="41"/>
      <c r="C76" s="42"/>
      <c r="D76" s="42"/>
      <c r="E76" s="173" t="s">
        <v>864</v>
      </c>
      <c r="F76" s="42"/>
      <c r="G76" s="42"/>
      <c r="H76" s="42"/>
      <c r="I76" s="42"/>
      <c r="J76" s="42"/>
      <c r="K76" s="42"/>
      <c r="L76" s="148"/>
      <c r="S76" s="40"/>
      <c r="T76" s="40"/>
      <c r="U76" s="40"/>
      <c r="V76" s="40"/>
      <c r="W76" s="40"/>
      <c r="X76" s="40"/>
      <c r="Y76" s="40"/>
      <c r="Z76" s="40"/>
      <c r="AA76" s="40"/>
      <c r="AB76" s="40"/>
      <c r="AC76" s="40"/>
      <c r="AD76" s="40"/>
      <c r="AE76" s="40"/>
    </row>
    <row r="77" s="2" customFormat="1" ht="12" customHeight="1">
      <c r="A77" s="40"/>
      <c r="B77" s="41"/>
      <c r="C77" s="33" t="s">
        <v>170</v>
      </c>
      <c r="D77" s="42"/>
      <c r="E77" s="42"/>
      <c r="F77" s="42"/>
      <c r="G77" s="42"/>
      <c r="H77" s="42"/>
      <c r="I77" s="42"/>
      <c r="J77" s="42"/>
      <c r="K77" s="42"/>
      <c r="L77" s="148"/>
      <c r="S77" s="40"/>
      <c r="T77" s="40"/>
      <c r="U77" s="40"/>
      <c r="V77" s="40"/>
      <c r="W77" s="40"/>
      <c r="X77" s="40"/>
      <c r="Y77" s="40"/>
      <c r="Z77" s="40"/>
      <c r="AA77" s="40"/>
      <c r="AB77" s="40"/>
      <c r="AC77" s="40"/>
      <c r="AD77" s="40"/>
      <c r="AE77" s="40"/>
    </row>
    <row r="78" s="2" customFormat="1" ht="16.5" customHeight="1">
      <c r="A78" s="40"/>
      <c r="B78" s="41"/>
      <c r="C78" s="42"/>
      <c r="D78" s="42"/>
      <c r="E78" s="72" t="str">
        <f>E11</f>
        <v>Č92 - Materiál 5.SK</v>
      </c>
      <c r="F78" s="42"/>
      <c r="G78" s="42"/>
      <c r="H78" s="42"/>
      <c r="I78" s="42"/>
      <c r="J78" s="42"/>
      <c r="K78" s="42"/>
      <c r="L78" s="148"/>
      <c r="S78" s="40"/>
      <c r="T78" s="40"/>
      <c r="U78" s="40"/>
      <c r="V78" s="40"/>
      <c r="W78" s="40"/>
      <c r="X78" s="40"/>
      <c r="Y78" s="40"/>
      <c r="Z78" s="40"/>
      <c r="AA78" s="40"/>
      <c r="AB78" s="40"/>
      <c r="AC78" s="40"/>
      <c r="AD78" s="40"/>
      <c r="AE78" s="40"/>
    </row>
    <row r="79" s="2" customFormat="1" ht="6.96" customHeight="1">
      <c r="A79" s="40"/>
      <c r="B79" s="41"/>
      <c r="C79" s="42"/>
      <c r="D79" s="42"/>
      <c r="E79" s="42"/>
      <c r="F79" s="42"/>
      <c r="G79" s="42"/>
      <c r="H79" s="42"/>
      <c r="I79" s="42"/>
      <c r="J79" s="42"/>
      <c r="K79" s="42"/>
      <c r="L79" s="148"/>
      <c r="S79" s="40"/>
      <c r="T79" s="40"/>
      <c r="U79" s="40"/>
      <c r="V79" s="40"/>
      <c r="W79" s="40"/>
      <c r="X79" s="40"/>
      <c r="Y79" s="40"/>
      <c r="Z79" s="40"/>
      <c r="AA79" s="40"/>
      <c r="AB79" s="40"/>
      <c r="AC79" s="40"/>
      <c r="AD79" s="40"/>
      <c r="AE79" s="40"/>
    </row>
    <row r="80" s="2" customFormat="1" ht="12" customHeight="1">
      <c r="A80" s="40"/>
      <c r="B80" s="41"/>
      <c r="C80" s="33" t="s">
        <v>22</v>
      </c>
      <c r="D80" s="42"/>
      <c r="E80" s="42"/>
      <c r="F80" s="28" t="str">
        <f>F14</f>
        <v>ŽST Most n.n.</v>
      </c>
      <c r="G80" s="42"/>
      <c r="H80" s="42"/>
      <c r="I80" s="33" t="s">
        <v>24</v>
      </c>
      <c r="J80" s="75" t="str">
        <f>IF(J14="","",J14)</f>
        <v>5. 10. 2021</v>
      </c>
      <c r="K80" s="42"/>
      <c r="L80" s="148"/>
      <c r="S80" s="40"/>
      <c r="T80" s="40"/>
      <c r="U80" s="40"/>
      <c r="V80" s="40"/>
      <c r="W80" s="40"/>
      <c r="X80" s="40"/>
      <c r="Y80" s="40"/>
      <c r="Z80" s="40"/>
      <c r="AA80" s="40"/>
      <c r="AB80" s="40"/>
      <c r="AC80" s="40"/>
      <c r="AD80" s="40"/>
      <c r="AE80" s="40"/>
    </row>
    <row r="81" s="2" customFormat="1" ht="6.96" customHeight="1">
      <c r="A81" s="40"/>
      <c r="B81" s="41"/>
      <c r="C81" s="42"/>
      <c r="D81" s="42"/>
      <c r="E81" s="42"/>
      <c r="F81" s="42"/>
      <c r="G81" s="42"/>
      <c r="H81" s="42"/>
      <c r="I81" s="42"/>
      <c r="J81" s="42"/>
      <c r="K81" s="42"/>
      <c r="L81" s="148"/>
      <c r="S81" s="40"/>
      <c r="T81" s="40"/>
      <c r="U81" s="40"/>
      <c r="V81" s="40"/>
      <c r="W81" s="40"/>
      <c r="X81" s="40"/>
      <c r="Y81" s="40"/>
      <c r="Z81" s="40"/>
      <c r="AA81" s="40"/>
      <c r="AB81" s="40"/>
      <c r="AC81" s="40"/>
      <c r="AD81" s="40"/>
      <c r="AE81" s="40"/>
    </row>
    <row r="82" s="2" customFormat="1" ht="15.15" customHeight="1">
      <c r="A82" s="40"/>
      <c r="B82" s="41"/>
      <c r="C82" s="33" t="s">
        <v>30</v>
      </c>
      <c r="D82" s="42"/>
      <c r="E82" s="42"/>
      <c r="F82" s="28" t="str">
        <f>E17</f>
        <v>Správa železnic, státní organizace</v>
      </c>
      <c r="G82" s="42"/>
      <c r="H82" s="42"/>
      <c r="I82" s="33" t="s">
        <v>38</v>
      </c>
      <c r="J82" s="38" t="str">
        <f>E23</f>
        <v xml:space="preserve"> </v>
      </c>
      <c r="K82" s="42"/>
      <c r="L82" s="148"/>
      <c r="S82" s="40"/>
      <c r="T82" s="40"/>
      <c r="U82" s="40"/>
      <c r="V82" s="40"/>
      <c r="W82" s="40"/>
      <c r="X82" s="40"/>
      <c r="Y82" s="40"/>
      <c r="Z82" s="40"/>
      <c r="AA82" s="40"/>
      <c r="AB82" s="40"/>
      <c r="AC82" s="40"/>
      <c r="AD82" s="40"/>
      <c r="AE82" s="40"/>
    </row>
    <row r="83" s="2" customFormat="1" ht="40.05" customHeight="1">
      <c r="A83" s="40"/>
      <c r="B83" s="41"/>
      <c r="C83" s="33" t="s">
        <v>36</v>
      </c>
      <c r="D83" s="42"/>
      <c r="E83" s="42"/>
      <c r="F83" s="28" t="str">
        <f>IF(E20="","",E20)</f>
        <v>Vyplň údaj</v>
      </c>
      <c r="G83" s="42"/>
      <c r="H83" s="42"/>
      <c r="I83" s="33" t="s">
        <v>42</v>
      </c>
      <c r="J83" s="38" t="str">
        <f>E26</f>
        <v>Ing.Horák, horak@spravazeleznic.cz, 602 155 923</v>
      </c>
      <c r="K83" s="42"/>
      <c r="L83" s="148"/>
      <c r="S83" s="40"/>
      <c r="T83" s="40"/>
      <c r="U83" s="40"/>
      <c r="V83" s="40"/>
      <c r="W83" s="40"/>
      <c r="X83" s="40"/>
      <c r="Y83" s="40"/>
      <c r="Z83" s="40"/>
      <c r="AA83" s="40"/>
      <c r="AB83" s="40"/>
      <c r="AC83" s="40"/>
      <c r="AD83" s="40"/>
      <c r="AE83" s="40"/>
    </row>
    <row r="84" s="2" customFormat="1" ht="10.32" customHeight="1">
      <c r="A84" s="40"/>
      <c r="B84" s="41"/>
      <c r="C84" s="42"/>
      <c r="D84" s="42"/>
      <c r="E84" s="42"/>
      <c r="F84" s="42"/>
      <c r="G84" s="42"/>
      <c r="H84" s="42"/>
      <c r="I84" s="42"/>
      <c r="J84" s="42"/>
      <c r="K84" s="42"/>
      <c r="L84" s="148"/>
      <c r="S84" s="40"/>
      <c r="T84" s="40"/>
      <c r="U84" s="40"/>
      <c r="V84" s="40"/>
      <c r="W84" s="40"/>
      <c r="X84" s="40"/>
      <c r="Y84" s="40"/>
      <c r="Z84" s="40"/>
      <c r="AA84" s="40"/>
      <c r="AB84" s="40"/>
      <c r="AC84" s="40"/>
      <c r="AD84" s="40"/>
      <c r="AE84" s="40"/>
    </row>
    <row r="85" s="11" customFormat="1" ht="29.28" customHeight="1">
      <c r="A85" s="189"/>
      <c r="B85" s="190"/>
      <c r="C85" s="191" t="s">
        <v>187</v>
      </c>
      <c r="D85" s="192" t="s">
        <v>65</v>
      </c>
      <c r="E85" s="192" t="s">
        <v>61</v>
      </c>
      <c r="F85" s="192" t="s">
        <v>62</v>
      </c>
      <c r="G85" s="192" t="s">
        <v>188</v>
      </c>
      <c r="H85" s="192" t="s">
        <v>189</v>
      </c>
      <c r="I85" s="192" t="s">
        <v>190</v>
      </c>
      <c r="J85" s="192" t="s">
        <v>181</v>
      </c>
      <c r="K85" s="193" t="s">
        <v>191</v>
      </c>
      <c r="L85" s="194"/>
      <c r="M85" s="95" t="s">
        <v>39</v>
      </c>
      <c r="N85" s="96" t="s">
        <v>50</v>
      </c>
      <c r="O85" s="96" t="s">
        <v>192</v>
      </c>
      <c r="P85" s="96" t="s">
        <v>193</v>
      </c>
      <c r="Q85" s="96" t="s">
        <v>194</v>
      </c>
      <c r="R85" s="96" t="s">
        <v>195</v>
      </c>
      <c r="S85" s="96" t="s">
        <v>196</v>
      </c>
      <c r="T85" s="97" t="s">
        <v>197</v>
      </c>
      <c r="U85" s="189"/>
      <c r="V85" s="189"/>
      <c r="W85" s="189"/>
      <c r="X85" s="189"/>
      <c r="Y85" s="189"/>
      <c r="Z85" s="189"/>
      <c r="AA85" s="189"/>
      <c r="AB85" s="189"/>
      <c r="AC85" s="189"/>
      <c r="AD85" s="189"/>
      <c r="AE85" s="189"/>
    </row>
    <row r="86" s="2" customFormat="1" ht="22.8" customHeight="1">
      <c r="A86" s="40"/>
      <c r="B86" s="41"/>
      <c r="C86" s="102" t="s">
        <v>198</v>
      </c>
      <c r="D86" s="42"/>
      <c r="E86" s="42"/>
      <c r="F86" s="42"/>
      <c r="G86" s="42"/>
      <c r="H86" s="42"/>
      <c r="I86" s="42"/>
      <c r="J86" s="195">
        <f>BK86</f>
        <v>0</v>
      </c>
      <c r="K86" s="42"/>
      <c r="L86" s="46"/>
      <c r="M86" s="98"/>
      <c r="N86" s="196"/>
      <c r="O86" s="99"/>
      <c r="P86" s="197">
        <f>P87</f>
        <v>0</v>
      </c>
      <c r="Q86" s="99"/>
      <c r="R86" s="197">
        <f>R87</f>
        <v>0</v>
      </c>
      <c r="S86" s="99"/>
      <c r="T86" s="198">
        <f>T87</f>
        <v>0</v>
      </c>
      <c r="U86" s="40"/>
      <c r="V86" s="40"/>
      <c r="W86" s="40"/>
      <c r="X86" s="40"/>
      <c r="Y86" s="40"/>
      <c r="Z86" s="40"/>
      <c r="AA86" s="40"/>
      <c r="AB86" s="40"/>
      <c r="AC86" s="40"/>
      <c r="AD86" s="40"/>
      <c r="AE86" s="40"/>
      <c r="AT86" s="18" t="s">
        <v>79</v>
      </c>
      <c r="AU86" s="18" t="s">
        <v>182</v>
      </c>
      <c r="BK86" s="199">
        <f>BK87</f>
        <v>0</v>
      </c>
    </row>
    <row r="87" s="12" customFormat="1" ht="25.92" customHeight="1">
      <c r="A87" s="12"/>
      <c r="B87" s="200"/>
      <c r="C87" s="201"/>
      <c r="D87" s="202" t="s">
        <v>79</v>
      </c>
      <c r="E87" s="203" t="s">
        <v>351</v>
      </c>
      <c r="F87" s="203" t="s">
        <v>352</v>
      </c>
      <c r="G87" s="201"/>
      <c r="H87" s="201"/>
      <c r="I87" s="204"/>
      <c r="J87" s="205">
        <f>BK87</f>
        <v>0</v>
      </c>
      <c r="K87" s="201"/>
      <c r="L87" s="206"/>
      <c r="M87" s="207"/>
      <c r="N87" s="208"/>
      <c r="O87" s="208"/>
      <c r="P87" s="209">
        <f>SUM(P88:P95)</f>
        <v>0</v>
      </c>
      <c r="Q87" s="208"/>
      <c r="R87" s="209">
        <f>SUM(R88:R95)</f>
        <v>0</v>
      </c>
      <c r="S87" s="208"/>
      <c r="T87" s="210">
        <f>SUM(T88:T95)</f>
        <v>0</v>
      </c>
      <c r="U87" s="12"/>
      <c r="V87" s="12"/>
      <c r="W87" s="12"/>
      <c r="X87" s="12"/>
      <c r="Y87" s="12"/>
      <c r="Z87" s="12"/>
      <c r="AA87" s="12"/>
      <c r="AB87" s="12"/>
      <c r="AC87" s="12"/>
      <c r="AD87" s="12"/>
      <c r="AE87" s="12"/>
      <c r="AR87" s="211" t="s">
        <v>208</v>
      </c>
      <c r="AT87" s="212" t="s">
        <v>79</v>
      </c>
      <c r="AU87" s="212" t="s">
        <v>80</v>
      </c>
      <c r="AY87" s="211" t="s">
        <v>201</v>
      </c>
      <c r="BK87" s="213">
        <f>SUM(BK88:BK95)</f>
        <v>0</v>
      </c>
    </row>
    <row r="88" s="2" customFormat="1" ht="16.5" customHeight="1">
      <c r="A88" s="40"/>
      <c r="B88" s="41"/>
      <c r="C88" s="278" t="s">
        <v>87</v>
      </c>
      <c r="D88" s="278" t="s">
        <v>432</v>
      </c>
      <c r="E88" s="279" t="s">
        <v>454</v>
      </c>
      <c r="F88" s="280" t="s">
        <v>866</v>
      </c>
      <c r="G88" s="281" t="s">
        <v>168</v>
      </c>
      <c r="H88" s="282">
        <v>916</v>
      </c>
      <c r="I88" s="283"/>
      <c r="J88" s="284">
        <f>ROUND(I88*H88,2)</f>
        <v>0</v>
      </c>
      <c r="K88" s="280" t="s">
        <v>814</v>
      </c>
      <c r="L88" s="285"/>
      <c r="M88" s="286" t="s">
        <v>39</v>
      </c>
      <c r="N88" s="287" t="s">
        <v>53</v>
      </c>
      <c r="O88" s="87"/>
      <c r="P88" s="225">
        <f>O88*H88</f>
        <v>0</v>
      </c>
      <c r="Q88" s="225">
        <v>0</v>
      </c>
      <c r="R88" s="225">
        <f>Q88*H88</f>
        <v>0</v>
      </c>
      <c r="S88" s="225">
        <v>0</v>
      </c>
      <c r="T88" s="226">
        <f>S88*H88</f>
        <v>0</v>
      </c>
      <c r="U88" s="40"/>
      <c r="V88" s="40"/>
      <c r="W88" s="40"/>
      <c r="X88" s="40"/>
      <c r="Y88" s="40"/>
      <c r="Z88" s="40"/>
      <c r="AA88" s="40"/>
      <c r="AB88" s="40"/>
      <c r="AC88" s="40"/>
      <c r="AD88" s="40"/>
      <c r="AE88" s="40"/>
      <c r="AR88" s="227" t="s">
        <v>356</v>
      </c>
      <c r="AT88" s="227" t="s">
        <v>432</v>
      </c>
      <c r="AU88" s="227" t="s">
        <v>87</v>
      </c>
      <c r="AY88" s="18" t="s">
        <v>201</v>
      </c>
      <c r="BE88" s="228">
        <f>IF(N88="základní",J88,0)</f>
        <v>0</v>
      </c>
      <c r="BF88" s="228">
        <f>IF(N88="snížená",J88,0)</f>
        <v>0</v>
      </c>
      <c r="BG88" s="228">
        <f>IF(N88="zákl. přenesená",J88,0)</f>
        <v>0</v>
      </c>
      <c r="BH88" s="228">
        <f>IF(N88="sníž. přenesená",J88,0)</f>
        <v>0</v>
      </c>
      <c r="BI88" s="228">
        <f>IF(N88="nulová",J88,0)</f>
        <v>0</v>
      </c>
      <c r="BJ88" s="18" t="s">
        <v>208</v>
      </c>
      <c r="BK88" s="228">
        <f>ROUND(I88*H88,2)</f>
        <v>0</v>
      </c>
      <c r="BL88" s="18" t="s">
        <v>356</v>
      </c>
      <c r="BM88" s="227" t="s">
        <v>871</v>
      </c>
    </row>
    <row r="89" s="2" customFormat="1">
      <c r="A89" s="40"/>
      <c r="B89" s="41"/>
      <c r="C89" s="42"/>
      <c r="D89" s="229" t="s">
        <v>210</v>
      </c>
      <c r="E89" s="42"/>
      <c r="F89" s="230" t="s">
        <v>866</v>
      </c>
      <c r="G89" s="42"/>
      <c r="H89" s="42"/>
      <c r="I89" s="231"/>
      <c r="J89" s="42"/>
      <c r="K89" s="42"/>
      <c r="L89" s="46"/>
      <c r="M89" s="232"/>
      <c r="N89" s="233"/>
      <c r="O89" s="87"/>
      <c r="P89" s="87"/>
      <c r="Q89" s="87"/>
      <c r="R89" s="87"/>
      <c r="S89" s="87"/>
      <c r="T89" s="88"/>
      <c r="U89" s="40"/>
      <c r="V89" s="40"/>
      <c r="W89" s="40"/>
      <c r="X89" s="40"/>
      <c r="Y89" s="40"/>
      <c r="Z89" s="40"/>
      <c r="AA89" s="40"/>
      <c r="AB89" s="40"/>
      <c r="AC89" s="40"/>
      <c r="AD89" s="40"/>
      <c r="AE89" s="40"/>
      <c r="AT89" s="18" t="s">
        <v>210</v>
      </c>
      <c r="AU89" s="18" t="s">
        <v>87</v>
      </c>
    </row>
    <row r="90" s="2" customFormat="1">
      <c r="A90" s="40"/>
      <c r="B90" s="41"/>
      <c r="C90" s="42"/>
      <c r="D90" s="229" t="s">
        <v>337</v>
      </c>
      <c r="E90" s="42"/>
      <c r="F90" s="234" t="s">
        <v>457</v>
      </c>
      <c r="G90" s="42"/>
      <c r="H90" s="42"/>
      <c r="I90" s="231"/>
      <c r="J90" s="42"/>
      <c r="K90" s="42"/>
      <c r="L90" s="46"/>
      <c r="M90" s="232"/>
      <c r="N90" s="233"/>
      <c r="O90" s="87"/>
      <c r="P90" s="87"/>
      <c r="Q90" s="87"/>
      <c r="R90" s="87"/>
      <c r="S90" s="87"/>
      <c r="T90" s="88"/>
      <c r="U90" s="40"/>
      <c r="V90" s="40"/>
      <c r="W90" s="40"/>
      <c r="X90" s="40"/>
      <c r="Y90" s="40"/>
      <c r="Z90" s="40"/>
      <c r="AA90" s="40"/>
      <c r="AB90" s="40"/>
      <c r="AC90" s="40"/>
      <c r="AD90" s="40"/>
      <c r="AE90" s="40"/>
      <c r="AT90" s="18" t="s">
        <v>337</v>
      </c>
      <c r="AU90" s="18" t="s">
        <v>87</v>
      </c>
    </row>
    <row r="91" s="13" customFormat="1">
      <c r="A91" s="13"/>
      <c r="B91" s="235"/>
      <c r="C91" s="236"/>
      <c r="D91" s="229" t="s">
        <v>214</v>
      </c>
      <c r="E91" s="237" t="s">
        <v>39</v>
      </c>
      <c r="F91" s="238" t="s">
        <v>552</v>
      </c>
      <c r="G91" s="236"/>
      <c r="H91" s="239">
        <v>916</v>
      </c>
      <c r="I91" s="240"/>
      <c r="J91" s="236"/>
      <c r="K91" s="236"/>
      <c r="L91" s="241"/>
      <c r="M91" s="242"/>
      <c r="N91" s="243"/>
      <c r="O91" s="243"/>
      <c r="P91" s="243"/>
      <c r="Q91" s="243"/>
      <c r="R91" s="243"/>
      <c r="S91" s="243"/>
      <c r="T91" s="244"/>
      <c r="U91" s="13"/>
      <c r="V91" s="13"/>
      <c r="W91" s="13"/>
      <c r="X91" s="13"/>
      <c r="Y91" s="13"/>
      <c r="Z91" s="13"/>
      <c r="AA91" s="13"/>
      <c r="AB91" s="13"/>
      <c r="AC91" s="13"/>
      <c r="AD91" s="13"/>
      <c r="AE91" s="13"/>
      <c r="AT91" s="245" t="s">
        <v>214</v>
      </c>
      <c r="AU91" s="245" t="s">
        <v>87</v>
      </c>
      <c r="AV91" s="13" t="s">
        <v>89</v>
      </c>
      <c r="AW91" s="13" t="s">
        <v>41</v>
      </c>
      <c r="AX91" s="13" t="s">
        <v>80</v>
      </c>
      <c r="AY91" s="245" t="s">
        <v>201</v>
      </c>
    </row>
    <row r="92" s="2" customFormat="1" ht="16.5" customHeight="1">
      <c r="A92" s="40"/>
      <c r="B92" s="41"/>
      <c r="C92" s="278" t="s">
        <v>89</v>
      </c>
      <c r="D92" s="278" t="s">
        <v>432</v>
      </c>
      <c r="E92" s="279" t="s">
        <v>460</v>
      </c>
      <c r="F92" s="280" t="s">
        <v>461</v>
      </c>
      <c r="G92" s="281" t="s">
        <v>270</v>
      </c>
      <c r="H92" s="282">
        <v>1264</v>
      </c>
      <c r="I92" s="283"/>
      <c r="J92" s="284">
        <f>ROUND(I92*H92,2)</f>
        <v>0</v>
      </c>
      <c r="K92" s="280" t="s">
        <v>207</v>
      </c>
      <c r="L92" s="285"/>
      <c r="M92" s="286" t="s">
        <v>39</v>
      </c>
      <c r="N92" s="287" t="s">
        <v>53</v>
      </c>
      <c r="O92" s="87"/>
      <c r="P92" s="225">
        <f>O92*H92</f>
        <v>0</v>
      </c>
      <c r="Q92" s="225">
        <v>0</v>
      </c>
      <c r="R92" s="225">
        <f>Q92*H92</f>
        <v>0</v>
      </c>
      <c r="S92" s="225">
        <v>0</v>
      </c>
      <c r="T92" s="226">
        <f>S92*H92</f>
        <v>0</v>
      </c>
      <c r="U92" s="40"/>
      <c r="V92" s="40"/>
      <c r="W92" s="40"/>
      <c r="X92" s="40"/>
      <c r="Y92" s="40"/>
      <c r="Z92" s="40"/>
      <c r="AA92" s="40"/>
      <c r="AB92" s="40"/>
      <c r="AC92" s="40"/>
      <c r="AD92" s="40"/>
      <c r="AE92" s="40"/>
      <c r="AR92" s="227" t="s">
        <v>462</v>
      </c>
      <c r="AT92" s="227" t="s">
        <v>432</v>
      </c>
      <c r="AU92" s="227" t="s">
        <v>87</v>
      </c>
      <c r="AY92" s="18" t="s">
        <v>201</v>
      </c>
      <c r="BE92" s="228">
        <f>IF(N92="základní",J92,0)</f>
        <v>0</v>
      </c>
      <c r="BF92" s="228">
        <f>IF(N92="snížená",J92,0)</f>
        <v>0</v>
      </c>
      <c r="BG92" s="228">
        <f>IF(N92="zákl. přenesená",J92,0)</f>
        <v>0</v>
      </c>
      <c r="BH92" s="228">
        <f>IF(N92="sníž. přenesená",J92,0)</f>
        <v>0</v>
      </c>
      <c r="BI92" s="228">
        <f>IF(N92="nulová",J92,0)</f>
        <v>0</v>
      </c>
      <c r="BJ92" s="18" t="s">
        <v>208</v>
      </c>
      <c r="BK92" s="228">
        <f>ROUND(I92*H92,2)</f>
        <v>0</v>
      </c>
      <c r="BL92" s="18" t="s">
        <v>463</v>
      </c>
      <c r="BM92" s="227" t="s">
        <v>872</v>
      </c>
    </row>
    <row r="93" s="2" customFormat="1">
      <c r="A93" s="40"/>
      <c r="B93" s="41"/>
      <c r="C93" s="42"/>
      <c r="D93" s="229" t="s">
        <v>210</v>
      </c>
      <c r="E93" s="42"/>
      <c r="F93" s="230" t="s">
        <v>461</v>
      </c>
      <c r="G93" s="42"/>
      <c r="H93" s="42"/>
      <c r="I93" s="231"/>
      <c r="J93" s="42"/>
      <c r="K93" s="42"/>
      <c r="L93" s="46"/>
      <c r="M93" s="232"/>
      <c r="N93" s="233"/>
      <c r="O93" s="87"/>
      <c r="P93" s="87"/>
      <c r="Q93" s="87"/>
      <c r="R93" s="87"/>
      <c r="S93" s="87"/>
      <c r="T93" s="88"/>
      <c r="U93" s="40"/>
      <c r="V93" s="40"/>
      <c r="W93" s="40"/>
      <c r="X93" s="40"/>
      <c r="Y93" s="40"/>
      <c r="Z93" s="40"/>
      <c r="AA93" s="40"/>
      <c r="AB93" s="40"/>
      <c r="AC93" s="40"/>
      <c r="AD93" s="40"/>
      <c r="AE93" s="40"/>
      <c r="AT93" s="18" t="s">
        <v>210</v>
      </c>
      <c r="AU93" s="18" t="s">
        <v>87</v>
      </c>
    </row>
    <row r="94" s="2" customFormat="1">
      <c r="A94" s="40"/>
      <c r="B94" s="41"/>
      <c r="C94" s="42"/>
      <c r="D94" s="229" t="s">
        <v>337</v>
      </c>
      <c r="E94" s="42"/>
      <c r="F94" s="234" t="s">
        <v>457</v>
      </c>
      <c r="G94" s="42"/>
      <c r="H94" s="42"/>
      <c r="I94" s="231"/>
      <c r="J94" s="42"/>
      <c r="K94" s="42"/>
      <c r="L94" s="46"/>
      <c r="M94" s="232"/>
      <c r="N94" s="233"/>
      <c r="O94" s="87"/>
      <c r="P94" s="87"/>
      <c r="Q94" s="87"/>
      <c r="R94" s="87"/>
      <c r="S94" s="87"/>
      <c r="T94" s="88"/>
      <c r="U94" s="40"/>
      <c r="V94" s="40"/>
      <c r="W94" s="40"/>
      <c r="X94" s="40"/>
      <c r="Y94" s="40"/>
      <c r="Z94" s="40"/>
      <c r="AA94" s="40"/>
      <c r="AB94" s="40"/>
      <c r="AC94" s="40"/>
      <c r="AD94" s="40"/>
      <c r="AE94" s="40"/>
      <c r="AT94" s="18" t="s">
        <v>337</v>
      </c>
      <c r="AU94" s="18" t="s">
        <v>87</v>
      </c>
    </row>
    <row r="95" s="13" customFormat="1">
      <c r="A95" s="13"/>
      <c r="B95" s="235"/>
      <c r="C95" s="236"/>
      <c r="D95" s="229" t="s">
        <v>214</v>
      </c>
      <c r="E95" s="237" t="s">
        <v>39</v>
      </c>
      <c r="F95" s="238" t="s">
        <v>505</v>
      </c>
      <c r="G95" s="236"/>
      <c r="H95" s="239">
        <v>1264</v>
      </c>
      <c r="I95" s="240"/>
      <c r="J95" s="236"/>
      <c r="K95" s="236"/>
      <c r="L95" s="241"/>
      <c r="M95" s="288"/>
      <c r="N95" s="289"/>
      <c r="O95" s="289"/>
      <c r="P95" s="289"/>
      <c r="Q95" s="289"/>
      <c r="R95" s="289"/>
      <c r="S95" s="289"/>
      <c r="T95" s="290"/>
      <c r="U95" s="13"/>
      <c r="V95" s="13"/>
      <c r="W95" s="13"/>
      <c r="X95" s="13"/>
      <c r="Y95" s="13"/>
      <c r="Z95" s="13"/>
      <c r="AA95" s="13"/>
      <c r="AB95" s="13"/>
      <c r="AC95" s="13"/>
      <c r="AD95" s="13"/>
      <c r="AE95" s="13"/>
      <c r="AT95" s="245" t="s">
        <v>214</v>
      </c>
      <c r="AU95" s="245" t="s">
        <v>87</v>
      </c>
      <c r="AV95" s="13" t="s">
        <v>89</v>
      </c>
      <c r="AW95" s="13" t="s">
        <v>41</v>
      </c>
      <c r="AX95" s="13" t="s">
        <v>80</v>
      </c>
      <c r="AY95" s="245" t="s">
        <v>201</v>
      </c>
    </row>
    <row r="96" s="2" customFormat="1" ht="6.96" customHeight="1">
      <c r="A96" s="40"/>
      <c r="B96" s="62"/>
      <c r="C96" s="63"/>
      <c r="D96" s="63"/>
      <c r="E96" s="63"/>
      <c r="F96" s="63"/>
      <c r="G96" s="63"/>
      <c r="H96" s="63"/>
      <c r="I96" s="63"/>
      <c r="J96" s="63"/>
      <c r="K96" s="63"/>
      <c r="L96" s="46"/>
      <c r="M96" s="40"/>
      <c r="O96" s="40"/>
      <c r="P96" s="40"/>
      <c r="Q96" s="40"/>
      <c r="R96" s="40"/>
      <c r="S96" s="40"/>
      <c r="T96" s="40"/>
      <c r="U96" s="40"/>
      <c r="V96" s="40"/>
      <c r="W96" s="40"/>
      <c r="X96" s="40"/>
      <c r="Y96" s="40"/>
      <c r="Z96" s="40"/>
      <c r="AA96" s="40"/>
      <c r="AB96" s="40"/>
      <c r="AC96" s="40"/>
      <c r="AD96" s="40"/>
      <c r="AE96" s="40"/>
    </row>
  </sheetData>
  <sheetProtection sheet="1" autoFilter="0" formatColumns="0" formatRows="0" objects="1" scenarios="1" spinCount="100000" saltValue="x2YPklBXfQLFpSJIAtU0l/gsJlJn592iBfNIRPQzVXlpx1hzGw9luq5Lsc8Z55go/qO9rle6613KTmje9BtEuQ==" hashValue="PIU1yWO8awT6VunJ5FqTiE7VFIvPqudIr9fFx7Kgw61/BOiM4/n86KbyczBW6zEdAhplf17dLAt38BbA3yioqw==" algorithmName="SHA-512" password="CDD6"/>
  <autoFilter ref="C85:K95"/>
  <mergeCells count="12">
    <mergeCell ref="E7:H7"/>
    <mergeCell ref="E9:H9"/>
    <mergeCell ref="E11:H11"/>
    <mergeCell ref="E20:H20"/>
    <mergeCell ref="E29:H29"/>
    <mergeCell ref="E50:H50"/>
    <mergeCell ref="E52:H52"/>
    <mergeCell ref="E54:H54"/>
    <mergeCell ref="E74:H74"/>
    <mergeCell ref="E76:H76"/>
    <mergeCell ref="E78:H78"/>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12.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50.83203" style="1" customWidth="1"/>
    <col min="7" max="7" width="7.5" style="1" customWidth="1"/>
    <col min="8" max="8" width="14" style="1" customWidth="1"/>
    <col min="9" max="9" width="15.83203" style="1" customWidth="1"/>
    <col min="10" max="10" width="22.33203" style="1" customWidth="1"/>
    <col min="11" max="11" width="22.33203"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8" t="s">
        <v>131</v>
      </c>
      <c r="AZ2" s="141" t="s">
        <v>554</v>
      </c>
      <c r="BA2" s="141" t="s">
        <v>555</v>
      </c>
      <c r="BB2" s="141" t="s">
        <v>270</v>
      </c>
      <c r="BC2" s="141" t="s">
        <v>390</v>
      </c>
      <c r="BD2" s="141" t="s">
        <v>222</v>
      </c>
    </row>
    <row r="3" hidden="1" s="1" customFormat="1" ht="6.96" customHeight="1">
      <c r="B3" s="142"/>
      <c r="C3" s="143"/>
      <c r="D3" s="143"/>
      <c r="E3" s="143"/>
      <c r="F3" s="143"/>
      <c r="G3" s="143"/>
      <c r="H3" s="143"/>
      <c r="I3" s="143"/>
      <c r="J3" s="143"/>
      <c r="K3" s="143"/>
      <c r="L3" s="21"/>
      <c r="AT3" s="18" t="s">
        <v>89</v>
      </c>
    </row>
    <row r="4" hidden="1" s="1" customFormat="1" ht="24.96" customHeight="1">
      <c r="B4" s="21"/>
      <c r="D4" s="144" t="s">
        <v>145</v>
      </c>
      <c r="L4" s="21"/>
      <c r="M4" s="145" t="s">
        <v>10</v>
      </c>
      <c r="AT4" s="18" t="s">
        <v>41</v>
      </c>
    </row>
    <row r="5" hidden="1" s="1" customFormat="1" ht="6.96" customHeight="1">
      <c r="B5" s="21"/>
      <c r="L5" s="21"/>
    </row>
    <row r="6" hidden="1" s="1" customFormat="1" ht="12" customHeight="1">
      <c r="B6" s="21"/>
      <c r="D6" s="146" t="s">
        <v>16</v>
      </c>
      <c r="L6" s="21"/>
    </row>
    <row r="7" hidden="1" s="1" customFormat="1" ht="16.5" customHeight="1">
      <c r="B7" s="21"/>
      <c r="E7" s="147" t="str">
        <f>'Rekapitulace zakázky'!K6</f>
        <v>Oprava staničních kolejí č. 4 a 5 v žst Most n.n.-Změna č.1</v>
      </c>
      <c r="F7" s="146"/>
      <c r="G7" s="146"/>
      <c r="H7" s="146"/>
      <c r="L7" s="21"/>
    </row>
    <row r="8" hidden="1" s="1" customFormat="1" ht="12" customHeight="1">
      <c r="B8" s="21"/>
      <c r="D8" s="146" t="s">
        <v>161</v>
      </c>
      <c r="L8" s="21"/>
    </row>
    <row r="9" hidden="1" s="2" customFormat="1" ht="16.5" customHeight="1">
      <c r="A9" s="40"/>
      <c r="B9" s="46"/>
      <c r="C9" s="40"/>
      <c r="D9" s="40"/>
      <c r="E9" s="147" t="s">
        <v>864</v>
      </c>
      <c r="F9" s="40"/>
      <c r="G9" s="40"/>
      <c r="H9" s="40"/>
      <c r="I9" s="40"/>
      <c r="J9" s="40"/>
      <c r="K9" s="40"/>
      <c r="L9" s="148"/>
      <c r="S9" s="40"/>
      <c r="T9" s="40"/>
      <c r="U9" s="40"/>
      <c r="V9" s="40"/>
      <c r="W9" s="40"/>
      <c r="X9" s="40"/>
      <c r="Y9" s="40"/>
      <c r="Z9" s="40"/>
      <c r="AA9" s="40"/>
      <c r="AB9" s="40"/>
      <c r="AC9" s="40"/>
      <c r="AD9" s="40"/>
      <c r="AE9" s="40"/>
    </row>
    <row r="10" hidden="1" s="2" customFormat="1" ht="12" customHeight="1">
      <c r="A10" s="40"/>
      <c r="B10" s="46"/>
      <c r="C10" s="40"/>
      <c r="D10" s="146" t="s">
        <v>170</v>
      </c>
      <c r="E10" s="40"/>
      <c r="F10" s="40"/>
      <c r="G10" s="40"/>
      <c r="H10" s="40"/>
      <c r="I10" s="40"/>
      <c r="J10" s="40"/>
      <c r="K10" s="40"/>
      <c r="L10" s="148"/>
      <c r="S10" s="40"/>
      <c r="T10" s="40"/>
      <c r="U10" s="40"/>
      <c r="V10" s="40"/>
      <c r="W10" s="40"/>
      <c r="X10" s="40"/>
      <c r="Y10" s="40"/>
      <c r="Z10" s="40"/>
      <c r="AA10" s="40"/>
      <c r="AB10" s="40"/>
      <c r="AC10" s="40"/>
      <c r="AD10" s="40"/>
      <c r="AE10" s="40"/>
    </row>
    <row r="11" hidden="1" s="2" customFormat="1" ht="16.5" customHeight="1">
      <c r="A11" s="40"/>
      <c r="B11" s="46"/>
      <c r="C11" s="40"/>
      <c r="D11" s="40"/>
      <c r="E11" s="149" t="s">
        <v>873</v>
      </c>
      <c r="F11" s="40"/>
      <c r="G11" s="40"/>
      <c r="H11" s="40"/>
      <c r="I11" s="40"/>
      <c r="J11" s="40"/>
      <c r="K11" s="40"/>
      <c r="L11" s="148"/>
      <c r="S11" s="40"/>
      <c r="T11" s="40"/>
      <c r="U11" s="40"/>
      <c r="V11" s="40"/>
      <c r="W11" s="40"/>
      <c r="X11" s="40"/>
      <c r="Y11" s="40"/>
      <c r="Z11" s="40"/>
      <c r="AA11" s="40"/>
      <c r="AB11" s="40"/>
      <c r="AC11" s="40"/>
      <c r="AD11" s="40"/>
      <c r="AE11" s="40"/>
    </row>
    <row r="12" hidden="1" s="2" customFormat="1">
      <c r="A12" s="40"/>
      <c r="B12" s="46"/>
      <c r="C12" s="40"/>
      <c r="D12" s="40"/>
      <c r="E12" s="40"/>
      <c r="F12" s="40"/>
      <c r="G12" s="40"/>
      <c r="H12" s="40"/>
      <c r="I12" s="40"/>
      <c r="J12" s="40"/>
      <c r="K12" s="40"/>
      <c r="L12" s="148"/>
      <c r="S12" s="40"/>
      <c r="T12" s="40"/>
      <c r="U12" s="40"/>
      <c r="V12" s="40"/>
      <c r="W12" s="40"/>
      <c r="X12" s="40"/>
      <c r="Y12" s="40"/>
      <c r="Z12" s="40"/>
      <c r="AA12" s="40"/>
      <c r="AB12" s="40"/>
      <c r="AC12" s="40"/>
      <c r="AD12" s="40"/>
      <c r="AE12" s="40"/>
    </row>
    <row r="13" hidden="1" s="2" customFormat="1" ht="12" customHeight="1">
      <c r="A13" s="40"/>
      <c r="B13" s="46"/>
      <c r="C13" s="40"/>
      <c r="D13" s="146" t="s">
        <v>18</v>
      </c>
      <c r="E13" s="40"/>
      <c r="F13" s="136" t="s">
        <v>39</v>
      </c>
      <c r="G13" s="40"/>
      <c r="H13" s="40"/>
      <c r="I13" s="146" t="s">
        <v>20</v>
      </c>
      <c r="J13" s="136" t="s">
        <v>39</v>
      </c>
      <c r="K13" s="40"/>
      <c r="L13" s="148"/>
      <c r="S13" s="40"/>
      <c r="T13" s="40"/>
      <c r="U13" s="40"/>
      <c r="V13" s="40"/>
      <c r="W13" s="40"/>
      <c r="X13" s="40"/>
      <c r="Y13" s="40"/>
      <c r="Z13" s="40"/>
      <c r="AA13" s="40"/>
      <c r="AB13" s="40"/>
      <c r="AC13" s="40"/>
      <c r="AD13" s="40"/>
      <c r="AE13" s="40"/>
    </row>
    <row r="14" hidden="1" s="2" customFormat="1" ht="12" customHeight="1">
      <c r="A14" s="40"/>
      <c r="B14" s="46"/>
      <c r="C14" s="40"/>
      <c r="D14" s="146" t="s">
        <v>22</v>
      </c>
      <c r="E14" s="40"/>
      <c r="F14" s="136" t="s">
        <v>23</v>
      </c>
      <c r="G14" s="40"/>
      <c r="H14" s="40"/>
      <c r="I14" s="146" t="s">
        <v>24</v>
      </c>
      <c r="J14" s="150" t="str">
        <f>'Rekapitulace zakázky'!AN8</f>
        <v>5. 10. 2021</v>
      </c>
      <c r="K14" s="40"/>
      <c r="L14" s="148"/>
      <c r="S14" s="40"/>
      <c r="T14" s="40"/>
      <c r="U14" s="40"/>
      <c r="V14" s="40"/>
      <c r="W14" s="40"/>
      <c r="X14" s="40"/>
      <c r="Y14" s="40"/>
      <c r="Z14" s="40"/>
      <c r="AA14" s="40"/>
      <c r="AB14" s="40"/>
      <c r="AC14" s="40"/>
      <c r="AD14" s="40"/>
      <c r="AE14" s="40"/>
    </row>
    <row r="15" hidden="1" s="2" customFormat="1" ht="10.8" customHeight="1">
      <c r="A15" s="40"/>
      <c r="B15" s="46"/>
      <c r="C15" s="40"/>
      <c r="D15" s="40"/>
      <c r="E15" s="40"/>
      <c r="F15" s="40"/>
      <c r="G15" s="40"/>
      <c r="H15" s="40"/>
      <c r="I15" s="40"/>
      <c r="J15" s="40"/>
      <c r="K15" s="40"/>
      <c r="L15" s="148"/>
      <c r="S15" s="40"/>
      <c r="T15" s="40"/>
      <c r="U15" s="40"/>
      <c r="V15" s="40"/>
      <c r="W15" s="40"/>
      <c r="X15" s="40"/>
      <c r="Y15" s="40"/>
      <c r="Z15" s="40"/>
      <c r="AA15" s="40"/>
      <c r="AB15" s="40"/>
      <c r="AC15" s="40"/>
      <c r="AD15" s="40"/>
      <c r="AE15" s="40"/>
    </row>
    <row r="16" hidden="1" s="2" customFormat="1" ht="12" customHeight="1">
      <c r="A16" s="40"/>
      <c r="B16" s="46"/>
      <c r="C16" s="40"/>
      <c r="D16" s="146" t="s">
        <v>30</v>
      </c>
      <c r="E16" s="40"/>
      <c r="F16" s="40"/>
      <c r="G16" s="40"/>
      <c r="H16" s="40"/>
      <c r="I16" s="146" t="s">
        <v>31</v>
      </c>
      <c r="J16" s="136" t="s">
        <v>32</v>
      </c>
      <c r="K16" s="40"/>
      <c r="L16" s="148"/>
      <c r="S16" s="40"/>
      <c r="T16" s="40"/>
      <c r="U16" s="40"/>
      <c r="V16" s="40"/>
      <c r="W16" s="40"/>
      <c r="X16" s="40"/>
      <c r="Y16" s="40"/>
      <c r="Z16" s="40"/>
      <c r="AA16" s="40"/>
      <c r="AB16" s="40"/>
      <c r="AC16" s="40"/>
      <c r="AD16" s="40"/>
      <c r="AE16" s="40"/>
    </row>
    <row r="17" hidden="1" s="2" customFormat="1" ht="18" customHeight="1">
      <c r="A17" s="40"/>
      <c r="B17" s="46"/>
      <c r="C17" s="40"/>
      <c r="D17" s="40"/>
      <c r="E17" s="136" t="s">
        <v>33</v>
      </c>
      <c r="F17" s="40"/>
      <c r="G17" s="40"/>
      <c r="H17" s="40"/>
      <c r="I17" s="146" t="s">
        <v>34</v>
      </c>
      <c r="J17" s="136" t="s">
        <v>35</v>
      </c>
      <c r="K17" s="40"/>
      <c r="L17" s="148"/>
      <c r="S17" s="40"/>
      <c r="T17" s="40"/>
      <c r="U17" s="40"/>
      <c r="V17" s="40"/>
      <c r="W17" s="40"/>
      <c r="X17" s="40"/>
      <c r="Y17" s="40"/>
      <c r="Z17" s="40"/>
      <c r="AA17" s="40"/>
      <c r="AB17" s="40"/>
      <c r="AC17" s="40"/>
      <c r="AD17" s="40"/>
      <c r="AE17" s="40"/>
    </row>
    <row r="18" hidden="1" s="2" customFormat="1" ht="6.96" customHeight="1">
      <c r="A18" s="40"/>
      <c r="B18" s="46"/>
      <c r="C18" s="40"/>
      <c r="D18" s="40"/>
      <c r="E18" s="40"/>
      <c r="F18" s="40"/>
      <c r="G18" s="40"/>
      <c r="H18" s="40"/>
      <c r="I18" s="40"/>
      <c r="J18" s="40"/>
      <c r="K18" s="40"/>
      <c r="L18" s="148"/>
      <c r="S18" s="40"/>
      <c r="T18" s="40"/>
      <c r="U18" s="40"/>
      <c r="V18" s="40"/>
      <c r="W18" s="40"/>
      <c r="X18" s="40"/>
      <c r="Y18" s="40"/>
      <c r="Z18" s="40"/>
      <c r="AA18" s="40"/>
      <c r="AB18" s="40"/>
      <c r="AC18" s="40"/>
      <c r="AD18" s="40"/>
      <c r="AE18" s="40"/>
    </row>
    <row r="19" hidden="1" s="2" customFormat="1" ht="12" customHeight="1">
      <c r="A19" s="40"/>
      <c r="B19" s="46"/>
      <c r="C19" s="40"/>
      <c r="D19" s="146" t="s">
        <v>36</v>
      </c>
      <c r="E19" s="40"/>
      <c r="F19" s="40"/>
      <c r="G19" s="40"/>
      <c r="H19" s="40"/>
      <c r="I19" s="146" t="s">
        <v>31</v>
      </c>
      <c r="J19" s="34" t="str">
        <f>'Rekapitulace zakázky'!AN13</f>
        <v>Vyplň údaj</v>
      </c>
      <c r="K19" s="40"/>
      <c r="L19" s="148"/>
      <c r="S19" s="40"/>
      <c r="T19" s="40"/>
      <c r="U19" s="40"/>
      <c r="V19" s="40"/>
      <c r="W19" s="40"/>
      <c r="X19" s="40"/>
      <c r="Y19" s="40"/>
      <c r="Z19" s="40"/>
      <c r="AA19" s="40"/>
      <c r="AB19" s="40"/>
      <c r="AC19" s="40"/>
      <c r="AD19" s="40"/>
      <c r="AE19" s="40"/>
    </row>
    <row r="20" hidden="1" s="2" customFormat="1" ht="18" customHeight="1">
      <c r="A20" s="40"/>
      <c r="B20" s="46"/>
      <c r="C20" s="40"/>
      <c r="D20" s="40"/>
      <c r="E20" s="34" t="str">
        <f>'Rekapitulace zakázky'!E14</f>
        <v>Vyplň údaj</v>
      </c>
      <c r="F20" s="136"/>
      <c r="G20" s="136"/>
      <c r="H20" s="136"/>
      <c r="I20" s="146" t="s">
        <v>34</v>
      </c>
      <c r="J20" s="34" t="str">
        <f>'Rekapitulace zakázky'!AN14</f>
        <v>Vyplň údaj</v>
      </c>
      <c r="K20" s="40"/>
      <c r="L20" s="148"/>
      <c r="S20" s="40"/>
      <c r="T20" s="40"/>
      <c r="U20" s="40"/>
      <c r="V20" s="40"/>
      <c r="W20" s="40"/>
      <c r="X20" s="40"/>
      <c r="Y20" s="40"/>
      <c r="Z20" s="40"/>
      <c r="AA20" s="40"/>
      <c r="AB20" s="40"/>
      <c r="AC20" s="40"/>
      <c r="AD20" s="40"/>
      <c r="AE20" s="40"/>
    </row>
    <row r="21" hidden="1" s="2" customFormat="1" ht="6.96" customHeight="1">
      <c r="A21" s="40"/>
      <c r="B21" s="46"/>
      <c r="C21" s="40"/>
      <c r="D21" s="40"/>
      <c r="E21" s="40"/>
      <c r="F21" s="40"/>
      <c r="G21" s="40"/>
      <c r="H21" s="40"/>
      <c r="I21" s="40"/>
      <c r="J21" s="40"/>
      <c r="K21" s="40"/>
      <c r="L21" s="148"/>
      <c r="S21" s="40"/>
      <c r="T21" s="40"/>
      <c r="U21" s="40"/>
      <c r="V21" s="40"/>
      <c r="W21" s="40"/>
      <c r="X21" s="40"/>
      <c r="Y21" s="40"/>
      <c r="Z21" s="40"/>
      <c r="AA21" s="40"/>
      <c r="AB21" s="40"/>
      <c r="AC21" s="40"/>
      <c r="AD21" s="40"/>
      <c r="AE21" s="40"/>
    </row>
    <row r="22" hidden="1" s="2" customFormat="1" ht="12" customHeight="1">
      <c r="A22" s="40"/>
      <c r="B22" s="46"/>
      <c r="C22" s="40"/>
      <c r="D22" s="146" t="s">
        <v>38</v>
      </c>
      <c r="E22" s="40"/>
      <c r="F22" s="40"/>
      <c r="G22" s="40"/>
      <c r="H22" s="40"/>
      <c r="I22" s="146" t="s">
        <v>31</v>
      </c>
      <c r="J22" s="136" t="s">
        <v>39</v>
      </c>
      <c r="K22" s="40"/>
      <c r="L22" s="148"/>
      <c r="S22" s="40"/>
      <c r="T22" s="40"/>
      <c r="U22" s="40"/>
      <c r="V22" s="40"/>
      <c r="W22" s="40"/>
      <c r="X22" s="40"/>
      <c r="Y22" s="40"/>
      <c r="Z22" s="40"/>
      <c r="AA22" s="40"/>
      <c r="AB22" s="40"/>
      <c r="AC22" s="40"/>
      <c r="AD22" s="40"/>
      <c r="AE22" s="40"/>
    </row>
    <row r="23" hidden="1" s="2" customFormat="1" ht="18" customHeight="1">
      <c r="A23" s="40"/>
      <c r="B23" s="46"/>
      <c r="C23" s="40"/>
      <c r="D23" s="40"/>
      <c r="E23" s="136" t="s">
        <v>40</v>
      </c>
      <c r="F23" s="40"/>
      <c r="G23" s="40"/>
      <c r="H23" s="40"/>
      <c r="I23" s="146" t="s">
        <v>34</v>
      </c>
      <c r="J23" s="136" t="s">
        <v>39</v>
      </c>
      <c r="K23" s="40"/>
      <c r="L23" s="148"/>
      <c r="S23" s="40"/>
      <c r="T23" s="40"/>
      <c r="U23" s="40"/>
      <c r="V23" s="40"/>
      <c r="W23" s="40"/>
      <c r="X23" s="40"/>
      <c r="Y23" s="40"/>
      <c r="Z23" s="40"/>
      <c r="AA23" s="40"/>
      <c r="AB23" s="40"/>
      <c r="AC23" s="40"/>
      <c r="AD23" s="40"/>
      <c r="AE23" s="40"/>
    </row>
    <row r="24" hidden="1" s="2" customFormat="1" ht="6.96" customHeight="1">
      <c r="A24" s="40"/>
      <c r="B24" s="46"/>
      <c r="C24" s="40"/>
      <c r="D24" s="40"/>
      <c r="E24" s="40"/>
      <c r="F24" s="40"/>
      <c r="G24" s="40"/>
      <c r="H24" s="40"/>
      <c r="I24" s="40"/>
      <c r="J24" s="40"/>
      <c r="K24" s="40"/>
      <c r="L24" s="148"/>
      <c r="S24" s="40"/>
      <c r="T24" s="40"/>
      <c r="U24" s="40"/>
      <c r="V24" s="40"/>
      <c r="W24" s="40"/>
      <c r="X24" s="40"/>
      <c r="Y24" s="40"/>
      <c r="Z24" s="40"/>
      <c r="AA24" s="40"/>
      <c r="AB24" s="40"/>
      <c r="AC24" s="40"/>
      <c r="AD24" s="40"/>
      <c r="AE24" s="40"/>
    </row>
    <row r="25" hidden="1" s="2" customFormat="1" ht="12" customHeight="1">
      <c r="A25" s="40"/>
      <c r="B25" s="46"/>
      <c r="C25" s="40"/>
      <c r="D25" s="146" t="s">
        <v>42</v>
      </c>
      <c r="E25" s="40"/>
      <c r="F25" s="40"/>
      <c r="G25" s="40"/>
      <c r="H25" s="40"/>
      <c r="I25" s="146" t="s">
        <v>31</v>
      </c>
      <c r="J25" s="136" t="s">
        <v>39</v>
      </c>
      <c r="K25" s="40"/>
      <c r="L25" s="148"/>
      <c r="S25" s="40"/>
      <c r="T25" s="40"/>
      <c r="U25" s="40"/>
      <c r="V25" s="40"/>
      <c r="W25" s="40"/>
      <c r="X25" s="40"/>
      <c r="Y25" s="40"/>
      <c r="Z25" s="40"/>
      <c r="AA25" s="40"/>
      <c r="AB25" s="40"/>
      <c r="AC25" s="40"/>
      <c r="AD25" s="40"/>
      <c r="AE25" s="40"/>
    </row>
    <row r="26" hidden="1" s="2" customFormat="1" ht="18" customHeight="1">
      <c r="A26" s="40"/>
      <c r="B26" s="46"/>
      <c r="C26" s="40"/>
      <c r="D26" s="40"/>
      <c r="E26" s="136" t="s">
        <v>43</v>
      </c>
      <c r="F26" s="40"/>
      <c r="G26" s="40"/>
      <c r="H26" s="40"/>
      <c r="I26" s="146" t="s">
        <v>34</v>
      </c>
      <c r="J26" s="136" t="s">
        <v>39</v>
      </c>
      <c r="K26" s="40"/>
      <c r="L26" s="148"/>
      <c r="S26" s="40"/>
      <c r="T26" s="40"/>
      <c r="U26" s="40"/>
      <c r="V26" s="40"/>
      <c r="W26" s="40"/>
      <c r="X26" s="40"/>
      <c r="Y26" s="40"/>
      <c r="Z26" s="40"/>
      <c r="AA26" s="40"/>
      <c r="AB26" s="40"/>
      <c r="AC26" s="40"/>
      <c r="AD26" s="40"/>
      <c r="AE26" s="40"/>
    </row>
    <row r="27" hidden="1" s="2" customFormat="1" ht="6.96" customHeight="1">
      <c r="A27" s="40"/>
      <c r="B27" s="46"/>
      <c r="C27" s="40"/>
      <c r="D27" s="40"/>
      <c r="E27" s="40"/>
      <c r="F27" s="40"/>
      <c r="G27" s="40"/>
      <c r="H27" s="40"/>
      <c r="I27" s="40"/>
      <c r="J27" s="40"/>
      <c r="K27" s="40"/>
      <c r="L27" s="148"/>
      <c r="S27" s="40"/>
      <c r="T27" s="40"/>
      <c r="U27" s="40"/>
      <c r="V27" s="40"/>
      <c r="W27" s="40"/>
      <c r="X27" s="40"/>
      <c r="Y27" s="40"/>
      <c r="Z27" s="40"/>
      <c r="AA27" s="40"/>
      <c r="AB27" s="40"/>
      <c r="AC27" s="40"/>
      <c r="AD27" s="40"/>
      <c r="AE27" s="40"/>
    </row>
    <row r="28" hidden="1" s="2" customFormat="1" ht="12" customHeight="1">
      <c r="A28" s="40"/>
      <c r="B28" s="46"/>
      <c r="C28" s="40"/>
      <c r="D28" s="146" t="s">
        <v>44</v>
      </c>
      <c r="E28" s="40"/>
      <c r="F28" s="40"/>
      <c r="G28" s="40"/>
      <c r="H28" s="40"/>
      <c r="I28" s="40"/>
      <c r="J28" s="40"/>
      <c r="K28" s="40"/>
      <c r="L28" s="148"/>
      <c r="S28" s="40"/>
      <c r="T28" s="40"/>
      <c r="U28" s="40"/>
      <c r="V28" s="40"/>
      <c r="W28" s="40"/>
      <c r="X28" s="40"/>
      <c r="Y28" s="40"/>
      <c r="Z28" s="40"/>
      <c r="AA28" s="40"/>
      <c r="AB28" s="40"/>
      <c r="AC28" s="40"/>
      <c r="AD28" s="40"/>
      <c r="AE28" s="40"/>
    </row>
    <row r="29" hidden="1" s="8" customFormat="1" ht="71.25" customHeight="1">
      <c r="A29" s="151"/>
      <c r="B29" s="152"/>
      <c r="C29" s="151"/>
      <c r="D29" s="151"/>
      <c r="E29" s="153" t="s">
        <v>178</v>
      </c>
      <c r="F29" s="153"/>
      <c r="G29" s="153"/>
      <c r="H29" s="153"/>
      <c r="I29" s="151"/>
      <c r="J29" s="151"/>
      <c r="K29" s="151"/>
      <c r="L29" s="154"/>
      <c r="S29" s="151"/>
      <c r="T29" s="151"/>
      <c r="U29" s="151"/>
      <c r="V29" s="151"/>
      <c r="W29" s="151"/>
      <c r="X29" s="151"/>
      <c r="Y29" s="151"/>
      <c r="Z29" s="151"/>
      <c r="AA29" s="151"/>
      <c r="AB29" s="151"/>
      <c r="AC29" s="151"/>
      <c r="AD29" s="151"/>
      <c r="AE29" s="151"/>
    </row>
    <row r="30" hidden="1" s="2" customFormat="1" ht="6.96" customHeight="1">
      <c r="A30" s="40"/>
      <c r="B30" s="46"/>
      <c r="C30" s="40"/>
      <c r="D30" s="40"/>
      <c r="E30" s="40"/>
      <c r="F30" s="40"/>
      <c r="G30" s="40"/>
      <c r="H30" s="40"/>
      <c r="I30" s="40"/>
      <c r="J30" s="40"/>
      <c r="K30" s="40"/>
      <c r="L30" s="148"/>
      <c r="S30" s="40"/>
      <c r="T30" s="40"/>
      <c r="U30" s="40"/>
      <c r="V30" s="40"/>
      <c r="W30" s="40"/>
      <c r="X30" s="40"/>
      <c r="Y30" s="40"/>
      <c r="Z30" s="40"/>
      <c r="AA30" s="40"/>
      <c r="AB30" s="40"/>
      <c r="AC30" s="40"/>
      <c r="AD30" s="40"/>
      <c r="AE30" s="40"/>
    </row>
    <row r="31" hidden="1" s="2" customFormat="1" ht="6.96" customHeight="1">
      <c r="A31" s="40"/>
      <c r="B31" s="46"/>
      <c r="C31" s="40"/>
      <c r="D31" s="155"/>
      <c r="E31" s="155"/>
      <c r="F31" s="155"/>
      <c r="G31" s="155"/>
      <c r="H31" s="155"/>
      <c r="I31" s="155"/>
      <c r="J31" s="155"/>
      <c r="K31" s="155"/>
      <c r="L31" s="148"/>
      <c r="S31" s="40"/>
      <c r="T31" s="40"/>
      <c r="U31" s="40"/>
      <c r="V31" s="40"/>
      <c r="W31" s="40"/>
      <c r="X31" s="40"/>
      <c r="Y31" s="40"/>
      <c r="Z31" s="40"/>
      <c r="AA31" s="40"/>
      <c r="AB31" s="40"/>
      <c r="AC31" s="40"/>
      <c r="AD31" s="40"/>
      <c r="AE31" s="40"/>
    </row>
    <row r="32" hidden="1" s="2" customFormat="1" ht="25.44" customHeight="1">
      <c r="A32" s="40"/>
      <c r="B32" s="46"/>
      <c r="C32" s="40"/>
      <c r="D32" s="156" t="s">
        <v>46</v>
      </c>
      <c r="E32" s="40"/>
      <c r="F32" s="40"/>
      <c r="G32" s="40"/>
      <c r="H32" s="40"/>
      <c r="I32" s="40"/>
      <c r="J32" s="157">
        <f>ROUND(J86, 2)</f>
        <v>0</v>
      </c>
      <c r="K32" s="40"/>
      <c r="L32" s="148"/>
      <c r="S32" s="40"/>
      <c r="T32" s="40"/>
      <c r="U32" s="40"/>
      <c r="V32" s="40"/>
      <c r="W32" s="40"/>
      <c r="X32" s="40"/>
      <c r="Y32" s="40"/>
      <c r="Z32" s="40"/>
      <c r="AA32" s="40"/>
      <c r="AB32" s="40"/>
      <c r="AC32" s="40"/>
      <c r="AD32" s="40"/>
      <c r="AE32" s="40"/>
    </row>
    <row r="33" hidden="1" s="2" customFormat="1" ht="6.96" customHeight="1">
      <c r="A33" s="40"/>
      <c r="B33" s="46"/>
      <c r="C33" s="40"/>
      <c r="D33" s="155"/>
      <c r="E33" s="155"/>
      <c r="F33" s="155"/>
      <c r="G33" s="155"/>
      <c r="H33" s="155"/>
      <c r="I33" s="155"/>
      <c r="J33" s="155"/>
      <c r="K33" s="155"/>
      <c r="L33" s="148"/>
      <c r="S33" s="40"/>
      <c r="T33" s="40"/>
      <c r="U33" s="40"/>
      <c r="V33" s="40"/>
      <c r="W33" s="40"/>
      <c r="X33" s="40"/>
      <c r="Y33" s="40"/>
      <c r="Z33" s="40"/>
      <c r="AA33" s="40"/>
      <c r="AB33" s="40"/>
      <c r="AC33" s="40"/>
      <c r="AD33" s="40"/>
      <c r="AE33" s="40"/>
    </row>
    <row r="34" hidden="1" s="2" customFormat="1" ht="14.4" customHeight="1">
      <c r="A34" s="40"/>
      <c r="B34" s="46"/>
      <c r="C34" s="40"/>
      <c r="D34" s="40"/>
      <c r="E34" s="40"/>
      <c r="F34" s="158" t="s">
        <v>48</v>
      </c>
      <c r="G34" s="40"/>
      <c r="H34" s="40"/>
      <c r="I34" s="158" t="s">
        <v>47</v>
      </c>
      <c r="J34" s="158" t="s">
        <v>49</v>
      </c>
      <c r="K34" s="40"/>
      <c r="L34" s="148"/>
      <c r="S34" s="40"/>
      <c r="T34" s="40"/>
      <c r="U34" s="40"/>
      <c r="V34" s="40"/>
      <c r="W34" s="40"/>
      <c r="X34" s="40"/>
      <c r="Y34" s="40"/>
      <c r="Z34" s="40"/>
      <c r="AA34" s="40"/>
      <c r="AB34" s="40"/>
      <c r="AC34" s="40"/>
      <c r="AD34" s="40"/>
      <c r="AE34" s="40"/>
    </row>
    <row r="35" hidden="1" s="2" customFormat="1" ht="14.4" customHeight="1">
      <c r="A35" s="40"/>
      <c r="B35" s="46"/>
      <c r="C35" s="40"/>
      <c r="D35" s="159" t="s">
        <v>50</v>
      </c>
      <c r="E35" s="146" t="s">
        <v>51</v>
      </c>
      <c r="F35" s="160">
        <f>ROUND((SUM(BE86:BE94)),  2)</f>
        <v>0</v>
      </c>
      <c r="G35" s="40"/>
      <c r="H35" s="40"/>
      <c r="I35" s="161">
        <v>0.20999999999999999</v>
      </c>
      <c r="J35" s="160">
        <f>ROUND(((SUM(BE86:BE94))*I35),  2)</f>
        <v>0</v>
      </c>
      <c r="K35" s="40"/>
      <c r="L35" s="148"/>
      <c r="S35" s="40"/>
      <c r="T35" s="40"/>
      <c r="U35" s="40"/>
      <c r="V35" s="40"/>
      <c r="W35" s="40"/>
      <c r="X35" s="40"/>
      <c r="Y35" s="40"/>
      <c r="Z35" s="40"/>
      <c r="AA35" s="40"/>
      <c r="AB35" s="40"/>
      <c r="AC35" s="40"/>
      <c r="AD35" s="40"/>
      <c r="AE35" s="40"/>
    </row>
    <row r="36" hidden="1" s="2" customFormat="1" ht="14.4" customHeight="1">
      <c r="A36" s="40"/>
      <c r="B36" s="46"/>
      <c r="C36" s="40"/>
      <c r="D36" s="40"/>
      <c r="E36" s="146" t="s">
        <v>52</v>
      </c>
      <c r="F36" s="160">
        <f>ROUND((SUM(BF86:BF94)),  2)</f>
        <v>0</v>
      </c>
      <c r="G36" s="40"/>
      <c r="H36" s="40"/>
      <c r="I36" s="161">
        <v>0.14999999999999999</v>
      </c>
      <c r="J36" s="160">
        <f>ROUND(((SUM(BF86:BF94))*I36),  2)</f>
        <v>0</v>
      </c>
      <c r="K36" s="40"/>
      <c r="L36" s="148"/>
      <c r="S36" s="40"/>
      <c r="T36" s="40"/>
      <c r="U36" s="40"/>
      <c r="V36" s="40"/>
      <c r="W36" s="40"/>
      <c r="X36" s="40"/>
      <c r="Y36" s="40"/>
      <c r="Z36" s="40"/>
      <c r="AA36" s="40"/>
      <c r="AB36" s="40"/>
      <c r="AC36" s="40"/>
      <c r="AD36" s="40"/>
      <c r="AE36" s="40"/>
    </row>
    <row r="37" hidden="1" s="2" customFormat="1" ht="14.4" customHeight="1">
      <c r="A37" s="40"/>
      <c r="B37" s="46"/>
      <c r="C37" s="40"/>
      <c r="D37" s="146" t="s">
        <v>50</v>
      </c>
      <c r="E37" s="146" t="s">
        <v>53</v>
      </c>
      <c r="F37" s="160">
        <f>ROUND((SUM(BG86:BG94)),  2)</f>
        <v>0</v>
      </c>
      <c r="G37" s="40"/>
      <c r="H37" s="40"/>
      <c r="I37" s="161">
        <v>0.20999999999999999</v>
      </c>
      <c r="J37" s="160">
        <f>0</f>
        <v>0</v>
      </c>
      <c r="K37" s="40"/>
      <c r="L37" s="148"/>
      <c r="S37" s="40"/>
      <c r="T37" s="40"/>
      <c r="U37" s="40"/>
      <c r="V37" s="40"/>
      <c r="W37" s="40"/>
      <c r="X37" s="40"/>
      <c r="Y37" s="40"/>
      <c r="Z37" s="40"/>
      <c r="AA37" s="40"/>
      <c r="AB37" s="40"/>
      <c r="AC37" s="40"/>
      <c r="AD37" s="40"/>
      <c r="AE37" s="40"/>
    </row>
    <row r="38" hidden="1" s="2" customFormat="1" ht="14.4" customHeight="1">
      <c r="A38" s="40"/>
      <c r="B38" s="46"/>
      <c r="C38" s="40"/>
      <c r="D38" s="40"/>
      <c r="E38" s="146" t="s">
        <v>54</v>
      </c>
      <c r="F38" s="160">
        <f>ROUND((SUM(BH86:BH94)),  2)</f>
        <v>0</v>
      </c>
      <c r="G38" s="40"/>
      <c r="H38" s="40"/>
      <c r="I38" s="161">
        <v>0.14999999999999999</v>
      </c>
      <c r="J38" s="160">
        <f>0</f>
        <v>0</v>
      </c>
      <c r="K38" s="40"/>
      <c r="L38" s="148"/>
      <c r="S38" s="40"/>
      <c r="T38" s="40"/>
      <c r="U38" s="40"/>
      <c r="V38" s="40"/>
      <c r="W38" s="40"/>
      <c r="X38" s="40"/>
      <c r="Y38" s="40"/>
      <c r="Z38" s="40"/>
      <c r="AA38" s="40"/>
      <c r="AB38" s="40"/>
      <c r="AC38" s="40"/>
      <c r="AD38" s="40"/>
      <c r="AE38" s="40"/>
    </row>
    <row r="39" hidden="1" s="2" customFormat="1" ht="14.4" customHeight="1">
      <c r="A39" s="40"/>
      <c r="B39" s="46"/>
      <c r="C39" s="40"/>
      <c r="D39" s="40"/>
      <c r="E39" s="146" t="s">
        <v>55</v>
      </c>
      <c r="F39" s="160">
        <f>ROUND((SUM(BI86:BI94)),  2)</f>
        <v>0</v>
      </c>
      <c r="G39" s="40"/>
      <c r="H39" s="40"/>
      <c r="I39" s="161">
        <v>0</v>
      </c>
      <c r="J39" s="160">
        <f>0</f>
        <v>0</v>
      </c>
      <c r="K39" s="40"/>
      <c r="L39" s="148"/>
      <c r="S39" s="40"/>
      <c r="T39" s="40"/>
      <c r="U39" s="40"/>
      <c r="V39" s="40"/>
      <c r="W39" s="40"/>
      <c r="X39" s="40"/>
      <c r="Y39" s="40"/>
      <c r="Z39" s="40"/>
      <c r="AA39" s="40"/>
      <c r="AB39" s="40"/>
      <c r="AC39" s="40"/>
      <c r="AD39" s="40"/>
      <c r="AE39" s="40"/>
    </row>
    <row r="40" hidden="1" s="2" customFormat="1" ht="6.96" customHeight="1">
      <c r="A40" s="40"/>
      <c r="B40" s="46"/>
      <c r="C40" s="40"/>
      <c r="D40" s="40"/>
      <c r="E40" s="40"/>
      <c r="F40" s="40"/>
      <c r="G40" s="40"/>
      <c r="H40" s="40"/>
      <c r="I40" s="40"/>
      <c r="J40" s="40"/>
      <c r="K40" s="40"/>
      <c r="L40" s="148"/>
      <c r="S40" s="40"/>
      <c r="T40" s="40"/>
      <c r="U40" s="40"/>
      <c r="V40" s="40"/>
      <c r="W40" s="40"/>
      <c r="X40" s="40"/>
      <c r="Y40" s="40"/>
      <c r="Z40" s="40"/>
      <c r="AA40" s="40"/>
      <c r="AB40" s="40"/>
      <c r="AC40" s="40"/>
      <c r="AD40" s="40"/>
      <c r="AE40" s="40"/>
    </row>
    <row r="41" hidden="1" s="2" customFormat="1" ht="25.44" customHeight="1">
      <c r="A41" s="40"/>
      <c r="B41" s="46"/>
      <c r="C41" s="162"/>
      <c r="D41" s="163" t="s">
        <v>56</v>
      </c>
      <c r="E41" s="164"/>
      <c r="F41" s="164"/>
      <c r="G41" s="165" t="s">
        <v>57</v>
      </c>
      <c r="H41" s="166" t="s">
        <v>58</v>
      </c>
      <c r="I41" s="164"/>
      <c r="J41" s="167">
        <f>SUM(J32:J39)</f>
        <v>0</v>
      </c>
      <c r="K41" s="168"/>
      <c r="L41" s="148"/>
      <c r="S41" s="40"/>
      <c r="T41" s="40"/>
      <c r="U41" s="40"/>
      <c r="V41" s="40"/>
      <c r="W41" s="40"/>
      <c r="X41" s="40"/>
      <c r="Y41" s="40"/>
      <c r="Z41" s="40"/>
      <c r="AA41" s="40"/>
      <c r="AB41" s="40"/>
      <c r="AC41" s="40"/>
      <c r="AD41" s="40"/>
      <c r="AE41" s="40"/>
    </row>
    <row r="42" hidden="1" s="2" customFormat="1" ht="14.4" customHeight="1">
      <c r="A42" s="40"/>
      <c r="B42" s="169"/>
      <c r="C42" s="170"/>
      <c r="D42" s="170"/>
      <c r="E42" s="170"/>
      <c r="F42" s="170"/>
      <c r="G42" s="170"/>
      <c r="H42" s="170"/>
      <c r="I42" s="170"/>
      <c r="J42" s="170"/>
      <c r="K42" s="170"/>
      <c r="L42" s="148"/>
      <c r="S42" s="40"/>
      <c r="T42" s="40"/>
      <c r="U42" s="40"/>
      <c r="V42" s="40"/>
      <c r="W42" s="40"/>
      <c r="X42" s="40"/>
      <c r="Y42" s="40"/>
      <c r="Z42" s="40"/>
      <c r="AA42" s="40"/>
      <c r="AB42" s="40"/>
      <c r="AC42" s="40"/>
      <c r="AD42" s="40"/>
      <c r="AE42" s="40"/>
    </row>
    <row r="43" hidden="1"/>
    <row r="44" hidden="1"/>
    <row r="45" hidden="1"/>
    <row r="46" hidden="1" s="2" customFormat="1" ht="6.96" customHeight="1">
      <c r="A46" s="40"/>
      <c r="B46" s="171"/>
      <c r="C46" s="172"/>
      <c r="D46" s="172"/>
      <c r="E46" s="172"/>
      <c r="F46" s="172"/>
      <c r="G46" s="172"/>
      <c r="H46" s="172"/>
      <c r="I46" s="172"/>
      <c r="J46" s="172"/>
      <c r="K46" s="172"/>
      <c r="L46" s="148"/>
      <c r="S46" s="40"/>
      <c r="T46" s="40"/>
      <c r="U46" s="40"/>
      <c r="V46" s="40"/>
      <c r="W46" s="40"/>
      <c r="X46" s="40"/>
      <c r="Y46" s="40"/>
      <c r="Z46" s="40"/>
      <c r="AA46" s="40"/>
      <c r="AB46" s="40"/>
      <c r="AC46" s="40"/>
      <c r="AD46" s="40"/>
      <c r="AE46" s="40"/>
    </row>
    <row r="47" hidden="1" s="2" customFormat="1" ht="24.96" customHeight="1">
      <c r="A47" s="40"/>
      <c r="B47" s="41"/>
      <c r="C47" s="24" t="s">
        <v>179</v>
      </c>
      <c r="D47" s="42"/>
      <c r="E47" s="42"/>
      <c r="F47" s="42"/>
      <c r="G47" s="42"/>
      <c r="H47" s="42"/>
      <c r="I47" s="42"/>
      <c r="J47" s="42"/>
      <c r="K47" s="42"/>
      <c r="L47" s="148"/>
      <c r="S47" s="40"/>
      <c r="T47" s="40"/>
      <c r="U47" s="40"/>
      <c r="V47" s="40"/>
      <c r="W47" s="40"/>
      <c r="X47" s="40"/>
      <c r="Y47" s="40"/>
      <c r="Z47" s="40"/>
      <c r="AA47" s="40"/>
      <c r="AB47" s="40"/>
      <c r="AC47" s="40"/>
      <c r="AD47" s="40"/>
      <c r="AE47" s="40"/>
    </row>
    <row r="48" hidden="1" s="2" customFormat="1" ht="6.96" customHeight="1">
      <c r="A48" s="40"/>
      <c r="B48" s="41"/>
      <c r="C48" s="42"/>
      <c r="D48" s="42"/>
      <c r="E48" s="42"/>
      <c r="F48" s="42"/>
      <c r="G48" s="42"/>
      <c r="H48" s="42"/>
      <c r="I48" s="42"/>
      <c r="J48" s="42"/>
      <c r="K48" s="42"/>
      <c r="L48" s="148"/>
      <c r="S48" s="40"/>
      <c r="T48" s="40"/>
      <c r="U48" s="40"/>
      <c r="V48" s="40"/>
      <c r="W48" s="40"/>
      <c r="X48" s="40"/>
      <c r="Y48" s="40"/>
      <c r="Z48" s="40"/>
      <c r="AA48" s="40"/>
      <c r="AB48" s="40"/>
      <c r="AC48" s="40"/>
      <c r="AD48" s="40"/>
      <c r="AE48" s="40"/>
    </row>
    <row r="49" hidden="1" s="2" customFormat="1" ht="12" customHeight="1">
      <c r="A49" s="40"/>
      <c r="B49" s="41"/>
      <c r="C49" s="33" t="s">
        <v>16</v>
      </c>
      <c r="D49" s="42"/>
      <c r="E49" s="42"/>
      <c r="F49" s="42"/>
      <c r="G49" s="42"/>
      <c r="H49" s="42"/>
      <c r="I49" s="42"/>
      <c r="J49" s="42"/>
      <c r="K49" s="42"/>
      <c r="L49" s="148"/>
      <c r="S49" s="40"/>
      <c r="T49" s="40"/>
      <c r="U49" s="40"/>
      <c r="V49" s="40"/>
      <c r="W49" s="40"/>
      <c r="X49" s="40"/>
      <c r="Y49" s="40"/>
      <c r="Z49" s="40"/>
      <c r="AA49" s="40"/>
      <c r="AB49" s="40"/>
      <c r="AC49" s="40"/>
      <c r="AD49" s="40"/>
      <c r="AE49" s="40"/>
    </row>
    <row r="50" hidden="1" s="2" customFormat="1" ht="16.5" customHeight="1">
      <c r="A50" s="40"/>
      <c r="B50" s="41"/>
      <c r="C50" s="42"/>
      <c r="D50" s="42"/>
      <c r="E50" s="173" t="str">
        <f>E7</f>
        <v>Oprava staničních kolejí č. 4 a 5 v žst Most n.n.-Změna č.1</v>
      </c>
      <c r="F50" s="33"/>
      <c r="G50" s="33"/>
      <c r="H50" s="33"/>
      <c r="I50" s="42"/>
      <c r="J50" s="42"/>
      <c r="K50" s="42"/>
      <c r="L50" s="148"/>
      <c r="S50" s="40"/>
      <c r="T50" s="40"/>
      <c r="U50" s="40"/>
      <c r="V50" s="40"/>
      <c r="W50" s="40"/>
      <c r="X50" s="40"/>
      <c r="Y50" s="40"/>
      <c r="Z50" s="40"/>
      <c r="AA50" s="40"/>
      <c r="AB50" s="40"/>
      <c r="AC50" s="40"/>
      <c r="AD50" s="40"/>
      <c r="AE50" s="40"/>
    </row>
    <row r="51" hidden="1" s="1" customFormat="1" ht="12" customHeight="1">
      <c r="B51" s="22"/>
      <c r="C51" s="33" t="s">
        <v>161</v>
      </c>
      <c r="D51" s="23"/>
      <c r="E51" s="23"/>
      <c r="F51" s="23"/>
      <c r="G51" s="23"/>
      <c r="H51" s="23"/>
      <c r="I51" s="23"/>
      <c r="J51" s="23"/>
      <c r="K51" s="23"/>
      <c r="L51" s="21"/>
    </row>
    <row r="52" hidden="1" s="2" customFormat="1" ht="16.5" customHeight="1">
      <c r="A52" s="40"/>
      <c r="B52" s="41"/>
      <c r="C52" s="42"/>
      <c r="D52" s="42"/>
      <c r="E52" s="173" t="s">
        <v>864</v>
      </c>
      <c r="F52" s="42"/>
      <c r="G52" s="42"/>
      <c r="H52" s="42"/>
      <c r="I52" s="42"/>
      <c r="J52" s="42"/>
      <c r="K52" s="42"/>
      <c r="L52" s="148"/>
      <c r="S52" s="40"/>
      <c r="T52" s="40"/>
      <c r="U52" s="40"/>
      <c r="V52" s="40"/>
      <c r="W52" s="40"/>
      <c r="X52" s="40"/>
      <c r="Y52" s="40"/>
      <c r="Z52" s="40"/>
      <c r="AA52" s="40"/>
      <c r="AB52" s="40"/>
      <c r="AC52" s="40"/>
      <c r="AD52" s="40"/>
      <c r="AE52" s="40"/>
    </row>
    <row r="53" hidden="1" s="2" customFormat="1" ht="12" customHeight="1">
      <c r="A53" s="40"/>
      <c r="B53" s="41"/>
      <c r="C53" s="33" t="s">
        <v>170</v>
      </c>
      <c r="D53" s="42"/>
      <c r="E53" s="42"/>
      <c r="F53" s="42"/>
      <c r="G53" s="42"/>
      <c r="H53" s="42"/>
      <c r="I53" s="42"/>
      <c r="J53" s="42"/>
      <c r="K53" s="42"/>
      <c r="L53" s="148"/>
      <c r="S53" s="40"/>
      <c r="T53" s="40"/>
      <c r="U53" s="40"/>
      <c r="V53" s="40"/>
      <c r="W53" s="40"/>
      <c r="X53" s="40"/>
      <c r="Y53" s="40"/>
      <c r="Z53" s="40"/>
      <c r="AA53" s="40"/>
      <c r="AB53" s="40"/>
      <c r="AC53" s="40"/>
      <c r="AD53" s="40"/>
      <c r="AE53" s="40"/>
    </row>
    <row r="54" hidden="1" s="2" customFormat="1" ht="16.5" customHeight="1">
      <c r="A54" s="40"/>
      <c r="B54" s="41"/>
      <c r="C54" s="42"/>
      <c r="D54" s="42"/>
      <c r="E54" s="72" t="str">
        <f>E11</f>
        <v>Č93 - Materiál výhybka č. 14</v>
      </c>
      <c r="F54" s="42"/>
      <c r="G54" s="42"/>
      <c r="H54" s="42"/>
      <c r="I54" s="42"/>
      <c r="J54" s="42"/>
      <c r="K54" s="42"/>
      <c r="L54" s="148"/>
      <c r="S54" s="40"/>
      <c r="T54" s="40"/>
      <c r="U54" s="40"/>
      <c r="V54" s="40"/>
      <c r="W54" s="40"/>
      <c r="X54" s="40"/>
      <c r="Y54" s="40"/>
      <c r="Z54" s="40"/>
      <c r="AA54" s="40"/>
      <c r="AB54" s="40"/>
      <c r="AC54" s="40"/>
      <c r="AD54" s="40"/>
      <c r="AE54" s="40"/>
    </row>
    <row r="55" hidden="1" s="2" customFormat="1" ht="6.96" customHeight="1">
      <c r="A55" s="40"/>
      <c r="B55" s="41"/>
      <c r="C55" s="42"/>
      <c r="D55" s="42"/>
      <c r="E55" s="42"/>
      <c r="F55" s="42"/>
      <c r="G55" s="42"/>
      <c r="H55" s="42"/>
      <c r="I55" s="42"/>
      <c r="J55" s="42"/>
      <c r="K55" s="42"/>
      <c r="L55" s="148"/>
      <c r="S55" s="40"/>
      <c r="T55" s="40"/>
      <c r="U55" s="40"/>
      <c r="V55" s="40"/>
      <c r="W55" s="40"/>
      <c r="X55" s="40"/>
      <c r="Y55" s="40"/>
      <c r="Z55" s="40"/>
      <c r="AA55" s="40"/>
      <c r="AB55" s="40"/>
      <c r="AC55" s="40"/>
      <c r="AD55" s="40"/>
      <c r="AE55" s="40"/>
    </row>
    <row r="56" hidden="1" s="2" customFormat="1" ht="12" customHeight="1">
      <c r="A56" s="40"/>
      <c r="B56" s="41"/>
      <c r="C56" s="33" t="s">
        <v>22</v>
      </c>
      <c r="D56" s="42"/>
      <c r="E56" s="42"/>
      <c r="F56" s="28" t="str">
        <f>F14</f>
        <v>ŽST Most n.n.</v>
      </c>
      <c r="G56" s="42"/>
      <c r="H56" s="42"/>
      <c r="I56" s="33" t="s">
        <v>24</v>
      </c>
      <c r="J56" s="75" t="str">
        <f>IF(J14="","",J14)</f>
        <v>5. 10. 2021</v>
      </c>
      <c r="K56" s="42"/>
      <c r="L56" s="148"/>
      <c r="S56" s="40"/>
      <c r="T56" s="40"/>
      <c r="U56" s="40"/>
      <c r="V56" s="40"/>
      <c r="W56" s="40"/>
      <c r="X56" s="40"/>
      <c r="Y56" s="40"/>
      <c r="Z56" s="40"/>
      <c r="AA56" s="40"/>
      <c r="AB56" s="40"/>
      <c r="AC56" s="40"/>
      <c r="AD56" s="40"/>
      <c r="AE56" s="40"/>
    </row>
    <row r="57" hidden="1" s="2" customFormat="1" ht="6.96" customHeight="1">
      <c r="A57" s="40"/>
      <c r="B57" s="41"/>
      <c r="C57" s="42"/>
      <c r="D57" s="42"/>
      <c r="E57" s="42"/>
      <c r="F57" s="42"/>
      <c r="G57" s="42"/>
      <c r="H57" s="42"/>
      <c r="I57" s="42"/>
      <c r="J57" s="42"/>
      <c r="K57" s="42"/>
      <c r="L57" s="148"/>
      <c r="S57" s="40"/>
      <c r="T57" s="40"/>
      <c r="U57" s="40"/>
      <c r="V57" s="40"/>
      <c r="W57" s="40"/>
      <c r="X57" s="40"/>
      <c r="Y57" s="40"/>
      <c r="Z57" s="40"/>
      <c r="AA57" s="40"/>
      <c r="AB57" s="40"/>
      <c r="AC57" s="40"/>
      <c r="AD57" s="40"/>
      <c r="AE57" s="40"/>
    </row>
    <row r="58" hidden="1" s="2" customFormat="1" ht="15.15" customHeight="1">
      <c r="A58" s="40"/>
      <c r="B58" s="41"/>
      <c r="C58" s="33" t="s">
        <v>30</v>
      </c>
      <c r="D58" s="42"/>
      <c r="E58" s="42"/>
      <c r="F58" s="28" t="str">
        <f>E17</f>
        <v>Správa železnic, státní organizace</v>
      </c>
      <c r="G58" s="42"/>
      <c r="H58" s="42"/>
      <c r="I58" s="33" t="s">
        <v>38</v>
      </c>
      <c r="J58" s="38" t="str">
        <f>E23</f>
        <v xml:space="preserve"> </v>
      </c>
      <c r="K58" s="42"/>
      <c r="L58" s="148"/>
      <c r="S58" s="40"/>
      <c r="T58" s="40"/>
      <c r="U58" s="40"/>
      <c r="V58" s="40"/>
      <c r="W58" s="40"/>
      <c r="X58" s="40"/>
      <c r="Y58" s="40"/>
      <c r="Z58" s="40"/>
      <c r="AA58" s="40"/>
      <c r="AB58" s="40"/>
      <c r="AC58" s="40"/>
      <c r="AD58" s="40"/>
      <c r="AE58" s="40"/>
    </row>
    <row r="59" hidden="1" s="2" customFormat="1" ht="40.05" customHeight="1">
      <c r="A59" s="40"/>
      <c r="B59" s="41"/>
      <c r="C59" s="33" t="s">
        <v>36</v>
      </c>
      <c r="D59" s="42"/>
      <c r="E59" s="42"/>
      <c r="F59" s="28" t="str">
        <f>IF(E20="","",E20)</f>
        <v>Vyplň údaj</v>
      </c>
      <c r="G59" s="42"/>
      <c r="H59" s="42"/>
      <c r="I59" s="33" t="s">
        <v>42</v>
      </c>
      <c r="J59" s="38" t="str">
        <f>E26</f>
        <v>Ing.Horák, horak@spravazeleznic.cz, 602 155 923</v>
      </c>
      <c r="K59" s="42"/>
      <c r="L59" s="148"/>
      <c r="S59" s="40"/>
      <c r="T59" s="40"/>
      <c r="U59" s="40"/>
      <c r="V59" s="40"/>
      <c r="W59" s="40"/>
      <c r="X59" s="40"/>
      <c r="Y59" s="40"/>
      <c r="Z59" s="40"/>
      <c r="AA59" s="40"/>
      <c r="AB59" s="40"/>
      <c r="AC59" s="40"/>
      <c r="AD59" s="40"/>
      <c r="AE59" s="40"/>
    </row>
    <row r="60" hidden="1" s="2" customFormat="1" ht="10.32" customHeight="1">
      <c r="A60" s="40"/>
      <c r="B60" s="41"/>
      <c r="C60" s="42"/>
      <c r="D60" s="42"/>
      <c r="E60" s="42"/>
      <c r="F60" s="42"/>
      <c r="G60" s="42"/>
      <c r="H60" s="42"/>
      <c r="I60" s="42"/>
      <c r="J60" s="42"/>
      <c r="K60" s="42"/>
      <c r="L60" s="148"/>
      <c r="S60" s="40"/>
      <c r="T60" s="40"/>
      <c r="U60" s="40"/>
      <c r="V60" s="40"/>
      <c r="W60" s="40"/>
      <c r="X60" s="40"/>
      <c r="Y60" s="40"/>
      <c r="Z60" s="40"/>
      <c r="AA60" s="40"/>
      <c r="AB60" s="40"/>
      <c r="AC60" s="40"/>
      <c r="AD60" s="40"/>
      <c r="AE60" s="40"/>
    </row>
    <row r="61" hidden="1" s="2" customFormat="1" ht="29.28" customHeight="1">
      <c r="A61" s="40"/>
      <c r="B61" s="41"/>
      <c r="C61" s="174" t="s">
        <v>180</v>
      </c>
      <c r="D61" s="175"/>
      <c r="E61" s="175"/>
      <c r="F61" s="175"/>
      <c r="G61" s="175"/>
      <c r="H61" s="175"/>
      <c r="I61" s="175"/>
      <c r="J61" s="176" t="s">
        <v>181</v>
      </c>
      <c r="K61" s="175"/>
      <c r="L61" s="148"/>
      <c r="S61" s="40"/>
      <c r="T61" s="40"/>
      <c r="U61" s="40"/>
      <c r="V61" s="40"/>
      <c r="W61" s="40"/>
      <c r="X61" s="40"/>
      <c r="Y61" s="40"/>
      <c r="Z61" s="40"/>
      <c r="AA61" s="40"/>
      <c r="AB61" s="40"/>
      <c r="AC61" s="40"/>
      <c r="AD61" s="40"/>
      <c r="AE61" s="40"/>
    </row>
    <row r="62" hidden="1" s="2" customFormat="1" ht="10.32" customHeight="1">
      <c r="A62" s="40"/>
      <c r="B62" s="41"/>
      <c r="C62" s="42"/>
      <c r="D62" s="42"/>
      <c r="E62" s="42"/>
      <c r="F62" s="42"/>
      <c r="G62" s="42"/>
      <c r="H62" s="42"/>
      <c r="I62" s="42"/>
      <c r="J62" s="42"/>
      <c r="K62" s="42"/>
      <c r="L62" s="148"/>
      <c r="S62" s="40"/>
      <c r="T62" s="40"/>
      <c r="U62" s="40"/>
      <c r="V62" s="40"/>
      <c r="W62" s="40"/>
      <c r="X62" s="40"/>
      <c r="Y62" s="40"/>
      <c r="Z62" s="40"/>
      <c r="AA62" s="40"/>
      <c r="AB62" s="40"/>
      <c r="AC62" s="40"/>
      <c r="AD62" s="40"/>
      <c r="AE62" s="40"/>
    </row>
    <row r="63" hidden="1" s="2" customFormat="1" ht="22.8" customHeight="1">
      <c r="A63" s="40"/>
      <c r="B63" s="41"/>
      <c r="C63" s="177" t="s">
        <v>78</v>
      </c>
      <c r="D63" s="42"/>
      <c r="E63" s="42"/>
      <c r="F63" s="42"/>
      <c r="G63" s="42"/>
      <c r="H63" s="42"/>
      <c r="I63" s="42"/>
      <c r="J63" s="105">
        <f>J86</f>
        <v>0</v>
      </c>
      <c r="K63" s="42"/>
      <c r="L63" s="148"/>
      <c r="S63" s="40"/>
      <c r="T63" s="40"/>
      <c r="U63" s="40"/>
      <c r="V63" s="40"/>
      <c r="W63" s="40"/>
      <c r="X63" s="40"/>
      <c r="Y63" s="40"/>
      <c r="Z63" s="40"/>
      <c r="AA63" s="40"/>
      <c r="AB63" s="40"/>
      <c r="AC63" s="40"/>
      <c r="AD63" s="40"/>
      <c r="AE63" s="40"/>
      <c r="AU63" s="18" t="s">
        <v>182</v>
      </c>
    </row>
    <row r="64" hidden="1" s="9" customFormat="1" ht="24.96" customHeight="1">
      <c r="A64" s="9"/>
      <c r="B64" s="178"/>
      <c r="C64" s="179"/>
      <c r="D64" s="180" t="s">
        <v>486</v>
      </c>
      <c r="E64" s="181"/>
      <c r="F64" s="181"/>
      <c r="G64" s="181"/>
      <c r="H64" s="181"/>
      <c r="I64" s="181"/>
      <c r="J64" s="182">
        <f>J87</f>
        <v>0</v>
      </c>
      <c r="K64" s="179"/>
      <c r="L64" s="183"/>
      <c r="S64" s="9"/>
      <c r="T64" s="9"/>
      <c r="U64" s="9"/>
      <c r="V64" s="9"/>
      <c r="W64" s="9"/>
      <c r="X64" s="9"/>
      <c r="Y64" s="9"/>
      <c r="Z64" s="9"/>
      <c r="AA64" s="9"/>
      <c r="AB64" s="9"/>
      <c r="AC64" s="9"/>
      <c r="AD64" s="9"/>
      <c r="AE64" s="9"/>
    </row>
    <row r="65" hidden="1" s="2" customFormat="1" ht="21.84" customHeight="1">
      <c r="A65" s="40"/>
      <c r="B65" s="41"/>
      <c r="C65" s="42"/>
      <c r="D65" s="42"/>
      <c r="E65" s="42"/>
      <c r="F65" s="42"/>
      <c r="G65" s="42"/>
      <c r="H65" s="42"/>
      <c r="I65" s="42"/>
      <c r="J65" s="42"/>
      <c r="K65" s="42"/>
      <c r="L65" s="148"/>
      <c r="S65" s="40"/>
      <c r="T65" s="40"/>
      <c r="U65" s="40"/>
      <c r="V65" s="40"/>
      <c r="W65" s="40"/>
      <c r="X65" s="40"/>
      <c r="Y65" s="40"/>
      <c r="Z65" s="40"/>
      <c r="AA65" s="40"/>
      <c r="AB65" s="40"/>
      <c r="AC65" s="40"/>
      <c r="AD65" s="40"/>
      <c r="AE65" s="40"/>
    </row>
    <row r="66" hidden="1" s="2" customFormat="1" ht="6.96" customHeight="1">
      <c r="A66" s="40"/>
      <c r="B66" s="62"/>
      <c r="C66" s="63"/>
      <c r="D66" s="63"/>
      <c r="E66" s="63"/>
      <c r="F66" s="63"/>
      <c r="G66" s="63"/>
      <c r="H66" s="63"/>
      <c r="I66" s="63"/>
      <c r="J66" s="63"/>
      <c r="K66" s="63"/>
      <c r="L66" s="148"/>
      <c r="S66" s="40"/>
      <c r="T66" s="40"/>
      <c r="U66" s="40"/>
      <c r="V66" s="40"/>
      <c r="W66" s="40"/>
      <c r="X66" s="40"/>
      <c r="Y66" s="40"/>
      <c r="Z66" s="40"/>
      <c r="AA66" s="40"/>
      <c r="AB66" s="40"/>
      <c r="AC66" s="40"/>
      <c r="AD66" s="40"/>
      <c r="AE66" s="40"/>
    </row>
    <row r="67" hidden="1"/>
    <row r="68" hidden="1"/>
    <row r="69" hidden="1"/>
    <row r="70" s="2" customFormat="1" ht="6.96" customHeight="1">
      <c r="A70" s="40"/>
      <c r="B70" s="64"/>
      <c r="C70" s="65"/>
      <c r="D70" s="65"/>
      <c r="E70" s="65"/>
      <c r="F70" s="65"/>
      <c r="G70" s="65"/>
      <c r="H70" s="65"/>
      <c r="I70" s="65"/>
      <c r="J70" s="65"/>
      <c r="K70" s="65"/>
      <c r="L70" s="148"/>
      <c r="S70" s="40"/>
      <c r="T70" s="40"/>
      <c r="U70" s="40"/>
      <c r="V70" s="40"/>
      <c r="W70" s="40"/>
      <c r="X70" s="40"/>
      <c r="Y70" s="40"/>
      <c r="Z70" s="40"/>
      <c r="AA70" s="40"/>
      <c r="AB70" s="40"/>
      <c r="AC70" s="40"/>
      <c r="AD70" s="40"/>
      <c r="AE70" s="40"/>
    </row>
    <row r="71" s="2" customFormat="1" ht="24.96" customHeight="1">
      <c r="A71" s="40"/>
      <c r="B71" s="41"/>
      <c r="C71" s="24" t="s">
        <v>186</v>
      </c>
      <c r="D71" s="42"/>
      <c r="E71" s="42"/>
      <c r="F71" s="42"/>
      <c r="G71" s="42"/>
      <c r="H71" s="42"/>
      <c r="I71" s="42"/>
      <c r="J71" s="42"/>
      <c r="K71" s="42"/>
      <c r="L71" s="148"/>
      <c r="S71" s="40"/>
      <c r="T71" s="40"/>
      <c r="U71" s="40"/>
      <c r="V71" s="40"/>
      <c r="W71" s="40"/>
      <c r="X71" s="40"/>
      <c r="Y71" s="40"/>
      <c r="Z71" s="40"/>
      <c r="AA71" s="40"/>
      <c r="AB71" s="40"/>
      <c r="AC71" s="40"/>
      <c r="AD71" s="40"/>
      <c r="AE71" s="40"/>
    </row>
    <row r="72" s="2" customFormat="1" ht="6.96" customHeight="1">
      <c r="A72" s="40"/>
      <c r="B72" s="41"/>
      <c r="C72" s="42"/>
      <c r="D72" s="42"/>
      <c r="E72" s="42"/>
      <c r="F72" s="42"/>
      <c r="G72" s="42"/>
      <c r="H72" s="42"/>
      <c r="I72" s="42"/>
      <c r="J72" s="42"/>
      <c r="K72" s="42"/>
      <c r="L72" s="148"/>
      <c r="S72" s="40"/>
      <c r="T72" s="40"/>
      <c r="U72" s="40"/>
      <c r="V72" s="40"/>
      <c r="W72" s="40"/>
      <c r="X72" s="40"/>
      <c r="Y72" s="40"/>
      <c r="Z72" s="40"/>
      <c r="AA72" s="40"/>
      <c r="AB72" s="40"/>
      <c r="AC72" s="40"/>
      <c r="AD72" s="40"/>
      <c r="AE72" s="40"/>
    </row>
    <row r="73" s="2" customFormat="1" ht="12" customHeight="1">
      <c r="A73" s="40"/>
      <c r="B73" s="41"/>
      <c r="C73" s="33" t="s">
        <v>16</v>
      </c>
      <c r="D73" s="42"/>
      <c r="E73" s="42"/>
      <c r="F73" s="42"/>
      <c r="G73" s="42"/>
      <c r="H73" s="42"/>
      <c r="I73" s="42"/>
      <c r="J73" s="42"/>
      <c r="K73" s="42"/>
      <c r="L73" s="148"/>
      <c r="S73" s="40"/>
      <c r="T73" s="40"/>
      <c r="U73" s="40"/>
      <c r="V73" s="40"/>
      <c r="W73" s="40"/>
      <c r="X73" s="40"/>
      <c r="Y73" s="40"/>
      <c r="Z73" s="40"/>
      <c r="AA73" s="40"/>
      <c r="AB73" s="40"/>
      <c r="AC73" s="40"/>
      <c r="AD73" s="40"/>
      <c r="AE73" s="40"/>
    </row>
    <row r="74" s="2" customFormat="1" ht="16.5" customHeight="1">
      <c r="A74" s="40"/>
      <c r="B74" s="41"/>
      <c r="C74" s="42"/>
      <c r="D74" s="42"/>
      <c r="E74" s="173" t="str">
        <f>E7</f>
        <v>Oprava staničních kolejí č. 4 a 5 v žst Most n.n.-Změna č.1</v>
      </c>
      <c r="F74" s="33"/>
      <c r="G74" s="33"/>
      <c r="H74" s="33"/>
      <c r="I74" s="42"/>
      <c r="J74" s="42"/>
      <c r="K74" s="42"/>
      <c r="L74" s="148"/>
      <c r="S74" s="40"/>
      <c r="T74" s="40"/>
      <c r="U74" s="40"/>
      <c r="V74" s="40"/>
      <c r="W74" s="40"/>
      <c r="X74" s="40"/>
      <c r="Y74" s="40"/>
      <c r="Z74" s="40"/>
      <c r="AA74" s="40"/>
      <c r="AB74" s="40"/>
      <c r="AC74" s="40"/>
      <c r="AD74" s="40"/>
      <c r="AE74" s="40"/>
    </row>
    <row r="75" s="1" customFormat="1" ht="12" customHeight="1">
      <c r="B75" s="22"/>
      <c r="C75" s="33" t="s">
        <v>161</v>
      </c>
      <c r="D75" s="23"/>
      <c r="E75" s="23"/>
      <c r="F75" s="23"/>
      <c r="G75" s="23"/>
      <c r="H75" s="23"/>
      <c r="I75" s="23"/>
      <c r="J75" s="23"/>
      <c r="K75" s="23"/>
      <c r="L75" s="21"/>
    </row>
    <row r="76" s="2" customFormat="1" ht="16.5" customHeight="1">
      <c r="A76" s="40"/>
      <c r="B76" s="41"/>
      <c r="C76" s="42"/>
      <c r="D76" s="42"/>
      <c r="E76" s="173" t="s">
        <v>864</v>
      </c>
      <c r="F76" s="42"/>
      <c r="G76" s="42"/>
      <c r="H76" s="42"/>
      <c r="I76" s="42"/>
      <c r="J76" s="42"/>
      <c r="K76" s="42"/>
      <c r="L76" s="148"/>
      <c r="S76" s="40"/>
      <c r="T76" s="40"/>
      <c r="U76" s="40"/>
      <c r="V76" s="40"/>
      <c r="W76" s="40"/>
      <c r="X76" s="40"/>
      <c r="Y76" s="40"/>
      <c r="Z76" s="40"/>
      <c r="AA76" s="40"/>
      <c r="AB76" s="40"/>
      <c r="AC76" s="40"/>
      <c r="AD76" s="40"/>
      <c r="AE76" s="40"/>
    </row>
    <row r="77" s="2" customFormat="1" ht="12" customHeight="1">
      <c r="A77" s="40"/>
      <c r="B77" s="41"/>
      <c r="C77" s="33" t="s">
        <v>170</v>
      </c>
      <c r="D77" s="42"/>
      <c r="E77" s="42"/>
      <c r="F77" s="42"/>
      <c r="G77" s="42"/>
      <c r="H77" s="42"/>
      <c r="I77" s="42"/>
      <c r="J77" s="42"/>
      <c r="K77" s="42"/>
      <c r="L77" s="148"/>
      <c r="S77" s="40"/>
      <c r="T77" s="40"/>
      <c r="U77" s="40"/>
      <c r="V77" s="40"/>
      <c r="W77" s="40"/>
      <c r="X77" s="40"/>
      <c r="Y77" s="40"/>
      <c r="Z77" s="40"/>
      <c r="AA77" s="40"/>
      <c r="AB77" s="40"/>
      <c r="AC77" s="40"/>
      <c r="AD77" s="40"/>
      <c r="AE77" s="40"/>
    </row>
    <row r="78" s="2" customFormat="1" ht="16.5" customHeight="1">
      <c r="A78" s="40"/>
      <c r="B78" s="41"/>
      <c r="C78" s="42"/>
      <c r="D78" s="42"/>
      <c r="E78" s="72" t="str">
        <f>E11</f>
        <v>Č93 - Materiál výhybka č. 14</v>
      </c>
      <c r="F78" s="42"/>
      <c r="G78" s="42"/>
      <c r="H78" s="42"/>
      <c r="I78" s="42"/>
      <c r="J78" s="42"/>
      <c r="K78" s="42"/>
      <c r="L78" s="148"/>
      <c r="S78" s="40"/>
      <c r="T78" s="40"/>
      <c r="U78" s="40"/>
      <c r="V78" s="40"/>
      <c r="W78" s="40"/>
      <c r="X78" s="40"/>
      <c r="Y78" s="40"/>
      <c r="Z78" s="40"/>
      <c r="AA78" s="40"/>
      <c r="AB78" s="40"/>
      <c r="AC78" s="40"/>
      <c r="AD78" s="40"/>
      <c r="AE78" s="40"/>
    </row>
    <row r="79" s="2" customFormat="1" ht="6.96" customHeight="1">
      <c r="A79" s="40"/>
      <c r="B79" s="41"/>
      <c r="C79" s="42"/>
      <c r="D79" s="42"/>
      <c r="E79" s="42"/>
      <c r="F79" s="42"/>
      <c r="G79" s="42"/>
      <c r="H79" s="42"/>
      <c r="I79" s="42"/>
      <c r="J79" s="42"/>
      <c r="K79" s="42"/>
      <c r="L79" s="148"/>
      <c r="S79" s="40"/>
      <c r="T79" s="40"/>
      <c r="U79" s="40"/>
      <c r="V79" s="40"/>
      <c r="W79" s="40"/>
      <c r="X79" s="40"/>
      <c r="Y79" s="40"/>
      <c r="Z79" s="40"/>
      <c r="AA79" s="40"/>
      <c r="AB79" s="40"/>
      <c r="AC79" s="40"/>
      <c r="AD79" s="40"/>
      <c r="AE79" s="40"/>
    </row>
    <row r="80" s="2" customFormat="1" ht="12" customHeight="1">
      <c r="A80" s="40"/>
      <c r="B80" s="41"/>
      <c r="C80" s="33" t="s">
        <v>22</v>
      </c>
      <c r="D80" s="42"/>
      <c r="E80" s="42"/>
      <c r="F80" s="28" t="str">
        <f>F14</f>
        <v>ŽST Most n.n.</v>
      </c>
      <c r="G80" s="42"/>
      <c r="H80" s="42"/>
      <c r="I80" s="33" t="s">
        <v>24</v>
      </c>
      <c r="J80" s="75" t="str">
        <f>IF(J14="","",J14)</f>
        <v>5. 10. 2021</v>
      </c>
      <c r="K80" s="42"/>
      <c r="L80" s="148"/>
      <c r="S80" s="40"/>
      <c r="T80" s="40"/>
      <c r="U80" s="40"/>
      <c r="V80" s="40"/>
      <c r="W80" s="40"/>
      <c r="X80" s="40"/>
      <c r="Y80" s="40"/>
      <c r="Z80" s="40"/>
      <c r="AA80" s="40"/>
      <c r="AB80" s="40"/>
      <c r="AC80" s="40"/>
      <c r="AD80" s="40"/>
      <c r="AE80" s="40"/>
    </row>
    <row r="81" s="2" customFormat="1" ht="6.96" customHeight="1">
      <c r="A81" s="40"/>
      <c r="B81" s="41"/>
      <c r="C81" s="42"/>
      <c r="D81" s="42"/>
      <c r="E81" s="42"/>
      <c r="F81" s="42"/>
      <c r="G81" s="42"/>
      <c r="H81" s="42"/>
      <c r="I81" s="42"/>
      <c r="J81" s="42"/>
      <c r="K81" s="42"/>
      <c r="L81" s="148"/>
      <c r="S81" s="40"/>
      <c r="T81" s="40"/>
      <c r="U81" s="40"/>
      <c r="V81" s="40"/>
      <c r="W81" s="40"/>
      <c r="X81" s="40"/>
      <c r="Y81" s="40"/>
      <c r="Z81" s="40"/>
      <c r="AA81" s="40"/>
      <c r="AB81" s="40"/>
      <c r="AC81" s="40"/>
      <c r="AD81" s="40"/>
      <c r="AE81" s="40"/>
    </row>
    <row r="82" s="2" customFormat="1" ht="15.15" customHeight="1">
      <c r="A82" s="40"/>
      <c r="B82" s="41"/>
      <c r="C82" s="33" t="s">
        <v>30</v>
      </c>
      <c r="D82" s="42"/>
      <c r="E82" s="42"/>
      <c r="F82" s="28" t="str">
        <f>E17</f>
        <v>Správa železnic, státní organizace</v>
      </c>
      <c r="G82" s="42"/>
      <c r="H82" s="42"/>
      <c r="I82" s="33" t="s">
        <v>38</v>
      </c>
      <c r="J82" s="38" t="str">
        <f>E23</f>
        <v xml:space="preserve"> </v>
      </c>
      <c r="K82" s="42"/>
      <c r="L82" s="148"/>
      <c r="S82" s="40"/>
      <c r="T82" s="40"/>
      <c r="U82" s="40"/>
      <c r="V82" s="40"/>
      <c r="W82" s="40"/>
      <c r="X82" s="40"/>
      <c r="Y82" s="40"/>
      <c r="Z82" s="40"/>
      <c r="AA82" s="40"/>
      <c r="AB82" s="40"/>
      <c r="AC82" s="40"/>
      <c r="AD82" s="40"/>
      <c r="AE82" s="40"/>
    </row>
    <row r="83" s="2" customFormat="1" ht="40.05" customHeight="1">
      <c r="A83" s="40"/>
      <c r="B83" s="41"/>
      <c r="C83" s="33" t="s">
        <v>36</v>
      </c>
      <c r="D83" s="42"/>
      <c r="E83" s="42"/>
      <c r="F83" s="28" t="str">
        <f>IF(E20="","",E20)</f>
        <v>Vyplň údaj</v>
      </c>
      <c r="G83" s="42"/>
      <c r="H83" s="42"/>
      <c r="I83" s="33" t="s">
        <v>42</v>
      </c>
      <c r="J83" s="38" t="str">
        <f>E26</f>
        <v>Ing.Horák, horak@spravazeleznic.cz, 602 155 923</v>
      </c>
      <c r="K83" s="42"/>
      <c r="L83" s="148"/>
      <c r="S83" s="40"/>
      <c r="T83" s="40"/>
      <c r="U83" s="40"/>
      <c r="V83" s="40"/>
      <c r="W83" s="40"/>
      <c r="X83" s="40"/>
      <c r="Y83" s="40"/>
      <c r="Z83" s="40"/>
      <c r="AA83" s="40"/>
      <c r="AB83" s="40"/>
      <c r="AC83" s="40"/>
      <c r="AD83" s="40"/>
      <c r="AE83" s="40"/>
    </row>
    <row r="84" s="2" customFormat="1" ht="10.32" customHeight="1">
      <c r="A84" s="40"/>
      <c r="B84" s="41"/>
      <c r="C84" s="42"/>
      <c r="D84" s="42"/>
      <c r="E84" s="42"/>
      <c r="F84" s="42"/>
      <c r="G84" s="42"/>
      <c r="H84" s="42"/>
      <c r="I84" s="42"/>
      <c r="J84" s="42"/>
      <c r="K84" s="42"/>
      <c r="L84" s="148"/>
      <c r="S84" s="40"/>
      <c r="T84" s="40"/>
      <c r="U84" s="40"/>
      <c r="V84" s="40"/>
      <c r="W84" s="40"/>
      <c r="X84" s="40"/>
      <c r="Y84" s="40"/>
      <c r="Z84" s="40"/>
      <c r="AA84" s="40"/>
      <c r="AB84" s="40"/>
      <c r="AC84" s="40"/>
      <c r="AD84" s="40"/>
      <c r="AE84" s="40"/>
    </row>
    <row r="85" s="11" customFormat="1" ht="29.28" customHeight="1">
      <c r="A85" s="189"/>
      <c r="B85" s="190"/>
      <c r="C85" s="191" t="s">
        <v>187</v>
      </c>
      <c r="D85" s="192" t="s">
        <v>65</v>
      </c>
      <c r="E85" s="192" t="s">
        <v>61</v>
      </c>
      <c r="F85" s="192" t="s">
        <v>62</v>
      </c>
      <c r="G85" s="192" t="s">
        <v>188</v>
      </c>
      <c r="H85" s="192" t="s">
        <v>189</v>
      </c>
      <c r="I85" s="192" t="s">
        <v>190</v>
      </c>
      <c r="J85" s="192" t="s">
        <v>181</v>
      </c>
      <c r="K85" s="193" t="s">
        <v>191</v>
      </c>
      <c r="L85" s="194"/>
      <c r="M85" s="95" t="s">
        <v>39</v>
      </c>
      <c r="N85" s="96" t="s">
        <v>50</v>
      </c>
      <c r="O85" s="96" t="s">
        <v>192</v>
      </c>
      <c r="P85" s="96" t="s">
        <v>193</v>
      </c>
      <c r="Q85" s="96" t="s">
        <v>194</v>
      </c>
      <c r="R85" s="96" t="s">
        <v>195</v>
      </c>
      <c r="S85" s="96" t="s">
        <v>196</v>
      </c>
      <c r="T85" s="97" t="s">
        <v>197</v>
      </c>
      <c r="U85" s="189"/>
      <c r="V85" s="189"/>
      <c r="W85" s="189"/>
      <c r="X85" s="189"/>
      <c r="Y85" s="189"/>
      <c r="Z85" s="189"/>
      <c r="AA85" s="189"/>
      <c r="AB85" s="189"/>
      <c r="AC85" s="189"/>
      <c r="AD85" s="189"/>
      <c r="AE85" s="189"/>
    </row>
    <row r="86" s="2" customFormat="1" ht="22.8" customHeight="1">
      <c r="A86" s="40"/>
      <c r="B86" s="41"/>
      <c r="C86" s="102" t="s">
        <v>198</v>
      </c>
      <c r="D86" s="42"/>
      <c r="E86" s="42"/>
      <c r="F86" s="42"/>
      <c r="G86" s="42"/>
      <c r="H86" s="42"/>
      <c r="I86" s="42"/>
      <c r="J86" s="195">
        <f>BK86</f>
        <v>0</v>
      </c>
      <c r="K86" s="42"/>
      <c r="L86" s="46"/>
      <c r="M86" s="98"/>
      <c r="N86" s="196"/>
      <c r="O86" s="99"/>
      <c r="P86" s="197">
        <f>P87</f>
        <v>0</v>
      </c>
      <c r="Q86" s="99"/>
      <c r="R86" s="197">
        <f>R87</f>
        <v>1.19</v>
      </c>
      <c r="S86" s="99"/>
      <c r="T86" s="198">
        <f>T87</f>
        <v>0</v>
      </c>
      <c r="U86" s="40"/>
      <c r="V86" s="40"/>
      <c r="W86" s="40"/>
      <c r="X86" s="40"/>
      <c r="Y86" s="40"/>
      <c r="Z86" s="40"/>
      <c r="AA86" s="40"/>
      <c r="AB86" s="40"/>
      <c r="AC86" s="40"/>
      <c r="AD86" s="40"/>
      <c r="AE86" s="40"/>
      <c r="AT86" s="18" t="s">
        <v>79</v>
      </c>
      <c r="AU86" s="18" t="s">
        <v>182</v>
      </c>
      <c r="BK86" s="199">
        <f>BK87</f>
        <v>0</v>
      </c>
    </row>
    <row r="87" s="12" customFormat="1" ht="25.92" customHeight="1">
      <c r="A87" s="12"/>
      <c r="B87" s="200"/>
      <c r="C87" s="201"/>
      <c r="D87" s="202" t="s">
        <v>79</v>
      </c>
      <c r="E87" s="203" t="s">
        <v>202</v>
      </c>
      <c r="F87" s="203" t="s">
        <v>203</v>
      </c>
      <c r="G87" s="201"/>
      <c r="H87" s="201"/>
      <c r="I87" s="204"/>
      <c r="J87" s="205">
        <f>BK87</f>
        <v>0</v>
      </c>
      <c r="K87" s="201"/>
      <c r="L87" s="206"/>
      <c r="M87" s="207"/>
      <c r="N87" s="208"/>
      <c r="O87" s="208"/>
      <c r="P87" s="209">
        <f>SUM(P88:P94)</f>
        <v>0</v>
      </c>
      <c r="Q87" s="208"/>
      <c r="R87" s="209">
        <f>SUM(R88:R94)</f>
        <v>1.19</v>
      </c>
      <c r="S87" s="208"/>
      <c r="T87" s="210">
        <f>SUM(T88:T94)</f>
        <v>0</v>
      </c>
      <c r="U87" s="12"/>
      <c r="V87" s="12"/>
      <c r="W87" s="12"/>
      <c r="X87" s="12"/>
      <c r="Y87" s="12"/>
      <c r="Z87" s="12"/>
      <c r="AA87" s="12"/>
      <c r="AB87" s="12"/>
      <c r="AC87" s="12"/>
      <c r="AD87" s="12"/>
      <c r="AE87" s="12"/>
      <c r="AR87" s="211" t="s">
        <v>87</v>
      </c>
      <c r="AT87" s="212" t="s">
        <v>79</v>
      </c>
      <c r="AU87" s="212" t="s">
        <v>80</v>
      </c>
      <c r="AY87" s="211" t="s">
        <v>201</v>
      </c>
      <c r="BK87" s="213">
        <f>SUM(BK88:BK94)</f>
        <v>0</v>
      </c>
    </row>
    <row r="88" s="2" customFormat="1" ht="16.5" customHeight="1">
      <c r="A88" s="40"/>
      <c r="B88" s="41"/>
      <c r="C88" s="278" t="s">
        <v>87</v>
      </c>
      <c r="D88" s="278" t="s">
        <v>432</v>
      </c>
      <c r="E88" s="279" t="s">
        <v>460</v>
      </c>
      <c r="F88" s="280" t="s">
        <v>461</v>
      </c>
      <c r="G88" s="281" t="s">
        <v>270</v>
      </c>
      <c r="H88" s="282">
        <v>26</v>
      </c>
      <c r="I88" s="283"/>
      <c r="J88" s="284">
        <f>ROUND(I88*H88,2)</f>
        <v>0</v>
      </c>
      <c r="K88" s="280" t="s">
        <v>39</v>
      </c>
      <c r="L88" s="285"/>
      <c r="M88" s="286" t="s">
        <v>39</v>
      </c>
      <c r="N88" s="287" t="s">
        <v>53</v>
      </c>
      <c r="O88" s="87"/>
      <c r="P88" s="225">
        <f>O88*H88</f>
        <v>0</v>
      </c>
      <c r="Q88" s="225">
        <v>0</v>
      </c>
      <c r="R88" s="225">
        <f>Q88*H88</f>
        <v>0</v>
      </c>
      <c r="S88" s="225">
        <v>0</v>
      </c>
      <c r="T88" s="226">
        <f>S88*H88</f>
        <v>0</v>
      </c>
      <c r="U88" s="40"/>
      <c r="V88" s="40"/>
      <c r="W88" s="40"/>
      <c r="X88" s="40"/>
      <c r="Y88" s="40"/>
      <c r="Z88" s="40"/>
      <c r="AA88" s="40"/>
      <c r="AB88" s="40"/>
      <c r="AC88" s="40"/>
      <c r="AD88" s="40"/>
      <c r="AE88" s="40"/>
      <c r="AR88" s="227" t="s">
        <v>255</v>
      </c>
      <c r="AT88" s="227" t="s">
        <v>432</v>
      </c>
      <c r="AU88" s="227" t="s">
        <v>87</v>
      </c>
      <c r="AY88" s="18" t="s">
        <v>201</v>
      </c>
      <c r="BE88" s="228">
        <f>IF(N88="základní",J88,0)</f>
        <v>0</v>
      </c>
      <c r="BF88" s="228">
        <f>IF(N88="snížená",J88,0)</f>
        <v>0</v>
      </c>
      <c r="BG88" s="228">
        <f>IF(N88="zákl. přenesená",J88,0)</f>
        <v>0</v>
      </c>
      <c r="BH88" s="228">
        <f>IF(N88="sníž. přenesená",J88,0)</f>
        <v>0</v>
      </c>
      <c r="BI88" s="228">
        <f>IF(N88="nulová",J88,0)</f>
        <v>0</v>
      </c>
      <c r="BJ88" s="18" t="s">
        <v>208</v>
      </c>
      <c r="BK88" s="228">
        <f>ROUND(I88*H88,2)</f>
        <v>0</v>
      </c>
      <c r="BL88" s="18" t="s">
        <v>208</v>
      </c>
      <c r="BM88" s="227" t="s">
        <v>874</v>
      </c>
    </row>
    <row r="89" s="2" customFormat="1">
      <c r="A89" s="40"/>
      <c r="B89" s="41"/>
      <c r="C89" s="42"/>
      <c r="D89" s="229" t="s">
        <v>210</v>
      </c>
      <c r="E89" s="42"/>
      <c r="F89" s="230" t="s">
        <v>461</v>
      </c>
      <c r="G89" s="42"/>
      <c r="H89" s="42"/>
      <c r="I89" s="231"/>
      <c r="J89" s="42"/>
      <c r="K89" s="42"/>
      <c r="L89" s="46"/>
      <c r="M89" s="232"/>
      <c r="N89" s="233"/>
      <c r="O89" s="87"/>
      <c r="P89" s="87"/>
      <c r="Q89" s="87"/>
      <c r="R89" s="87"/>
      <c r="S89" s="87"/>
      <c r="T89" s="88"/>
      <c r="U89" s="40"/>
      <c r="V89" s="40"/>
      <c r="W89" s="40"/>
      <c r="X89" s="40"/>
      <c r="Y89" s="40"/>
      <c r="Z89" s="40"/>
      <c r="AA89" s="40"/>
      <c r="AB89" s="40"/>
      <c r="AC89" s="40"/>
      <c r="AD89" s="40"/>
      <c r="AE89" s="40"/>
      <c r="AT89" s="18" t="s">
        <v>210</v>
      </c>
      <c r="AU89" s="18" t="s">
        <v>87</v>
      </c>
    </row>
    <row r="90" s="2" customFormat="1">
      <c r="A90" s="40"/>
      <c r="B90" s="41"/>
      <c r="C90" s="42"/>
      <c r="D90" s="229" t="s">
        <v>337</v>
      </c>
      <c r="E90" s="42"/>
      <c r="F90" s="234" t="s">
        <v>457</v>
      </c>
      <c r="G90" s="42"/>
      <c r="H90" s="42"/>
      <c r="I90" s="231"/>
      <c r="J90" s="42"/>
      <c r="K90" s="42"/>
      <c r="L90" s="46"/>
      <c r="M90" s="232"/>
      <c r="N90" s="233"/>
      <c r="O90" s="87"/>
      <c r="P90" s="87"/>
      <c r="Q90" s="87"/>
      <c r="R90" s="87"/>
      <c r="S90" s="87"/>
      <c r="T90" s="88"/>
      <c r="U90" s="40"/>
      <c r="V90" s="40"/>
      <c r="W90" s="40"/>
      <c r="X90" s="40"/>
      <c r="Y90" s="40"/>
      <c r="Z90" s="40"/>
      <c r="AA90" s="40"/>
      <c r="AB90" s="40"/>
      <c r="AC90" s="40"/>
      <c r="AD90" s="40"/>
      <c r="AE90" s="40"/>
      <c r="AT90" s="18" t="s">
        <v>337</v>
      </c>
      <c r="AU90" s="18" t="s">
        <v>87</v>
      </c>
    </row>
    <row r="91" s="13" customFormat="1">
      <c r="A91" s="13"/>
      <c r="B91" s="235"/>
      <c r="C91" s="236"/>
      <c r="D91" s="229" t="s">
        <v>214</v>
      </c>
      <c r="E91" s="237" t="s">
        <v>39</v>
      </c>
      <c r="F91" s="238" t="s">
        <v>554</v>
      </c>
      <c r="G91" s="236"/>
      <c r="H91" s="239">
        <v>26</v>
      </c>
      <c r="I91" s="240"/>
      <c r="J91" s="236"/>
      <c r="K91" s="236"/>
      <c r="L91" s="241"/>
      <c r="M91" s="242"/>
      <c r="N91" s="243"/>
      <c r="O91" s="243"/>
      <c r="P91" s="243"/>
      <c r="Q91" s="243"/>
      <c r="R91" s="243"/>
      <c r="S91" s="243"/>
      <c r="T91" s="244"/>
      <c r="U91" s="13"/>
      <c r="V91" s="13"/>
      <c r="W91" s="13"/>
      <c r="X91" s="13"/>
      <c r="Y91" s="13"/>
      <c r="Z91" s="13"/>
      <c r="AA91" s="13"/>
      <c r="AB91" s="13"/>
      <c r="AC91" s="13"/>
      <c r="AD91" s="13"/>
      <c r="AE91" s="13"/>
      <c r="AT91" s="245" t="s">
        <v>214</v>
      </c>
      <c r="AU91" s="245" t="s">
        <v>87</v>
      </c>
      <c r="AV91" s="13" t="s">
        <v>89</v>
      </c>
      <c r="AW91" s="13" t="s">
        <v>41</v>
      </c>
      <c r="AX91" s="13" t="s">
        <v>80</v>
      </c>
      <c r="AY91" s="245" t="s">
        <v>201</v>
      </c>
    </row>
    <row r="92" s="2" customFormat="1" ht="24.15" customHeight="1">
      <c r="A92" s="40"/>
      <c r="B92" s="41"/>
      <c r="C92" s="278" t="s">
        <v>89</v>
      </c>
      <c r="D92" s="278" t="s">
        <v>432</v>
      </c>
      <c r="E92" s="279" t="s">
        <v>592</v>
      </c>
      <c r="F92" s="280" t="s">
        <v>593</v>
      </c>
      <c r="G92" s="281" t="s">
        <v>168</v>
      </c>
      <c r="H92" s="282">
        <v>1</v>
      </c>
      <c r="I92" s="283"/>
      <c r="J92" s="284">
        <f>ROUND(I92*H92,2)</f>
        <v>0</v>
      </c>
      <c r="K92" s="280" t="s">
        <v>207</v>
      </c>
      <c r="L92" s="285"/>
      <c r="M92" s="286" t="s">
        <v>39</v>
      </c>
      <c r="N92" s="287" t="s">
        <v>53</v>
      </c>
      <c r="O92" s="87"/>
      <c r="P92" s="225">
        <f>O92*H92</f>
        <v>0</v>
      </c>
      <c r="Q92" s="225">
        <v>1.19</v>
      </c>
      <c r="R92" s="225">
        <f>Q92*H92</f>
        <v>1.19</v>
      </c>
      <c r="S92" s="225">
        <v>0</v>
      </c>
      <c r="T92" s="226">
        <f>S92*H92</f>
        <v>0</v>
      </c>
      <c r="U92" s="40"/>
      <c r="V92" s="40"/>
      <c r="W92" s="40"/>
      <c r="X92" s="40"/>
      <c r="Y92" s="40"/>
      <c r="Z92" s="40"/>
      <c r="AA92" s="40"/>
      <c r="AB92" s="40"/>
      <c r="AC92" s="40"/>
      <c r="AD92" s="40"/>
      <c r="AE92" s="40"/>
      <c r="AR92" s="227" t="s">
        <v>255</v>
      </c>
      <c r="AT92" s="227" t="s">
        <v>432</v>
      </c>
      <c r="AU92" s="227" t="s">
        <v>87</v>
      </c>
      <c r="AY92" s="18" t="s">
        <v>201</v>
      </c>
      <c r="BE92" s="228">
        <f>IF(N92="základní",J92,0)</f>
        <v>0</v>
      </c>
      <c r="BF92" s="228">
        <f>IF(N92="snížená",J92,0)</f>
        <v>0</v>
      </c>
      <c r="BG92" s="228">
        <f>IF(N92="zákl. přenesená",J92,0)</f>
        <v>0</v>
      </c>
      <c r="BH92" s="228">
        <f>IF(N92="sníž. přenesená",J92,0)</f>
        <v>0</v>
      </c>
      <c r="BI92" s="228">
        <f>IF(N92="nulová",J92,0)</f>
        <v>0</v>
      </c>
      <c r="BJ92" s="18" t="s">
        <v>208</v>
      </c>
      <c r="BK92" s="228">
        <f>ROUND(I92*H92,2)</f>
        <v>0</v>
      </c>
      <c r="BL92" s="18" t="s">
        <v>208</v>
      </c>
      <c r="BM92" s="227" t="s">
        <v>875</v>
      </c>
    </row>
    <row r="93" s="2" customFormat="1">
      <c r="A93" s="40"/>
      <c r="B93" s="41"/>
      <c r="C93" s="42"/>
      <c r="D93" s="229" t="s">
        <v>210</v>
      </c>
      <c r="E93" s="42"/>
      <c r="F93" s="230" t="s">
        <v>593</v>
      </c>
      <c r="G93" s="42"/>
      <c r="H93" s="42"/>
      <c r="I93" s="231"/>
      <c r="J93" s="42"/>
      <c r="K93" s="42"/>
      <c r="L93" s="46"/>
      <c r="M93" s="232"/>
      <c r="N93" s="233"/>
      <c r="O93" s="87"/>
      <c r="P93" s="87"/>
      <c r="Q93" s="87"/>
      <c r="R93" s="87"/>
      <c r="S93" s="87"/>
      <c r="T93" s="88"/>
      <c r="U93" s="40"/>
      <c r="V93" s="40"/>
      <c r="W93" s="40"/>
      <c r="X93" s="40"/>
      <c r="Y93" s="40"/>
      <c r="Z93" s="40"/>
      <c r="AA93" s="40"/>
      <c r="AB93" s="40"/>
      <c r="AC93" s="40"/>
      <c r="AD93" s="40"/>
      <c r="AE93" s="40"/>
      <c r="AT93" s="18" t="s">
        <v>210</v>
      </c>
      <c r="AU93" s="18" t="s">
        <v>87</v>
      </c>
    </row>
    <row r="94" s="2" customFormat="1">
      <c r="A94" s="40"/>
      <c r="B94" s="41"/>
      <c r="C94" s="42"/>
      <c r="D94" s="229" t="s">
        <v>337</v>
      </c>
      <c r="E94" s="42"/>
      <c r="F94" s="234" t="s">
        <v>595</v>
      </c>
      <c r="G94" s="42"/>
      <c r="H94" s="42"/>
      <c r="I94" s="231"/>
      <c r="J94" s="42"/>
      <c r="K94" s="42"/>
      <c r="L94" s="46"/>
      <c r="M94" s="294"/>
      <c r="N94" s="295"/>
      <c r="O94" s="296"/>
      <c r="P94" s="296"/>
      <c r="Q94" s="296"/>
      <c r="R94" s="296"/>
      <c r="S94" s="296"/>
      <c r="T94" s="297"/>
      <c r="U94" s="40"/>
      <c r="V94" s="40"/>
      <c r="W94" s="40"/>
      <c r="X94" s="40"/>
      <c r="Y94" s="40"/>
      <c r="Z94" s="40"/>
      <c r="AA94" s="40"/>
      <c r="AB94" s="40"/>
      <c r="AC94" s="40"/>
      <c r="AD94" s="40"/>
      <c r="AE94" s="40"/>
      <c r="AT94" s="18" t="s">
        <v>337</v>
      </c>
      <c r="AU94" s="18" t="s">
        <v>87</v>
      </c>
    </row>
    <row r="95" s="2" customFormat="1" ht="6.96" customHeight="1">
      <c r="A95" s="40"/>
      <c r="B95" s="62"/>
      <c r="C95" s="63"/>
      <c r="D95" s="63"/>
      <c r="E95" s="63"/>
      <c r="F95" s="63"/>
      <c r="G95" s="63"/>
      <c r="H95" s="63"/>
      <c r="I95" s="63"/>
      <c r="J95" s="63"/>
      <c r="K95" s="63"/>
      <c r="L95" s="46"/>
      <c r="M95" s="40"/>
      <c r="O95" s="40"/>
      <c r="P95" s="40"/>
      <c r="Q95" s="40"/>
      <c r="R95" s="40"/>
      <c r="S95" s="40"/>
      <c r="T95" s="40"/>
      <c r="U95" s="40"/>
      <c r="V95" s="40"/>
      <c r="W95" s="40"/>
      <c r="X95" s="40"/>
      <c r="Y95" s="40"/>
      <c r="Z95" s="40"/>
      <c r="AA95" s="40"/>
      <c r="AB95" s="40"/>
      <c r="AC95" s="40"/>
      <c r="AD95" s="40"/>
      <c r="AE95" s="40"/>
    </row>
  </sheetData>
  <sheetProtection sheet="1" autoFilter="0" formatColumns="0" formatRows="0" objects="1" scenarios="1" spinCount="100000" saltValue="U7/KXCsNQqA9MEn5nq26IoYZxA4d5lPGo4bLI+tPz6X86UG+JkKUMxaQ47hV0F7gcGrMqQQDMItSXLHnduSMTw==" hashValue="fmfFJbnTu8APUfWtDtEu4OkdM6eMv0YuaNBogJL/nLX6j4v4vhtyzvriBc55JdVArmBG+1QPAfDj1ialbbok5w==" algorithmName="SHA-512" password="CDD6"/>
  <autoFilter ref="C85:K94"/>
  <mergeCells count="12">
    <mergeCell ref="E7:H7"/>
    <mergeCell ref="E9:H9"/>
    <mergeCell ref="E11:H11"/>
    <mergeCell ref="E20:H20"/>
    <mergeCell ref="E29:H29"/>
    <mergeCell ref="E50:H50"/>
    <mergeCell ref="E52:H52"/>
    <mergeCell ref="E54:H54"/>
    <mergeCell ref="E74:H74"/>
    <mergeCell ref="E76:H76"/>
    <mergeCell ref="E78:H78"/>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13.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50.83203" style="1" customWidth="1"/>
    <col min="7" max="7" width="7.5" style="1" customWidth="1"/>
    <col min="8" max="8" width="14" style="1" customWidth="1"/>
    <col min="9" max="9" width="15.83203" style="1" customWidth="1"/>
    <col min="10" max="10" width="22.33203" style="1" customWidth="1"/>
    <col min="11" max="11" width="22.33203"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8" t="s">
        <v>134</v>
      </c>
    </row>
    <row r="3" hidden="1" s="1" customFormat="1" ht="6.96" customHeight="1">
      <c r="B3" s="142"/>
      <c r="C3" s="143"/>
      <c r="D3" s="143"/>
      <c r="E3" s="143"/>
      <c r="F3" s="143"/>
      <c r="G3" s="143"/>
      <c r="H3" s="143"/>
      <c r="I3" s="143"/>
      <c r="J3" s="143"/>
      <c r="K3" s="143"/>
      <c r="L3" s="21"/>
      <c r="AT3" s="18" t="s">
        <v>89</v>
      </c>
    </row>
    <row r="4" hidden="1" s="1" customFormat="1" ht="24.96" customHeight="1">
      <c r="B4" s="21"/>
      <c r="D4" s="144" t="s">
        <v>145</v>
      </c>
      <c r="L4" s="21"/>
      <c r="M4" s="145" t="s">
        <v>10</v>
      </c>
      <c r="AT4" s="18" t="s">
        <v>41</v>
      </c>
    </row>
    <row r="5" hidden="1" s="1" customFormat="1" ht="6.96" customHeight="1">
      <c r="B5" s="21"/>
      <c r="L5" s="21"/>
    </row>
    <row r="6" hidden="1" s="1" customFormat="1" ht="12" customHeight="1">
      <c r="B6" s="21"/>
      <c r="D6" s="146" t="s">
        <v>16</v>
      </c>
      <c r="L6" s="21"/>
    </row>
    <row r="7" hidden="1" s="1" customFormat="1" ht="16.5" customHeight="1">
      <c r="B7" s="21"/>
      <c r="E7" s="147" t="str">
        <f>'Rekapitulace zakázky'!K6</f>
        <v>Oprava staničních kolejí č. 4 a 5 v žst Most n.n.-Změna č.1</v>
      </c>
      <c r="F7" s="146"/>
      <c r="G7" s="146"/>
      <c r="H7" s="146"/>
      <c r="L7" s="21"/>
    </row>
    <row r="8" hidden="1" s="1" customFormat="1" ht="12" customHeight="1">
      <c r="B8" s="21"/>
      <c r="D8" s="146" t="s">
        <v>161</v>
      </c>
      <c r="L8" s="21"/>
    </row>
    <row r="9" hidden="1" s="2" customFormat="1" ht="16.5" customHeight="1">
      <c r="A9" s="40"/>
      <c r="B9" s="46"/>
      <c r="C9" s="40"/>
      <c r="D9" s="40"/>
      <c r="E9" s="147" t="s">
        <v>864</v>
      </c>
      <c r="F9" s="40"/>
      <c r="G9" s="40"/>
      <c r="H9" s="40"/>
      <c r="I9" s="40"/>
      <c r="J9" s="40"/>
      <c r="K9" s="40"/>
      <c r="L9" s="148"/>
      <c r="S9" s="40"/>
      <c r="T9" s="40"/>
      <c r="U9" s="40"/>
      <c r="V9" s="40"/>
      <c r="W9" s="40"/>
      <c r="X9" s="40"/>
      <c r="Y9" s="40"/>
      <c r="Z9" s="40"/>
      <c r="AA9" s="40"/>
      <c r="AB9" s="40"/>
      <c r="AC9" s="40"/>
      <c r="AD9" s="40"/>
      <c r="AE9" s="40"/>
    </row>
    <row r="10" hidden="1" s="2" customFormat="1" ht="12" customHeight="1">
      <c r="A10" s="40"/>
      <c r="B10" s="46"/>
      <c r="C10" s="40"/>
      <c r="D10" s="146" t="s">
        <v>170</v>
      </c>
      <c r="E10" s="40"/>
      <c r="F10" s="40"/>
      <c r="G10" s="40"/>
      <c r="H10" s="40"/>
      <c r="I10" s="40"/>
      <c r="J10" s="40"/>
      <c r="K10" s="40"/>
      <c r="L10" s="148"/>
      <c r="S10" s="40"/>
      <c r="T10" s="40"/>
      <c r="U10" s="40"/>
      <c r="V10" s="40"/>
      <c r="W10" s="40"/>
      <c r="X10" s="40"/>
      <c r="Y10" s="40"/>
      <c r="Z10" s="40"/>
      <c r="AA10" s="40"/>
      <c r="AB10" s="40"/>
      <c r="AC10" s="40"/>
      <c r="AD10" s="40"/>
      <c r="AE10" s="40"/>
    </row>
    <row r="11" hidden="1" s="2" customFormat="1" ht="16.5" customHeight="1">
      <c r="A11" s="40"/>
      <c r="B11" s="46"/>
      <c r="C11" s="40"/>
      <c r="D11" s="40"/>
      <c r="E11" s="149" t="s">
        <v>876</v>
      </c>
      <c r="F11" s="40"/>
      <c r="G11" s="40"/>
      <c r="H11" s="40"/>
      <c r="I11" s="40"/>
      <c r="J11" s="40"/>
      <c r="K11" s="40"/>
      <c r="L11" s="148"/>
      <c r="S11" s="40"/>
      <c r="T11" s="40"/>
      <c r="U11" s="40"/>
      <c r="V11" s="40"/>
      <c r="W11" s="40"/>
      <c r="X11" s="40"/>
      <c r="Y11" s="40"/>
      <c r="Z11" s="40"/>
      <c r="AA11" s="40"/>
      <c r="AB11" s="40"/>
      <c r="AC11" s="40"/>
      <c r="AD11" s="40"/>
      <c r="AE11" s="40"/>
    </row>
    <row r="12" hidden="1" s="2" customFormat="1">
      <c r="A12" s="40"/>
      <c r="B12" s="46"/>
      <c r="C12" s="40"/>
      <c r="D12" s="40"/>
      <c r="E12" s="40"/>
      <c r="F12" s="40"/>
      <c r="G12" s="40"/>
      <c r="H12" s="40"/>
      <c r="I12" s="40"/>
      <c r="J12" s="40"/>
      <c r="K12" s="40"/>
      <c r="L12" s="148"/>
      <c r="S12" s="40"/>
      <c r="T12" s="40"/>
      <c r="U12" s="40"/>
      <c r="V12" s="40"/>
      <c r="W12" s="40"/>
      <c r="X12" s="40"/>
      <c r="Y12" s="40"/>
      <c r="Z12" s="40"/>
      <c r="AA12" s="40"/>
      <c r="AB12" s="40"/>
      <c r="AC12" s="40"/>
      <c r="AD12" s="40"/>
      <c r="AE12" s="40"/>
    </row>
    <row r="13" hidden="1" s="2" customFormat="1" ht="12" customHeight="1">
      <c r="A13" s="40"/>
      <c r="B13" s="46"/>
      <c r="C13" s="40"/>
      <c r="D13" s="146" t="s">
        <v>18</v>
      </c>
      <c r="E13" s="40"/>
      <c r="F13" s="136" t="s">
        <v>39</v>
      </c>
      <c r="G13" s="40"/>
      <c r="H13" s="40"/>
      <c r="I13" s="146" t="s">
        <v>20</v>
      </c>
      <c r="J13" s="136" t="s">
        <v>39</v>
      </c>
      <c r="K13" s="40"/>
      <c r="L13" s="148"/>
      <c r="S13" s="40"/>
      <c r="T13" s="40"/>
      <c r="U13" s="40"/>
      <c r="V13" s="40"/>
      <c r="W13" s="40"/>
      <c r="X13" s="40"/>
      <c r="Y13" s="40"/>
      <c r="Z13" s="40"/>
      <c r="AA13" s="40"/>
      <c r="AB13" s="40"/>
      <c r="AC13" s="40"/>
      <c r="AD13" s="40"/>
      <c r="AE13" s="40"/>
    </row>
    <row r="14" hidden="1" s="2" customFormat="1" ht="12" customHeight="1">
      <c r="A14" s="40"/>
      <c r="B14" s="46"/>
      <c r="C14" s="40"/>
      <c r="D14" s="146" t="s">
        <v>22</v>
      </c>
      <c r="E14" s="40"/>
      <c r="F14" s="136" t="s">
        <v>23</v>
      </c>
      <c r="G14" s="40"/>
      <c r="H14" s="40"/>
      <c r="I14" s="146" t="s">
        <v>24</v>
      </c>
      <c r="J14" s="150" t="str">
        <f>'Rekapitulace zakázky'!AN8</f>
        <v>5. 10. 2021</v>
      </c>
      <c r="K14" s="40"/>
      <c r="L14" s="148"/>
      <c r="S14" s="40"/>
      <c r="T14" s="40"/>
      <c r="U14" s="40"/>
      <c r="V14" s="40"/>
      <c r="W14" s="40"/>
      <c r="X14" s="40"/>
      <c r="Y14" s="40"/>
      <c r="Z14" s="40"/>
      <c r="AA14" s="40"/>
      <c r="AB14" s="40"/>
      <c r="AC14" s="40"/>
      <c r="AD14" s="40"/>
      <c r="AE14" s="40"/>
    </row>
    <row r="15" hidden="1" s="2" customFormat="1" ht="10.8" customHeight="1">
      <c r="A15" s="40"/>
      <c r="B15" s="46"/>
      <c r="C15" s="40"/>
      <c r="D15" s="40"/>
      <c r="E15" s="40"/>
      <c r="F15" s="40"/>
      <c r="G15" s="40"/>
      <c r="H15" s="40"/>
      <c r="I15" s="40"/>
      <c r="J15" s="40"/>
      <c r="K15" s="40"/>
      <c r="L15" s="148"/>
      <c r="S15" s="40"/>
      <c r="T15" s="40"/>
      <c r="U15" s="40"/>
      <c r="V15" s="40"/>
      <c r="W15" s="40"/>
      <c r="X15" s="40"/>
      <c r="Y15" s="40"/>
      <c r="Z15" s="40"/>
      <c r="AA15" s="40"/>
      <c r="AB15" s="40"/>
      <c r="AC15" s="40"/>
      <c r="AD15" s="40"/>
      <c r="AE15" s="40"/>
    </row>
    <row r="16" hidden="1" s="2" customFormat="1" ht="12" customHeight="1">
      <c r="A16" s="40"/>
      <c r="B16" s="46"/>
      <c r="C16" s="40"/>
      <c r="D16" s="146" t="s">
        <v>30</v>
      </c>
      <c r="E16" s="40"/>
      <c r="F16" s="40"/>
      <c r="G16" s="40"/>
      <c r="H16" s="40"/>
      <c r="I16" s="146" t="s">
        <v>31</v>
      </c>
      <c r="J16" s="136" t="s">
        <v>32</v>
      </c>
      <c r="K16" s="40"/>
      <c r="L16" s="148"/>
      <c r="S16" s="40"/>
      <c r="T16" s="40"/>
      <c r="U16" s="40"/>
      <c r="V16" s="40"/>
      <c r="W16" s="40"/>
      <c r="X16" s="40"/>
      <c r="Y16" s="40"/>
      <c r="Z16" s="40"/>
      <c r="AA16" s="40"/>
      <c r="AB16" s="40"/>
      <c r="AC16" s="40"/>
      <c r="AD16" s="40"/>
      <c r="AE16" s="40"/>
    </row>
    <row r="17" hidden="1" s="2" customFormat="1" ht="18" customHeight="1">
      <c r="A17" s="40"/>
      <c r="B17" s="46"/>
      <c r="C17" s="40"/>
      <c r="D17" s="40"/>
      <c r="E17" s="136" t="s">
        <v>33</v>
      </c>
      <c r="F17" s="40"/>
      <c r="G17" s="40"/>
      <c r="H17" s="40"/>
      <c r="I17" s="146" t="s">
        <v>34</v>
      </c>
      <c r="J17" s="136" t="s">
        <v>35</v>
      </c>
      <c r="K17" s="40"/>
      <c r="L17" s="148"/>
      <c r="S17" s="40"/>
      <c r="T17" s="40"/>
      <c r="U17" s="40"/>
      <c r="V17" s="40"/>
      <c r="W17" s="40"/>
      <c r="X17" s="40"/>
      <c r="Y17" s="40"/>
      <c r="Z17" s="40"/>
      <c r="AA17" s="40"/>
      <c r="AB17" s="40"/>
      <c r="AC17" s="40"/>
      <c r="AD17" s="40"/>
      <c r="AE17" s="40"/>
    </row>
    <row r="18" hidden="1" s="2" customFormat="1" ht="6.96" customHeight="1">
      <c r="A18" s="40"/>
      <c r="B18" s="46"/>
      <c r="C18" s="40"/>
      <c r="D18" s="40"/>
      <c r="E18" s="40"/>
      <c r="F18" s="40"/>
      <c r="G18" s="40"/>
      <c r="H18" s="40"/>
      <c r="I18" s="40"/>
      <c r="J18" s="40"/>
      <c r="K18" s="40"/>
      <c r="L18" s="148"/>
      <c r="S18" s="40"/>
      <c r="T18" s="40"/>
      <c r="U18" s="40"/>
      <c r="V18" s="40"/>
      <c r="W18" s="40"/>
      <c r="X18" s="40"/>
      <c r="Y18" s="40"/>
      <c r="Z18" s="40"/>
      <c r="AA18" s="40"/>
      <c r="AB18" s="40"/>
      <c r="AC18" s="40"/>
      <c r="AD18" s="40"/>
      <c r="AE18" s="40"/>
    </row>
    <row r="19" hidden="1" s="2" customFormat="1" ht="12" customHeight="1">
      <c r="A19" s="40"/>
      <c r="B19" s="46"/>
      <c r="C19" s="40"/>
      <c r="D19" s="146" t="s">
        <v>36</v>
      </c>
      <c r="E19" s="40"/>
      <c r="F19" s="40"/>
      <c r="G19" s="40"/>
      <c r="H19" s="40"/>
      <c r="I19" s="146" t="s">
        <v>31</v>
      </c>
      <c r="J19" s="34" t="str">
        <f>'Rekapitulace zakázky'!AN13</f>
        <v>Vyplň údaj</v>
      </c>
      <c r="K19" s="40"/>
      <c r="L19" s="148"/>
      <c r="S19" s="40"/>
      <c r="T19" s="40"/>
      <c r="U19" s="40"/>
      <c r="V19" s="40"/>
      <c r="W19" s="40"/>
      <c r="X19" s="40"/>
      <c r="Y19" s="40"/>
      <c r="Z19" s="40"/>
      <c r="AA19" s="40"/>
      <c r="AB19" s="40"/>
      <c r="AC19" s="40"/>
      <c r="AD19" s="40"/>
      <c r="AE19" s="40"/>
    </row>
    <row r="20" hidden="1" s="2" customFormat="1" ht="18" customHeight="1">
      <c r="A20" s="40"/>
      <c r="B20" s="46"/>
      <c r="C20" s="40"/>
      <c r="D20" s="40"/>
      <c r="E20" s="34" t="str">
        <f>'Rekapitulace zakázky'!E14</f>
        <v>Vyplň údaj</v>
      </c>
      <c r="F20" s="136"/>
      <c r="G20" s="136"/>
      <c r="H20" s="136"/>
      <c r="I20" s="146" t="s">
        <v>34</v>
      </c>
      <c r="J20" s="34" t="str">
        <f>'Rekapitulace zakázky'!AN14</f>
        <v>Vyplň údaj</v>
      </c>
      <c r="K20" s="40"/>
      <c r="L20" s="148"/>
      <c r="S20" s="40"/>
      <c r="T20" s="40"/>
      <c r="U20" s="40"/>
      <c r="V20" s="40"/>
      <c r="W20" s="40"/>
      <c r="X20" s="40"/>
      <c r="Y20" s="40"/>
      <c r="Z20" s="40"/>
      <c r="AA20" s="40"/>
      <c r="AB20" s="40"/>
      <c r="AC20" s="40"/>
      <c r="AD20" s="40"/>
      <c r="AE20" s="40"/>
    </row>
    <row r="21" hidden="1" s="2" customFormat="1" ht="6.96" customHeight="1">
      <c r="A21" s="40"/>
      <c r="B21" s="46"/>
      <c r="C21" s="40"/>
      <c r="D21" s="40"/>
      <c r="E21" s="40"/>
      <c r="F21" s="40"/>
      <c r="G21" s="40"/>
      <c r="H21" s="40"/>
      <c r="I21" s="40"/>
      <c r="J21" s="40"/>
      <c r="K21" s="40"/>
      <c r="L21" s="148"/>
      <c r="S21" s="40"/>
      <c r="T21" s="40"/>
      <c r="U21" s="40"/>
      <c r="V21" s="40"/>
      <c r="W21" s="40"/>
      <c r="X21" s="40"/>
      <c r="Y21" s="40"/>
      <c r="Z21" s="40"/>
      <c r="AA21" s="40"/>
      <c r="AB21" s="40"/>
      <c r="AC21" s="40"/>
      <c r="AD21" s="40"/>
      <c r="AE21" s="40"/>
    </row>
    <row r="22" hidden="1" s="2" customFormat="1" ht="12" customHeight="1">
      <c r="A22" s="40"/>
      <c r="B22" s="46"/>
      <c r="C22" s="40"/>
      <c r="D22" s="146" t="s">
        <v>38</v>
      </c>
      <c r="E22" s="40"/>
      <c r="F22" s="40"/>
      <c r="G22" s="40"/>
      <c r="H22" s="40"/>
      <c r="I22" s="146" t="s">
        <v>31</v>
      </c>
      <c r="J22" s="136" t="s">
        <v>39</v>
      </c>
      <c r="K22" s="40"/>
      <c r="L22" s="148"/>
      <c r="S22" s="40"/>
      <c r="T22" s="40"/>
      <c r="U22" s="40"/>
      <c r="V22" s="40"/>
      <c r="W22" s="40"/>
      <c r="X22" s="40"/>
      <c r="Y22" s="40"/>
      <c r="Z22" s="40"/>
      <c r="AA22" s="40"/>
      <c r="AB22" s="40"/>
      <c r="AC22" s="40"/>
      <c r="AD22" s="40"/>
      <c r="AE22" s="40"/>
    </row>
    <row r="23" hidden="1" s="2" customFormat="1" ht="18" customHeight="1">
      <c r="A23" s="40"/>
      <c r="B23" s="46"/>
      <c r="C23" s="40"/>
      <c r="D23" s="40"/>
      <c r="E23" s="136" t="s">
        <v>40</v>
      </c>
      <c r="F23" s="40"/>
      <c r="G23" s="40"/>
      <c r="H23" s="40"/>
      <c r="I23" s="146" t="s">
        <v>34</v>
      </c>
      <c r="J23" s="136" t="s">
        <v>39</v>
      </c>
      <c r="K23" s="40"/>
      <c r="L23" s="148"/>
      <c r="S23" s="40"/>
      <c r="T23" s="40"/>
      <c r="U23" s="40"/>
      <c r="V23" s="40"/>
      <c r="W23" s="40"/>
      <c r="X23" s="40"/>
      <c r="Y23" s="40"/>
      <c r="Z23" s="40"/>
      <c r="AA23" s="40"/>
      <c r="AB23" s="40"/>
      <c r="AC23" s="40"/>
      <c r="AD23" s="40"/>
      <c r="AE23" s="40"/>
    </row>
    <row r="24" hidden="1" s="2" customFormat="1" ht="6.96" customHeight="1">
      <c r="A24" s="40"/>
      <c r="B24" s="46"/>
      <c r="C24" s="40"/>
      <c r="D24" s="40"/>
      <c r="E24" s="40"/>
      <c r="F24" s="40"/>
      <c r="G24" s="40"/>
      <c r="H24" s="40"/>
      <c r="I24" s="40"/>
      <c r="J24" s="40"/>
      <c r="K24" s="40"/>
      <c r="L24" s="148"/>
      <c r="S24" s="40"/>
      <c r="T24" s="40"/>
      <c r="U24" s="40"/>
      <c r="V24" s="40"/>
      <c r="W24" s="40"/>
      <c r="X24" s="40"/>
      <c r="Y24" s="40"/>
      <c r="Z24" s="40"/>
      <c r="AA24" s="40"/>
      <c r="AB24" s="40"/>
      <c r="AC24" s="40"/>
      <c r="AD24" s="40"/>
      <c r="AE24" s="40"/>
    </row>
    <row r="25" hidden="1" s="2" customFormat="1" ht="12" customHeight="1">
      <c r="A25" s="40"/>
      <c r="B25" s="46"/>
      <c r="C25" s="40"/>
      <c r="D25" s="146" t="s">
        <v>42</v>
      </c>
      <c r="E25" s="40"/>
      <c r="F25" s="40"/>
      <c r="G25" s="40"/>
      <c r="H25" s="40"/>
      <c r="I25" s="146" t="s">
        <v>31</v>
      </c>
      <c r="J25" s="136" t="s">
        <v>39</v>
      </c>
      <c r="K25" s="40"/>
      <c r="L25" s="148"/>
      <c r="S25" s="40"/>
      <c r="T25" s="40"/>
      <c r="U25" s="40"/>
      <c r="V25" s="40"/>
      <c r="W25" s="40"/>
      <c r="X25" s="40"/>
      <c r="Y25" s="40"/>
      <c r="Z25" s="40"/>
      <c r="AA25" s="40"/>
      <c r="AB25" s="40"/>
      <c r="AC25" s="40"/>
      <c r="AD25" s="40"/>
      <c r="AE25" s="40"/>
    </row>
    <row r="26" hidden="1" s="2" customFormat="1" ht="18" customHeight="1">
      <c r="A26" s="40"/>
      <c r="B26" s="46"/>
      <c r="C26" s="40"/>
      <c r="D26" s="40"/>
      <c r="E26" s="136" t="s">
        <v>43</v>
      </c>
      <c r="F26" s="40"/>
      <c r="G26" s="40"/>
      <c r="H26" s="40"/>
      <c r="I26" s="146" t="s">
        <v>34</v>
      </c>
      <c r="J26" s="136" t="s">
        <v>39</v>
      </c>
      <c r="K26" s="40"/>
      <c r="L26" s="148"/>
      <c r="S26" s="40"/>
      <c r="T26" s="40"/>
      <c r="U26" s="40"/>
      <c r="V26" s="40"/>
      <c r="W26" s="40"/>
      <c r="X26" s="40"/>
      <c r="Y26" s="40"/>
      <c r="Z26" s="40"/>
      <c r="AA26" s="40"/>
      <c r="AB26" s="40"/>
      <c r="AC26" s="40"/>
      <c r="AD26" s="40"/>
      <c r="AE26" s="40"/>
    </row>
    <row r="27" hidden="1" s="2" customFormat="1" ht="6.96" customHeight="1">
      <c r="A27" s="40"/>
      <c r="B27" s="46"/>
      <c r="C27" s="40"/>
      <c r="D27" s="40"/>
      <c r="E27" s="40"/>
      <c r="F27" s="40"/>
      <c r="G27" s="40"/>
      <c r="H27" s="40"/>
      <c r="I27" s="40"/>
      <c r="J27" s="40"/>
      <c r="K27" s="40"/>
      <c r="L27" s="148"/>
      <c r="S27" s="40"/>
      <c r="T27" s="40"/>
      <c r="U27" s="40"/>
      <c r="V27" s="40"/>
      <c r="W27" s="40"/>
      <c r="X27" s="40"/>
      <c r="Y27" s="40"/>
      <c r="Z27" s="40"/>
      <c r="AA27" s="40"/>
      <c r="AB27" s="40"/>
      <c r="AC27" s="40"/>
      <c r="AD27" s="40"/>
      <c r="AE27" s="40"/>
    </row>
    <row r="28" hidden="1" s="2" customFormat="1" ht="12" customHeight="1">
      <c r="A28" s="40"/>
      <c r="B28" s="46"/>
      <c r="C28" s="40"/>
      <c r="D28" s="146" t="s">
        <v>44</v>
      </c>
      <c r="E28" s="40"/>
      <c r="F28" s="40"/>
      <c r="G28" s="40"/>
      <c r="H28" s="40"/>
      <c r="I28" s="40"/>
      <c r="J28" s="40"/>
      <c r="K28" s="40"/>
      <c r="L28" s="148"/>
      <c r="S28" s="40"/>
      <c r="T28" s="40"/>
      <c r="U28" s="40"/>
      <c r="V28" s="40"/>
      <c r="W28" s="40"/>
      <c r="X28" s="40"/>
      <c r="Y28" s="40"/>
      <c r="Z28" s="40"/>
      <c r="AA28" s="40"/>
      <c r="AB28" s="40"/>
      <c r="AC28" s="40"/>
      <c r="AD28" s="40"/>
      <c r="AE28" s="40"/>
    </row>
    <row r="29" hidden="1" s="8" customFormat="1" ht="71.25" customHeight="1">
      <c r="A29" s="151"/>
      <c r="B29" s="152"/>
      <c r="C29" s="151"/>
      <c r="D29" s="151"/>
      <c r="E29" s="153" t="s">
        <v>178</v>
      </c>
      <c r="F29" s="153"/>
      <c r="G29" s="153"/>
      <c r="H29" s="153"/>
      <c r="I29" s="151"/>
      <c r="J29" s="151"/>
      <c r="K29" s="151"/>
      <c r="L29" s="154"/>
      <c r="S29" s="151"/>
      <c r="T29" s="151"/>
      <c r="U29" s="151"/>
      <c r="V29" s="151"/>
      <c r="W29" s="151"/>
      <c r="X29" s="151"/>
      <c r="Y29" s="151"/>
      <c r="Z29" s="151"/>
      <c r="AA29" s="151"/>
      <c r="AB29" s="151"/>
      <c r="AC29" s="151"/>
      <c r="AD29" s="151"/>
      <c r="AE29" s="151"/>
    </row>
    <row r="30" hidden="1" s="2" customFormat="1" ht="6.96" customHeight="1">
      <c r="A30" s="40"/>
      <c r="B30" s="46"/>
      <c r="C30" s="40"/>
      <c r="D30" s="40"/>
      <c r="E30" s="40"/>
      <c r="F30" s="40"/>
      <c r="G30" s="40"/>
      <c r="H30" s="40"/>
      <c r="I30" s="40"/>
      <c r="J30" s="40"/>
      <c r="K30" s="40"/>
      <c r="L30" s="148"/>
      <c r="S30" s="40"/>
      <c r="T30" s="40"/>
      <c r="U30" s="40"/>
      <c r="V30" s="40"/>
      <c r="W30" s="40"/>
      <c r="X30" s="40"/>
      <c r="Y30" s="40"/>
      <c r="Z30" s="40"/>
      <c r="AA30" s="40"/>
      <c r="AB30" s="40"/>
      <c r="AC30" s="40"/>
      <c r="AD30" s="40"/>
      <c r="AE30" s="40"/>
    </row>
    <row r="31" hidden="1" s="2" customFormat="1" ht="6.96" customHeight="1">
      <c r="A31" s="40"/>
      <c r="B31" s="46"/>
      <c r="C31" s="40"/>
      <c r="D31" s="155"/>
      <c r="E31" s="155"/>
      <c r="F31" s="155"/>
      <c r="G31" s="155"/>
      <c r="H31" s="155"/>
      <c r="I31" s="155"/>
      <c r="J31" s="155"/>
      <c r="K31" s="155"/>
      <c r="L31" s="148"/>
      <c r="S31" s="40"/>
      <c r="T31" s="40"/>
      <c r="U31" s="40"/>
      <c r="V31" s="40"/>
      <c r="W31" s="40"/>
      <c r="X31" s="40"/>
      <c r="Y31" s="40"/>
      <c r="Z31" s="40"/>
      <c r="AA31" s="40"/>
      <c r="AB31" s="40"/>
      <c r="AC31" s="40"/>
      <c r="AD31" s="40"/>
      <c r="AE31" s="40"/>
    </row>
    <row r="32" hidden="1" s="2" customFormat="1" ht="25.44" customHeight="1">
      <c r="A32" s="40"/>
      <c r="B32" s="46"/>
      <c r="C32" s="40"/>
      <c r="D32" s="156" t="s">
        <v>46</v>
      </c>
      <c r="E32" s="40"/>
      <c r="F32" s="40"/>
      <c r="G32" s="40"/>
      <c r="H32" s="40"/>
      <c r="I32" s="40"/>
      <c r="J32" s="157">
        <f>ROUND(J86, 2)</f>
        <v>0</v>
      </c>
      <c r="K32" s="40"/>
      <c r="L32" s="148"/>
      <c r="S32" s="40"/>
      <c r="T32" s="40"/>
      <c r="U32" s="40"/>
      <c r="V32" s="40"/>
      <c r="W32" s="40"/>
      <c r="X32" s="40"/>
      <c r="Y32" s="40"/>
      <c r="Z32" s="40"/>
      <c r="AA32" s="40"/>
      <c r="AB32" s="40"/>
      <c r="AC32" s="40"/>
      <c r="AD32" s="40"/>
      <c r="AE32" s="40"/>
    </row>
    <row r="33" hidden="1" s="2" customFormat="1" ht="6.96" customHeight="1">
      <c r="A33" s="40"/>
      <c r="B33" s="46"/>
      <c r="C33" s="40"/>
      <c r="D33" s="155"/>
      <c r="E33" s="155"/>
      <c r="F33" s="155"/>
      <c r="G33" s="155"/>
      <c r="H33" s="155"/>
      <c r="I33" s="155"/>
      <c r="J33" s="155"/>
      <c r="K33" s="155"/>
      <c r="L33" s="148"/>
      <c r="S33" s="40"/>
      <c r="T33" s="40"/>
      <c r="U33" s="40"/>
      <c r="V33" s="40"/>
      <c r="W33" s="40"/>
      <c r="X33" s="40"/>
      <c r="Y33" s="40"/>
      <c r="Z33" s="40"/>
      <c r="AA33" s="40"/>
      <c r="AB33" s="40"/>
      <c r="AC33" s="40"/>
      <c r="AD33" s="40"/>
      <c r="AE33" s="40"/>
    </row>
    <row r="34" hidden="1" s="2" customFormat="1" ht="14.4" customHeight="1">
      <c r="A34" s="40"/>
      <c r="B34" s="46"/>
      <c r="C34" s="40"/>
      <c r="D34" s="40"/>
      <c r="E34" s="40"/>
      <c r="F34" s="158" t="s">
        <v>48</v>
      </c>
      <c r="G34" s="40"/>
      <c r="H34" s="40"/>
      <c r="I34" s="158" t="s">
        <v>47</v>
      </c>
      <c r="J34" s="158" t="s">
        <v>49</v>
      </c>
      <c r="K34" s="40"/>
      <c r="L34" s="148"/>
      <c r="S34" s="40"/>
      <c r="T34" s="40"/>
      <c r="U34" s="40"/>
      <c r="V34" s="40"/>
      <c r="W34" s="40"/>
      <c r="X34" s="40"/>
      <c r="Y34" s="40"/>
      <c r="Z34" s="40"/>
      <c r="AA34" s="40"/>
      <c r="AB34" s="40"/>
      <c r="AC34" s="40"/>
      <c r="AD34" s="40"/>
      <c r="AE34" s="40"/>
    </row>
    <row r="35" hidden="1" s="2" customFormat="1" ht="14.4" customHeight="1">
      <c r="A35" s="40"/>
      <c r="B35" s="46"/>
      <c r="C35" s="40"/>
      <c r="D35" s="159" t="s">
        <v>50</v>
      </c>
      <c r="E35" s="146" t="s">
        <v>51</v>
      </c>
      <c r="F35" s="160">
        <f>ROUND((SUM(BE86:BE90)),  2)</f>
        <v>0</v>
      </c>
      <c r="G35" s="40"/>
      <c r="H35" s="40"/>
      <c r="I35" s="161">
        <v>0.20999999999999999</v>
      </c>
      <c r="J35" s="160">
        <f>ROUND(((SUM(BE86:BE90))*I35),  2)</f>
        <v>0</v>
      </c>
      <c r="K35" s="40"/>
      <c r="L35" s="148"/>
      <c r="S35" s="40"/>
      <c r="T35" s="40"/>
      <c r="U35" s="40"/>
      <c r="V35" s="40"/>
      <c r="W35" s="40"/>
      <c r="X35" s="40"/>
      <c r="Y35" s="40"/>
      <c r="Z35" s="40"/>
      <c r="AA35" s="40"/>
      <c r="AB35" s="40"/>
      <c r="AC35" s="40"/>
      <c r="AD35" s="40"/>
      <c r="AE35" s="40"/>
    </row>
    <row r="36" hidden="1" s="2" customFormat="1" ht="14.4" customHeight="1">
      <c r="A36" s="40"/>
      <c r="B36" s="46"/>
      <c r="C36" s="40"/>
      <c r="D36" s="40"/>
      <c r="E36" s="146" t="s">
        <v>52</v>
      </c>
      <c r="F36" s="160">
        <f>ROUND((SUM(BF86:BF90)),  2)</f>
        <v>0</v>
      </c>
      <c r="G36" s="40"/>
      <c r="H36" s="40"/>
      <c r="I36" s="161">
        <v>0.14999999999999999</v>
      </c>
      <c r="J36" s="160">
        <f>ROUND(((SUM(BF86:BF90))*I36),  2)</f>
        <v>0</v>
      </c>
      <c r="K36" s="40"/>
      <c r="L36" s="148"/>
      <c r="S36" s="40"/>
      <c r="T36" s="40"/>
      <c r="U36" s="40"/>
      <c r="V36" s="40"/>
      <c r="W36" s="40"/>
      <c r="X36" s="40"/>
      <c r="Y36" s="40"/>
      <c r="Z36" s="40"/>
      <c r="AA36" s="40"/>
      <c r="AB36" s="40"/>
      <c r="AC36" s="40"/>
      <c r="AD36" s="40"/>
      <c r="AE36" s="40"/>
    </row>
    <row r="37" hidden="1" s="2" customFormat="1" ht="14.4" customHeight="1">
      <c r="A37" s="40"/>
      <c r="B37" s="46"/>
      <c r="C37" s="40"/>
      <c r="D37" s="146" t="s">
        <v>50</v>
      </c>
      <c r="E37" s="146" t="s">
        <v>53</v>
      </c>
      <c r="F37" s="160">
        <f>ROUND((SUM(BG86:BG90)),  2)</f>
        <v>0</v>
      </c>
      <c r="G37" s="40"/>
      <c r="H37" s="40"/>
      <c r="I37" s="161">
        <v>0.20999999999999999</v>
      </c>
      <c r="J37" s="160">
        <f>0</f>
        <v>0</v>
      </c>
      <c r="K37" s="40"/>
      <c r="L37" s="148"/>
      <c r="S37" s="40"/>
      <c r="T37" s="40"/>
      <c r="U37" s="40"/>
      <c r="V37" s="40"/>
      <c r="W37" s="40"/>
      <c r="X37" s="40"/>
      <c r="Y37" s="40"/>
      <c r="Z37" s="40"/>
      <c r="AA37" s="40"/>
      <c r="AB37" s="40"/>
      <c r="AC37" s="40"/>
      <c r="AD37" s="40"/>
      <c r="AE37" s="40"/>
    </row>
    <row r="38" hidden="1" s="2" customFormat="1" ht="14.4" customHeight="1">
      <c r="A38" s="40"/>
      <c r="B38" s="46"/>
      <c r="C38" s="40"/>
      <c r="D38" s="40"/>
      <c r="E38" s="146" t="s">
        <v>54</v>
      </c>
      <c r="F38" s="160">
        <f>ROUND((SUM(BH86:BH90)),  2)</f>
        <v>0</v>
      </c>
      <c r="G38" s="40"/>
      <c r="H38" s="40"/>
      <c r="I38" s="161">
        <v>0.14999999999999999</v>
      </c>
      <c r="J38" s="160">
        <f>0</f>
        <v>0</v>
      </c>
      <c r="K38" s="40"/>
      <c r="L38" s="148"/>
      <c r="S38" s="40"/>
      <c r="T38" s="40"/>
      <c r="U38" s="40"/>
      <c r="V38" s="40"/>
      <c r="W38" s="40"/>
      <c r="X38" s="40"/>
      <c r="Y38" s="40"/>
      <c r="Z38" s="40"/>
      <c r="AA38" s="40"/>
      <c r="AB38" s="40"/>
      <c r="AC38" s="40"/>
      <c r="AD38" s="40"/>
      <c r="AE38" s="40"/>
    </row>
    <row r="39" hidden="1" s="2" customFormat="1" ht="14.4" customHeight="1">
      <c r="A39" s="40"/>
      <c r="B39" s="46"/>
      <c r="C39" s="40"/>
      <c r="D39" s="40"/>
      <c r="E39" s="146" t="s">
        <v>55</v>
      </c>
      <c r="F39" s="160">
        <f>ROUND((SUM(BI86:BI90)),  2)</f>
        <v>0</v>
      </c>
      <c r="G39" s="40"/>
      <c r="H39" s="40"/>
      <c r="I39" s="161">
        <v>0</v>
      </c>
      <c r="J39" s="160">
        <f>0</f>
        <v>0</v>
      </c>
      <c r="K39" s="40"/>
      <c r="L39" s="148"/>
      <c r="S39" s="40"/>
      <c r="T39" s="40"/>
      <c r="U39" s="40"/>
      <c r="V39" s="40"/>
      <c r="W39" s="40"/>
      <c r="X39" s="40"/>
      <c r="Y39" s="40"/>
      <c r="Z39" s="40"/>
      <c r="AA39" s="40"/>
      <c r="AB39" s="40"/>
      <c r="AC39" s="40"/>
      <c r="AD39" s="40"/>
      <c r="AE39" s="40"/>
    </row>
    <row r="40" hidden="1" s="2" customFormat="1" ht="6.96" customHeight="1">
      <c r="A40" s="40"/>
      <c r="B40" s="46"/>
      <c r="C40" s="40"/>
      <c r="D40" s="40"/>
      <c r="E40" s="40"/>
      <c r="F40" s="40"/>
      <c r="G40" s="40"/>
      <c r="H40" s="40"/>
      <c r="I40" s="40"/>
      <c r="J40" s="40"/>
      <c r="K40" s="40"/>
      <c r="L40" s="148"/>
      <c r="S40" s="40"/>
      <c r="T40" s="40"/>
      <c r="U40" s="40"/>
      <c r="V40" s="40"/>
      <c r="W40" s="40"/>
      <c r="X40" s="40"/>
      <c r="Y40" s="40"/>
      <c r="Z40" s="40"/>
      <c r="AA40" s="40"/>
      <c r="AB40" s="40"/>
      <c r="AC40" s="40"/>
      <c r="AD40" s="40"/>
      <c r="AE40" s="40"/>
    </row>
    <row r="41" hidden="1" s="2" customFormat="1" ht="25.44" customHeight="1">
      <c r="A41" s="40"/>
      <c r="B41" s="46"/>
      <c r="C41" s="162"/>
      <c r="D41" s="163" t="s">
        <v>56</v>
      </c>
      <c r="E41" s="164"/>
      <c r="F41" s="164"/>
      <c r="G41" s="165" t="s">
        <v>57</v>
      </c>
      <c r="H41" s="166" t="s">
        <v>58</v>
      </c>
      <c r="I41" s="164"/>
      <c r="J41" s="167">
        <f>SUM(J32:J39)</f>
        <v>0</v>
      </c>
      <c r="K41" s="168"/>
      <c r="L41" s="148"/>
      <c r="S41" s="40"/>
      <c r="T41" s="40"/>
      <c r="U41" s="40"/>
      <c r="V41" s="40"/>
      <c r="W41" s="40"/>
      <c r="X41" s="40"/>
      <c r="Y41" s="40"/>
      <c r="Z41" s="40"/>
      <c r="AA41" s="40"/>
      <c r="AB41" s="40"/>
      <c r="AC41" s="40"/>
      <c r="AD41" s="40"/>
      <c r="AE41" s="40"/>
    </row>
    <row r="42" hidden="1" s="2" customFormat="1" ht="14.4" customHeight="1">
      <c r="A42" s="40"/>
      <c r="B42" s="169"/>
      <c r="C42" s="170"/>
      <c r="D42" s="170"/>
      <c r="E42" s="170"/>
      <c r="F42" s="170"/>
      <c r="G42" s="170"/>
      <c r="H42" s="170"/>
      <c r="I42" s="170"/>
      <c r="J42" s="170"/>
      <c r="K42" s="170"/>
      <c r="L42" s="148"/>
      <c r="S42" s="40"/>
      <c r="T42" s="40"/>
      <c r="U42" s="40"/>
      <c r="V42" s="40"/>
      <c r="W42" s="40"/>
      <c r="X42" s="40"/>
      <c r="Y42" s="40"/>
      <c r="Z42" s="40"/>
      <c r="AA42" s="40"/>
      <c r="AB42" s="40"/>
      <c r="AC42" s="40"/>
      <c r="AD42" s="40"/>
      <c r="AE42" s="40"/>
    </row>
    <row r="43" hidden="1"/>
    <row r="44" hidden="1"/>
    <row r="45" hidden="1"/>
    <row r="46" hidden="1" s="2" customFormat="1" ht="6.96" customHeight="1">
      <c r="A46" s="40"/>
      <c r="B46" s="171"/>
      <c r="C46" s="172"/>
      <c r="D46" s="172"/>
      <c r="E46" s="172"/>
      <c r="F46" s="172"/>
      <c r="G46" s="172"/>
      <c r="H46" s="172"/>
      <c r="I46" s="172"/>
      <c r="J46" s="172"/>
      <c r="K46" s="172"/>
      <c r="L46" s="148"/>
      <c r="S46" s="40"/>
      <c r="T46" s="40"/>
      <c r="U46" s="40"/>
      <c r="V46" s="40"/>
      <c r="W46" s="40"/>
      <c r="X46" s="40"/>
      <c r="Y46" s="40"/>
      <c r="Z46" s="40"/>
      <c r="AA46" s="40"/>
      <c r="AB46" s="40"/>
      <c r="AC46" s="40"/>
      <c r="AD46" s="40"/>
      <c r="AE46" s="40"/>
    </row>
    <row r="47" hidden="1" s="2" customFormat="1" ht="24.96" customHeight="1">
      <c r="A47" s="40"/>
      <c r="B47" s="41"/>
      <c r="C47" s="24" t="s">
        <v>179</v>
      </c>
      <c r="D47" s="42"/>
      <c r="E47" s="42"/>
      <c r="F47" s="42"/>
      <c r="G47" s="42"/>
      <c r="H47" s="42"/>
      <c r="I47" s="42"/>
      <c r="J47" s="42"/>
      <c r="K47" s="42"/>
      <c r="L47" s="148"/>
      <c r="S47" s="40"/>
      <c r="T47" s="40"/>
      <c r="U47" s="40"/>
      <c r="V47" s="40"/>
      <c r="W47" s="40"/>
      <c r="X47" s="40"/>
      <c r="Y47" s="40"/>
      <c r="Z47" s="40"/>
      <c r="AA47" s="40"/>
      <c r="AB47" s="40"/>
      <c r="AC47" s="40"/>
      <c r="AD47" s="40"/>
      <c r="AE47" s="40"/>
    </row>
    <row r="48" hidden="1" s="2" customFormat="1" ht="6.96" customHeight="1">
      <c r="A48" s="40"/>
      <c r="B48" s="41"/>
      <c r="C48" s="42"/>
      <c r="D48" s="42"/>
      <c r="E48" s="42"/>
      <c r="F48" s="42"/>
      <c r="G48" s="42"/>
      <c r="H48" s="42"/>
      <c r="I48" s="42"/>
      <c r="J48" s="42"/>
      <c r="K48" s="42"/>
      <c r="L48" s="148"/>
      <c r="S48" s="40"/>
      <c r="T48" s="40"/>
      <c r="U48" s="40"/>
      <c r="V48" s="40"/>
      <c r="W48" s="40"/>
      <c r="X48" s="40"/>
      <c r="Y48" s="40"/>
      <c r="Z48" s="40"/>
      <c r="AA48" s="40"/>
      <c r="AB48" s="40"/>
      <c r="AC48" s="40"/>
      <c r="AD48" s="40"/>
      <c r="AE48" s="40"/>
    </row>
    <row r="49" hidden="1" s="2" customFormat="1" ht="12" customHeight="1">
      <c r="A49" s="40"/>
      <c r="B49" s="41"/>
      <c r="C49" s="33" t="s">
        <v>16</v>
      </c>
      <c r="D49" s="42"/>
      <c r="E49" s="42"/>
      <c r="F49" s="42"/>
      <c r="G49" s="42"/>
      <c r="H49" s="42"/>
      <c r="I49" s="42"/>
      <c r="J49" s="42"/>
      <c r="K49" s="42"/>
      <c r="L49" s="148"/>
      <c r="S49" s="40"/>
      <c r="T49" s="40"/>
      <c r="U49" s="40"/>
      <c r="V49" s="40"/>
      <c r="W49" s="40"/>
      <c r="X49" s="40"/>
      <c r="Y49" s="40"/>
      <c r="Z49" s="40"/>
      <c r="AA49" s="40"/>
      <c r="AB49" s="40"/>
      <c r="AC49" s="40"/>
      <c r="AD49" s="40"/>
      <c r="AE49" s="40"/>
    </row>
    <row r="50" hidden="1" s="2" customFormat="1" ht="16.5" customHeight="1">
      <c r="A50" s="40"/>
      <c r="B50" s="41"/>
      <c r="C50" s="42"/>
      <c r="D50" s="42"/>
      <c r="E50" s="173" t="str">
        <f>E7</f>
        <v>Oprava staničních kolejí č. 4 a 5 v žst Most n.n.-Změna č.1</v>
      </c>
      <c r="F50" s="33"/>
      <c r="G50" s="33"/>
      <c r="H50" s="33"/>
      <c r="I50" s="42"/>
      <c r="J50" s="42"/>
      <c r="K50" s="42"/>
      <c r="L50" s="148"/>
      <c r="S50" s="40"/>
      <c r="T50" s="40"/>
      <c r="U50" s="40"/>
      <c r="V50" s="40"/>
      <c r="W50" s="40"/>
      <c r="X50" s="40"/>
      <c r="Y50" s="40"/>
      <c r="Z50" s="40"/>
      <c r="AA50" s="40"/>
      <c r="AB50" s="40"/>
      <c r="AC50" s="40"/>
      <c r="AD50" s="40"/>
      <c r="AE50" s="40"/>
    </row>
    <row r="51" hidden="1" s="1" customFormat="1" ht="12" customHeight="1">
      <c r="B51" s="22"/>
      <c r="C51" s="33" t="s">
        <v>161</v>
      </c>
      <c r="D51" s="23"/>
      <c r="E51" s="23"/>
      <c r="F51" s="23"/>
      <c r="G51" s="23"/>
      <c r="H51" s="23"/>
      <c r="I51" s="23"/>
      <c r="J51" s="23"/>
      <c r="K51" s="23"/>
      <c r="L51" s="21"/>
    </row>
    <row r="52" hidden="1" s="2" customFormat="1" ht="16.5" customHeight="1">
      <c r="A52" s="40"/>
      <c r="B52" s="41"/>
      <c r="C52" s="42"/>
      <c r="D52" s="42"/>
      <c r="E52" s="173" t="s">
        <v>864</v>
      </c>
      <c r="F52" s="42"/>
      <c r="G52" s="42"/>
      <c r="H52" s="42"/>
      <c r="I52" s="42"/>
      <c r="J52" s="42"/>
      <c r="K52" s="42"/>
      <c r="L52" s="148"/>
      <c r="S52" s="40"/>
      <c r="T52" s="40"/>
      <c r="U52" s="40"/>
      <c r="V52" s="40"/>
      <c r="W52" s="40"/>
      <c r="X52" s="40"/>
      <c r="Y52" s="40"/>
      <c r="Z52" s="40"/>
      <c r="AA52" s="40"/>
      <c r="AB52" s="40"/>
      <c r="AC52" s="40"/>
      <c r="AD52" s="40"/>
      <c r="AE52" s="40"/>
    </row>
    <row r="53" hidden="1" s="2" customFormat="1" ht="12" customHeight="1">
      <c r="A53" s="40"/>
      <c r="B53" s="41"/>
      <c r="C53" s="33" t="s">
        <v>170</v>
      </c>
      <c r="D53" s="42"/>
      <c r="E53" s="42"/>
      <c r="F53" s="42"/>
      <c r="G53" s="42"/>
      <c r="H53" s="42"/>
      <c r="I53" s="42"/>
      <c r="J53" s="42"/>
      <c r="K53" s="42"/>
      <c r="L53" s="148"/>
      <c r="S53" s="40"/>
      <c r="T53" s="40"/>
      <c r="U53" s="40"/>
      <c r="V53" s="40"/>
      <c r="W53" s="40"/>
      <c r="X53" s="40"/>
      <c r="Y53" s="40"/>
      <c r="Z53" s="40"/>
      <c r="AA53" s="40"/>
      <c r="AB53" s="40"/>
      <c r="AC53" s="40"/>
      <c r="AD53" s="40"/>
      <c r="AE53" s="40"/>
    </row>
    <row r="54" hidden="1" s="2" customFormat="1" ht="16.5" customHeight="1">
      <c r="A54" s="40"/>
      <c r="B54" s="41"/>
      <c r="C54" s="42"/>
      <c r="D54" s="42"/>
      <c r="E54" s="72" t="str">
        <f>E11</f>
        <v>Č94 - Materiál výhybka č. 78</v>
      </c>
      <c r="F54" s="42"/>
      <c r="G54" s="42"/>
      <c r="H54" s="42"/>
      <c r="I54" s="42"/>
      <c r="J54" s="42"/>
      <c r="K54" s="42"/>
      <c r="L54" s="148"/>
      <c r="S54" s="40"/>
      <c r="T54" s="40"/>
      <c r="U54" s="40"/>
      <c r="V54" s="40"/>
      <c r="W54" s="40"/>
      <c r="X54" s="40"/>
      <c r="Y54" s="40"/>
      <c r="Z54" s="40"/>
      <c r="AA54" s="40"/>
      <c r="AB54" s="40"/>
      <c r="AC54" s="40"/>
      <c r="AD54" s="40"/>
      <c r="AE54" s="40"/>
    </row>
    <row r="55" hidden="1" s="2" customFormat="1" ht="6.96" customHeight="1">
      <c r="A55" s="40"/>
      <c r="B55" s="41"/>
      <c r="C55" s="42"/>
      <c r="D55" s="42"/>
      <c r="E55" s="42"/>
      <c r="F55" s="42"/>
      <c r="G55" s="42"/>
      <c r="H55" s="42"/>
      <c r="I55" s="42"/>
      <c r="J55" s="42"/>
      <c r="K55" s="42"/>
      <c r="L55" s="148"/>
      <c r="S55" s="40"/>
      <c r="T55" s="40"/>
      <c r="U55" s="40"/>
      <c r="V55" s="40"/>
      <c r="W55" s="40"/>
      <c r="X55" s="40"/>
      <c r="Y55" s="40"/>
      <c r="Z55" s="40"/>
      <c r="AA55" s="40"/>
      <c r="AB55" s="40"/>
      <c r="AC55" s="40"/>
      <c r="AD55" s="40"/>
      <c r="AE55" s="40"/>
    </row>
    <row r="56" hidden="1" s="2" customFormat="1" ht="12" customHeight="1">
      <c r="A56" s="40"/>
      <c r="B56" s="41"/>
      <c r="C56" s="33" t="s">
        <v>22</v>
      </c>
      <c r="D56" s="42"/>
      <c r="E56" s="42"/>
      <c r="F56" s="28" t="str">
        <f>F14</f>
        <v>ŽST Most n.n.</v>
      </c>
      <c r="G56" s="42"/>
      <c r="H56" s="42"/>
      <c r="I56" s="33" t="s">
        <v>24</v>
      </c>
      <c r="J56" s="75" t="str">
        <f>IF(J14="","",J14)</f>
        <v>5. 10. 2021</v>
      </c>
      <c r="K56" s="42"/>
      <c r="L56" s="148"/>
      <c r="S56" s="40"/>
      <c r="T56" s="40"/>
      <c r="U56" s="40"/>
      <c r="V56" s="40"/>
      <c r="W56" s="40"/>
      <c r="X56" s="40"/>
      <c r="Y56" s="40"/>
      <c r="Z56" s="40"/>
      <c r="AA56" s="40"/>
      <c r="AB56" s="40"/>
      <c r="AC56" s="40"/>
      <c r="AD56" s="40"/>
      <c r="AE56" s="40"/>
    </row>
    <row r="57" hidden="1" s="2" customFormat="1" ht="6.96" customHeight="1">
      <c r="A57" s="40"/>
      <c r="B57" s="41"/>
      <c r="C57" s="42"/>
      <c r="D57" s="42"/>
      <c r="E57" s="42"/>
      <c r="F57" s="42"/>
      <c r="G57" s="42"/>
      <c r="H57" s="42"/>
      <c r="I57" s="42"/>
      <c r="J57" s="42"/>
      <c r="K57" s="42"/>
      <c r="L57" s="148"/>
      <c r="S57" s="40"/>
      <c r="T57" s="40"/>
      <c r="U57" s="40"/>
      <c r="V57" s="40"/>
      <c r="W57" s="40"/>
      <c r="X57" s="40"/>
      <c r="Y57" s="40"/>
      <c r="Z57" s="40"/>
      <c r="AA57" s="40"/>
      <c r="AB57" s="40"/>
      <c r="AC57" s="40"/>
      <c r="AD57" s="40"/>
      <c r="AE57" s="40"/>
    </row>
    <row r="58" hidden="1" s="2" customFormat="1" ht="15.15" customHeight="1">
      <c r="A58" s="40"/>
      <c r="B58" s="41"/>
      <c r="C58" s="33" t="s">
        <v>30</v>
      </c>
      <c r="D58" s="42"/>
      <c r="E58" s="42"/>
      <c r="F58" s="28" t="str">
        <f>E17</f>
        <v>Správa železnic, státní organizace</v>
      </c>
      <c r="G58" s="42"/>
      <c r="H58" s="42"/>
      <c r="I58" s="33" t="s">
        <v>38</v>
      </c>
      <c r="J58" s="38" t="str">
        <f>E23</f>
        <v xml:space="preserve"> </v>
      </c>
      <c r="K58" s="42"/>
      <c r="L58" s="148"/>
      <c r="S58" s="40"/>
      <c r="T58" s="40"/>
      <c r="U58" s="40"/>
      <c r="V58" s="40"/>
      <c r="W58" s="40"/>
      <c r="X58" s="40"/>
      <c r="Y58" s="40"/>
      <c r="Z58" s="40"/>
      <c r="AA58" s="40"/>
      <c r="AB58" s="40"/>
      <c r="AC58" s="40"/>
      <c r="AD58" s="40"/>
      <c r="AE58" s="40"/>
    </row>
    <row r="59" hidden="1" s="2" customFormat="1" ht="40.05" customHeight="1">
      <c r="A59" s="40"/>
      <c r="B59" s="41"/>
      <c r="C59" s="33" t="s">
        <v>36</v>
      </c>
      <c r="D59" s="42"/>
      <c r="E59" s="42"/>
      <c r="F59" s="28" t="str">
        <f>IF(E20="","",E20)</f>
        <v>Vyplň údaj</v>
      </c>
      <c r="G59" s="42"/>
      <c r="H59" s="42"/>
      <c r="I59" s="33" t="s">
        <v>42</v>
      </c>
      <c r="J59" s="38" t="str">
        <f>E26</f>
        <v>Ing.Horák, horak@spravazeleznic.cz, 602 155 923</v>
      </c>
      <c r="K59" s="42"/>
      <c r="L59" s="148"/>
      <c r="S59" s="40"/>
      <c r="T59" s="40"/>
      <c r="U59" s="40"/>
      <c r="V59" s="40"/>
      <c r="W59" s="40"/>
      <c r="X59" s="40"/>
      <c r="Y59" s="40"/>
      <c r="Z59" s="40"/>
      <c r="AA59" s="40"/>
      <c r="AB59" s="40"/>
      <c r="AC59" s="40"/>
      <c r="AD59" s="40"/>
      <c r="AE59" s="40"/>
    </row>
    <row r="60" hidden="1" s="2" customFormat="1" ht="10.32" customHeight="1">
      <c r="A60" s="40"/>
      <c r="B60" s="41"/>
      <c r="C60" s="42"/>
      <c r="D60" s="42"/>
      <c r="E60" s="42"/>
      <c r="F60" s="42"/>
      <c r="G60" s="42"/>
      <c r="H60" s="42"/>
      <c r="I60" s="42"/>
      <c r="J60" s="42"/>
      <c r="K60" s="42"/>
      <c r="L60" s="148"/>
      <c r="S60" s="40"/>
      <c r="T60" s="40"/>
      <c r="U60" s="40"/>
      <c r="V60" s="40"/>
      <c r="W60" s="40"/>
      <c r="X60" s="40"/>
      <c r="Y60" s="40"/>
      <c r="Z60" s="40"/>
      <c r="AA60" s="40"/>
      <c r="AB60" s="40"/>
      <c r="AC60" s="40"/>
      <c r="AD60" s="40"/>
      <c r="AE60" s="40"/>
    </row>
    <row r="61" hidden="1" s="2" customFormat="1" ht="29.28" customHeight="1">
      <c r="A61" s="40"/>
      <c r="B61" s="41"/>
      <c r="C61" s="174" t="s">
        <v>180</v>
      </c>
      <c r="D61" s="175"/>
      <c r="E61" s="175"/>
      <c r="F61" s="175"/>
      <c r="G61" s="175"/>
      <c r="H61" s="175"/>
      <c r="I61" s="175"/>
      <c r="J61" s="176" t="s">
        <v>181</v>
      </c>
      <c r="K61" s="175"/>
      <c r="L61" s="148"/>
      <c r="S61" s="40"/>
      <c r="T61" s="40"/>
      <c r="U61" s="40"/>
      <c r="V61" s="40"/>
      <c r="W61" s="40"/>
      <c r="X61" s="40"/>
      <c r="Y61" s="40"/>
      <c r="Z61" s="40"/>
      <c r="AA61" s="40"/>
      <c r="AB61" s="40"/>
      <c r="AC61" s="40"/>
      <c r="AD61" s="40"/>
      <c r="AE61" s="40"/>
    </row>
    <row r="62" hidden="1" s="2" customFormat="1" ht="10.32" customHeight="1">
      <c r="A62" s="40"/>
      <c r="B62" s="41"/>
      <c r="C62" s="42"/>
      <c r="D62" s="42"/>
      <c r="E62" s="42"/>
      <c r="F62" s="42"/>
      <c r="G62" s="42"/>
      <c r="H62" s="42"/>
      <c r="I62" s="42"/>
      <c r="J62" s="42"/>
      <c r="K62" s="42"/>
      <c r="L62" s="148"/>
      <c r="S62" s="40"/>
      <c r="T62" s="40"/>
      <c r="U62" s="40"/>
      <c r="V62" s="40"/>
      <c r="W62" s="40"/>
      <c r="X62" s="40"/>
      <c r="Y62" s="40"/>
      <c r="Z62" s="40"/>
      <c r="AA62" s="40"/>
      <c r="AB62" s="40"/>
      <c r="AC62" s="40"/>
      <c r="AD62" s="40"/>
      <c r="AE62" s="40"/>
    </row>
    <row r="63" hidden="1" s="2" customFormat="1" ht="22.8" customHeight="1">
      <c r="A63" s="40"/>
      <c r="B63" s="41"/>
      <c r="C63" s="177" t="s">
        <v>78</v>
      </c>
      <c r="D63" s="42"/>
      <c r="E63" s="42"/>
      <c r="F63" s="42"/>
      <c r="G63" s="42"/>
      <c r="H63" s="42"/>
      <c r="I63" s="42"/>
      <c r="J63" s="105">
        <f>J86</f>
        <v>0</v>
      </c>
      <c r="K63" s="42"/>
      <c r="L63" s="148"/>
      <c r="S63" s="40"/>
      <c r="T63" s="40"/>
      <c r="U63" s="40"/>
      <c r="V63" s="40"/>
      <c r="W63" s="40"/>
      <c r="X63" s="40"/>
      <c r="Y63" s="40"/>
      <c r="Z63" s="40"/>
      <c r="AA63" s="40"/>
      <c r="AB63" s="40"/>
      <c r="AC63" s="40"/>
      <c r="AD63" s="40"/>
      <c r="AE63" s="40"/>
      <c r="AU63" s="18" t="s">
        <v>182</v>
      </c>
    </row>
    <row r="64" hidden="1" s="9" customFormat="1" ht="24.96" customHeight="1">
      <c r="A64" s="9"/>
      <c r="B64" s="178"/>
      <c r="C64" s="179"/>
      <c r="D64" s="180" t="s">
        <v>486</v>
      </c>
      <c r="E64" s="181"/>
      <c r="F64" s="181"/>
      <c r="G64" s="181"/>
      <c r="H64" s="181"/>
      <c r="I64" s="181"/>
      <c r="J64" s="182">
        <f>J87</f>
        <v>0</v>
      </c>
      <c r="K64" s="179"/>
      <c r="L64" s="183"/>
      <c r="S64" s="9"/>
      <c r="T64" s="9"/>
      <c r="U64" s="9"/>
      <c r="V64" s="9"/>
      <c r="W64" s="9"/>
      <c r="X64" s="9"/>
      <c r="Y64" s="9"/>
      <c r="Z64" s="9"/>
      <c r="AA64" s="9"/>
      <c r="AB64" s="9"/>
      <c r="AC64" s="9"/>
      <c r="AD64" s="9"/>
      <c r="AE64" s="9"/>
    </row>
    <row r="65" hidden="1" s="2" customFormat="1" ht="21.84" customHeight="1">
      <c r="A65" s="40"/>
      <c r="B65" s="41"/>
      <c r="C65" s="42"/>
      <c r="D65" s="42"/>
      <c r="E65" s="42"/>
      <c r="F65" s="42"/>
      <c r="G65" s="42"/>
      <c r="H65" s="42"/>
      <c r="I65" s="42"/>
      <c r="J65" s="42"/>
      <c r="K65" s="42"/>
      <c r="L65" s="148"/>
      <c r="S65" s="40"/>
      <c r="T65" s="40"/>
      <c r="U65" s="40"/>
      <c r="V65" s="40"/>
      <c r="W65" s="40"/>
      <c r="X65" s="40"/>
      <c r="Y65" s="40"/>
      <c r="Z65" s="40"/>
      <c r="AA65" s="40"/>
      <c r="AB65" s="40"/>
      <c r="AC65" s="40"/>
      <c r="AD65" s="40"/>
      <c r="AE65" s="40"/>
    </row>
    <row r="66" hidden="1" s="2" customFormat="1" ht="6.96" customHeight="1">
      <c r="A66" s="40"/>
      <c r="B66" s="62"/>
      <c r="C66" s="63"/>
      <c r="D66" s="63"/>
      <c r="E66" s="63"/>
      <c r="F66" s="63"/>
      <c r="G66" s="63"/>
      <c r="H66" s="63"/>
      <c r="I66" s="63"/>
      <c r="J66" s="63"/>
      <c r="K66" s="63"/>
      <c r="L66" s="148"/>
      <c r="S66" s="40"/>
      <c r="T66" s="40"/>
      <c r="U66" s="40"/>
      <c r="V66" s="40"/>
      <c r="W66" s="40"/>
      <c r="X66" s="40"/>
      <c r="Y66" s="40"/>
      <c r="Z66" s="40"/>
      <c r="AA66" s="40"/>
      <c r="AB66" s="40"/>
      <c r="AC66" s="40"/>
      <c r="AD66" s="40"/>
      <c r="AE66" s="40"/>
    </row>
    <row r="67" hidden="1"/>
    <row r="68" hidden="1"/>
    <row r="69" hidden="1"/>
    <row r="70" s="2" customFormat="1" ht="6.96" customHeight="1">
      <c r="A70" s="40"/>
      <c r="B70" s="64"/>
      <c r="C70" s="65"/>
      <c r="D70" s="65"/>
      <c r="E70" s="65"/>
      <c r="F70" s="65"/>
      <c r="G70" s="65"/>
      <c r="H70" s="65"/>
      <c r="I70" s="65"/>
      <c r="J70" s="65"/>
      <c r="K70" s="65"/>
      <c r="L70" s="148"/>
      <c r="S70" s="40"/>
      <c r="T70" s="40"/>
      <c r="U70" s="40"/>
      <c r="V70" s="40"/>
      <c r="W70" s="40"/>
      <c r="X70" s="40"/>
      <c r="Y70" s="40"/>
      <c r="Z70" s="40"/>
      <c r="AA70" s="40"/>
      <c r="AB70" s="40"/>
      <c r="AC70" s="40"/>
      <c r="AD70" s="40"/>
      <c r="AE70" s="40"/>
    </row>
    <row r="71" s="2" customFormat="1" ht="24.96" customHeight="1">
      <c r="A71" s="40"/>
      <c r="B71" s="41"/>
      <c r="C71" s="24" t="s">
        <v>186</v>
      </c>
      <c r="D71" s="42"/>
      <c r="E71" s="42"/>
      <c r="F71" s="42"/>
      <c r="G71" s="42"/>
      <c r="H71" s="42"/>
      <c r="I71" s="42"/>
      <c r="J71" s="42"/>
      <c r="K71" s="42"/>
      <c r="L71" s="148"/>
      <c r="S71" s="40"/>
      <c r="T71" s="40"/>
      <c r="U71" s="40"/>
      <c r="V71" s="40"/>
      <c r="W71" s="40"/>
      <c r="X71" s="40"/>
      <c r="Y71" s="40"/>
      <c r="Z71" s="40"/>
      <c r="AA71" s="40"/>
      <c r="AB71" s="40"/>
      <c r="AC71" s="40"/>
      <c r="AD71" s="40"/>
      <c r="AE71" s="40"/>
    </row>
    <row r="72" s="2" customFormat="1" ht="6.96" customHeight="1">
      <c r="A72" s="40"/>
      <c r="B72" s="41"/>
      <c r="C72" s="42"/>
      <c r="D72" s="42"/>
      <c r="E72" s="42"/>
      <c r="F72" s="42"/>
      <c r="G72" s="42"/>
      <c r="H72" s="42"/>
      <c r="I72" s="42"/>
      <c r="J72" s="42"/>
      <c r="K72" s="42"/>
      <c r="L72" s="148"/>
      <c r="S72" s="40"/>
      <c r="T72" s="40"/>
      <c r="U72" s="40"/>
      <c r="V72" s="40"/>
      <c r="W72" s="40"/>
      <c r="X72" s="40"/>
      <c r="Y72" s="40"/>
      <c r="Z72" s="40"/>
      <c r="AA72" s="40"/>
      <c r="AB72" s="40"/>
      <c r="AC72" s="40"/>
      <c r="AD72" s="40"/>
      <c r="AE72" s="40"/>
    </row>
    <row r="73" s="2" customFormat="1" ht="12" customHeight="1">
      <c r="A73" s="40"/>
      <c r="B73" s="41"/>
      <c r="C73" s="33" t="s">
        <v>16</v>
      </c>
      <c r="D73" s="42"/>
      <c r="E73" s="42"/>
      <c r="F73" s="42"/>
      <c r="G73" s="42"/>
      <c r="H73" s="42"/>
      <c r="I73" s="42"/>
      <c r="J73" s="42"/>
      <c r="K73" s="42"/>
      <c r="L73" s="148"/>
      <c r="S73" s="40"/>
      <c r="T73" s="40"/>
      <c r="U73" s="40"/>
      <c r="V73" s="40"/>
      <c r="W73" s="40"/>
      <c r="X73" s="40"/>
      <c r="Y73" s="40"/>
      <c r="Z73" s="40"/>
      <c r="AA73" s="40"/>
      <c r="AB73" s="40"/>
      <c r="AC73" s="40"/>
      <c r="AD73" s="40"/>
      <c r="AE73" s="40"/>
    </row>
    <row r="74" s="2" customFormat="1" ht="16.5" customHeight="1">
      <c r="A74" s="40"/>
      <c r="B74" s="41"/>
      <c r="C74" s="42"/>
      <c r="D74" s="42"/>
      <c r="E74" s="173" t="str">
        <f>E7</f>
        <v>Oprava staničních kolejí č. 4 a 5 v žst Most n.n.-Změna č.1</v>
      </c>
      <c r="F74" s="33"/>
      <c r="G74" s="33"/>
      <c r="H74" s="33"/>
      <c r="I74" s="42"/>
      <c r="J74" s="42"/>
      <c r="K74" s="42"/>
      <c r="L74" s="148"/>
      <c r="S74" s="40"/>
      <c r="T74" s="40"/>
      <c r="U74" s="40"/>
      <c r="V74" s="40"/>
      <c r="W74" s="40"/>
      <c r="X74" s="40"/>
      <c r="Y74" s="40"/>
      <c r="Z74" s="40"/>
      <c r="AA74" s="40"/>
      <c r="AB74" s="40"/>
      <c r="AC74" s="40"/>
      <c r="AD74" s="40"/>
      <c r="AE74" s="40"/>
    </row>
    <row r="75" s="1" customFormat="1" ht="12" customHeight="1">
      <c r="B75" s="22"/>
      <c r="C75" s="33" t="s">
        <v>161</v>
      </c>
      <c r="D75" s="23"/>
      <c r="E75" s="23"/>
      <c r="F75" s="23"/>
      <c r="G75" s="23"/>
      <c r="H75" s="23"/>
      <c r="I75" s="23"/>
      <c r="J75" s="23"/>
      <c r="K75" s="23"/>
      <c r="L75" s="21"/>
    </row>
    <row r="76" s="2" customFormat="1" ht="16.5" customHeight="1">
      <c r="A76" s="40"/>
      <c r="B76" s="41"/>
      <c r="C76" s="42"/>
      <c r="D76" s="42"/>
      <c r="E76" s="173" t="s">
        <v>864</v>
      </c>
      <c r="F76" s="42"/>
      <c r="G76" s="42"/>
      <c r="H76" s="42"/>
      <c r="I76" s="42"/>
      <c r="J76" s="42"/>
      <c r="K76" s="42"/>
      <c r="L76" s="148"/>
      <c r="S76" s="40"/>
      <c r="T76" s="40"/>
      <c r="U76" s="40"/>
      <c r="V76" s="40"/>
      <c r="W76" s="40"/>
      <c r="X76" s="40"/>
      <c r="Y76" s="40"/>
      <c r="Z76" s="40"/>
      <c r="AA76" s="40"/>
      <c r="AB76" s="40"/>
      <c r="AC76" s="40"/>
      <c r="AD76" s="40"/>
      <c r="AE76" s="40"/>
    </row>
    <row r="77" s="2" customFormat="1" ht="12" customHeight="1">
      <c r="A77" s="40"/>
      <c r="B77" s="41"/>
      <c r="C77" s="33" t="s">
        <v>170</v>
      </c>
      <c r="D77" s="42"/>
      <c r="E77" s="42"/>
      <c r="F77" s="42"/>
      <c r="G77" s="42"/>
      <c r="H77" s="42"/>
      <c r="I77" s="42"/>
      <c r="J77" s="42"/>
      <c r="K77" s="42"/>
      <c r="L77" s="148"/>
      <c r="S77" s="40"/>
      <c r="T77" s="40"/>
      <c r="U77" s="40"/>
      <c r="V77" s="40"/>
      <c r="W77" s="40"/>
      <c r="X77" s="40"/>
      <c r="Y77" s="40"/>
      <c r="Z77" s="40"/>
      <c r="AA77" s="40"/>
      <c r="AB77" s="40"/>
      <c r="AC77" s="40"/>
      <c r="AD77" s="40"/>
      <c r="AE77" s="40"/>
    </row>
    <row r="78" s="2" customFormat="1" ht="16.5" customHeight="1">
      <c r="A78" s="40"/>
      <c r="B78" s="41"/>
      <c r="C78" s="42"/>
      <c r="D78" s="42"/>
      <c r="E78" s="72" t="str">
        <f>E11</f>
        <v>Č94 - Materiál výhybka č. 78</v>
      </c>
      <c r="F78" s="42"/>
      <c r="G78" s="42"/>
      <c r="H78" s="42"/>
      <c r="I78" s="42"/>
      <c r="J78" s="42"/>
      <c r="K78" s="42"/>
      <c r="L78" s="148"/>
      <c r="S78" s="40"/>
      <c r="T78" s="40"/>
      <c r="U78" s="40"/>
      <c r="V78" s="40"/>
      <c r="W78" s="40"/>
      <c r="X78" s="40"/>
      <c r="Y78" s="40"/>
      <c r="Z78" s="40"/>
      <c r="AA78" s="40"/>
      <c r="AB78" s="40"/>
      <c r="AC78" s="40"/>
      <c r="AD78" s="40"/>
      <c r="AE78" s="40"/>
    </row>
    <row r="79" s="2" customFormat="1" ht="6.96" customHeight="1">
      <c r="A79" s="40"/>
      <c r="B79" s="41"/>
      <c r="C79" s="42"/>
      <c r="D79" s="42"/>
      <c r="E79" s="42"/>
      <c r="F79" s="42"/>
      <c r="G79" s="42"/>
      <c r="H79" s="42"/>
      <c r="I79" s="42"/>
      <c r="J79" s="42"/>
      <c r="K79" s="42"/>
      <c r="L79" s="148"/>
      <c r="S79" s="40"/>
      <c r="T79" s="40"/>
      <c r="U79" s="40"/>
      <c r="V79" s="40"/>
      <c r="W79" s="40"/>
      <c r="X79" s="40"/>
      <c r="Y79" s="40"/>
      <c r="Z79" s="40"/>
      <c r="AA79" s="40"/>
      <c r="AB79" s="40"/>
      <c r="AC79" s="40"/>
      <c r="AD79" s="40"/>
      <c r="AE79" s="40"/>
    </row>
    <row r="80" s="2" customFormat="1" ht="12" customHeight="1">
      <c r="A80" s="40"/>
      <c r="B80" s="41"/>
      <c r="C80" s="33" t="s">
        <v>22</v>
      </c>
      <c r="D80" s="42"/>
      <c r="E80" s="42"/>
      <c r="F80" s="28" t="str">
        <f>F14</f>
        <v>ŽST Most n.n.</v>
      </c>
      <c r="G80" s="42"/>
      <c r="H80" s="42"/>
      <c r="I80" s="33" t="s">
        <v>24</v>
      </c>
      <c r="J80" s="75" t="str">
        <f>IF(J14="","",J14)</f>
        <v>5. 10. 2021</v>
      </c>
      <c r="K80" s="42"/>
      <c r="L80" s="148"/>
      <c r="S80" s="40"/>
      <c r="T80" s="40"/>
      <c r="U80" s="40"/>
      <c r="V80" s="40"/>
      <c r="W80" s="40"/>
      <c r="X80" s="40"/>
      <c r="Y80" s="40"/>
      <c r="Z80" s="40"/>
      <c r="AA80" s="40"/>
      <c r="AB80" s="40"/>
      <c r="AC80" s="40"/>
      <c r="AD80" s="40"/>
      <c r="AE80" s="40"/>
    </row>
    <row r="81" s="2" customFormat="1" ht="6.96" customHeight="1">
      <c r="A81" s="40"/>
      <c r="B81" s="41"/>
      <c r="C81" s="42"/>
      <c r="D81" s="42"/>
      <c r="E81" s="42"/>
      <c r="F81" s="42"/>
      <c r="G81" s="42"/>
      <c r="H81" s="42"/>
      <c r="I81" s="42"/>
      <c r="J81" s="42"/>
      <c r="K81" s="42"/>
      <c r="L81" s="148"/>
      <c r="S81" s="40"/>
      <c r="T81" s="40"/>
      <c r="U81" s="40"/>
      <c r="V81" s="40"/>
      <c r="W81" s="40"/>
      <c r="X81" s="40"/>
      <c r="Y81" s="40"/>
      <c r="Z81" s="40"/>
      <c r="AA81" s="40"/>
      <c r="AB81" s="40"/>
      <c r="AC81" s="40"/>
      <c r="AD81" s="40"/>
      <c r="AE81" s="40"/>
    </row>
    <row r="82" s="2" customFormat="1" ht="15.15" customHeight="1">
      <c r="A82" s="40"/>
      <c r="B82" s="41"/>
      <c r="C82" s="33" t="s">
        <v>30</v>
      </c>
      <c r="D82" s="42"/>
      <c r="E82" s="42"/>
      <c r="F82" s="28" t="str">
        <f>E17</f>
        <v>Správa železnic, státní organizace</v>
      </c>
      <c r="G82" s="42"/>
      <c r="H82" s="42"/>
      <c r="I82" s="33" t="s">
        <v>38</v>
      </c>
      <c r="J82" s="38" t="str">
        <f>E23</f>
        <v xml:space="preserve"> </v>
      </c>
      <c r="K82" s="42"/>
      <c r="L82" s="148"/>
      <c r="S82" s="40"/>
      <c r="T82" s="40"/>
      <c r="U82" s="40"/>
      <c r="V82" s="40"/>
      <c r="W82" s="40"/>
      <c r="X82" s="40"/>
      <c r="Y82" s="40"/>
      <c r="Z82" s="40"/>
      <c r="AA82" s="40"/>
      <c r="AB82" s="40"/>
      <c r="AC82" s="40"/>
      <c r="AD82" s="40"/>
      <c r="AE82" s="40"/>
    </row>
    <row r="83" s="2" customFormat="1" ht="40.05" customHeight="1">
      <c r="A83" s="40"/>
      <c r="B83" s="41"/>
      <c r="C83" s="33" t="s">
        <v>36</v>
      </c>
      <c r="D83" s="42"/>
      <c r="E83" s="42"/>
      <c r="F83" s="28" t="str">
        <f>IF(E20="","",E20)</f>
        <v>Vyplň údaj</v>
      </c>
      <c r="G83" s="42"/>
      <c r="H83" s="42"/>
      <c r="I83" s="33" t="s">
        <v>42</v>
      </c>
      <c r="J83" s="38" t="str">
        <f>E26</f>
        <v>Ing.Horák, horak@spravazeleznic.cz, 602 155 923</v>
      </c>
      <c r="K83" s="42"/>
      <c r="L83" s="148"/>
      <c r="S83" s="40"/>
      <c r="T83" s="40"/>
      <c r="U83" s="40"/>
      <c r="V83" s="40"/>
      <c r="W83" s="40"/>
      <c r="X83" s="40"/>
      <c r="Y83" s="40"/>
      <c r="Z83" s="40"/>
      <c r="AA83" s="40"/>
      <c r="AB83" s="40"/>
      <c r="AC83" s="40"/>
      <c r="AD83" s="40"/>
      <c r="AE83" s="40"/>
    </row>
    <row r="84" s="2" customFormat="1" ht="10.32" customHeight="1">
      <c r="A84" s="40"/>
      <c r="B84" s="41"/>
      <c r="C84" s="42"/>
      <c r="D84" s="42"/>
      <c r="E84" s="42"/>
      <c r="F84" s="42"/>
      <c r="G84" s="42"/>
      <c r="H84" s="42"/>
      <c r="I84" s="42"/>
      <c r="J84" s="42"/>
      <c r="K84" s="42"/>
      <c r="L84" s="148"/>
      <c r="S84" s="40"/>
      <c r="T84" s="40"/>
      <c r="U84" s="40"/>
      <c r="V84" s="40"/>
      <c r="W84" s="40"/>
      <c r="X84" s="40"/>
      <c r="Y84" s="40"/>
      <c r="Z84" s="40"/>
      <c r="AA84" s="40"/>
      <c r="AB84" s="40"/>
      <c r="AC84" s="40"/>
      <c r="AD84" s="40"/>
      <c r="AE84" s="40"/>
    </row>
    <row r="85" s="11" customFormat="1" ht="29.28" customHeight="1">
      <c r="A85" s="189"/>
      <c r="B85" s="190"/>
      <c r="C85" s="191" t="s">
        <v>187</v>
      </c>
      <c r="D85" s="192" t="s">
        <v>65</v>
      </c>
      <c r="E85" s="192" t="s">
        <v>61</v>
      </c>
      <c r="F85" s="192" t="s">
        <v>62</v>
      </c>
      <c r="G85" s="192" t="s">
        <v>188</v>
      </c>
      <c r="H85" s="192" t="s">
        <v>189</v>
      </c>
      <c r="I85" s="192" t="s">
        <v>190</v>
      </c>
      <c r="J85" s="192" t="s">
        <v>181</v>
      </c>
      <c r="K85" s="193" t="s">
        <v>191</v>
      </c>
      <c r="L85" s="194"/>
      <c r="M85" s="95" t="s">
        <v>39</v>
      </c>
      <c r="N85" s="96" t="s">
        <v>50</v>
      </c>
      <c r="O85" s="96" t="s">
        <v>192</v>
      </c>
      <c r="P85" s="96" t="s">
        <v>193</v>
      </c>
      <c r="Q85" s="96" t="s">
        <v>194</v>
      </c>
      <c r="R85" s="96" t="s">
        <v>195</v>
      </c>
      <c r="S85" s="96" t="s">
        <v>196</v>
      </c>
      <c r="T85" s="97" t="s">
        <v>197</v>
      </c>
      <c r="U85" s="189"/>
      <c r="V85" s="189"/>
      <c r="W85" s="189"/>
      <c r="X85" s="189"/>
      <c r="Y85" s="189"/>
      <c r="Z85" s="189"/>
      <c r="AA85" s="189"/>
      <c r="AB85" s="189"/>
      <c r="AC85" s="189"/>
      <c r="AD85" s="189"/>
      <c r="AE85" s="189"/>
    </row>
    <row r="86" s="2" customFormat="1" ht="22.8" customHeight="1">
      <c r="A86" s="40"/>
      <c r="B86" s="41"/>
      <c r="C86" s="102" t="s">
        <v>198</v>
      </c>
      <c r="D86" s="42"/>
      <c r="E86" s="42"/>
      <c r="F86" s="42"/>
      <c r="G86" s="42"/>
      <c r="H86" s="42"/>
      <c r="I86" s="42"/>
      <c r="J86" s="195">
        <f>BK86</f>
        <v>0</v>
      </c>
      <c r="K86" s="42"/>
      <c r="L86" s="46"/>
      <c r="M86" s="98"/>
      <c r="N86" s="196"/>
      <c r="O86" s="99"/>
      <c r="P86" s="197">
        <f>P87</f>
        <v>0</v>
      </c>
      <c r="Q86" s="99"/>
      <c r="R86" s="197">
        <f>R87</f>
        <v>0</v>
      </c>
      <c r="S86" s="99"/>
      <c r="T86" s="198">
        <f>T87</f>
        <v>0</v>
      </c>
      <c r="U86" s="40"/>
      <c r="V86" s="40"/>
      <c r="W86" s="40"/>
      <c r="X86" s="40"/>
      <c r="Y86" s="40"/>
      <c r="Z86" s="40"/>
      <c r="AA86" s="40"/>
      <c r="AB86" s="40"/>
      <c r="AC86" s="40"/>
      <c r="AD86" s="40"/>
      <c r="AE86" s="40"/>
      <c r="AT86" s="18" t="s">
        <v>79</v>
      </c>
      <c r="AU86" s="18" t="s">
        <v>182</v>
      </c>
      <c r="BK86" s="199">
        <f>BK87</f>
        <v>0</v>
      </c>
    </row>
    <row r="87" s="12" customFormat="1" ht="25.92" customHeight="1">
      <c r="A87" s="12"/>
      <c r="B87" s="200"/>
      <c r="C87" s="201"/>
      <c r="D87" s="202" t="s">
        <v>79</v>
      </c>
      <c r="E87" s="203" t="s">
        <v>202</v>
      </c>
      <c r="F87" s="203" t="s">
        <v>203</v>
      </c>
      <c r="G87" s="201"/>
      <c r="H87" s="201"/>
      <c r="I87" s="204"/>
      <c r="J87" s="205">
        <f>BK87</f>
        <v>0</v>
      </c>
      <c r="K87" s="201"/>
      <c r="L87" s="206"/>
      <c r="M87" s="207"/>
      <c r="N87" s="208"/>
      <c r="O87" s="208"/>
      <c r="P87" s="209">
        <f>SUM(P88:P90)</f>
        <v>0</v>
      </c>
      <c r="Q87" s="208"/>
      <c r="R87" s="209">
        <f>SUM(R88:R90)</f>
        <v>0</v>
      </c>
      <c r="S87" s="208"/>
      <c r="T87" s="210">
        <f>SUM(T88:T90)</f>
        <v>0</v>
      </c>
      <c r="U87" s="12"/>
      <c r="V87" s="12"/>
      <c r="W87" s="12"/>
      <c r="X87" s="12"/>
      <c r="Y87" s="12"/>
      <c r="Z87" s="12"/>
      <c r="AA87" s="12"/>
      <c r="AB87" s="12"/>
      <c r="AC87" s="12"/>
      <c r="AD87" s="12"/>
      <c r="AE87" s="12"/>
      <c r="AR87" s="211" t="s">
        <v>87</v>
      </c>
      <c r="AT87" s="212" t="s">
        <v>79</v>
      </c>
      <c r="AU87" s="212" t="s">
        <v>80</v>
      </c>
      <c r="AY87" s="211" t="s">
        <v>201</v>
      </c>
      <c r="BK87" s="213">
        <f>SUM(BK88:BK90)</f>
        <v>0</v>
      </c>
    </row>
    <row r="88" s="2" customFormat="1" ht="16.5" customHeight="1">
      <c r="A88" s="40"/>
      <c r="B88" s="41"/>
      <c r="C88" s="278" t="s">
        <v>87</v>
      </c>
      <c r="D88" s="278" t="s">
        <v>432</v>
      </c>
      <c r="E88" s="279" t="s">
        <v>460</v>
      </c>
      <c r="F88" s="280" t="s">
        <v>461</v>
      </c>
      <c r="G88" s="281" t="s">
        <v>270</v>
      </c>
      <c r="H88" s="282">
        <v>22</v>
      </c>
      <c r="I88" s="283"/>
      <c r="J88" s="284">
        <f>ROUND(I88*H88,2)</f>
        <v>0</v>
      </c>
      <c r="K88" s="280" t="s">
        <v>207</v>
      </c>
      <c r="L88" s="285"/>
      <c r="M88" s="286" t="s">
        <v>39</v>
      </c>
      <c r="N88" s="287" t="s">
        <v>53</v>
      </c>
      <c r="O88" s="87"/>
      <c r="P88" s="225">
        <f>O88*H88</f>
        <v>0</v>
      </c>
      <c r="Q88" s="225">
        <v>0</v>
      </c>
      <c r="R88" s="225">
        <f>Q88*H88</f>
        <v>0</v>
      </c>
      <c r="S88" s="225">
        <v>0</v>
      </c>
      <c r="T88" s="226">
        <f>S88*H88</f>
        <v>0</v>
      </c>
      <c r="U88" s="40"/>
      <c r="V88" s="40"/>
      <c r="W88" s="40"/>
      <c r="X88" s="40"/>
      <c r="Y88" s="40"/>
      <c r="Z88" s="40"/>
      <c r="AA88" s="40"/>
      <c r="AB88" s="40"/>
      <c r="AC88" s="40"/>
      <c r="AD88" s="40"/>
      <c r="AE88" s="40"/>
      <c r="AR88" s="227" t="s">
        <v>255</v>
      </c>
      <c r="AT88" s="227" t="s">
        <v>432</v>
      </c>
      <c r="AU88" s="227" t="s">
        <v>87</v>
      </c>
      <c r="AY88" s="18" t="s">
        <v>201</v>
      </c>
      <c r="BE88" s="228">
        <f>IF(N88="základní",J88,0)</f>
        <v>0</v>
      </c>
      <c r="BF88" s="228">
        <f>IF(N88="snížená",J88,0)</f>
        <v>0</v>
      </c>
      <c r="BG88" s="228">
        <f>IF(N88="zákl. přenesená",J88,0)</f>
        <v>0</v>
      </c>
      <c r="BH88" s="228">
        <f>IF(N88="sníž. přenesená",J88,0)</f>
        <v>0</v>
      </c>
      <c r="BI88" s="228">
        <f>IF(N88="nulová",J88,0)</f>
        <v>0</v>
      </c>
      <c r="BJ88" s="18" t="s">
        <v>208</v>
      </c>
      <c r="BK88" s="228">
        <f>ROUND(I88*H88,2)</f>
        <v>0</v>
      </c>
      <c r="BL88" s="18" t="s">
        <v>208</v>
      </c>
      <c r="BM88" s="227" t="s">
        <v>877</v>
      </c>
    </row>
    <row r="89" s="2" customFormat="1">
      <c r="A89" s="40"/>
      <c r="B89" s="41"/>
      <c r="C89" s="42"/>
      <c r="D89" s="229" t="s">
        <v>210</v>
      </c>
      <c r="E89" s="42"/>
      <c r="F89" s="230" t="s">
        <v>621</v>
      </c>
      <c r="G89" s="42"/>
      <c r="H89" s="42"/>
      <c r="I89" s="231"/>
      <c r="J89" s="42"/>
      <c r="K89" s="42"/>
      <c r="L89" s="46"/>
      <c r="M89" s="232"/>
      <c r="N89" s="233"/>
      <c r="O89" s="87"/>
      <c r="P89" s="87"/>
      <c r="Q89" s="87"/>
      <c r="R89" s="87"/>
      <c r="S89" s="87"/>
      <c r="T89" s="88"/>
      <c r="U89" s="40"/>
      <c r="V89" s="40"/>
      <c r="W89" s="40"/>
      <c r="X89" s="40"/>
      <c r="Y89" s="40"/>
      <c r="Z89" s="40"/>
      <c r="AA89" s="40"/>
      <c r="AB89" s="40"/>
      <c r="AC89" s="40"/>
      <c r="AD89" s="40"/>
      <c r="AE89" s="40"/>
      <c r="AT89" s="18" t="s">
        <v>210</v>
      </c>
      <c r="AU89" s="18" t="s">
        <v>87</v>
      </c>
    </row>
    <row r="90" s="2" customFormat="1">
      <c r="A90" s="40"/>
      <c r="B90" s="41"/>
      <c r="C90" s="42"/>
      <c r="D90" s="229" t="s">
        <v>337</v>
      </c>
      <c r="E90" s="42"/>
      <c r="F90" s="234" t="s">
        <v>457</v>
      </c>
      <c r="G90" s="42"/>
      <c r="H90" s="42"/>
      <c r="I90" s="231"/>
      <c r="J90" s="42"/>
      <c r="K90" s="42"/>
      <c r="L90" s="46"/>
      <c r="M90" s="294"/>
      <c r="N90" s="295"/>
      <c r="O90" s="296"/>
      <c r="P90" s="296"/>
      <c r="Q90" s="296"/>
      <c r="R90" s="296"/>
      <c r="S90" s="296"/>
      <c r="T90" s="297"/>
      <c r="U90" s="40"/>
      <c r="V90" s="40"/>
      <c r="W90" s="40"/>
      <c r="X90" s="40"/>
      <c r="Y90" s="40"/>
      <c r="Z90" s="40"/>
      <c r="AA90" s="40"/>
      <c r="AB90" s="40"/>
      <c r="AC90" s="40"/>
      <c r="AD90" s="40"/>
      <c r="AE90" s="40"/>
      <c r="AT90" s="18" t="s">
        <v>337</v>
      </c>
      <c r="AU90" s="18" t="s">
        <v>87</v>
      </c>
    </row>
    <row r="91" s="2" customFormat="1" ht="6.96" customHeight="1">
      <c r="A91" s="40"/>
      <c r="B91" s="62"/>
      <c r="C91" s="63"/>
      <c r="D91" s="63"/>
      <c r="E91" s="63"/>
      <c r="F91" s="63"/>
      <c r="G91" s="63"/>
      <c r="H91" s="63"/>
      <c r="I91" s="63"/>
      <c r="J91" s="63"/>
      <c r="K91" s="63"/>
      <c r="L91" s="46"/>
      <c r="M91" s="40"/>
      <c r="O91" s="40"/>
      <c r="P91" s="40"/>
      <c r="Q91" s="40"/>
      <c r="R91" s="40"/>
      <c r="S91" s="40"/>
      <c r="T91" s="40"/>
      <c r="U91" s="40"/>
      <c r="V91" s="40"/>
      <c r="W91" s="40"/>
      <c r="X91" s="40"/>
      <c r="Y91" s="40"/>
      <c r="Z91" s="40"/>
      <c r="AA91" s="40"/>
      <c r="AB91" s="40"/>
      <c r="AC91" s="40"/>
      <c r="AD91" s="40"/>
      <c r="AE91" s="40"/>
    </row>
  </sheetData>
  <sheetProtection sheet="1" autoFilter="0" formatColumns="0" formatRows="0" objects="1" scenarios="1" spinCount="100000" saltValue="GcPVHfFoS+s9Mv1v8wcyYctSqn8NTL9PQlHH3eSpKr9szbsG/oC6HVP35AR1T0P45EgwNxJKWa/alceSxF2oHA==" hashValue="ut3n7i1rGfrsu5Lm3M/dtmcNHZbF2CVokQDMIRF4KkDiUklEgxixnM7AcovhDyFaKFzPPhOdDUp5JzVKxqcrdg==" algorithmName="SHA-512" password="CDD6"/>
  <autoFilter ref="C85:K90"/>
  <mergeCells count="12">
    <mergeCell ref="E7:H7"/>
    <mergeCell ref="E9:H9"/>
    <mergeCell ref="E11:H11"/>
    <mergeCell ref="E20:H20"/>
    <mergeCell ref="E29:H29"/>
    <mergeCell ref="E50:H50"/>
    <mergeCell ref="E52:H52"/>
    <mergeCell ref="E54:H54"/>
    <mergeCell ref="E74:H74"/>
    <mergeCell ref="E76:H76"/>
    <mergeCell ref="E78:H78"/>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14.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50.83203" style="1" customWidth="1"/>
    <col min="7" max="7" width="7.5" style="1" customWidth="1"/>
    <col min="8" max="8" width="14" style="1" customWidth="1"/>
    <col min="9" max="9" width="15.83203" style="1" customWidth="1"/>
    <col min="10" max="10" width="22.33203" style="1" customWidth="1"/>
    <col min="11" max="11" width="22.33203"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8" t="s">
        <v>137</v>
      </c>
    </row>
    <row r="3" hidden="1" s="1" customFormat="1" ht="6.96" customHeight="1">
      <c r="B3" s="142"/>
      <c r="C3" s="143"/>
      <c r="D3" s="143"/>
      <c r="E3" s="143"/>
      <c r="F3" s="143"/>
      <c r="G3" s="143"/>
      <c r="H3" s="143"/>
      <c r="I3" s="143"/>
      <c r="J3" s="143"/>
      <c r="K3" s="143"/>
      <c r="L3" s="21"/>
      <c r="AT3" s="18" t="s">
        <v>89</v>
      </c>
    </row>
    <row r="4" hidden="1" s="1" customFormat="1" ht="24.96" customHeight="1">
      <c r="B4" s="21"/>
      <c r="D4" s="144" t="s">
        <v>145</v>
      </c>
      <c r="L4" s="21"/>
      <c r="M4" s="145" t="s">
        <v>10</v>
      </c>
      <c r="AT4" s="18" t="s">
        <v>41</v>
      </c>
    </row>
    <row r="5" hidden="1" s="1" customFormat="1" ht="6.96" customHeight="1">
      <c r="B5" s="21"/>
      <c r="L5" s="21"/>
    </row>
    <row r="6" hidden="1" s="1" customFormat="1" ht="12" customHeight="1">
      <c r="B6" s="21"/>
      <c r="D6" s="146" t="s">
        <v>16</v>
      </c>
      <c r="L6" s="21"/>
    </row>
    <row r="7" hidden="1" s="1" customFormat="1" ht="16.5" customHeight="1">
      <c r="B7" s="21"/>
      <c r="E7" s="147" t="str">
        <f>'Rekapitulace zakázky'!K6</f>
        <v>Oprava staničních kolejí č. 4 a 5 v žst Most n.n.-Změna č.1</v>
      </c>
      <c r="F7" s="146"/>
      <c r="G7" s="146"/>
      <c r="H7" s="146"/>
      <c r="L7" s="21"/>
    </row>
    <row r="8" hidden="1" s="1" customFormat="1" ht="12" customHeight="1">
      <c r="B8" s="21"/>
      <c r="D8" s="146" t="s">
        <v>161</v>
      </c>
      <c r="L8" s="21"/>
    </row>
    <row r="9" hidden="1" s="2" customFormat="1" ht="16.5" customHeight="1">
      <c r="A9" s="40"/>
      <c r="B9" s="46"/>
      <c r="C9" s="40"/>
      <c r="D9" s="40"/>
      <c r="E9" s="147" t="s">
        <v>864</v>
      </c>
      <c r="F9" s="40"/>
      <c r="G9" s="40"/>
      <c r="H9" s="40"/>
      <c r="I9" s="40"/>
      <c r="J9" s="40"/>
      <c r="K9" s="40"/>
      <c r="L9" s="148"/>
      <c r="S9" s="40"/>
      <c r="T9" s="40"/>
      <c r="U9" s="40"/>
      <c r="V9" s="40"/>
      <c r="W9" s="40"/>
      <c r="X9" s="40"/>
      <c r="Y9" s="40"/>
      <c r="Z9" s="40"/>
      <c r="AA9" s="40"/>
      <c r="AB9" s="40"/>
      <c r="AC9" s="40"/>
      <c r="AD9" s="40"/>
      <c r="AE9" s="40"/>
    </row>
    <row r="10" hidden="1" s="2" customFormat="1" ht="12" customHeight="1">
      <c r="A10" s="40"/>
      <c r="B10" s="46"/>
      <c r="C10" s="40"/>
      <c r="D10" s="146" t="s">
        <v>170</v>
      </c>
      <c r="E10" s="40"/>
      <c r="F10" s="40"/>
      <c r="G10" s="40"/>
      <c r="H10" s="40"/>
      <c r="I10" s="40"/>
      <c r="J10" s="40"/>
      <c r="K10" s="40"/>
      <c r="L10" s="148"/>
      <c r="S10" s="40"/>
      <c r="T10" s="40"/>
      <c r="U10" s="40"/>
      <c r="V10" s="40"/>
      <c r="W10" s="40"/>
      <c r="X10" s="40"/>
      <c r="Y10" s="40"/>
      <c r="Z10" s="40"/>
      <c r="AA10" s="40"/>
      <c r="AB10" s="40"/>
      <c r="AC10" s="40"/>
      <c r="AD10" s="40"/>
      <c r="AE10" s="40"/>
    </row>
    <row r="11" hidden="1" s="2" customFormat="1" ht="16.5" customHeight="1">
      <c r="A11" s="40"/>
      <c r="B11" s="46"/>
      <c r="C11" s="40"/>
      <c r="D11" s="40"/>
      <c r="E11" s="149" t="s">
        <v>878</v>
      </c>
      <c r="F11" s="40"/>
      <c r="G11" s="40"/>
      <c r="H11" s="40"/>
      <c r="I11" s="40"/>
      <c r="J11" s="40"/>
      <c r="K11" s="40"/>
      <c r="L11" s="148"/>
      <c r="S11" s="40"/>
      <c r="T11" s="40"/>
      <c r="U11" s="40"/>
      <c r="V11" s="40"/>
      <c r="W11" s="40"/>
      <c r="X11" s="40"/>
      <c r="Y11" s="40"/>
      <c r="Z11" s="40"/>
      <c r="AA11" s="40"/>
      <c r="AB11" s="40"/>
      <c r="AC11" s="40"/>
      <c r="AD11" s="40"/>
      <c r="AE11" s="40"/>
    </row>
    <row r="12" hidden="1" s="2" customFormat="1">
      <c r="A12" s="40"/>
      <c r="B12" s="46"/>
      <c r="C12" s="40"/>
      <c r="D12" s="40"/>
      <c r="E12" s="40"/>
      <c r="F12" s="40"/>
      <c r="G12" s="40"/>
      <c r="H12" s="40"/>
      <c r="I12" s="40"/>
      <c r="J12" s="40"/>
      <c r="K12" s="40"/>
      <c r="L12" s="148"/>
      <c r="S12" s="40"/>
      <c r="T12" s="40"/>
      <c r="U12" s="40"/>
      <c r="V12" s="40"/>
      <c r="W12" s="40"/>
      <c r="X12" s="40"/>
      <c r="Y12" s="40"/>
      <c r="Z12" s="40"/>
      <c r="AA12" s="40"/>
      <c r="AB12" s="40"/>
      <c r="AC12" s="40"/>
      <c r="AD12" s="40"/>
      <c r="AE12" s="40"/>
    </row>
    <row r="13" hidden="1" s="2" customFormat="1" ht="12" customHeight="1">
      <c r="A13" s="40"/>
      <c r="B13" s="46"/>
      <c r="C13" s="40"/>
      <c r="D13" s="146" t="s">
        <v>18</v>
      </c>
      <c r="E13" s="40"/>
      <c r="F13" s="136" t="s">
        <v>39</v>
      </c>
      <c r="G13" s="40"/>
      <c r="H13" s="40"/>
      <c r="I13" s="146" t="s">
        <v>20</v>
      </c>
      <c r="J13" s="136" t="s">
        <v>39</v>
      </c>
      <c r="K13" s="40"/>
      <c r="L13" s="148"/>
      <c r="S13" s="40"/>
      <c r="T13" s="40"/>
      <c r="U13" s="40"/>
      <c r="V13" s="40"/>
      <c r="W13" s="40"/>
      <c r="X13" s="40"/>
      <c r="Y13" s="40"/>
      <c r="Z13" s="40"/>
      <c r="AA13" s="40"/>
      <c r="AB13" s="40"/>
      <c r="AC13" s="40"/>
      <c r="AD13" s="40"/>
      <c r="AE13" s="40"/>
    </row>
    <row r="14" hidden="1" s="2" customFormat="1" ht="12" customHeight="1">
      <c r="A14" s="40"/>
      <c r="B14" s="46"/>
      <c r="C14" s="40"/>
      <c r="D14" s="146" t="s">
        <v>22</v>
      </c>
      <c r="E14" s="40"/>
      <c r="F14" s="136" t="s">
        <v>23</v>
      </c>
      <c r="G14" s="40"/>
      <c r="H14" s="40"/>
      <c r="I14" s="146" t="s">
        <v>24</v>
      </c>
      <c r="J14" s="150" t="str">
        <f>'Rekapitulace zakázky'!AN8</f>
        <v>5. 10. 2021</v>
      </c>
      <c r="K14" s="40"/>
      <c r="L14" s="148"/>
      <c r="S14" s="40"/>
      <c r="T14" s="40"/>
      <c r="U14" s="40"/>
      <c r="V14" s="40"/>
      <c r="W14" s="40"/>
      <c r="X14" s="40"/>
      <c r="Y14" s="40"/>
      <c r="Z14" s="40"/>
      <c r="AA14" s="40"/>
      <c r="AB14" s="40"/>
      <c r="AC14" s="40"/>
      <c r="AD14" s="40"/>
      <c r="AE14" s="40"/>
    </row>
    <row r="15" hidden="1" s="2" customFormat="1" ht="10.8" customHeight="1">
      <c r="A15" s="40"/>
      <c r="B15" s="46"/>
      <c r="C15" s="40"/>
      <c r="D15" s="40"/>
      <c r="E15" s="40"/>
      <c r="F15" s="40"/>
      <c r="G15" s="40"/>
      <c r="H15" s="40"/>
      <c r="I15" s="40"/>
      <c r="J15" s="40"/>
      <c r="K15" s="40"/>
      <c r="L15" s="148"/>
      <c r="S15" s="40"/>
      <c r="T15" s="40"/>
      <c r="U15" s="40"/>
      <c r="V15" s="40"/>
      <c r="W15" s="40"/>
      <c r="X15" s="40"/>
      <c r="Y15" s="40"/>
      <c r="Z15" s="40"/>
      <c r="AA15" s="40"/>
      <c r="AB15" s="40"/>
      <c r="AC15" s="40"/>
      <c r="AD15" s="40"/>
      <c r="AE15" s="40"/>
    </row>
    <row r="16" hidden="1" s="2" customFormat="1" ht="12" customHeight="1">
      <c r="A16" s="40"/>
      <c r="B16" s="46"/>
      <c r="C16" s="40"/>
      <c r="D16" s="146" t="s">
        <v>30</v>
      </c>
      <c r="E16" s="40"/>
      <c r="F16" s="40"/>
      <c r="G16" s="40"/>
      <c r="H16" s="40"/>
      <c r="I16" s="146" t="s">
        <v>31</v>
      </c>
      <c r="J16" s="136" t="s">
        <v>32</v>
      </c>
      <c r="K16" s="40"/>
      <c r="L16" s="148"/>
      <c r="S16" s="40"/>
      <c r="T16" s="40"/>
      <c r="U16" s="40"/>
      <c r="V16" s="40"/>
      <c r="W16" s="40"/>
      <c r="X16" s="40"/>
      <c r="Y16" s="40"/>
      <c r="Z16" s="40"/>
      <c r="AA16" s="40"/>
      <c r="AB16" s="40"/>
      <c r="AC16" s="40"/>
      <c r="AD16" s="40"/>
      <c r="AE16" s="40"/>
    </row>
    <row r="17" hidden="1" s="2" customFormat="1" ht="18" customHeight="1">
      <c r="A17" s="40"/>
      <c r="B17" s="46"/>
      <c r="C17" s="40"/>
      <c r="D17" s="40"/>
      <c r="E17" s="136" t="s">
        <v>33</v>
      </c>
      <c r="F17" s="40"/>
      <c r="G17" s="40"/>
      <c r="H17" s="40"/>
      <c r="I17" s="146" t="s">
        <v>34</v>
      </c>
      <c r="J17" s="136" t="s">
        <v>35</v>
      </c>
      <c r="K17" s="40"/>
      <c r="L17" s="148"/>
      <c r="S17" s="40"/>
      <c r="T17" s="40"/>
      <c r="U17" s="40"/>
      <c r="V17" s="40"/>
      <c r="W17" s="40"/>
      <c r="X17" s="40"/>
      <c r="Y17" s="40"/>
      <c r="Z17" s="40"/>
      <c r="AA17" s="40"/>
      <c r="AB17" s="40"/>
      <c r="AC17" s="40"/>
      <c r="AD17" s="40"/>
      <c r="AE17" s="40"/>
    </row>
    <row r="18" hidden="1" s="2" customFormat="1" ht="6.96" customHeight="1">
      <c r="A18" s="40"/>
      <c r="B18" s="46"/>
      <c r="C18" s="40"/>
      <c r="D18" s="40"/>
      <c r="E18" s="40"/>
      <c r="F18" s="40"/>
      <c r="G18" s="40"/>
      <c r="H18" s="40"/>
      <c r="I18" s="40"/>
      <c r="J18" s="40"/>
      <c r="K18" s="40"/>
      <c r="L18" s="148"/>
      <c r="S18" s="40"/>
      <c r="T18" s="40"/>
      <c r="U18" s="40"/>
      <c r="V18" s="40"/>
      <c r="W18" s="40"/>
      <c r="X18" s="40"/>
      <c r="Y18" s="40"/>
      <c r="Z18" s="40"/>
      <c r="AA18" s="40"/>
      <c r="AB18" s="40"/>
      <c r="AC18" s="40"/>
      <c r="AD18" s="40"/>
      <c r="AE18" s="40"/>
    </row>
    <row r="19" hidden="1" s="2" customFormat="1" ht="12" customHeight="1">
      <c r="A19" s="40"/>
      <c r="B19" s="46"/>
      <c r="C19" s="40"/>
      <c r="D19" s="146" t="s">
        <v>36</v>
      </c>
      <c r="E19" s="40"/>
      <c r="F19" s="40"/>
      <c r="G19" s="40"/>
      <c r="H19" s="40"/>
      <c r="I19" s="146" t="s">
        <v>31</v>
      </c>
      <c r="J19" s="34" t="str">
        <f>'Rekapitulace zakázky'!AN13</f>
        <v>Vyplň údaj</v>
      </c>
      <c r="K19" s="40"/>
      <c r="L19" s="148"/>
      <c r="S19" s="40"/>
      <c r="T19" s="40"/>
      <c r="U19" s="40"/>
      <c r="V19" s="40"/>
      <c r="W19" s="40"/>
      <c r="X19" s="40"/>
      <c r="Y19" s="40"/>
      <c r="Z19" s="40"/>
      <c r="AA19" s="40"/>
      <c r="AB19" s="40"/>
      <c r="AC19" s="40"/>
      <c r="AD19" s="40"/>
      <c r="AE19" s="40"/>
    </row>
    <row r="20" hidden="1" s="2" customFormat="1" ht="18" customHeight="1">
      <c r="A20" s="40"/>
      <c r="B20" s="46"/>
      <c r="C20" s="40"/>
      <c r="D20" s="40"/>
      <c r="E20" s="34" t="str">
        <f>'Rekapitulace zakázky'!E14</f>
        <v>Vyplň údaj</v>
      </c>
      <c r="F20" s="136"/>
      <c r="G20" s="136"/>
      <c r="H20" s="136"/>
      <c r="I20" s="146" t="s">
        <v>34</v>
      </c>
      <c r="J20" s="34" t="str">
        <f>'Rekapitulace zakázky'!AN14</f>
        <v>Vyplň údaj</v>
      </c>
      <c r="K20" s="40"/>
      <c r="L20" s="148"/>
      <c r="S20" s="40"/>
      <c r="T20" s="40"/>
      <c r="U20" s="40"/>
      <c r="V20" s="40"/>
      <c r="W20" s="40"/>
      <c r="X20" s="40"/>
      <c r="Y20" s="40"/>
      <c r="Z20" s="40"/>
      <c r="AA20" s="40"/>
      <c r="AB20" s="40"/>
      <c r="AC20" s="40"/>
      <c r="AD20" s="40"/>
      <c r="AE20" s="40"/>
    </row>
    <row r="21" hidden="1" s="2" customFormat="1" ht="6.96" customHeight="1">
      <c r="A21" s="40"/>
      <c r="B21" s="46"/>
      <c r="C21" s="40"/>
      <c r="D21" s="40"/>
      <c r="E21" s="40"/>
      <c r="F21" s="40"/>
      <c r="G21" s="40"/>
      <c r="H21" s="40"/>
      <c r="I21" s="40"/>
      <c r="J21" s="40"/>
      <c r="K21" s="40"/>
      <c r="L21" s="148"/>
      <c r="S21" s="40"/>
      <c r="T21" s="40"/>
      <c r="U21" s="40"/>
      <c r="V21" s="40"/>
      <c r="W21" s="40"/>
      <c r="X21" s="40"/>
      <c r="Y21" s="40"/>
      <c r="Z21" s="40"/>
      <c r="AA21" s="40"/>
      <c r="AB21" s="40"/>
      <c r="AC21" s="40"/>
      <c r="AD21" s="40"/>
      <c r="AE21" s="40"/>
    </row>
    <row r="22" hidden="1" s="2" customFormat="1" ht="12" customHeight="1">
      <c r="A22" s="40"/>
      <c r="B22" s="46"/>
      <c r="C22" s="40"/>
      <c r="D22" s="146" t="s">
        <v>38</v>
      </c>
      <c r="E22" s="40"/>
      <c r="F22" s="40"/>
      <c r="G22" s="40"/>
      <c r="H22" s="40"/>
      <c r="I22" s="146" t="s">
        <v>31</v>
      </c>
      <c r="J22" s="136" t="s">
        <v>39</v>
      </c>
      <c r="K22" s="40"/>
      <c r="L22" s="148"/>
      <c r="S22" s="40"/>
      <c r="T22" s="40"/>
      <c r="U22" s="40"/>
      <c r="V22" s="40"/>
      <c r="W22" s="40"/>
      <c r="X22" s="40"/>
      <c r="Y22" s="40"/>
      <c r="Z22" s="40"/>
      <c r="AA22" s="40"/>
      <c r="AB22" s="40"/>
      <c r="AC22" s="40"/>
      <c r="AD22" s="40"/>
      <c r="AE22" s="40"/>
    </row>
    <row r="23" hidden="1" s="2" customFormat="1" ht="18" customHeight="1">
      <c r="A23" s="40"/>
      <c r="B23" s="46"/>
      <c r="C23" s="40"/>
      <c r="D23" s="40"/>
      <c r="E23" s="136" t="s">
        <v>40</v>
      </c>
      <c r="F23" s="40"/>
      <c r="G23" s="40"/>
      <c r="H23" s="40"/>
      <c r="I23" s="146" t="s">
        <v>34</v>
      </c>
      <c r="J23" s="136" t="s">
        <v>39</v>
      </c>
      <c r="K23" s="40"/>
      <c r="L23" s="148"/>
      <c r="S23" s="40"/>
      <c r="T23" s="40"/>
      <c r="U23" s="40"/>
      <c r="V23" s="40"/>
      <c r="W23" s="40"/>
      <c r="X23" s="40"/>
      <c r="Y23" s="40"/>
      <c r="Z23" s="40"/>
      <c r="AA23" s="40"/>
      <c r="AB23" s="40"/>
      <c r="AC23" s="40"/>
      <c r="AD23" s="40"/>
      <c r="AE23" s="40"/>
    </row>
    <row r="24" hidden="1" s="2" customFormat="1" ht="6.96" customHeight="1">
      <c r="A24" s="40"/>
      <c r="B24" s="46"/>
      <c r="C24" s="40"/>
      <c r="D24" s="40"/>
      <c r="E24" s="40"/>
      <c r="F24" s="40"/>
      <c r="G24" s="40"/>
      <c r="H24" s="40"/>
      <c r="I24" s="40"/>
      <c r="J24" s="40"/>
      <c r="K24" s="40"/>
      <c r="L24" s="148"/>
      <c r="S24" s="40"/>
      <c r="T24" s="40"/>
      <c r="U24" s="40"/>
      <c r="V24" s="40"/>
      <c r="W24" s="40"/>
      <c r="X24" s="40"/>
      <c r="Y24" s="40"/>
      <c r="Z24" s="40"/>
      <c r="AA24" s="40"/>
      <c r="AB24" s="40"/>
      <c r="AC24" s="40"/>
      <c r="AD24" s="40"/>
      <c r="AE24" s="40"/>
    </row>
    <row r="25" hidden="1" s="2" customFormat="1" ht="12" customHeight="1">
      <c r="A25" s="40"/>
      <c r="B25" s="46"/>
      <c r="C25" s="40"/>
      <c r="D25" s="146" t="s">
        <v>42</v>
      </c>
      <c r="E25" s="40"/>
      <c r="F25" s="40"/>
      <c r="G25" s="40"/>
      <c r="H25" s="40"/>
      <c r="I25" s="146" t="s">
        <v>31</v>
      </c>
      <c r="J25" s="136" t="s">
        <v>39</v>
      </c>
      <c r="K25" s="40"/>
      <c r="L25" s="148"/>
      <c r="S25" s="40"/>
      <c r="T25" s="40"/>
      <c r="U25" s="40"/>
      <c r="V25" s="40"/>
      <c r="W25" s="40"/>
      <c r="X25" s="40"/>
      <c r="Y25" s="40"/>
      <c r="Z25" s="40"/>
      <c r="AA25" s="40"/>
      <c r="AB25" s="40"/>
      <c r="AC25" s="40"/>
      <c r="AD25" s="40"/>
      <c r="AE25" s="40"/>
    </row>
    <row r="26" hidden="1" s="2" customFormat="1" ht="18" customHeight="1">
      <c r="A26" s="40"/>
      <c r="B26" s="46"/>
      <c r="C26" s="40"/>
      <c r="D26" s="40"/>
      <c r="E26" s="136" t="s">
        <v>43</v>
      </c>
      <c r="F26" s="40"/>
      <c r="G26" s="40"/>
      <c r="H26" s="40"/>
      <c r="I26" s="146" t="s">
        <v>34</v>
      </c>
      <c r="J26" s="136" t="s">
        <v>39</v>
      </c>
      <c r="K26" s="40"/>
      <c r="L26" s="148"/>
      <c r="S26" s="40"/>
      <c r="T26" s="40"/>
      <c r="U26" s="40"/>
      <c r="V26" s="40"/>
      <c r="W26" s="40"/>
      <c r="X26" s="40"/>
      <c r="Y26" s="40"/>
      <c r="Z26" s="40"/>
      <c r="AA26" s="40"/>
      <c r="AB26" s="40"/>
      <c r="AC26" s="40"/>
      <c r="AD26" s="40"/>
      <c r="AE26" s="40"/>
    </row>
    <row r="27" hidden="1" s="2" customFormat="1" ht="6.96" customHeight="1">
      <c r="A27" s="40"/>
      <c r="B27" s="46"/>
      <c r="C27" s="40"/>
      <c r="D27" s="40"/>
      <c r="E27" s="40"/>
      <c r="F27" s="40"/>
      <c r="G27" s="40"/>
      <c r="H27" s="40"/>
      <c r="I27" s="40"/>
      <c r="J27" s="40"/>
      <c r="K27" s="40"/>
      <c r="L27" s="148"/>
      <c r="S27" s="40"/>
      <c r="T27" s="40"/>
      <c r="U27" s="40"/>
      <c r="V27" s="40"/>
      <c r="W27" s="40"/>
      <c r="X27" s="40"/>
      <c r="Y27" s="40"/>
      <c r="Z27" s="40"/>
      <c r="AA27" s="40"/>
      <c r="AB27" s="40"/>
      <c r="AC27" s="40"/>
      <c r="AD27" s="40"/>
      <c r="AE27" s="40"/>
    </row>
    <row r="28" hidden="1" s="2" customFormat="1" ht="12" customHeight="1">
      <c r="A28" s="40"/>
      <c r="B28" s="46"/>
      <c r="C28" s="40"/>
      <c r="D28" s="146" t="s">
        <v>44</v>
      </c>
      <c r="E28" s="40"/>
      <c r="F28" s="40"/>
      <c r="G28" s="40"/>
      <c r="H28" s="40"/>
      <c r="I28" s="40"/>
      <c r="J28" s="40"/>
      <c r="K28" s="40"/>
      <c r="L28" s="148"/>
      <c r="S28" s="40"/>
      <c r="T28" s="40"/>
      <c r="U28" s="40"/>
      <c r="V28" s="40"/>
      <c r="W28" s="40"/>
      <c r="X28" s="40"/>
      <c r="Y28" s="40"/>
      <c r="Z28" s="40"/>
      <c r="AA28" s="40"/>
      <c r="AB28" s="40"/>
      <c r="AC28" s="40"/>
      <c r="AD28" s="40"/>
      <c r="AE28" s="40"/>
    </row>
    <row r="29" hidden="1" s="8" customFormat="1" ht="71.25" customHeight="1">
      <c r="A29" s="151"/>
      <c r="B29" s="152"/>
      <c r="C29" s="151"/>
      <c r="D29" s="151"/>
      <c r="E29" s="153" t="s">
        <v>178</v>
      </c>
      <c r="F29" s="153"/>
      <c r="G29" s="153"/>
      <c r="H29" s="153"/>
      <c r="I29" s="151"/>
      <c r="J29" s="151"/>
      <c r="K29" s="151"/>
      <c r="L29" s="154"/>
      <c r="S29" s="151"/>
      <c r="T29" s="151"/>
      <c r="U29" s="151"/>
      <c r="V29" s="151"/>
      <c r="W29" s="151"/>
      <c r="X29" s="151"/>
      <c r="Y29" s="151"/>
      <c r="Z29" s="151"/>
      <c r="AA29" s="151"/>
      <c r="AB29" s="151"/>
      <c r="AC29" s="151"/>
      <c r="AD29" s="151"/>
      <c r="AE29" s="151"/>
    </row>
    <row r="30" hidden="1" s="2" customFormat="1" ht="6.96" customHeight="1">
      <c r="A30" s="40"/>
      <c r="B30" s="46"/>
      <c r="C30" s="40"/>
      <c r="D30" s="40"/>
      <c r="E30" s="40"/>
      <c r="F30" s="40"/>
      <c r="G30" s="40"/>
      <c r="H30" s="40"/>
      <c r="I30" s="40"/>
      <c r="J30" s="40"/>
      <c r="K30" s="40"/>
      <c r="L30" s="148"/>
      <c r="S30" s="40"/>
      <c r="T30" s="40"/>
      <c r="U30" s="40"/>
      <c r="V30" s="40"/>
      <c r="W30" s="40"/>
      <c r="X30" s="40"/>
      <c r="Y30" s="40"/>
      <c r="Z30" s="40"/>
      <c r="AA30" s="40"/>
      <c r="AB30" s="40"/>
      <c r="AC30" s="40"/>
      <c r="AD30" s="40"/>
      <c r="AE30" s="40"/>
    </row>
    <row r="31" hidden="1" s="2" customFormat="1" ht="6.96" customHeight="1">
      <c r="A31" s="40"/>
      <c r="B31" s="46"/>
      <c r="C31" s="40"/>
      <c r="D31" s="155"/>
      <c r="E31" s="155"/>
      <c r="F31" s="155"/>
      <c r="G31" s="155"/>
      <c r="H31" s="155"/>
      <c r="I31" s="155"/>
      <c r="J31" s="155"/>
      <c r="K31" s="155"/>
      <c r="L31" s="148"/>
      <c r="S31" s="40"/>
      <c r="T31" s="40"/>
      <c r="U31" s="40"/>
      <c r="V31" s="40"/>
      <c r="W31" s="40"/>
      <c r="X31" s="40"/>
      <c r="Y31" s="40"/>
      <c r="Z31" s="40"/>
      <c r="AA31" s="40"/>
      <c r="AB31" s="40"/>
      <c r="AC31" s="40"/>
      <c r="AD31" s="40"/>
      <c r="AE31" s="40"/>
    </row>
    <row r="32" hidden="1" s="2" customFormat="1" ht="25.44" customHeight="1">
      <c r="A32" s="40"/>
      <c r="B32" s="46"/>
      <c r="C32" s="40"/>
      <c r="D32" s="156" t="s">
        <v>46</v>
      </c>
      <c r="E32" s="40"/>
      <c r="F32" s="40"/>
      <c r="G32" s="40"/>
      <c r="H32" s="40"/>
      <c r="I32" s="40"/>
      <c r="J32" s="157">
        <f>ROUND(J86, 2)</f>
        <v>0</v>
      </c>
      <c r="K32" s="40"/>
      <c r="L32" s="148"/>
      <c r="S32" s="40"/>
      <c r="T32" s="40"/>
      <c r="U32" s="40"/>
      <c r="V32" s="40"/>
      <c r="W32" s="40"/>
      <c r="X32" s="40"/>
      <c r="Y32" s="40"/>
      <c r="Z32" s="40"/>
      <c r="AA32" s="40"/>
      <c r="AB32" s="40"/>
      <c r="AC32" s="40"/>
      <c r="AD32" s="40"/>
      <c r="AE32" s="40"/>
    </row>
    <row r="33" hidden="1" s="2" customFormat="1" ht="6.96" customHeight="1">
      <c r="A33" s="40"/>
      <c r="B33" s="46"/>
      <c r="C33" s="40"/>
      <c r="D33" s="155"/>
      <c r="E33" s="155"/>
      <c r="F33" s="155"/>
      <c r="G33" s="155"/>
      <c r="H33" s="155"/>
      <c r="I33" s="155"/>
      <c r="J33" s="155"/>
      <c r="K33" s="155"/>
      <c r="L33" s="148"/>
      <c r="S33" s="40"/>
      <c r="T33" s="40"/>
      <c r="U33" s="40"/>
      <c r="V33" s="40"/>
      <c r="W33" s="40"/>
      <c r="X33" s="40"/>
      <c r="Y33" s="40"/>
      <c r="Z33" s="40"/>
      <c r="AA33" s="40"/>
      <c r="AB33" s="40"/>
      <c r="AC33" s="40"/>
      <c r="AD33" s="40"/>
      <c r="AE33" s="40"/>
    </row>
    <row r="34" hidden="1" s="2" customFormat="1" ht="14.4" customHeight="1">
      <c r="A34" s="40"/>
      <c r="B34" s="46"/>
      <c r="C34" s="40"/>
      <c r="D34" s="40"/>
      <c r="E34" s="40"/>
      <c r="F34" s="158" t="s">
        <v>48</v>
      </c>
      <c r="G34" s="40"/>
      <c r="H34" s="40"/>
      <c r="I34" s="158" t="s">
        <v>47</v>
      </c>
      <c r="J34" s="158" t="s">
        <v>49</v>
      </c>
      <c r="K34" s="40"/>
      <c r="L34" s="148"/>
      <c r="S34" s="40"/>
      <c r="T34" s="40"/>
      <c r="U34" s="40"/>
      <c r="V34" s="40"/>
      <c r="W34" s="40"/>
      <c r="X34" s="40"/>
      <c r="Y34" s="40"/>
      <c r="Z34" s="40"/>
      <c r="AA34" s="40"/>
      <c r="AB34" s="40"/>
      <c r="AC34" s="40"/>
      <c r="AD34" s="40"/>
      <c r="AE34" s="40"/>
    </row>
    <row r="35" hidden="1" s="2" customFormat="1" ht="14.4" customHeight="1">
      <c r="A35" s="40"/>
      <c r="B35" s="46"/>
      <c r="C35" s="40"/>
      <c r="D35" s="159" t="s">
        <v>50</v>
      </c>
      <c r="E35" s="146" t="s">
        <v>51</v>
      </c>
      <c r="F35" s="160">
        <f>ROUND((SUM(BE86:BE89)),  2)</f>
        <v>0</v>
      </c>
      <c r="G35" s="40"/>
      <c r="H35" s="40"/>
      <c r="I35" s="161">
        <v>0.20999999999999999</v>
      </c>
      <c r="J35" s="160">
        <f>ROUND(((SUM(BE86:BE89))*I35),  2)</f>
        <v>0</v>
      </c>
      <c r="K35" s="40"/>
      <c r="L35" s="148"/>
      <c r="S35" s="40"/>
      <c r="T35" s="40"/>
      <c r="U35" s="40"/>
      <c r="V35" s="40"/>
      <c r="W35" s="40"/>
      <c r="X35" s="40"/>
      <c r="Y35" s="40"/>
      <c r="Z35" s="40"/>
      <c r="AA35" s="40"/>
      <c r="AB35" s="40"/>
      <c r="AC35" s="40"/>
      <c r="AD35" s="40"/>
      <c r="AE35" s="40"/>
    </row>
    <row r="36" hidden="1" s="2" customFormat="1" ht="14.4" customHeight="1">
      <c r="A36" s="40"/>
      <c r="B36" s="46"/>
      <c r="C36" s="40"/>
      <c r="D36" s="40"/>
      <c r="E36" s="146" t="s">
        <v>52</v>
      </c>
      <c r="F36" s="160">
        <f>ROUND((SUM(BF86:BF89)),  2)</f>
        <v>0</v>
      </c>
      <c r="G36" s="40"/>
      <c r="H36" s="40"/>
      <c r="I36" s="161">
        <v>0.14999999999999999</v>
      </c>
      <c r="J36" s="160">
        <f>ROUND(((SUM(BF86:BF89))*I36),  2)</f>
        <v>0</v>
      </c>
      <c r="K36" s="40"/>
      <c r="L36" s="148"/>
      <c r="S36" s="40"/>
      <c r="T36" s="40"/>
      <c r="U36" s="40"/>
      <c r="V36" s="40"/>
      <c r="W36" s="40"/>
      <c r="X36" s="40"/>
      <c r="Y36" s="40"/>
      <c r="Z36" s="40"/>
      <c r="AA36" s="40"/>
      <c r="AB36" s="40"/>
      <c r="AC36" s="40"/>
      <c r="AD36" s="40"/>
      <c r="AE36" s="40"/>
    </row>
    <row r="37" hidden="1" s="2" customFormat="1" ht="14.4" customHeight="1">
      <c r="A37" s="40"/>
      <c r="B37" s="46"/>
      <c r="C37" s="40"/>
      <c r="D37" s="146" t="s">
        <v>50</v>
      </c>
      <c r="E37" s="146" t="s">
        <v>53</v>
      </c>
      <c r="F37" s="160">
        <f>ROUND((SUM(BG86:BG89)),  2)</f>
        <v>0</v>
      </c>
      <c r="G37" s="40"/>
      <c r="H37" s="40"/>
      <c r="I37" s="161">
        <v>0.20999999999999999</v>
      </c>
      <c r="J37" s="160">
        <f>0</f>
        <v>0</v>
      </c>
      <c r="K37" s="40"/>
      <c r="L37" s="148"/>
      <c r="S37" s="40"/>
      <c r="T37" s="40"/>
      <c r="U37" s="40"/>
      <c r="V37" s="40"/>
      <c r="W37" s="40"/>
      <c r="X37" s="40"/>
      <c r="Y37" s="40"/>
      <c r="Z37" s="40"/>
      <c r="AA37" s="40"/>
      <c r="AB37" s="40"/>
      <c r="AC37" s="40"/>
      <c r="AD37" s="40"/>
      <c r="AE37" s="40"/>
    </row>
    <row r="38" hidden="1" s="2" customFormat="1" ht="14.4" customHeight="1">
      <c r="A38" s="40"/>
      <c r="B38" s="46"/>
      <c r="C38" s="40"/>
      <c r="D38" s="40"/>
      <c r="E38" s="146" t="s">
        <v>54</v>
      </c>
      <c r="F38" s="160">
        <f>ROUND((SUM(BH86:BH89)),  2)</f>
        <v>0</v>
      </c>
      <c r="G38" s="40"/>
      <c r="H38" s="40"/>
      <c r="I38" s="161">
        <v>0.14999999999999999</v>
      </c>
      <c r="J38" s="160">
        <f>0</f>
        <v>0</v>
      </c>
      <c r="K38" s="40"/>
      <c r="L38" s="148"/>
      <c r="S38" s="40"/>
      <c r="T38" s="40"/>
      <c r="U38" s="40"/>
      <c r="V38" s="40"/>
      <c r="W38" s="40"/>
      <c r="X38" s="40"/>
      <c r="Y38" s="40"/>
      <c r="Z38" s="40"/>
      <c r="AA38" s="40"/>
      <c r="AB38" s="40"/>
      <c r="AC38" s="40"/>
      <c r="AD38" s="40"/>
      <c r="AE38" s="40"/>
    </row>
    <row r="39" hidden="1" s="2" customFormat="1" ht="14.4" customHeight="1">
      <c r="A39" s="40"/>
      <c r="B39" s="46"/>
      <c r="C39" s="40"/>
      <c r="D39" s="40"/>
      <c r="E39" s="146" t="s">
        <v>55</v>
      </c>
      <c r="F39" s="160">
        <f>ROUND((SUM(BI86:BI89)),  2)</f>
        <v>0</v>
      </c>
      <c r="G39" s="40"/>
      <c r="H39" s="40"/>
      <c r="I39" s="161">
        <v>0</v>
      </c>
      <c r="J39" s="160">
        <f>0</f>
        <v>0</v>
      </c>
      <c r="K39" s="40"/>
      <c r="L39" s="148"/>
      <c r="S39" s="40"/>
      <c r="T39" s="40"/>
      <c r="U39" s="40"/>
      <c r="V39" s="40"/>
      <c r="W39" s="40"/>
      <c r="X39" s="40"/>
      <c r="Y39" s="40"/>
      <c r="Z39" s="40"/>
      <c r="AA39" s="40"/>
      <c r="AB39" s="40"/>
      <c r="AC39" s="40"/>
      <c r="AD39" s="40"/>
      <c r="AE39" s="40"/>
    </row>
    <row r="40" hidden="1" s="2" customFormat="1" ht="6.96" customHeight="1">
      <c r="A40" s="40"/>
      <c r="B40" s="46"/>
      <c r="C40" s="40"/>
      <c r="D40" s="40"/>
      <c r="E40" s="40"/>
      <c r="F40" s="40"/>
      <c r="G40" s="40"/>
      <c r="H40" s="40"/>
      <c r="I40" s="40"/>
      <c r="J40" s="40"/>
      <c r="K40" s="40"/>
      <c r="L40" s="148"/>
      <c r="S40" s="40"/>
      <c r="T40" s="40"/>
      <c r="U40" s="40"/>
      <c r="V40" s="40"/>
      <c r="W40" s="40"/>
      <c r="X40" s="40"/>
      <c r="Y40" s="40"/>
      <c r="Z40" s="40"/>
      <c r="AA40" s="40"/>
      <c r="AB40" s="40"/>
      <c r="AC40" s="40"/>
      <c r="AD40" s="40"/>
      <c r="AE40" s="40"/>
    </row>
    <row r="41" hidden="1" s="2" customFormat="1" ht="25.44" customHeight="1">
      <c r="A41" s="40"/>
      <c r="B41" s="46"/>
      <c r="C41" s="162"/>
      <c r="D41" s="163" t="s">
        <v>56</v>
      </c>
      <c r="E41" s="164"/>
      <c r="F41" s="164"/>
      <c r="G41" s="165" t="s">
        <v>57</v>
      </c>
      <c r="H41" s="166" t="s">
        <v>58</v>
      </c>
      <c r="I41" s="164"/>
      <c r="J41" s="167">
        <f>SUM(J32:J39)</f>
        <v>0</v>
      </c>
      <c r="K41" s="168"/>
      <c r="L41" s="148"/>
      <c r="S41" s="40"/>
      <c r="T41" s="40"/>
      <c r="U41" s="40"/>
      <c r="V41" s="40"/>
      <c r="W41" s="40"/>
      <c r="X41" s="40"/>
      <c r="Y41" s="40"/>
      <c r="Z41" s="40"/>
      <c r="AA41" s="40"/>
      <c r="AB41" s="40"/>
      <c r="AC41" s="40"/>
      <c r="AD41" s="40"/>
      <c r="AE41" s="40"/>
    </row>
    <row r="42" hidden="1" s="2" customFormat="1" ht="14.4" customHeight="1">
      <c r="A42" s="40"/>
      <c r="B42" s="169"/>
      <c r="C42" s="170"/>
      <c r="D42" s="170"/>
      <c r="E42" s="170"/>
      <c r="F42" s="170"/>
      <c r="G42" s="170"/>
      <c r="H42" s="170"/>
      <c r="I42" s="170"/>
      <c r="J42" s="170"/>
      <c r="K42" s="170"/>
      <c r="L42" s="148"/>
      <c r="S42" s="40"/>
      <c r="T42" s="40"/>
      <c r="U42" s="40"/>
      <c r="V42" s="40"/>
      <c r="W42" s="40"/>
      <c r="X42" s="40"/>
      <c r="Y42" s="40"/>
      <c r="Z42" s="40"/>
      <c r="AA42" s="40"/>
      <c r="AB42" s="40"/>
      <c r="AC42" s="40"/>
      <c r="AD42" s="40"/>
      <c r="AE42" s="40"/>
    </row>
    <row r="43" hidden="1"/>
    <row r="44" hidden="1"/>
    <row r="45" hidden="1"/>
    <row r="46" hidden="1" s="2" customFormat="1" ht="6.96" customHeight="1">
      <c r="A46" s="40"/>
      <c r="B46" s="171"/>
      <c r="C46" s="172"/>
      <c r="D46" s="172"/>
      <c r="E46" s="172"/>
      <c r="F46" s="172"/>
      <c r="G46" s="172"/>
      <c r="H46" s="172"/>
      <c r="I46" s="172"/>
      <c r="J46" s="172"/>
      <c r="K46" s="172"/>
      <c r="L46" s="148"/>
      <c r="S46" s="40"/>
      <c r="T46" s="40"/>
      <c r="U46" s="40"/>
      <c r="V46" s="40"/>
      <c r="W46" s="40"/>
      <c r="X46" s="40"/>
      <c r="Y46" s="40"/>
      <c r="Z46" s="40"/>
      <c r="AA46" s="40"/>
      <c r="AB46" s="40"/>
      <c r="AC46" s="40"/>
      <c r="AD46" s="40"/>
      <c r="AE46" s="40"/>
    </row>
    <row r="47" hidden="1" s="2" customFormat="1" ht="24.96" customHeight="1">
      <c r="A47" s="40"/>
      <c r="B47" s="41"/>
      <c r="C47" s="24" t="s">
        <v>179</v>
      </c>
      <c r="D47" s="42"/>
      <c r="E47" s="42"/>
      <c r="F47" s="42"/>
      <c r="G47" s="42"/>
      <c r="H47" s="42"/>
      <c r="I47" s="42"/>
      <c r="J47" s="42"/>
      <c r="K47" s="42"/>
      <c r="L47" s="148"/>
      <c r="S47" s="40"/>
      <c r="T47" s="40"/>
      <c r="U47" s="40"/>
      <c r="V47" s="40"/>
      <c r="W47" s="40"/>
      <c r="X47" s="40"/>
      <c r="Y47" s="40"/>
      <c r="Z47" s="40"/>
      <c r="AA47" s="40"/>
      <c r="AB47" s="40"/>
      <c r="AC47" s="40"/>
      <c r="AD47" s="40"/>
      <c r="AE47" s="40"/>
    </row>
    <row r="48" hidden="1" s="2" customFormat="1" ht="6.96" customHeight="1">
      <c r="A48" s="40"/>
      <c r="B48" s="41"/>
      <c r="C48" s="42"/>
      <c r="D48" s="42"/>
      <c r="E48" s="42"/>
      <c r="F48" s="42"/>
      <c r="G48" s="42"/>
      <c r="H48" s="42"/>
      <c r="I48" s="42"/>
      <c r="J48" s="42"/>
      <c r="K48" s="42"/>
      <c r="L48" s="148"/>
      <c r="S48" s="40"/>
      <c r="T48" s="40"/>
      <c r="U48" s="40"/>
      <c r="V48" s="40"/>
      <c r="W48" s="40"/>
      <c r="X48" s="40"/>
      <c r="Y48" s="40"/>
      <c r="Z48" s="40"/>
      <c r="AA48" s="40"/>
      <c r="AB48" s="40"/>
      <c r="AC48" s="40"/>
      <c r="AD48" s="40"/>
      <c r="AE48" s="40"/>
    </row>
    <row r="49" hidden="1" s="2" customFormat="1" ht="12" customHeight="1">
      <c r="A49" s="40"/>
      <c r="B49" s="41"/>
      <c r="C49" s="33" t="s">
        <v>16</v>
      </c>
      <c r="D49" s="42"/>
      <c r="E49" s="42"/>
      <c r="F49" s="42"/>
      <c r="G49" s="42"/>
      <c r="H49" s="42"/>
      <c r="I49" s="42"/>
      <c r="J49" s="42"/>
      <c r="K49" s="42"/>
      <c r="L49" s="148"/>
      <c r="S49" s="40"/>
      <c r="T49" s="40"/>
      <c r="U49" s="40"/>
      <c r="V49" s="40"/>
      <c r="W49" s="40"/>
      <c r="X49" s="40"/>
      <c r="Y49" s="40"/>
      <c r="Z49" s="40"/>
      <c r="AA49" s="40"/>
      <c r="AB49" s="40"/>
      <c r="AC49" s="40"/>
      <c r="AD49" s="40"/>
      <c r="AE49" s="40"/>
    </row>
    <row r="50" hidden="1" s="2" customFormat="1" ht="16.5" customHeight="1">
      <c r="A50" s="40"/>
      <c r="B50" s="41"/>
      <c r="C50" s="42"/>
      <c r="D50" s="42"/>
      <c r="E50" s="173" t="str">
        <f>E7</f>
        <v>Oprava staničních kolejí č. 4 a 5 v žst Most n.n.-Změna č.1</v>
      </c>
      <c r="F50" s="33"/>
      <c r="G50" s="33"/>
      <c r="H50" s="33"/>
      <c r="I50" s="42"/>
      <c r="J50" s="42"/>
      <c r="K50" s="42"/>
      <c r="L50" s="148"/>
      <c r="S50" s="40"/>
      <c r="T50" s="40"/>
      <c r="U50" s="40"/>
      <c r="V50" s="40"/>
      <c r="W50" s="40"/>
      <c r="X50" s="40"/>
      <c r="Y50" s="40"/>
      <c r="Z50" s="40"/>
      <c r="AA50" s="40"/>
      <c r="AB50" s="40"/>
      <c r="AC50" s="40"/>
      <c r="AD50" s="40"/>
      <c r="AE50" s="40"/>
    </row>
    <row r="51" hidden="1" s="1" customFormat="1" ht="12" customHeight="1">
      <c r="B51" s="22"/>
      <c r="C51" s="33" t="s">
        <v>161</v>
      </c>
      <c r="D51" s="23"/>
      <c r="E51" s="23"/>
      <c r="F51" s="23"/>
      <c r="G51" s="23"/>
      <c r="H51" s="23"/>
      <c r="I51" s="23"/>
      <c r="J51" s="23"/>
      <c r="K51" s="23"/>
      <c r="L51" s="21"/>
    </row>
    <row r="52" hidden="1" s="2" customFormat="1" ht="16.5" customHeight="1">
      <c r="A52" s="40"/>
      <c r="B52" s="41"/>
      <c r="C52" s="42"/>
      <c r="D52" s="42"/>
      <c r="E52" s="173" t="s">
        <v>864</v>
      </c>
      <c r="F52" s="42"/>
      <c r="G52" s="42"/>
      <c r="H52" s="42"/>
      <c r="I52" s="42"/>
      <c r="J52" s="42"/>
      <c r="K52" s="42"/>
      <c r="L52" s="148"/>
      <c r="S52" s="40"/>
      <c r="T52" s="40"/>
      <c r="U52" s="40"/>
      <c r="V52" s="40"/>
      <c r="W52" s="40"/>
      <c r="X52" s="40"/>
      <c r="Y52" s="40"/>
      <c r="Z52" s="40"/>
      <c r="AA52" s="40"/>
      <c r="AB52" s="40"/>
      <c r="AC52" s="40"/>
      <c r="AD52" s="40"/>
      <c r="AE52" s="40"/>
    </row>
    <row r="53" hidden="1" s="2" customFormat="1" ht="12" customHeight="1">
      <c r="A53" s="40"/>
      <c r="B53" s="41"/>
      <c r="C53" s="33" t="s">
        <v>170</v>
      </c>
      <c r="D53" s="42"/>
      <c r="E53" s="42"/>
      <c r="F53" s="42"/>
      <c r="G53" s="42"/>
      <c r="H53" s="42"/>
      <c r="I53" s="42"/>
      <c r="J53" s="42"/>
      <c r="K53" s="42"/>
      <c r="L53" s="148"/>
      <c r="S53" s="40"/>
      <c r="T53" s="40"/>
      <c r="U53" s="40"/>
      <c r="V53" s="40"/>
      <c r="W53" s="40"/>
      <c r="X53" s="40"/>
      <c r="Y53" s="40"/>
      <c r="Z53" s="40"/>
      <c r="AA53" s="40"/>
      <c r="AB53" s="40"/>
      <c r="AC53" s="40"/>
      <c r="AD53" s="40"/>
      <c r="AE53" s="40"/>
    </row>
    <row r="54" hidden="1" s="2" customFormat="1" ht="16.5" customHeight="1">
      <c r="A54" s="40"/>
      <c r="B54" s="41"/>
      <c r="C54" s="42"/>
      <c r="D54" s="42"/>
      <c r="E54" s="72" t="str">
        <f>E11</f>
        <v>Č95 - Materiál výhybka č. 79</v>
      </c>
      <c r="F54" s="42"/>
      <c r="G54" s="42"/>
      <c r="H54" s="42"/>
      <c r="I54" s="42"/>
      <c r="J54" s="42"/>
      <c r="K54" s="42"/>
      <c r="L54" s="148"/>
      <c r="S54" s="40"/>
      <c r="T54" s="40"/>
      <c r="U54" s="40"/>
      <c r="V54" s="40"/>
      <c r="W54" s="40"/>
      <c r="X54" s="40"/>
      <c r="Y54" s="40"/>
      <c r="Z54" s="40"/>
      <c r="AA54" s="40"/>
      <c r="AB54" s="40"/>
      <c r="AC54" s="40"/>
      <c r="AD54" s="40"/>
      <c r="AE54" s="40"/>
    </row>
    <row r="55" hidden="1" s="2" customFormat="1" ht="6.96" customHeight="1">
      <c r="A55" s="40"/>
      <c r="B55" s="41"/>
      <c r="C55" s="42"/>
      <c r="D55" s="42"/>
      <c r="E55" s="42"/>
      <c r="F55" s="42"/>
      <c r="G55" s="42"/>
      <c r="H55" s="42"/>
      <c r="I55" s="42"/>
      <c r="J55" s="42"/>
      <c r="K55" s="42"/>
      <c r="L55" s="148"/>
      <c r="S55" s="40"/>
      <c r="T55" s="40"/>
      <c r="U55" s="40"/>
      <c r="V55" s="40"/>
      <c r="W55" s="40"/>
      <c r="X55" s="40"/>
      <c r="Y55" s="40"/>
      <c r="Z55" s="40"/>
      <c r="AA55" s="40"/>
      <c r="AB55" s="40"/>
      <c r="AC55" s="40"/>
      <c r="AD55" s="40"/>
      <c r="AE55" s="40"/>
    </row>
    <row r="56" hidden="1" s="2" customFormat="1" ht="12" customHeight="1">
      <c r="A56" s="40"/>
      <c r="B56" s="41"/>
      <c r="C56" s="33" t="s">
        <v>22</v>
      </c>
      <c r="D56" s="42"/>
      <c r="E56" s="42"/>
      <c r="F56" s="28" t="str">
        <f>F14</f>
        <v>ŽST Most n.n.</v>
      </c>
      <c r="G56" s="42"/>
      <c r="H56" s="42"/>
      <c r="I56" s="33" t="s">
        <v>24</v>
      </c>
      <c r="J56" s="75" t="str">
        <f>IF(J14="","",J14)</f>
        <v>5. 10. 2021</v>
      </c>
      <c r="K56" s="42"/>
      <c r="L56" s="148"/>
      <c r="S56" s="40"/>
      <c r="T56" s="40"/>
      <c r="U56" s="40"/>
      <c r="V56" s="40"/>
      <c r="W56" s="40"/>
      <c r="X56" s="40"/>
      <c r="Y56" s="40"/>
      <c r="Z56" s="40"/>
      <c r="AA56" s="40"/>
      <c r="AB56" s="40"/>
      <c r="AC56" s="40"/>
      <c r="AD56" s="40"/>
      <c r="AE56" s="40"/>
    </row>
    <row r="57" hidden="1" s="2" customFormat="1" ht="6.96" customHeight="1">
      <c r="A57" s="40"/>
      <c r="B57" s="41"/>
      <c r="C57" s="42"/>
      <c r="D57" s="42"/>
      <c r="E57" s="42"/>
      <c r="F57" s="42"/>
      <c r="G57" s="42"/>
      <c r="H57" s="42"/>
      <c r="I57" s="42"/>
      <c r="J57" s="42"/>
      <c r="K57" s="42"/>
      <c r="L57" s="148"/>
      <c r="S57" s="40"/>
      <c r="T57" s="40"/>
      <c r="U57" s="40"/>
      <c r="V57" s="40"/>
      <c r="W57" s="40"/>
      <c r="X57" s="40"/>
      <c r="Y57" s="40"/>
      <c r="Z57" s="40"/>
      <c r="AA57" s="40"/>
      <c r="AB57" s="40"/>
      <c r="AC57" s="40"/>
      <c r="AD57" s="40"/>
      <c r="AE57" s="40"/>
    </row>
    <row r="58" hidden="1" s="2" customFormat="1" ht="15.15" customHeight="1">
      <c r="A58" s="40"/>
      <c r="B58" s="41"/>
      <c r="C58" s="33" t="s">
        <v>30</v>
      </c>
      <c r="D58" s="42"/>
      <c r="E58" s="42"/>
      <c r="F58" s="28" t="str">
        <f>E17</f>
        <v>Správa železnic, státní organizace</v>
      </c>
      <c r="G58" s="42"/>
      <c r="H58" s="42"/>
      <c r="I58" s="33" t="s">
        <v>38</v>
      </c>
      <c r="J58" s="38" t="str">
        <f>E23</f>
        <v xml:space="preserve"> </v>
      </c>
      <c r="K58" s="42"/>
      <c r="L58" s="148"/>
      <c r="S58" s="40"/>
      <c r="T58" s="40"/>
      <c r="U58" s="40"/>
      <c r="V58" s="40"/>
      <c r="W58" s="40"/>
      <c r="X58" s="40"/>
      <c r="Y58" s="40"/>
      <c r="Z58" s="40"/>
      <c r="AA58" s="40"/>
      <c r="AB58" s="40"/>
      <c r="AC58" s="40"/>
      <c r="AD58" s="40"/>
      <c r="AE58" s="40"/>
    </row>
    <row r="59" hidden="1" s="2" customFormat="1" ht="40.05" customHeight="1">
      <c r="A59" s="40"/>
      <c r="B59" s="41"/>
      <c r="C59" s="33" t="s">
        <v>36</v>
      </c>
      <c r="D59" s="42"/>
      <c r="E59" s="42"/>
      <c r="F59" s="28" t="str">
        <f>IF(E20="","",E20)</f>
        <v>Vyplň údaj</v>
      </c>
      <c r="G59" s="42"/>
      <c r="H59" s="42"/>
      <c r="I59" s="33" t="s">
        <v>42</v>
      </c>
      <c r="J59" s="38" t="str">
        <f>E26</f>
        <v>Ing.Horák, horak@spravazeleznic.cz, 602 155 923</v>
      </c>
      <c r="K59" s="42"/>
      <c r="L59" s="148"/>
      <c r="S59" s="40"/>
      <c r="T59" s="40"/>
      <c r="U59" s="40"/>
      <c r="V59" s="40"/>
      <c r="W59" s="40"/>
      <c r="X59" s="40"/>
      <c r="Y59" s="40"/>
      <c r="Z59" s="40"/>
      <c r="AA59" s="40"/>
      <c r="AB59" s="40"/>
      <c r="AC59" s="40"/>
      <c r="AD59" s="40"/>
      <c r="AE59" s="40"/>
    </row>
    <row r="60" hidden="1" s="2" customFormat="1" ht="10.32" customHeight="1">
      <c r="A60" s="40"/>
      <c r="B60" s="41"/>
      <c r="C60" s="42"/>
      <c r="D60" s="42"/>
      <c r="E60" s="42"/>
      <c r="F60" s="42"/>
      <c r="G60" s="42"/>
      <c r="H60" s="42"/>
      <c r="I60" s="42"/>
      <c r="J60" s="42"/>
      <c r="K60" s="42"/>
      <c r="L60" s="148"/>
      <c r="S60" s="40"/>
      <c r="T60" s="40"/>
      <c r="U60" s="40"/>
      <c r="V60" s="40"/>
      <c r="W60" s="40"/>
      <c r="X60" s="40"/>
      <c r="Y60" s="40"/>
      <c r="Z60" s="40"/>
      <c r="AA60" s="40"/>
      <c r="AB60" s="40"/>
      <c r="AC60" s="40"/>
      <c r="AD60" s="40"/>
      <c r="AE60" s="40"/>
    </row>
    <row r="61" hidden="1" s="2" customFormat="1" ht="29.28" customHeight="1">
      <c r="A61" s="40"/>
      <c r="B61" s="41"/>
      <c r="C61" s="174" t="s">
        <v>180</v>
      </c>
      <c r="D61" s="175"/>
      <c r="E61" s="175"/>
      <c r="F61" s="175"/>
      <c r="G61" s="175"/>
      <c r="H61" s="175"/>
      <c r="I61" s="175"/>
      <c r="J61" s="176" t="s">
        <v>181</v>
      </c>
      <c r="K61" s="175"/>
      <c r="L61" s="148"/>
      <c r="S61" s="40"/>
      <c r="T61" s="40"/>
      <c r="U61" s="40"/>
      <c r="V61" s="40"/>
      <c r="W61" s="40"/>
      <c r="X61" s="40"/>
      <c r="Y61" s="40"/>
      <c r="Z61" s="40"/>
      <c r="AA61" s="40"/>
      <c r="AB61" s="40"/>
      <c r="AC61" s="40"/>
      <c r="AD61" s="40"/>
      <c r="AE61" s="40"/>
    </row>
    <row r="62" hidden="1" s="2" customFormat="1" ht="10.32" customHeight="1">
      <c r="A62" s="40"/>
      <c r="B62" s="41"/>
      <c r="C62" s="42"/>
      <c r="D62" s="42"/>
      <c r="E62" s="42"/>
      <c r="F62" s="42"/>
      <c r="G62" s="42"/>
      <c r="H62" s="42"/>
      <c r="I62" s="42"/>
      <c r="J62" s="42"/>
      <c r="K62" s="42"/>
      <c r="L62" s="148"/>
      <c r="S62" s="40"/>
      <c r="T62" s="40"/>
      <c r="U62" s="40"/>
      <c r="V62" s="40"/>
      <c r="W62" s="40"/>
      <c r="X62" s="40"/>
      <c r="Y62" s="40"/>
      <c r="Z62" s="40"/>
      <c r="AA62" s="40"/>
      <c r="AB62" s="40"/>
      <c r="AC62" s="40"/>
      <c r="AD62" s="40"/>
      <c r="AE62" s="40"/>
    </row>
    <row r="63" hidden="1" s="2" customFormat="1" ht="22.8" customHeight="1">
      <c r="A63" s="40"/>
      <c r="B63" s="41"/>
      <c r="C63" s="177" t="s">
        <v>78</v>
      </c>
      <c r="D63" s="42"/>
      <c r="E63" s="42"/>
      <c r="F63" s="42"/>
      <c r="G63" s="42"/>
      <c r="H63" s="42"/>
      <c r="I63" s="42"/>
      <c r="J63" s="105">
        <f>J86</f>
        <v>0</v>
      </c>
      <c r="K63" s="42"/>
      <c r="L63" s="148"/>
      <c r="S63" s="40"/>
      <c r="T63" s="40"/>
      <c r="U63" s="40"/>
      <c r="V63" s="40"/>
      <c r="W63" s="40"/>
      <c r="X63" s="40"/>
      <c r="Y63" s="40"/>
      <c r="Z63" s="40"/>
      <c r="AA63" s="40"/>
      <c r="AB63" s="40"/>
      <c r="AC63" s="40"/>
      <c r="AD63" s="40"/>
      <c r="AE63" s="40"/>
      <c r="AU63" s="18" t="s">
        <v>182</v>
      </c>
    </row>
    <row r="64" hidden="1" s="9" customFormat="1" ht="24.96" customHeight="1">
      <c r="A64" s="9"/>
      <c r="B64" s="178"/>
      <c r="C64" s="179"/>
      <c r="D64" s="180" t="s">
        <v>486</v>
      </c>
      <c r="E64" s="181"/>
      <c r="F64" s="181"/>
      <c r="G64" s="181"/>
      <c r="H64" s="181"/>
      <c r="I64" s="181"/>
      <c r="J64" s="182">
        <f>J87</f>
        <v>0</v>
      </c>
      <c r="K64" s="179"/>
      <c r="L64" s="183"/>
      <c r="S64" s="9"/>
      <c r="T64" s="9"/>
      <c r="U64" s="9"/>
      <c r="V64" s="9"/>
      <c r="W64" s="9"/>
      <c r="X64" s="9"/>
      <c r="Y64" s="9"/>
      <c r="Z64" s="9"/>
      <c r="AA64" s="9"/>
      <c r="AB64" s="9"/>
      <c r="AC64" s="9"/>
      <c r="AD64" s="9"/>
      <c r="AE64" s="9"/>
    </row>
    <row r="65" hidden="1" s="2" customFormat="1" ht="21.84" customHeight="1">
      <c r="A65" s="40"/>
      <c r="B65" s="41"/>
      <c r="C65" s="42"/>
      <c r="D65" s="42"/>
      <c r="E65" s="42"/>
      <c r="F65" s="42"/>
      <c r="G65" s="42"/>
      <c r="H65" s="42"/>
      <c r="I65" s="42"/>
      <c r="J65" s="42"/>
      <c r="K65" s="42"/>
      <c r="L65" s="148"/>
      <c r="S65" s="40"/>
      <c r="T65" s="40"/>
      <c r="U65" s="40"/>
      <c r="V65" s="40"/>
      <c r="W65" s="40"/>
      <c r="X65" s="40"/>
      <c r="Y65" s="40"/>
      <c r="Z65" s="40"/>
      <c r="AA65" s="40"/>
      <c r="AB65" s="40"/>
      <c r="AC65" s="40"/>
      <c r="AD65" s="40"/>
      <c r="AE65" s="40"/>
    </row>
    <row r="66" hidden="1" s="2" customFormat="1" ht="6.96" customHeight="1">
      <c r="A66" s="40"/>
      <c r="B66" s="62"/>
      <c r="C66" s="63"/>
      <c r="D66" s="63"/>
      <c r="E66" s="63"/>
      <c r="F66" s="63"/>
      <c r="G66" s="63"/>
      <c r="H66" s="63"/>
      <c r="I66" s="63"/>
      <c r="J66" s="63"/>
      <c r="K66" s="63"/>
      <c r="L66" s="148"/>
      <c r="S66" s="40"/>
      <c r="T66" s="40"/>
      <c r="U66" s="40"/>
      <c r="V66" s="40"/>
      <c r="W66" s="40"/>
      <c r="X66" s="40"/>
      <c r="Y66" s="40"/>
      <c r="Z66" s="40"/>
      <c r="AA66" s="40"/>
      <c r="AB66" s="40"/>
      <c r="AC66" s="40"/>
      <c r="AD66" s="40"/>
      <c r="AE66" s="40"/>
    </row>
    <row r="67" hidden="1"/>
    <row r="68" hidden="1"/>
    <row r="69" hidden="1"/>
    <row r="70" s="2" customFormat="1" ht="6.96" customHeight="1">
      <c r="A70" s="40"/>
      <c r="B70" s="64"/>
      <c r="C70" s="65"/>
      <c r="D70" s="65"/>
      <c r="E70" s="65"/>
      <c r="F70" s="65"/>
      <c r="G70" s="65"/>
      <c r="H70" s="65"/>
      <c r="I70" s="65"/>
      <c r="J70" s="65"/>
      <c r="K70" s="65"/>
      <c r="L70" s="148"/>
      <c r="S70" s="40"/>
      <c r="T70" s="40"/>
      <c r="U70" s="40"/>
      <c r="V70" s="40"/>
      <c r="W70" s="40"/>
      <c r="X70" s="40"/>
      <c r="Y70" s="40"/>
      <c r="Z70" s="40"/>
      <c r="AA70" s="40"/>
      <c r="AB70" s="40"/>
      <c r="AC70" s="40"/>
      <c r="AD70" s="40"/>
      <c r="AE70" s="40"/>
    </row>
    <row r="71" s="2" customFormat="1" ht="24.96" customHeight="1">
      <c r="A71" s="40"/>
      <c r="B71" s="41"/>
      <c r="C71" s="24" t="s">
        <v>186</v>
      </c>
      <c r="D71" s="42"/>
      <c r="E71" s="42"/>
      <c r="F71" s="42"/>
      <c r="G71" s="42"/>
      <c r="H71" s="42"/>
      <c r="I71" s="42"/>
      <c r="J71" s="42"/>
      <c r="K71" s="42"/>
      <c r="L71" s="148"/>
      <c r="S71" s="40"/>
      <c r="T71" s="40"/>
      <c r="U71" s="40"/>
      <c r="V71" s="40"/>
      <c r="W71" s="40"/>
      <c r="X71" s="40"/>
      <c r="Y71" s="40"/>
      <c r="Z71" s="40"/>
      <c r="AA71" s="40"/>
      <c r="AB71" s="40"/>
      <c r="AC71" s="40"/>
      <c r="AD71" s="40"/>
      <c r="AE71" s="40"/>
    </row>
    <row r="72" s="2" customFormat="1" ht="6.96" customHeight="1">
      <c r="A72" s="40"/>
      <c r="B72" s="41"/>
      <c r="C72" s="42"/>
      <c r="D72" s="42"/>
      <c r="E72" s="42"/>
      <c r="F72" s="42"/>
      <c r="G72" s="42"/>
      <c r="H72" s="42"/>
      <c r="I72" s="42"/>
      <c r="J72" s="42"/>
      <c r="K72" s="42"/>
      <c r="L72" s="148"/>
      <c r="S72" s="40"/>
      <c r="T72" s="40"/>
      <c r="U72" s="40"/>
      <c r="V72" s="40"/>
      <c r="W72" s="40"/>
      <c r="X72" s="40"/>
      <c r="Y72" s="40"/>
      <c r="Z72" s="40"/>
      <c r="AA72" s="40"/>
      <c r="AB72" s="40"/>
      <c r="AC72" s="40"/>
      <c r="AD72" s="40"/>
      <c r="AE72" s="40"/>
    </row>
    <row r="73" s="2" customFormat="1" ht="12" customHeight="1">
      <c r="A73" s="40"/>
      <c r="B73" s="41"/>
      <c r="C73" s="33" t="s">
        <v>16</v>
      </c>
      <c r="D73" s="42"/>
      <c r="E73" s="42"/>
      <c r="F73" s="42"/>
      <c r="G73" s="42"/>
      <c r="H73" s="42"/>
      <c r="I73" s="42"/>
      <c r="J73" s="42"/>
      <c r="K73" s="42"/>
      <c r="L73" s="148"/>
      <c r="S73" s="40"/>
      <c r="T73" s="40"/>
      <c r="U73" s="40"/>
      <c r="V73" s="40"/>
      <c r="W73" s="40"/>
      <c r="X73" s="40"/>
      <c r="Y73" s="40"/>
      <c r="Z73" s="40"/>
      <c r="AA73" s="40"/>
      <c r="AB73" s="40"/>
      <c r="AC73" s="40"/>
      <c r="AD73" s="40"/>
      <c r="AE73" s="40"/>
    </row>
    <row r="74" s="2" customFormat="1" ht="16.5" customHeight="1">
      <c r="A74" s="40"/>
      <c r="B74" s="41"/>
      <c r="C74" s="42"/>
      <c r="D74" s="42"/>
      <c r="E74" s="173" t="str">
        <f>E7</f>
        <v>Oprava staničních kolejí č. 4 a 5 v žst Most n.n.-Změna č.1</v>
      </c>
      <c r="F74" s="33"/>
      <c r="G74" s="33"/>
      <c r="H74" s="33"/>
      <c r="I74" s="42"/>
      <c r="J74" s="42"/>
      <c r="K74" s="42"/>
      <c r="L74" s="148"/>
      <c r="S74" s="40"/>
      <c r="T74" s="40"/>
      <c r="U74" s="40"/>
      <c r="V74" s="40"/>
      <c r="W74" s="40"/>
      <c r="X74" s="40"/>
      <c r="Y74" s="40"/>
      <c r="Z74" s="40"/>
      <c r="AA74" s="40"/>
      <c r="AB74" s="40"/>
      <c r="AC74" s="40"/>
      <c r="AD74" s="40"/>
      <c r="AE74" s="40"/>
    </row>
    <row r="75" s="1" customFormat="1" ht="12" customHeight="1">
      <c r="B75" s="22"/>
      <c r="C75" s="33" t="s">
        <v>161</v>
      </c>
      <c r="D75" s="23"/>
      <c r="E75" s="23"/>
      <c r="F75" s="23"/>
      <c r="G75" s="23"/>
      <c r="H75" s="23"/>
      <c r="I75" s="23"/>
      <c r="J75" s="23"/>
      <c r="K75" s="23"/>
      <c r="L75" s="21"/>
    </row>
    <row r="76" s="2" customFormat="1" ht="16.5" customHeight="1">
      <c r="A76" s="40"/>
      <c r="B76" s="41"/>
      <c r="C76" s="42"/>
      <c r="D76" s="42"/>
      <c r="E76" s="173" t="s">
        <v>864</v>
      </c>
      <c r="F76" s="42"/>
      <c r="G76" s="42"/>
      <c r="H76" s="42"/>
      <c r="I76" s="42"/>
      <c r="J76" s="42"/>
      <c r="K76" s="42"/>
      <c r="L76" s="148"/>
      <c r="S76" s="40"/>
      <c r="T76" s="40"/>
      <c r="U76" s="40"/>
      <c r="V76" s="40"/>
      <c r="W76" s="40"/>
      <c r="X76" s="40"/>
      <c r="Y76" s="40"/>
      <c r="Z76" s="40"/>
      <c r="AA76" s="40"/>
      <c r="AB76" s="40"/>
      <c r="AC76" s="40"/>
      <c r="AD76" s="40"/>
      <c r="AE76" s="40"/>
    </row>
    <row r="77" s="2" customFormat="1" ht="12" customHeight="1">
      <c r="A77" s="40"/>
      <c r="B77" s="41"/>
      <c r="C77" s="33" t="s">
        <v>170</v>
      </c>
      <c r="D77" s="42"/>
      <c r="E77" s="42"/>
      <c r="F77" s="42"/>
      <c r="G77" s="42"/>
      <c r="H77" s="42"/>
      <c r="I77" s="42"/>
      <c r="J77" s="42"/>
      <c r="K77" s="42"/>
      <c r="L77" s="148"/>
      <c r="S77" s="40"/>
      <c r="T77" s="40"/>
      <c r="U77" s="40"/>
      <c r="V77" s="40"/>
      <c r="W77" s="40"/>
      <c r="X77" s="40"/>
      <c r="Y77" s="40"/>
      <c r="Z77" s="40"/>
      <c r="AA77" s="40"/>
      <c r="AB77" s="40"/>
      <c r="AC77" s="40"/>
      <c r="AD77" s="40"/>
      <c r="AE77" s="40"/>
    </row>
    <row r="78" s="2" customFormat="1" ht="16.5" customHeight="1">
      <c r="A78" s="40"/>
      <c r="B78" s="41"/>
      <c r="C78" s="42"/>
      <c r="D78" s="42"/>
      <c r="E78" s="72" t="str">
        <f>E11</f>
        <v>Č95 - Materiál výhybka č. 79</v>
      </c>
      <c r="F78" s="42"/>
      <c r="G78" s="42"/>
      <c r="H78" s="42"/>
      <c r="I78" s="42"/>
      <c r="J78" s="42"/>
      <c r="K78" s="42"/>
      <c r="L78" s="148"/>
      <c r="S78" s="40"/>
      <c r="T78" s="40"/>
      <c r="U78" s="40"/>
      <c r="V78" s="40"/>
      <c r="W78" s="40"/>
      <c r="X78" s="40"/>
      <c r="Y78" s="40"/>
      <c r="Z78" s="40"/>
      <c r="AA78" s="40"/>
      <c r="AB78" s="40"/>
      <c r="AC78" s="40"/>
      <c r="AD78" s="40"/>
      <c r="AE78" s="40"/>
    </row>
    <row r="79" s="2" customFormat="1" ht="6.96" customHeight="1">
      <c r="A79" s="40"/>
      <c r="B79" s="41"/>
      <c r="C79" s="42"/>
      <c r="D79" s="42"/>
      <c r="E79" s="42"/>
      <c r="F79" s="42"/>
      <c r="G79" s="42"/>
      <c r="H79" s="42"/>
      <c r="I79" s="42"/>
      <c r="J79" s="42"/>
      <c r="K79" s="42"/>
      <c r="L79" s="148"/>
      <c r="S79" s="40"/>
      <c r="T79" s="40"/>
      <c r="U79" s="40"/>
      <c r="V79" s="40"/>
      <c r="W79" s="40"/>
      <c r="X79" s="40"/>
      <c r="Y79" s="40"/>
      <c r="Z79" s="40"/>
      <c r="AA79" s="40"/>
      <c r="AB79" s="40"/>
      <c r="AC79" s="40"/>
      <c r="AD79" s="40"/>
      <c r="AE79" s="40"/>
    </row>
    <row r="80" s="2" customFormat="1" ht="12" customHeight="1">
      <c r="A80" s="40"/>
      <c r="B80" s="41"/>
      <c r="C80" s="33" t="s">
        <v>22</v>
      </c>
      <c r="D80" s="42"/>
      <c r="E80" s="42"/>
      <c r="F80" s="28" t="str">
        <f>F14</f>
        <v>ŽST Most n.n.</v>
      </c>
      <c r="G80" s="42"/>
      <c r="H80" s="42"/>
      <c r="I80" s="33" t="s">
        <v>24</v>
      </c>
      <c r="J80" s="75" t="str">
        <f>IF(J14="","",J14)</f>
        <v>5. 10. 2021</v>
      </c>
      <c r="K80" s="42"/>
      <c r="L80" s="148"/>
      <c r="S80" s="40"/>
      <c r="T80" s="40"/>
      <c r="U80" s="40"/>
      <c r="V80" s="40"/>
      <c r="W80" s="40"/>
      <c r="X80" s="40"/>
      <c r="Y80" s="40"/>
      <c r="Z80" s="40"/>
      <c r="AA80" s="40"/>
      <c r="AB80" s="40"/>
      <c r="AC80" s="40"/>
      <c r="AD80" s="40"/>
      <c r="AE80" s="40"/>
    </row>
    <row r="81" s="2" customFormat="1" ht="6.96" customHeight="1">
      <c r="A81" s="40"/>
      <c r="B81" s="41"/>
      <c r="C81" s="42"/>
      <c r="D81" s="42"/>
      <c r="E81" s="42"/>
      <c r="F81" s="42"/>
      <c r="G81" s="42"/>
      <c r="H81" s="42"/>
      <c r="I81" s="42"/>
      <c r="J81" s="42"/>
      <c r="K81" s="42"/>
      <c r="L81" s="148"/>
      <c r="S81" s="40"/>
      <c r="T81" s="40"/>
      <c r="U81" s="40"/>
      <c r="V81" s="40"/>
      <c r="W81" s="40"/>
      <c r="X81" s="40"/>
      <c r="Y81" s="40"/>
      <c r="Z81" s="40"/>
      <c r="AA81" s="40"/>
      <c r="AB81" s="40"/>
      <c r="AC81" s="40"/>
      <c r="AD81" s="40"/>
      <c r="AE81" s="40"/>
    </row>
    <row r="82" s="2" customFormat="1" ht="15.15" customHeight="1">
      <c r="A82" s="40"/>
      <c r="B82" s="41"/>
      <c r="C82" s="33" t="s">
        <v>30</v>
      </c>
      <c r="D82" s="42"/>
      <c r="E82" s="42"/>
      <c r="F82" s="28" t="str">
        <f>E17</f>
        <v>Správa železnic, státní organizace</v>
      </c>
      <c r="G82" s="42"/>
      <c r="H82" s="42"/>
      <c r="I82" s="33" t="s">
        <v>38</v>
      </c>
      <c r="J82" s="38" t="str">
        <f>E23</f>
        <v xml:space="preserve"> </v>
      </c>
      <c r="K82" s="42"/>
      <c r="L82" s="148"/>
      <c r="S82" s="40"/>
      <c r="T82" s="40"/>
      <c r="U82" s="40"/>
      <c r="V82" s="40"/>
      <c r="W82" s="40"/>
      <c r="X82" s="40"/>
      <c r="Y82" s="40"/>
      <c r="Z82" s="40"/>
      <c r="AA82" s="40"/>
      <c r="AB82" s="40"/>
      <c r="AC82" s="40"/>
      <c r="AD82" s="40"/>
      <c r="AE82" s="40"/>
    </row>
    <row r="83" s="2" customFormat="1" ht="40.05" customHeight="1">
      <c r="A83" s="40"/>
      <c r="B83" s="41"/>
      <c r="C83" s="33" t="s">
        <v>36</v>
      </c>
      <c r="D83" s="42"/>
      <c r="E83" s="42"/>
      <c r="F83" s="28" t="str">
        <f>IF(E20="","",E20)</f>
        <v>Vyplň údaj</v>
      </c>
      <c r="G83" s="42"/>
      <c r="H83" s="42"/>
      <c r="I83" s="33" t="s">
        <v>42</v>
      </c>
      <c r="J83" s="38" t="str">
        <f>E26</f>
        <v>Ing.Horák, horak@spravazeleznic.cz, 602 155 923</v>
      </c>
      <c r="K83" s="42"/>
      <c r="L83" s="148"/>
      <c r="S83" s="40"/>
      <c r="T83" s="40"/>
      <c r="U83" s="40"/>
      <c r="V83" s="40"/>
      <c r="W83" s="40"/>
      <c r="X83" s="40"/>
      <c r="Y83" s="40"/>
      <c r="Z83" s="40"/>
      <c r="AA83" s="40"/>
      <c r="AB83" s="40"/>
      <c r="AC83" s="40"/>
      <c r="AD83" s="40"/>
      <c r="AE83" s="40"/>
    </row>
    <row r="84" s="2" customFormat="1" ht="10.32" customHeight="1">
      <c r="A84" s="40"/>
      <c r="B84" s="41"/>
      <c r="C84" s="42"/>
      <c r="D84" s="42"/>
      <c r="E84" s="42"/>
      <c r="F84" s="42"/>
      <c r="G84" s="42"/>
      <c r="H84" s="42"/>
      <c r="I84" s="42"/>
      <c r="J84" s="42"/>
      <c r="K84" s="42"/>
      <c r="L84" s="148"/>
      <c r="S84" s="40"/>
      <c r="T84" s="40"/>
      <c r="U84" s="40"/>
      <c r="V84" s="40"/>
      <c r="W84" s="40"/>
      <c r="X84" s="40"/>
      <c r="Y84" s="40"/>
      <c r="Z84" s="40"/>
      <c r="AA84" s="40"/>
      <c r="AB84" s="40"/>
      <c r="AC84" s="40"/>
      <c r="AD84" s="40"/>
      <c r="AE84" s="40"/>
    </row>
    <row r="85" s="11" customFormat="1" ht="29.28" customHeight="1">
      <c r="A85" s="189"/>
      <c r="B85" s="190"/>
      <c r="C85" s="191" t="s">
        <v>187</v>
      </c>
      <c r="D85" s="192" t="s">
        <v>65</v>
      </c>
      <c r="E85" s="192" t="s">
        <v>61</v>
      </c>
      <c r="F85" s="192" t="s">
        <v>62</v>
      </c>
      <c r="G85" s="192" t="s">
        <v>188</v>
      </c>
      <c r="H85" s="192" t="s">
        <v>189</v>
      </c>
      <c r="I85" s="192" t="s">
        <v>190</v>
      </c>
      <c r="J85" s="192" t="s">
        <v>181</v>
      </c>
      <c r="K85" s="193" t="s">
        <v>191</v>
      </c>
      <c r="L85" s="194"/>
      <c r="M85" s="95" t="s">
        <v>39</v>
      </c>
      <c r="N85" s="96" t="s">
        <v>50</v>
      </c>
      <c r="O85" s="96" t="s">
        <v>192</v>
      </c>
      <c r="P85" s="96" t="s">
        <v>193</v>
      </c>
      <c r="Q85" s="96" t="s">
        <v>194</v>
      </c>
      <c r="R85" s="96" t="s">
        <v>195</v>
      </c>
      <c r="S85" s="96" t="s">
        <v>196</v>
      </c>
      <c r="T85" s="97" t="s">
        <v>197</v>
      </c>
      <c r="U85" s="189"/>
      <c r="V85" s="189"/>
      <c r="W85" s="189"/>
      <c r="X85" s="189"/>
      <c r="Y85" s="189"/>
      <c r="Z85" s="189"/>
      <c r="AA85" s="189"/>
      <c r="AB85" s="189"/>
      <c r="AC85" s="189"/>
      <c r="AD85" s="189"/>
      <c r="AE85" s="189"/>
    </row>
    <row r="86" s="2" customFormat="1" ht="22.8" customHeight="1">
      <c r="A86" s="40"/>
      <c r="B86" s="41"/>
      <c r="C86" s="102" t="s">
        <v>198</v>
      </c>
      <c r="D86" s="42"/>
      <c r="E86" s="42"/>
      <c r="F86" s="42"/>
      <c r="G86" s="42"/>
      <c r="H86" s="42"/>
      <c r="I86" s="42"/>
      <c r="J86" s="195">
        <f>BK86</f>
        <v>0</v>
      </c>
      <c r="K86" s="42"/>
      <c r="L86" s="46"/>
      <c r="M86" s="98"/>
      <c r="N86" s="196"/>
      <c r="O86" s="99"/>
      <c r="P86" s="197">
        <f>P87</f>
        <v>0</v>
      </c>
      <c r="Q86" s="99"/>
      <c r="R86" s="197">
        <f>R87</f>
        <v>0</v>
      </c>
      <c r="S86" s="99"/>
      <c r="T86" s="198">
        <f>T87</f>
        <v>0</v>
      </c>
      <c r="U86" s="40"/>
      <c r="V86" s="40"/>
      <c r="W86" s="40"/>
      <c r="X86" s="40"/>
      <c r="Y86" s="40"/>
      <c r="Z86" s="40"/>
      <c r="AA86" s="40"/>
      <c r="AB86" s="40"/>
      <c r="AC86" s="40"/>
      <c r="AD86" s="40"/>
      <c r="AE86" s="40"/>
      <c r="AT86" s="18" t="s">
        <v>79</v>
      </c>
      <c r="AU86" s="18" t="s">
        <v>182</v>
      </c>
      <c r="BK86" s="199">
        <f>BK87</f>
        <v>0</v>
      </c>
    </row>
    <row r="87" s="12" customFormat="1" ht="25.92" customHeight="1">
      <c r="A87" s="12"/>
      <c r="B87" s="200"/>
      <c r="C87" s="201"/>
      <c r="D87" s="202" t="s">
        <v>79</v>
      </c>
      <c r="E87" s="203" t="s">
        <v>202</v>
      </c>
      <c r="F87" s="203" t="s">
        <v>203</v>
      </c>
      <c r="G87" s="201"/>
      <c r="H87" s="201"/>
      <c r="I87" s="204"/>
      <c r="J87" s="205">
        <f>BK87</f>
        <v>0</v>
      </c>
      <c r="K87" s="201"/>
      <c r="L87" s="206"/>
      <c r="M87" s="207"/>
      <c r="N87" s="208"/>
      <c r="O87" s="208"/>
      <c r="P87" s="209">
        <f>SUM(P88:P89)</f>
        <v>0</v>
      </c>
      <c r="Q87" s="208"/>
      <c r="R87" s="209">
        <f>SUM(R88:R89)</f>
        <v>0</v>
      </c>
      <c r="S87" s="208"/>
      <c r="T87" s="210">
        <f>SUM(T88:T89)</f>
        <v>0</v>
      </c>
      <c r="U87" s="12"/>
      <c r="V87" s="12"/>
      <c r="W87" s="12"/>
      <c r="X87" s="12"/>
      <c r="Y87" s="12"/>
      <c r="Z87" s="12"/>
      <c r="AA87" s="12"/>
      <c r="AB87" s="12"/>
      <c r="AC87" s="12"/>
      <c r="AD87" s="12"/>
      <c r="AE87" s="12"/>
      <c r="AR87" s="211" t="s">
        <v>87</v>
      </c>
      <c r="AT87" s="212" t="s">
        <v>79</v>
      </c>
      <c r="AU87" s="212" t="s">
        <v>80</v>
      </c>
      <c r="AY87" s="211" t="s">
        <v>201</v>
      </c>
      <c r="BK87" s="213">
        <f>SUM(BK88:BK89)</f>
        <v>0</v>
      </c>
    </row>
    <row r="88" s="2" customFormat="1" ht="16.5" customHeight="1">
      <c r="A88" s="40"/>
      <c r="B88" s="41"/>
      <c r="C88" s="278" t="s">
        <v>87</v>
      </c>
      <c r="D88" s="278" t="s">
        <v>432</v>
      </c>
      <c r="E88" s="279" t="s">
        <v>460</v>
      </c>
      <c r="F88" s="280" t="s">
        <v>461</v>
      </c>
      <c r="G88" s="281" t="s">
        <v>270</v>
      </c>
      <c r="H88" s="282">
        <v>22</v>
      </c>
      <c r="I88" s="283"/>
      <c r="J88" s="284">
        <f>ROUND(I88*H88,2)</f>
        <v>0</v>
      </c>
      <c r="K88" s="280" t="s">
        <v>207</v>
      </c>
      <c r="L88" s="285"/>
      <c r="M88" s="286" t="s">
        <v>39</v>
      </c>
      <c r="N88" s="287" t="s">
        <v>53</v>
      </c>
      <c r="O88" s="87"/>
      <c r="P88" s="225">
        <f>O88*H88</f>
        <v>0</v>
      </c>
      <c r="Q88" s="225">
        <v>0</v>
      </c>
      <c r="R88" s="225">
        <f>Q88*H88</f>
        <v>0</v>
      </c>
      <c r="S88" s="225">
        <v>0</v>
      </c>
      <c r="T88" s="226">
        <f>S88*H88</f>
        <v>0</v>
      </c>
      <c r="U88" s="40"/>
      <c r="V88" s="40"/>
      <c r="W88" s="40"/>
      <c r="X88" s="40"/>
      <c r="Y88" s="40"/>
      <c r="Z88" s="40"/>
      <c r="AA88" s="40"/>
      <c r="AB88" s="40"/>
      <c r="AC88" s="40"/>
      <c r="AD88" s="40"/>
      <c r="AE88" s="40"/>
      <c r="AR88" s="227" t="s">
        <v>255</v>
      </c>
      <c r="AT88" s="227" t="s">
        <v>432</v>
      </c>
      <c r="AU88" s="227" t="s">
        <v>87</v>
      </c>
      <c r="AY88" s="18" t="s">
        <v>201</v>
      </c>
      <c r="BE88" s="228">
        <f>IF(N88="základní",J88,0)</f>
        <v>0</v>
      </c>
      <c r="BF88" s="228">
        <f>IF(N88="snížená",J88,0)</f>
        <v>0</v>
      </c>
      <c r="BG88" s="228">
        <f>IF(N88="zákl. přenesená",J88,0)</f>
        <v>0</v>
      </c>
      <c r="BH88" s="228">
        <f>IF(N88="sníž. přenesená",J88,0)</f>
        <v>0</v>
      </c>
      <c r="BI88" s="228">
        <f>IF(N88="nulová",J88,0)</f>
        <v>0</v>
      </c>
      <c r="BJ88" s="18" t="s">
        <v>208</v>
      </c>
      <c r="BK88" s="228">
        <f>ROUND(I88*H88,2)</f>
        <v>0</v>
      </c>
      <c r="BL88" s="18" t="s">
        <v>208</v>
      </c>
      <c r="BM88" s="227" t="s">
        <v>879</v>
      </c>
    </row>
    <row r="89" s="2" customFormat="1">
      <c r="A89" s="40"/>
      <c r="B89" s="41"/>
      <c r="C89" s="42"/>
      <c r="D89" s="229" t="s">
        <v>210</v>
      </c>
      <c r="E89" s="42"/>
      <c r="F89" s="230" t="s">
        <v>461</v>
      </c>
      <c r="G89" s="42"/>
      <c r="H89" s="42"/>
      <c r="I89" s="231"/>
      <c r="J89" s="42"/>
      <c r="K89" s="42"/>
      <c r="L89" s="46"/>
      <c r="M89" s="294"/>
      <c r="N89" s="295"/>
      <c r="O89" s="296"/>
      <c r="P89" s="296"/>
      <c r="Q89" s="296"/>
      <c r="R89" s="296"/>
      <c r="S89" s="296"/>
      <c r="T89" s="297"/>
      <c r="U89" s="40"/>
      <c r="V89" s="40"/>
      <c r="W89" s="40"/>
      <c r="X89" s="40"/>
      <c r="Y89" s="40"/>
      <c r="Z89" s="40"/>
      <c r="AA89" s="40"/>
      <c r="AB89" s="40"/>
      <c r="AC89" s="40"/>
      <c r="AD89" s="40"/>
      <c r="AE89" s="40"/>
      <c r="AT89" s="18" t="s">
        <v>210</v>
      </c>
      <c r="AU89" s="18" t="s">
        <v>87</v>
      </c>
    </row>
    <row r="90" s="2" customFormat="1" ht="6.96" customHeight="1">
      <c r="A90" s="40"/>
      <c r="B90" s="62"/>
      <c r="C90" s="63"/>
      <c r="D90" s="63"/>
      <c r="E90" s="63"/>
      <c r="F90" s="63"/>
      <c r="G90" s="63"/>
      <c r="H90" s="63"/>
      <c r="I90" s="63"/>
      <c r="J90" s="63"/>
      <c r="K90" s="63"/>
      <c r="L90" s="46"/>
      <c r="M90" s="40"/>
      <c r="O90" s="40"/>
      <c r="P90" s="40"/>
      <c r="Q90" s="40"/>
      <c r="R90" s="40"/>
      <c r="S90" s="40"/>
      <c r="T90" s="40"/>
      <c r="U90" s="40"/>
      <c r="V90" s="40"/>
      <c r="W90" s="40"/>
      <c r="X90" s="40"/>
      <c r="Y90" s="40"/>
      <c r="Z90" s="40"/>
      <c r="AA90" s="40"/>
      <c r="AB90" s="40"/>
      <c r="AC90" s="40"/>
      <c r="AD90" s="40"/>
      <c r="AE90" s="40"/>
    </row>
  </sheetData>
  <sheetProtection sheet="1" autoFilter="0" formatColumns="0" formatRows="0" objects="1" scenarios="1" spinCount="100000" saltValue="zQ3QVwe5Ccu/In/o8QVrD7AYfVf6w0KAaMqIhWX4HEibULN2dAuFdlJh+juwvmFcsMNh4lmx2OGDqCZSr1cI1A==" hashValue="qCEgDEIjdpJNxAPru5rpS+CNLaSJDWA8bwhCn+ndj5wyZxEHdUPUPfBfKBn85dAM2enMIai+YRqIdGDnh0+JEg==" algorithmName="SHA-512" password="CDD6"/>
  <autoFilter ref="C85:K89"/>
  <mergeCells count="12">
    <mergeCell ref="E7:H7"/>
    <mergeCell ref="E9:H9"/>
    <mergeCell ref="E11:H11"/>
    <mergeCell ref="E20:H20"/>
    <mergeCell ref="E29:H29"/>
    <mergeCell ref="E50:H50"/>
    <mergeCell ref="E52:H52"/>
    <mergeCell ref="E54:H54"/>
    <mergeCell ref="E74:H74"/>
    <mergeCell ref="E76:H76"/>
    <mergeCell ref="E78:H78"/>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15.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667969" style="1" customWidth="1"/>
    <col min="3" max="3" width="25" style="1" customWidth="1"/>
    <col min="4" max="4" width="75.83203" style="1" customWidth="1"/>
    <col min="5" max="5" width="13.33203" style="1" customWidth="1"/>
    <col min="6" max="6" width="20" style="1" customWidth="1"/>
    <col min="7" max="7" width="1.667969" style="1" customWidth="1"/>
    <col min="8" max="8" width="8.332031" style="1" customWidth="1"/>
  </cols>
  <sheetData>
    <row r="1" s="1" customFormat="1" ht="11.28" customHeight="1"/>
    <row r="2" s="1" customFormat="1" ht="36.96" customHeight="1"/>
    <row r="3" s="1" customFormat="1" ht="6.96" customHeight="1">
      <c r="B3" s="142"/>
      <c r="C3" s="143"/>
      <c r="D3" s="143"/>
      <c r="E3" s="143"/>
      <c r="F3" s="143"/>
      <c r="G3" s="143"/>
      <c r="H3" s="21"/>
    </row>
    <row r="4" s="1" customFormat="1" ht="24.96" customHeight="1">
      <c r="B4" s="21"/>
      <c r="C4" s="144" t="s">
        <v>880</v>
      </c>
      <c r="H4" s="21"/>
    </row>
    <row r="5" s="1" customFormat="1" ht="12" customHeight="1">
      <c r="B5" s="21"/>
      <c r="C5" s="299" t="s">
        <v>13</v>
      </c>
      <c r="D5" s="153" t="s">
        <v>14</v>
      </c>
      <c r="E5" s="1"/>
      <c r="F5" s="1"/>
      <c r="H5" s="21"/>
    </row>
    <row r="6" s="1" customFormat="1" ht="36.96" customHeight="1">
      <c r="B6" s="21"/>
      <c r="C6" s="300" t="s">
        <v>16</v>
      </c>
      <c r="D6" s="301" t="s">
        <v>17</v>
      </c>
      <c r="E6" s="1"/>
      <c r="F6" s="1"/>
      <c r="H6" s="21"/>
    </row>
    <row r="7" s="1" customFormat="1" ht="16.5" customHeight="1">
      <c r="B7" s="21"/>
      <c r="C7" s="146" t="s">
        <v>24</v>
      </c>
      <c r="D7" s="150" t="str">
        <f>'Rekapitulace zakázky'!AN8</f>
        <v>5. 10. 2021</v>
      </c>
      <c r="H7" s="21"/>
    </row>
    <row r="8" s="2" customFormat="1" ht="10.8" customHeight="1">
      <c r="A8" s="40"/>
      <c r="B8" s="46"/>
      <c r="C8" s="40"/>
      <c r="D8" s="40"/>
      <c r="E8" s="40"/>
      <c r="F8" s="40"/>
      <c r="G8" s="40"/>
      <c r="H8" s="46"/>
    </row>
    <row r="9" s="11" customFormat="1" ht="29.28" customHeight="1">
      <c r="A9" s="189"/>
      <c r="B9" s="302"/>
      <c r="C9" s="303" t="s">
        <v>61</v>
      </c>
      <c r="D9" s="304" t="s">
        <v>62</v>
      </c>
      <c r="E9" s="304" t="s">
        <v>188</v>
      </c>
      <c r="F9" s="305" t="s">
        <v>881</v>
      </c>
      <c r="G9" s="189"/>
      <c r="H9" s="302"/>
    </row>
    <row r="10" s="2" customFormat="1" ht="26.4" customHeight="1">
      <c r="A10" s="40"/>
      <c r="B10" s="46"/>
      <c r="C10" s="306" t="s">
        <v>882</v>
      </c>
      <c r="D10" s="306" t="s">
        <v>92</v>
      </c>
      <c r="E10" s="40"/>
      <c r="F10" s="40"/>
      <c r="G10" s="40"/>
      <c r="H10" s="46"/>
    </row>
    <row r="11" s="2" customFormat="1" ht="16.8" customHeight="1">
      <c r="A11" s="40"/>
      <c r="B11" s="46"/>
      <c r="C11" s="307" t="s">
        <v>150</v>
      </c>
      <c r="D11" s="308" t="s">
        <v>151</v>
      </c>
      <c r="E11" s="309" t="s">
        <v>152</v>
      </c>
      <c r="F11" s="310">
        <v>1229.848</v>
      </c>
      <c r="G11" s="40"/>
      <c r="H11" s="46"/>
    </row>
    <row r="12" s="2" customFormat="1" ht="16.8" customHeight="1">
      <c r="A12" s="40"/>
      <c r="B12" s="46"/>
      <c r="C12" s="311" t="s">
        <v>39</v>
      </c>
      <c r="D12" s="311" t="s">
        <v>246</v>
      </c>
      <c r="E12" s="18" t="s">
        <v>39</v>
      </c>
      <c r="F12" s="312">
        <v>0</v>
      </c>
      <c r="G12" s="40"/>
      <c r="H12" s="46"/>
    </row>
    <row r="13" s="2" customFormat="1" ht="16.8" customHeight="1">
      <c r="A13" s="40"/>
      <c r="B13" s="46"/>
      <c r="C13" s="311" t="s">
        <v>39</v>
      </c>
      <c r="D13" s="311" t="s">
        <v>247</v>
      </c>
      <c r="E13" s="18" t="s">
        <v>39</v>
      </c>
      <c r="F13" s="312">
        <v>1224.848</v>
      </c>
      <c r="G13" s="40"/>
      <c r="H13" s="46"/>
    </row>
    <row r="14" s="2" customFormat="1" ht="16.8" customHeight="1">
      <c r="A14" s="40"/>
      <c r="B14" s="46"/>
      <c r="C14" s="311" t="s">
        <v>39</v>
      </c>
      <c r="D14" s="311" t="s">
        <v>248</v>
      </c>
      <c r="E14" s="18" t="s">
        <v>39</v>
      </c>
      <c r="F14" s="312">
        <v>5</v>
      </c>
      <c r="G14" s="40"/>
      <c r="H14" s="46"/>
    </row>
    <row r="15" s="2" customFormat="1" ht="16.8" customHeight="1">
      <c r="A15" s="40"/>
      <c r="B15" s="46"/>
      <c r="C15" s="311" t="s">
        <v>150</v>
      </c>
      <c r="D15" s="311" t="s">
        <v>216</v>
      </c>
      <c r="E15" s="18" t="s">
        <v>39</v>
      </c>
      <c r="F15" s="312">
        <v>1229.848</v>
      </c>
      <c r="G15" s="40"/>
      <c r="H15" s="46"/>
    </row>
    <row r="16" s="2" customFormat="1" ht="16.8" customHeight="1">
      <c r="A16" s="40"/>
      <c r="B16" s="46"/>
      <c r="C16" s="313" t="s">
        <v>883</v>
      </c>
      <c r="D16" s="40"/>
      <c r="E16" s="40"/>
      <c r="F16" s="40"/>
      <c r="G16" s="40"/>
      <c r="H16" s="46"/>
    </row>
    <row r="17" s="2" customFormat="1" ht="16.8" customHeight="1">
      <c r="A17" s="40"/>
      <c r="B17" s="46"/>
      <c r="C17" s="311" t="s">
        <v>242</v>
      </c>
      <c r="D17" s="311" t="s">
        <v>151</v>
      </c>
      <c r="E17" s="18" t="s">
        <v>152</v>
      </c>
      <c r="F17" s="312">
        <v>1229.848</v>
      </c>
      <c r="G17" s="40"/>
      <c r="H17" s="46"/>
    </row>
    <row r="18" s="2" customFormat="1">
      <c r="A18" s="40"/>
      <c r="B18" s="46"/>
      <c r="C18" s="311" t="s">
        <v>362</v>
      </c>
      <c r="D18" s="311" t="s">
        <v>363</v>
      </c>
      <c r="E18" s="18" t="s">
        <v>159</v>
      </c>
      <c r="F18" s="312">
        <v>4640.2879999999996</v>
      </c>
      <c r="G18" s="40"/>
      <c r="H18" s="46"/>
    </row>
    <row r="19" s="2" customFormat="1" ht="16.8" customHeight="1">
      <c r="A19" s="40"/>
      <c r="B19" s="46"/>
      <c r="C19" s="311" t="s">
        <v>417</v>
      </c>
      <c r="D19" s="311" t="s">
        <v>418</v>
      </c>
      <c r="E19" s="18" t="s">
        <v>159</v>
      </c>
      <c r="F19" s="312">
        <v>2320.1439999999998</v>
      </c>
      <c r="G19" s="40"/>
      <c r="H19" s="46"/>
    </row>
    <row r="20" s="2" customFormat="1" ht="16.8" customHeight="1">
      <c r="A20" s="40"/>
      <c r="B20" s="46"/>
      <c r="C20" s="311" t="s">
        <v>433</v>
      </c>
      <c r="D20" s="311" t="s">
        <v>434</v>
      </c>
      <c r="E20" s="18" t="s">
        <v>159</v>
      </c>
      <c r="F20" s="312">
        <v>2109.1889999999999</v>
      </c>
      <c r="G20" s="40"/>
      <c r="H20" s="46"/>
    </row>
    <row r="21" s="2" customFormat="1" ht="16.8" customHeight="1">
      <c r="A21" s="40"/>
      <c r="B21" s="46"/>
      <c r="C21" s="307" t="s">
        <v>157</v>
      </c>
      <c r="D21" s="308" t="s">
        <v>158</v>
      </c>
      <c r="E21" s="309" t="s">
        <v>159</v>
      </c>
      <c r="F21" s="310">
        <v>112.44799999999999</v>
      </c>
      <c r="G21" s="40"/>
      <c r="H21" s="46"/>
    </row>
    <row r="22" s="2" customFormat="1" ht="16.8" customHeight="1">
      <c r="A22" s="40"/>
      <c r="B22" s="46"/>
      <c r="C22" s="311" t="s">
        <v>39</v>
      </c>
      <c r="D22" s="311" t="s">
        <v>441</v>
      </c>
      <c r="E22" s="18" t="s">
        <v>39</v>
      </c>
      <c r="F22" s="312">
        <v>0</v>
      </c>
      <c r="G22" s="40"/>
      <c r="H22" s="46"/>
    </row>
    <row r="23" s="2" customFormat="1" ht="16.8" customHeight="1">
      <c r="A23" s="40"/>
      <c r="B23" s="46"/>
      <c r="C23" s="311" t="s">
        <v>39</v>
      </c>
      <c r="D23" s="311" t="s">
        <v>442</v>
      </c>
      <c r="E23" s="18" t="s">
        <v>39</v>
      </c>
      <c r="F23" s="312">
        <v>112.44799999999999</v>
      </c>
      <c r="G23" s="40"/>
      <c r="H23" s="46"/>
    </row>
    <row r="24" s="2" customFormat="1" ht="16.8" customHeight="1">
      <c r="A24" s="40"/>
      <c r="B24" s="46"/>
      <c r="C24" s="311" t="s">
        <v>157</v>
      </c>
      <c r="D24" s="311" t="s">
        <v>216</v>
      </c>
      <c r="E24" s="18" t="s">
        <v>39</v>
      </c>
      <c r="F24" s="312">
        <v>112.44799999999999</v>
      </c>
      <c r="G24" s="40"/>
      <c r="H24" s="46"/>
    </row>
    <row r="25" s="2" customFormat="1" ht="16.8" customHeight="1">
      <c r="A25" s="40"/>
      <c r="B25" s="46"/>
      <c r="C25" s="313" t="s">
        <v>883</v>
      </c>
      <c r="D25" s="40"/>
      <c r="E25" s="40"/>
      <c r="F25" s="40"/>
      <c r="G25" s="40"/>
      <c r="H25" s="46"/>
    </row>
    <row r="26" s="2" customFormat="1" ht="16.8" customHeight="1">
      <c r="A26" s="40"/>
      <c r="B26" s="46"/>
      <c r="C26" s="311" t="s">
        <v>439</v>
      </c>
      <c r="D26" s="311" t="s">
        <v>158</v>
      </c>
      <c r="E26" s="18" t="s">
        <v>159</v>
      </c>
      <c r="F26" s="312">
        <v>112.44799999999999</v>
      </c>
      <c r="G26" s="40"/>
      <c r="H26" s="46"/>
    </row>
    <row r="27" s="2" customFormat="1">
      <c r="A27" s="40"/>
      <c r="B27" s="46"/>
      <c r="C27" s="311" t="s">
        <v>376</v>
      </c>
      <c r="D27" s="311" t="s">
        <v>377</v>
      </c>
      <c r="E27" s="18" t="s">
        <v>159</v>
      </c>
      <c r="F27" s="312">
        <v>2221.6370000000002</v>
      </c>
      <c r="G27" s="40"/>
      <c r="H27" s="46"/>
    </row>
    <row r="28" s="2" customFormat="1" ht="16.8" customHeight="1">
      <c r="A28" s="40"/>
      <c r="B28" s="46"/>
      <c r="C28" s="307" t="s">
        <v>138</v>
      </c>
      <c r="D28" s="308" t="s">
        <v>139</v>
      </c>
      <c r="E28" s="309" t="s">
        <v>140</v>
      </c>
      <c r="F28" s="310">
        <v>0.61699999999999999</v>
      </c>
      <c r="G28" s="40"/>
      <c r="H28" s="46"/>
    </row>
    <row r="29" s="2" customFormat="1">
      <c r="A29" s="40"/>
      <c r="B29" s="46"/>
      <c r="C29" s="311" t="s">
        <v>138</v>
      </c>
      <c r="D29" s="311" t="s">
        <v>239</v>
      </c>
      <c r="E29" s="18" t="s">
        <v>39</v>
      </c>
      <c r="F29" s="312">
        <v>0.61699999999999999</v>
      </c>
      <c r="G29" s="40"/>
      <c r="H29" s="46"/>
    </row>
    <row r="30" s="2" customFormat="1" ht="16.8" customHeight="1">
      <c r="A30" s="40"/>
      <c r="B30" s="46"/>
      <c r="C30" s="313" t="s">
        <v>883</v>
      </c>
      <c r="D30" s="40"/>
      <c r="E30" s="40"/>
      <c r="F30" s="40"/>
      <c r="G30" s="40"/>
      <c r="H30" s="46"/>
    </row>
    <row r="31" s="2" customFormat="1" ht="16.8" customHeight="1">
      <c r="A31" s="40"/>
      <c r="B31" s="46"/>
      <c r="C31" s="311" t="s">
        <v>234</v>
      </c>
      <c r="D31" s="311" t="s">
        <v>235</v>
      </c>
      <c r="E31" s="18" t="s">
        <v>140</v>
      </c>
      <c r="F31" s="312">
        <v>0.59199999999999997</v>
      </c>
      <c r="G31" s="40"/>
      <c r="H31" s="46"/>
    </row>
    <row r="32" s="2" customFormat="1" ht="16.8" customHeight="1">
      <c r="A32" s="40"/>
      <c r="B32" s="46"/>
      <c r="C32" s="311" t="s">
        <v>205</v>
      </c>
      <c r="D32" s="311" t="s">
        <v>206</v>
      </c>
      <c r="E32" s="18" t="s">
        <v>140</v>
      </c>
      <c r="F32" s="312">
        <v>1.4810000000000001</v>
      </c>
      <c r="G32" s="40"/>
      <c r="H32" s="46"/>
    </row>
    <row r="33" s="2" customFormat="1" ht="16.8" customHeight="1">
      <c r="A33" s="40"/>
      <c r="B33" s="46"/>
      <c r="C33" s="311" t="s">
        <v>223</v>
      </c>
      <c r="D33" s="311" t="s">
        <v>147</v>
      </c>
      <c r="E33" s="18" t="s">
        <v>148</v>
      </c>
      <c r="F33" s="312">
        <v>1249.425</v>
      </c>
      <c r="G33" s="40"/>
      <c r="H33" s="46"/>
    </row>
    <row r="34" s="2" customFormat="1" ht="16.8" customHeight="1">
      <c r="A34" s="40"/>
      <c r="B34" s="46"/>
      <c r="C34" s="311" t="s">
        <v>250</v>
      </c>
      <c r="D34" s="311" t="s">
        <v>251</v>
      </c>
      <c r="E34" s="18" t="s">
        <v>140</v>
      </c>
      <c r="F34" s="312">
        <v>0.61699999999999999</v>
      </c>
      <c r="G34" s="40"/>
      <c r="H34" s="46"/>
    </row>
    <row r="35" s="2" customFormat="1" ht="16.8" customHeight="1">
      <c r="A35" s="40"/>
      <c r="B35" s="46"/>
      <c r="C35" s="311" t="s">
        <v>277</v>
      </c>
      <c r="D35" s="311" t="s">
        <v>278</v>
      </c>
      <c r="E35" s="18" t="s">
        <v>270</v>
      </c>
      <c r="F35" s="312">
        <v>1234</v>
      </c>
      <c r="G35" s="40"/>
      <c r="H35" s="46"/>
    </row>
    <row r="36" s="2" customFormat="1" ht="16.8" customHeight="1">
      <c r="A36" s="40"/>
      <c r="B36" s="46"/>
      <c r="C36" s="311" t="s">
        <v>291</v>
      </c>
      <c r="D36" s="311" t="s">
        <v>292</v>
      </c>
      <c r="E36" s="18" t="s">
        <v>140</v>
      </c>
      <c r="F36" s="312">
        <v>0.025000000000000001</v>
      </c>
      <c r="G36" s="40"/>
      <c r="H36" s="46"/>
    </row>
    <row r="37" s="2" customFormat="1" ht="16.8" customHeight="1">
      <c r="A37" s="40"/>
      <c r="B37" s="46"/>
      <c r="C37" s="311" t="s">
        <v>299</v>
      </c>
      <c r="D37" s="311" t="s">
        <v>300</v>
      </c>
      <c r="E37" s="18" t="s">
        <v>140</v>
      </c>
      <c r="F37" s="312">
        <v>0.61699999999999999</v>
      </c>
      <c r="G37" s="40"/>
      <c r="H37" s="46"/>
    </row>
    <row r="38" s="2" customFormat="1">
      <c r="A38" s="40"/>
      <c r="B38" s="46"/>
      <c r="C38" s="311" t="s">
        <v>304</v>
      </c>
      <c r="D38" s="311" t="s">
        <v>305</v>
      </c>
      <c r="E38" s="18" t="s">
        <v>270</v>
      </c>
      <c r="F38" s="312">
        <v>1234</v>
      </c>
      <c r="G38" s="40"/>
      <c r="H38" s="46"/>
    </row>
    <row r="39" s="2" customFormat="1">
      <c r="A39" s="40"/>
      <c r="B39" s="46"/>
      <c r="C39" s="311" t="s">
        <v>325</v>
      </c>
      <c r="D39" s="311" t="s">
        <v>326</v>
      </c>
      <c r="E39" s="18" t="s">
        <v>270</v>
      </c>
      <c r="F39" s="312">
        <v>1234</v>
      </c>
      <c r="G39" s="40"/>
      <c r="H39" s="46"/>
    </row>
    <row r="40" s="2" customFormat="1">
      <c r="A40" s="40"/>
      <c r="B40" s="46"/>
      <c r="C40" s="311" t="s">
        <v>391</v>
      </c>
      <c r="D40" s="311" t="s">
        <v>392</v>
      </c>
      <c r="E40" s="18" t="s">
        <v>159</v>
      </c>
      <c r="F40" s="312">
        <v>60.466000000000001</v>
      </c>
      <c r="G40" s="40"/>
      <c r="H40" s="46"/>
    </row>
    <row r="41" s="2" customFormat="1" ht="16.8" customHeight="1">
      <c r="A41" s="40"/>
      <c r="B41" s="46"/>
      <c r="C41" s="311" t="s">
        <v>460</v>
      </c>
      <c r="D41" s="311" t="s">
        <v>461</v>
      </c>
      <c r="E41" s="18" t="s">
        <v>270</v>
      </c>
      <c r="F41" s="312">
        <v>1234</v>
      </c>
      <c r="G41" s="40"/>
      <c r="H41" s="46"/>
    </row>
    <row r="42" s="2" customFormat="1" ht="16.8" customHeight="1">
      <c r="A42" s="40"/>
      <c r="B42" s="46"/>
      <c r="C42" s="307" t="s">
        <v>171</v>
      </c>
      <c r="D42" s="308" t="s">
        <v>172</v>
      </c>
      <c r="E42" s="309" t="s">
        <v>159</v>
      </c>
      <c r="F42" s="310">
        <v>60.466000000000001</v>
      </c>
      <c r="G42" s="40"/>
      <c r="H42" s="46"/>
    </row>
    <row r="43" s="2" customFormat="1" ht="16.8" customHeight="1">
      <c r="A43" s="40"/>
      <c r="B43" s="46"/>
      <c r="C43" s="311" t="s">
        <v>39</v>
      </c>
      <c r="D43" s="311" t="s">
        <v>395</v>
      </c>
      <c r="E43" s="18" t="s">
        <v>39</v>
      </c>
      <c r="F43" s="312">
        <v>0</v>
      </c>
      <c r="G43" s="40"/>
      <c r="H43" s="46"/>
    </row>
    <row r="44" s="2" customFormat="1" ht="16.8" customHeight="1">
      <c r="A44" s="40"/>
      <c r="B44" s="46"/>
      <c r="C44" s="311" t="s">
        <v>39</v>
      </c>
      <c r="D44" s="311" t="s">
        <v>396</v>
      </c>
      <c r="E44" s="18" t="s">
        <v>39</v>
      </c>
      <c r="F44" s="312">
        <v>60.466000000000001</v>
      </c>
      <c r="G44" s="40"/>
      <c r="H44" s="46"/>
    </row>
    <row r="45" s="2" customFormat="1" ht="16.8" customHeight="1">
      <c r="A45" s="40"/>
      <c r="B45" s="46"/>
      <c r="C45" s="311" t="s">
        <v>171</v>
      </c>
      <c r="D45" s="311" t="s">
        <v>216</v>
      </c>
      <c r="E45" s="18" t="s">
        <v>39</v>
      </c>
      <c r="F45" s="312">
        <v>60.466000000000001</v>
      </c>
      <c r="G45" s="40"/>
      <c r="H45" s="46"/>
    </row>
    <row r="46" s="2" customFormat="1" ht="16.8" customHeight="1">
      <c r="A46" s="40"/>
      <c r="B46" s="46"/>
      <c r="C46" s="313" t="s">
        <v>883</v>
      </c>
      <c r="D46" s="40"/>
      <c r="E46" s="40"/>
      <c r="F46" s="40"/>
      <c r="G46" s="40"/>
      <c r="H46" s="46"/>
    </row>
    <row r="47" s="2" customFormat="1">
      <c r="A47" s="40"/>
      <c r="B47" s="46"/>
      <c r="C47" s="311" t="s">
        <v>391</v>
      </c>
      <c r="D47" s="311" t="s">
        <v>392</v>
      </c>
      <c r="E47" s="18" t="s">
        <v>159</v>
      </c>
      <c r="F47" s="312">
        <v>60.466000000000001</v>
      </c>
      <c r="G47" s="40"/>
      <c r="H47" s="46"/>
    </row>
    <row r="48" s="2" customFormat="1" ht="16.8" customHeight="1">
      <c r="A48" s="40"/>
      <c r="B48" s="46"/>
      <c r="C48" s="311" t="s">
        <v>410</v>
      </c>
      <c r="D48" s="311" t="s">
        <v>411</v>
      </c>
      <c r="E48" s="18" t="s">
        <v>159</v>
      </c>
      <c r="F48" s="312">
        <v>60.466000000000001</v>
      </c>
      <c r="G48" s="40"/>
      <c r="H48" s="46"/>
    </row>
    <row r="49" s="2" customFormat="1" ht="16.8" customHeight="1">
      <c r="A49" s="40"/>
      <c r="B49" s="46"/>
      <c r="C49" s="307" t="s">
        <v>154</v>
      </c>
      <c r="D49" s="308" t="s">
        <v>155</v>
      </c>
      <c r="E49" s="309" t="s">
        <v>148</v>
      </c>
      <c r="F49" s="310">
        <v>300</v>
      </c>
      <c r="G49" s="40"/>
      <c r="H49" s="46"/>
    </row>
    <row r="50" s="2" customFormat="1" ht="16.8" customHeight="1">
      <c r="A50" s="40"/>
      <c r="B50" s="46"/>
      <c r="C50" s="311" t="s">
        <v>39</v>
      </c>
      <c r="D50" s="311" t="s">
        <v>221</v>
      </c>
      <c r="E50" s="18" t="s">
        <v>39</v>
      </c>
      <c r="F50" s="312">
        <v>300</v>
      </c>
      <c r="G50" s="40"/>
      <c r="H50" s="46"/>
    </row>
    <row r="51" s="2" customFormat="1" ht="16.8" customHeight="1">
      <c r="A51" s="40"/>
      <c r="B51" s="46"/>
      <c r="C51" s="311" t="s">
        <v>154</v>
      </c>
      <c r="D51" s="311" t="s">
        <v>216</v>
      </c>
      <c r="E51" s="18" t="s">
        <v>39</v>
      </c>
      <c r="F51" s="312">
        <v>300</v>
      </c>
      <c r="G51" s="40"/>
      <c r="H51" s="46"/>
    </row>
    <row r="52" s="2" customFormat="1" ht="16.8" customHeight="1">
      <c r="A52" s="40"/>
      <c r="B52" s="46"/>
      <c r="C52" s="313" t="s">
        <v>883</v>
      </c>
      <c r="D52" s="40"/>
      <c r="E52" s="40"/>
      <c r="F52" s="40"/>
      <c r="G52" s="40"/>
      <c r="H52" s="46"/>
    </row>
    <row r="53" s="2" customFormat="1" ht="16.8" customHeight="1">
      <c r="A53" s="40"/>
      <c r="B53" s="46"/>
      <c r="C53" s="311" t="s">
        <v>217</v>
      </c>
      <c r="D53" s="311" t="s">
        <v>155</v>
      </c>
      <c r="E53" s="18" t="s">
        <v>148</v>
      </c>
      <c r="F53" s="312">
        <v>300</v>
      </c>
      <c r="G53" s="40"/>
      <c r="H53" s="46"/>
    </row>
    <row r="54" s="2" customFormat="1">
      <c r="A54" s="40"/>
      <c r="B54" s="46"/>
      <c r="C54" s="311" t="s">
        <v>362</v>
      </c>
      <c r="D54" s="311" t="s">
        <v>363</v>
      </c>
      <c r="E54" s="18" t="s">
        <v>159</v>
      </c>
      <c r="F54" s="312">
        <v>4640.2879999999996</v>
      </c>
      <c r="G54" s="40"/>
      <c r="H54" s="46"/>
    </row>
    <row r="55" s="2" customFormat="1" ht="16.8" customHeight="1">
      <c r="A55" s="40"/>
      <c r="B55" s="46"/>
      <c r="C55" s="311" t="s">
        <v>417</v>
      </c>
      <c r="D55" s="311" t="s">
        <v>418</v>
      </c>
      <c r="E55" s="18" t="s">
        <v>159</v>
      </c>
      <c r="F55" s="312">
        <v>2320.1439999999998</v>
      </c>
      <c r="G55" s="40"/>
      <c r="H55" s="46"/>
    </row>
    <row r="56" s="2" customFormat="1" ht="16.8" customHeight="1">
      <c r="A56" s="40"/>
      <c r="B56" s="46"/>
      <c r="C56" s="307" t="s">
        <v>142</v>
      </c>
      <c r="D56" s="308" t="s">
        <v>143</v>
      </c>
      <c r="E56" s="309" t="s">
        <v>140</v>
      </c>
      <c r="F56" s="310">
        <v>0.59199999999999997</v>
      </c>
      <c r="G56" s="40"/>
      <c r="H56" s="46"/>
    </row>
    <row r="57" s="2" customFormat="1">
      <c r="A57" s="40"/>
      <c r="B57" s="46"/>
      <c r="C57" s="311" t="s">
        <v>138</v>
      </c>
      <c r="D57" s="311" t="s">
        <v>239</v>
      </c>
      <c r="E57" s="18" t="s">
        <v>39</v>
      </c>
      <c r="F57" s="312">
        <v>0.61699999999999999</v>
      </c>
      <c r="G57" s="40"/>
      <c r="H57" s="46"/>
    </row>
    <row r="58" s="2" customFormat="1" ht="16.8" customHeight="1">
      <c r="A58" s="40"/>
      <c r="B58" s="46"/>
      <c r="C58" s="311" t="s">
        <v>39</v>
      </c>
      <c r="D58" s="311" t="s">
        <v>240</v>
      </c>
      <c r="E58" s="18" t="s">
        <v>39</v>
      </c>
      <c r="F58" s="312">
        <v>-0.025000000000000001</v>
      </c>
      <c r="G58" s="40"/>
      <c r="H58" s="46"/>
    </row>
    <row r="59" s="2" customFormat="1" ht="16.8" customHeight="1">
      <c r="A59" s="40"/>
      <c r="B59" s="46"/>
      <c r="C59" s="311" t="s">
        <v>142</v>
      </c>
      <c r="D59" s="311" t="s">
        <v>216</v>
      </c>
      <c r="E59" s="18" t="s">
        <v>39</v>
      </c>
      <c r="F59" s="312">
        <v>0.59199999999999997</v>
      </c>
      <c r="G59" s="40"/>
      <c r="H59" s="46"/>
    </row>
    <row r="60" s="2" customFormat="1" ht="16.8" customHeight="1">
      <c r="A60" s="40"/>
      <c r="B60" s="46"/>
      <c r="C60" s="313" t="s">
        <v>883</v>
      </c>
      <c r="D60" s="40"/>
      <c r="E60" s="40"/>
      <c r="F60" s="40"/>
      <c r="G60" s="40"/>
      <c r="H60" s="46"/>
    </row>
    <row r="61" s="2" customFormat="1" ht="16.8" customHeight="1">
      <c r="A61" s="40"/>
      <c r="B61" s="46"/>
      <c r="C61" s="311" t="s">
        <v>234</v>
      </c>
      <c r="D61" s="311" t="s">
        <v>235</v>
      </c>
      <c r="E61" s="18" t="s">
        <v>140</v>
      </c>
      <c r="F61" s="312">
        <v>0.59199999999999997</v>
      </c>
      <c r="G61" s="40"/>
      <c r="H61" s="46"/>
    </row>
    <row r="62" s="2" customFormat="1" ht="16.8" customHeight="1">
      <c r="A62" s="40"/>
      <c r="B62" s="46"/>
      <c r="C62" s="311" t="s">
        <v>242</v>
      </c>
      <c r="D62" s="311" t="s">
        <v>151</v>
      </c>
      <c r="E62" s="18" t="s">
        <v>152</v>
      </c>
      <c r="F62" s="312">
        <v>1229.848</v>
      </c>
      <c r="G62" s="40"/>
      <c r="H62" s="46"/>
    </row>
    <row r="63" s="2" customFormat="1" ht="16.8" customHeight="1">
      <c r="A63" s="40"/>
      <c r="B63" s="46"/>
      <c r="C63" s="311" t="s">
        <v>256</v>
      </c>
      <c r="D63" s="311" t="s">
        <v>257</v>
      </c>
      <c r="E63" s="18" t="s">
        <v>140</v>
      </c>
      <c r="F63" s="312">
        <v>0.59199999999999997</v>
      </c>
      <c r="G63" s="40"/>
      <c r="H63" s="46"/>
    </row>
    <row r="64" s="2" customFormat="1" ht="16.8" customHeight="1">
      <c r="A64" s="40"/>
      <c r="B64" s="46"/>
      <c r="C64" s="311" t="s">
        <v>262</v>
      </c>
      <c r="D64" s="311" t="s">
        <v>263</v>
      </c>
      <c r="E64" s="18" t="s">
        <v>140</v>
      </c>
      <c r="F64" s="312">
        <v>0.59199999999999997</v>
      </c>
      <c r="G64" s="40"/>
      <c r="H64" s="46"/>
    </row>
    <row r="65" s="2" customFormat="1" ht="16.8" customHeight="1">
      <c r="A65" s="40"/>
      <c r="B65" s="46"/>
      <c r="C65" s="311" t="s">
        <v>284</v>
      </c>
      <c r="D65" s="311" t="s">
        <v>285</v>
      </c>
      <c r="E65" s="18" t="s">
        <v>168</v>
      </c>
      <c r="F65" s="312">
        <v>200</v>
      </c>
      <c r="G65" s="40"/>
      <c r="H65" s="46"/>
    </row>
    <row r="66" s="2" customFormat="1" ht="16.8" customHeight="1">
      <c r="A66" s="40"/>
      <c r="B66" s="46"/>
      <c r="C66" s="311" t="s">
        <v>291</v>
      </c>
      <c r="D66" s="311" t="s">
        <v>292</v>
      </c>
      <c r="E66" s="18" t="s">
        <v>140</v>
      </c>
      <c r="F66" s="312">
        <v>0.025000000000000001</v>
      </c>
      <c r="G66" s="40"/>
      <c r="H66" s="46"/>
    </row>
    <row r="67" s="2" customFormat="1">
      <c r="A67" s="40"/>
      <c r="B67" s="46"/>
      <c r="C67" s="311" t="s">
        <v>382</v>
      </c>
      <c r="D67" s="311" t="s">
        <v>383</v>
      </c>
      <c r="E67" s="18" t="s">
        <v>159</v>
      </c>
      <c r="F67" s="312">
        <v>159.84</v>
      </c>
      <c r="G67" s="40"/>
      <c r="H67" s="46"/>
    </row>
    <row r="68" s="2" customFormat="1" ht="16.8" customHeight="1">
      <c r="A68" s="40"/>
      <c r="B68" s="46"/>
      <c r="C68" s="311" t="s">
        <v>454</v>
      </c>
      <c r="D68" s="311" t="s">
        <v>455</v>
      </c>
      <c r="E68" s="18" t="s">
        <v>168</v>
      </c>
      <c r="F68" s="312">
        <v>900</v>
      </c>
      <c r="G68" s="40"/>
      <c r="H68" s="46"/>
    </row>
    <row r="69" s="2" customFormat="1" ht="16.8" customHeight="1">
      <c r="A69" s="40"/>
      <c r="B69" s="46"/>
      <c r="C69" s="307" t="s">
        <v>175</v>
      </c>
      <c r="D69" s="308" t="s">
        <v>176</v>
      </c>
      <c r="E69" s="309" t="s">
        <v>159</v>
      </c>
      <c r="F69" s="310">
        <v>2320.1439999999998</v>
      </c>
      <c r="G69" s="40"/>
      <c r="H69" s="46"/>
    </row>
    <row r="70" s="2" customFormat="1" ht="16.8" customHeight="1">
      <c r="A70" s="40"/>
      <c r="B70" s="46"/>
      <c r="C70" s="311" t="s">
        <v>39</v>
      </c>
      <c r="D70" s="311" t="s">
        <v>369</v>
      </c>
      <c r="E70" s="18" t="s">
        <v>39</v>
      </c>
      <c r="F70" s="312">
        <v>0</v>
      </c>
      <c r="G70" s="40"/>
      <c r="H70" s="46"/>
    </row>
    <row r="71" s="2" customFormat="1" ht="16.8" customHeight="1">
      <c r="A71" s="40"/>
      <c r="B71" s="46"/>
      <c r="C71" s="311" t="s">
        <v>39</v>
      </c>
      <c r="D71" s="311" t="s">
        <v>422</v>
      </c>
      <c r="E71" s="18" t="s">
        <v>39</v>
      </c>
      <c r="F71" s="312">
        <v>2082.2420000000002</v>
      </c>
      <c r="G71" s="40"/>
      <c r="H71" s="46"/>
    </row>
    <row r="72" s="2" customFormat="1" ht="16.8" customHeight="1">
      <c r="A72" s="40"/>
      <c r="B72" s="46"/>
      <c r="C72" s="311" t="s">
        <v>39</v>
      </c>
      <c r="D72" s="311" t="s">
        <v>372</v>
      </c>
      <c r="E72" s="18" t="s">
        <v>39</v>
      </c>
      <c r="F72" s="312">
        <v>0</v>
      </c>
      <c r="G72" s="40"/>
      <c r="H72" s="46"/>
    </row>
    <row r="73" s="2" customFormat="1" ht="16.8" customHeight="1">
      <c r="A73" s="40"/>
      <c r="B73" s="46"/>
      <c r="C73" s="311" t="s">
        <v>39</v>
      </c>
      <c r="D73" s="311" t="s">
        <v>423</v>
      </c>
      <c r="E73" s="18" t="s">
        <v>39</v>
      </c>
      <c r="F73" s="312">
        <v>25.5</v>
      </c>
      <c r="G73" s="40"/>
      <c r="H73" s="46"/>
    </row>
    <row r="74" s="2" customFormat="1" ht="16.8" customHeight="1">
      <c r="A74" s="40"/>
      <c r="B74" s="46"/>
      <c r="C74" s="311" t="s">
        <v>39</v>
      </c>
      <c r="D74" s="311" t="s">
        <v>424</v>
      </c>
      <c r="E74" s="18" t="s">
        <v>39</v>
      </c>
      <c r="F74" s="312">
        <v>212.40199999999999</v>
      </c>
      <c r="G74" s="40"/>
      <c r="H74" s="46"/>
    </row>
    <row r="75" s="2" customFormat="1" ht="16.8" customHeight="1">
      <c r="A75" s="40"/>
      <c r="B75" s="46"/>
      <c r="C75" s="311" t="s">
        <v>175</v>
      </c>
      <c r="D75" s="311" t="s">
        <v>216</v>
      </c>
      <c r="E75" s="18" t="s">
        <v>39</v>
      </c>
      <c r="F75" s="312">
        <v>2320.1439999999998</v>
      </c>
      <c r="G75" s="40"/>
      <c r="H75" s="46"/>
    </row>
    <row r="76" s="2" customFormat="1" ht="16.8" customHeight="1">
      <c r="A76" s="40"/>
      <c r="B76" s="46"/>
      <c r="C76" s="313" t="s">
        <v>883</v>
      </c>
      <c r="D76" s="40"/>
      <c r="E76" s="40"/>
      <c r="F76" s="40"/>
      <c r="G76" s="40"/>
      <c r="H76" s="46"/>
    </row>
    <row r="77" s="2" customFormat="1" ht="16.8" customHeight="1">
      <c r="A77" s="40"/>
      <c r="B77" s="46"/>
      <c r="C77" s="311" t="s">
        <v>417</v>
      </c>
      <c r="D77" s="311" t="s">
        <v>418</v>
      </c>
      <c r="E77" s="18" t="s">
        <v>159</v>
      </c>
      <c r="F77" s="312">
        <v>2320.1439999999998</v>
      </c>
      <c r="G77" s="40"/>
      <c r="H77" s="46"/>
    </row>
    <row r="78" s="2" customFormat="1" ht="16.8" customHeight="1">
      <c r="A78" s="40"/>
      <c r="B78" s="46"/>
      <c r="C78" s="311" t="s">
        <v>402</v>
      </c>
      <c r="D78" s="311" t="s">
        <v>403</v>
      </c>
      <c r="E78" s="18" t="s">
        <v>159</v>
      </c>
      <c r="F78" s="312">
        <v>2320.1439999999998</v>
      </c>
      <c r="G78" s="40"/>
      <c r="H78" s="46"/>
    </row>
    <row r="79" s="2" customFormat="1" ht="16.8" customHeight="1">
      <c r="A79" s="40"/>
      <c r="B79" s="46"/>
      <c r="C79" s="307" t="s">
        <v>166</v>
      </c>
      <c r="D79" s="308" t="s">
        <v>167</v>
      </c>
      <c r="E79" s="309" t="s">
        <v>168</v>
      </c>
      <c r="F79" s="310">
        <v>900</v>
      </c>
      <c r="G79" s="40"/>
      <c r="H79" s="46"/>
    </row>
    <row r="80" s="2" customFormat="1" ht="16.8" customHeight="1">
      <c r="A80" s="40"/>
      <c r="B80" s="46"/>
      <c r="C80" s="311" t="s">
        <v>39</v>
      </c>
      <c r="D80" s="311" t="s">
        <v>458</v>
      </c>
      <c r="E80" s="18" t="s">
        <v>39</v>
      </c>
      <c r="F80" s="312">
        <v>900</v>
      </c>
      <c r="G80" s="40"/>
      <c r="H80" s="46"/>
    </row>
    <row r="81" s="2" customFormat="1" ht="16.8" customHeight="1">
      <c r="A81" s="40"/>
      <c r="B81" s="46"/>
      <c r="C81" s="311" t="s">
        <v>166</v>
      </c>
      <c r="D81" s="311" t="s">
        <v>216</v>
      </c>
      <c r="E81" s="18" t="s">
        <v>39</v>
      </c>
      <c r="F81" s="312">
        <v>900</v>
      </c>
      <c r="G81" s="40"/>
      <c r="H81" s="46"/>
    </row>
    <row r="82" s="2" customFormat="1" ht="16.8" customHeight="1">
      <c r="A82" s="40"/>
      <c r="B82" s="46"/>
      <c r="C82" s="313" t="s">
        <v>883</v>
      </c>
      <c r="D82" s="40"/>
      <c r="E82" s="40"/>
      <c r="F82" s="40"/>
      <c r="G82" s="40"/>
      <c r="H82" s="46"/>
    </row>
    <row r="83" s="2" customFormat="1" ht="16.8" customHeight="1">
      <c r="A83" s="40"/>
      <c r="B83" s="46"/>
      <c r="C83" s="311" t="s">
        <v>454</v>
      </c>
      <c r="D83" s="311" t="s">
        <v>455</v>
      </c>
      <c r="E83" s="18" t="s">
        <v>168</v>
      </c>
      <c r="F83" s="312">
        <v>900</v>
      </c>
      <c r="G83" s="40"/>
      <c r="H83" s="46"/>
    </row>
    <row r="84" s="2" customFormat="1">
      <c r="A84" s="40"/>
      <c r="B84" s="46"/>
      <c r="C84" s="311" t="s">
        <v>391</v>
      </c>
      <c r="D84" s="311" t="s">
        <v>392</v>
      </c>
      <c r="E84" s="18" t="s">
        <v>159</v>
      </c>
      <c r="F84" s="312">
        <v>264.60000000000002</v>
      </c>
      <c r="G84" s="40"/>
      <c r="H84" s="46"/>
    </row>
    <row r="85" s="2" customFormat="1" ht="16.8" customHeight="1">
      <c r="A85" s="40"/>
      <c r="B85" s="46"/>
      <c r="C85" s="311" t="s">
        <v>410</v>
      </c>
      <c r="D85" s="311" t="s">
        <v>411</v>
      </c>
      <c r="E85" s="18" t="s">
        <v>159</v>
      </c>
      <c r="F85" s="312">
        <v>264.60000000000002</v>
      </c>
      <c r="G85" s="40"/>
      <c r="H85" s="46"/>
    </row>
    <row r="86" s="2" customFormat="1" ht="16.8" customHeight="1">
      <c r="A86" s="40"/>
      <c r="B86" s="46"/>
      <c r="C86" s="311" t="s">
        <v>449</v>
      </c>
      <c r="D86" s="311" t="s">
        <v>450</v>
      </c>
      <c r="E86" s="18" t="s">
        <v>168</v>
      </c>
      <c r="F86" s="312">
        <v>3600</v>
      </c>
      <c r="G86" s="40"/>
      <c r="H86" s="46"/>
    </row>
    <row r="87" s="2" customFormat="1" ht="16.8" customHeight="1">
      <c r="A87" s="40"/>
      <c r="B87" s="46"/>
      <c r="C87" s="311" t="s">
        <v>444</v>
      </c>
      <c r="D87" s="311" t="s">
        <v>445</v>
      </c>
      <c r="E87" s="18" t="s">
        <v>168</v>
      </c>
      <c r="F87" s="312">
        <v>1800</v>
      </c>
      <c r="G87" s="40"/>
      <c r="H87" s="46"/>
    </row>
    <row r="88" s="2" customFormat="1" ht="16.8" customHeight="1">
      <c r="A88" s="40"/>
      <c r="B88" s="46"/>
      <c r="C88" s="307" t="s">
        <v>146</v>
      </c>
      <c r="D88" s="308" t="s">
        <v>147</v>
      </c>
      <c r="E88" s="309" t="s">
        <v>148</v>
      </c>
      <c r="F88" s="310">
        <v>1249.425</v>
      </c>
      <c r="G88" s="40"/>
      <c r="H88" s="46"/>
    </row>
    <row r="89" s="2" customFormat="1" ht="16.8" customHeight="1">
      <c r="A89" s="40"/>
      <c r="B89" s="46"/>
      <c r="C89" s="311" t="s">
        <v>39</v>
      </c>
      <c r="D89" s="311" t="s">
        <v>227</v>
      </c>
      <c r="E89" s="18" t="s">
        <v>39</v>
      </c>
      <c r="F89" s="312">
        <v>0</v>
      </c>
      <c r="G89" s="40"/>
      <c r="H89" s="46"/>
    </row>
    <row r="90" s="2" customFormat="1" ht="16.8" customHeight="1">
      <c r="A90" s="40"/>
      <c r="B90" s="46"/>
      <c r="C90" s="311" t="s">
        <v>39</v>
      </c>
      <c r="D90" s="311" t="s">
        <v>228</v>
      </c>
      <c r="E90" s="18" t="s">
        <v>39</v>
      </c>
      <c r="F90" s="312">
        <v>1249.425</v>
      </c>
      <c r="G90" s="40"/>
      <c r="H90" s="46"/>
    </row>
    <row r="91" s="2" customFormat="1" ht="16.8" customHeight="1">
      <c r="A91" s="40"/>
      <c r="B91" s="46"/>
      <c r="C91" s="311" t="s">
        <v>146</v>
      </c>
      <c r="D91" s="311" t="s">
        <v>216</v>
      </c>
      <c r="E91" s="18" t="s">
        <v>39</v>
      </c>
      <c r="F91" s="312">
        <v>1249.425</v>
      </c>
      <c r="G91" s="40"/>
      <c r="H91" s="46"/>
    </row>
    <row r="92" s="2" customFormat="1" ht="16.8" customHeight="1">
      <c r="A92" s="40"/>
      <c r="B92" s="46"/>
      <c r="C92" s="313" t="s">
        <v>883</v>
      </c>
      <c r="D92" s="40"/>
      <c r="E92" s="40"/>
      <c r="F92" s="40"/>
      <c r="G92" s="40"/>
      <c r="H92" s="46"/>
    </row>
    <row r="93" s="2" customFormat="1" ht="16.8" customHeight="1">
      <c r="A93" s="40"/>
      <c r="B93" s="46"/>
      <c r="C93" s="311" t="s">
        <v>223</v>
      </c>
      <c r="D93" s="311" t="s">
        <v>147</v>
      </c>
      <c r="E93" s="18" t="s">
        <v>148</v>
      </c>
      <c r="F93" s="312">
        <v>1249.425</v>
      </c>
      <c r="G93" s="40"/>
      <c r="H93" s="46"/>
    </row>
    <row r="94" s="2" customFormat="1" ht="16.8" customHeight="1">
      <c r="A94" s="40"/>
      <c r="B94" s="46"/>
      <c r="C94" s="311" t="s">
        <v>229</v>
      </c>
      <c r="D94" s="311" t="s">
        <v>230</v>
      </c>
      <c r="E94" s="18" t="s">
        <v>148</v>
      </c>
      <c r="F94" s="312">
        <v>1249.425</v>
      </c>
      <c r="G94" s="40"/>
      <c r="H94" s="46"/>
    </row>
    <row r="95" s="2" customFormat="1">
      <c r="A95" s="40"/>
      <c r="B95" s="46"/>
      <c r="C95" s="311" t="s">
        <v>362</v>
      </c>
      <c r="D95" s="311" t="s">
        <v>363</v>
      </c>
      <c r="E95" s="18" t="s">
        <v>159</v>
      </c>
      <c r="F95" s="312">
        <v>4640.2879999999996</v>
      </c>
      <c r="G95" s="40"/>
      <c r="H95" s="46"/>
    </row>
    <row r="96" s="2" customFormat="1" ht="16.8" customHeight="1">
      <c r="A96" s="40"/>
      <c r="B96" s="46"/>
      <c r="C96" s="311" t="s">
        <v>417</v>
      </c>
      <c r="D96" s="311" t="s">
        <v>418</v>
      </c>
      <c r="E96" s="18" t="s">
        <v>159</v>
      </c>
      <c r="F96" s="312">
        <v>2320.1439999999998</v>
      </c>
      <c r="G96" s="40"/>
      <c r="H96" s="46"/>
    </row>
    <row r="97" s="2" customFormat="1" ht="16.8" customHeight="1">
      <c r="A97" s="40"/>
      <c r="B97" s="46"/>
      <c r="C97" s="311" t="s">
        <v>439</v>
      </c>
      <c r="D97" s="311" t="s">
        <v>158</v>
      </c>
      <c r="E97" s="18" t="s">
        <v>159</v>
      </c>
      <c r="F97" s="312">
        <v>112.44799999999999</v>
      </c>
      <c r="G97" s="40"/>
      <c r="H97" s="46"/>
    </row>
    <row r="98" s="2" customFormat="1" ht="16.8" customHeight="1">
      <c r="A98" s="40"/>
      <c r="B98" s="46"/>
      <c r="C98" s="307" t="s">
        <v>162</v>
      </c>
      <c r="D98" s="308" t="s">
        <v>163</v>
      </c>
      <c r="E98" s="309" t="s">
        <v>159</v>
      </c>
      <c r="F98" s="310">
        <v>2109.1889999999999</v>
      </c>
      <c r="G98" s="40"/>
      <c r="H98" s="46"/>
    </row>
    <row r="99" s="2" customFormat="1" ht="16.8" customHeight="1">
      <c r="A99" s="40"/>
      <c r="B99" s="46"/>
      <c r="C99" s="311" t="s">
        <v>39</v>
      </c>
      <c r="D99" s="311" t="s">
        <v>437</v>
      </c>
      <c r="E99" s="18" t="s">
        <v>39</v>
      </c>
      <c r="F99" s="312">
        <v>2109.1889999999999</v>
      </c>
      <c r="G99" s="40"/>
      <c r="H99" s="46"/>
    </row>
    <row r="100" s="2" customFormat="1" ht="16.8" customHeight="1">
      <c r="A100" s="40"/>
      <c r="B100" s="46"/>
      <c r="C100" s="311" t="s">
        <v>162</v>
      </c>
      <c r="D100" s="311" t="s">
        <v>216</v>
      </c>
      <c r="E100" s="18" t="s">
        <v>39</v>
      </c>
      <c r="F100" s="312">
        <v>2109.1889999999999</v>
      </c>
      <c r="G100" s="40"/>
      <c r="H100" s="46"/>
    </row>
    <row r="101" s="2" customFormat="1" ht="16.8" customHeight="1">
      <c r="A101" s="40"/>
      <c r="B101" s="46"/>
      <c r="C101" s="313" t="s">
        <v>883</v>
      </c>
      <c r="D101" s="40"/>
      <c r="E101" s="40"/>
      <c r="F101" s="40"/>
      <c r="G101" s="40"/>
      <c r="H101" s="46"/>
    </row>
    <row r="102" s="2" customFormat="1" ht="16.8" customHeight="1">
      <c r="A102" s="40"/>
      <c r="B102" s="46"/>
      <c r="C102" s="311" t="s">
        <v>433</v>
      </c>
      <c r="D102" s="311" t="s">
        <v>434</v>
      </c>
      <c r="E102" s="18" t="s">
        <v>159</v>
      </c>
      <c r="F102" s="312">
        <v>2109.1889999999999</v>
      </c>
      <c r="G102" s="40"/>
      <c r="H102" s="46"/>
    </row>
    <row r="103" s="2" customFormat="1">
      <c r="A103" s="40"/>
      <c r="B103" s="46"/>
      <c r="C103" s="311" t="s">
        <v>376</v>
      </c>
      <c r="D103" s="311" t="s">
        <v>377</v>
      </c>
      <c r="E103" s="18" t="s">
        <v>159</v>
      </c>
      <c r="F103" s="312">
        <v>2221.6370000000002</v>
      </c>
      <c r="G103" s="40"/>
      <c r="H103" s="46"/>
    </row>
    <row r="104" s="2" customFormat="1" ht="26.4" customHeight="1">
      <c r="A104" s="40"/>
      <c r="B104" s="46"/>
      <c r="C104" s="306" t="s">
        <v>884</v>
      </c>
      <c r="D104" s="306" t="s">
        <v>96</v>
      </c>
      <c r="E104" s="40"/>
      <c r="F104" s="40"/>
      <c r="G104" s="40"/>
      <c r="H104" s="46"/>
    </row>
    <row r="105" s="2" customFormat="1" ht="16.8" customHeight="1">
      <c r="A105" s="40"/>
      <c r="B105" s="46"/>
      <c r="C105" s="307" t="s">
        <v>473</v>
      </c>
      <c r="D105" s="308" t="s">
        <v>151</v>
      </c>
      <c r="E105" s="309" t="s">
        <v>152</v>
      </c>
      <c r="F105" s="310">
        <v>1250.538</v>
      </c>
      <c r="G105" s="40"/>
      <c r="H105" s="46"/>
    </row>
    <row r="106" s="2" customFormat="1" ht="16.8" customHeight="1">
      <c r="A106" s="40"/>
      <c r="B106" s="46"/>
      <c r="C106" s="311" t="s">
        <v>39</v>
      </c>
      <c r="D106" s="311" t="s">
        <v>246</v>
      </c>
      <c r="E106" s="18" t="s">
        <v>39</v>
      </c>
      <c r="F106" s="312">
        <v>0</v>
      </c>
      <c r="G106" s="40"/>
      <c r="H106" s="46"/>
    </row>
    <row r="107" s="2" customFormat="1" ht="16.8" customHeight="1">
      <c r="A107" s="40"/>
      <c r="B107" s="46"/>
      <c r="C107" s="311" t="s">
        <v>39</v>
      </c>
      <c r="D107" s="311" t="s">
        <v>498</v>
      </c>
      <c r="E107" s="18" t="s">
        <v>39</v>
      </c>
      <c r="F107" s="312">
        <v>1245.538</v>
      </c>
      <c r="G107" s="40"/>
      <c r="H107" s="46"/>
    </row>
    <row r="108" s="2" customFormat="1" ht="16.8" customHeight="1">
      <c r="A108" s="40"/>
      <c r="B108" s="46"/>
      <c r="C108" s="311" t="s">
        <v>39</v>
      </c>
      <c r="D108" s="311" t="s">
        <v>248</v>
      </c>
      <c r="E108" s="18" t="s">
        <v>39</v>
      </c>
      <c r="F108" s="312">
        <v>5</v>
      </c>
      <c r="G108" s="40"/>
      <c r="H108" s="46"/>
    </row>
    <row r="109" s="2" customFormat="1" ht="16.8" customHeight="1">
      <c r="A109" s="40"/>
      <c r="B109" s="46"/>
      <c r="C109" s="311" t="s">
        <v>473</v>
      </c>
      <c r="D109" s="311" t="s">
        <v>216</v>
      </c>
      <c r="E109" s="18" t="s">
        <v>39</v>
      </c>
      <c r="F109" s="312">
        <v>1250.538</v>
      </c>
      <c r="G109" s="40"/>
      <c r="H109" s="46"/>
    </row>
    <row r="110" s="2" customFormat="1" ht="16.8" customHeight="1">
      <c r="A110" s="40"/>
      <c r="B110" s="46"/>
      <c r="C110" s="313" t="s">
        <v>883</v>
      </c>
      <c r="D110" s="40"/>
      <c r="E110" s="40"/>
      <c r="F110" s="40"/>
      <c r="G110" s="40"/>
      <c r="H110" s="46"/>
    </row>
    <row r="111" s="2" customFormat="1" ht="16.8" customHeight="1">
      <c r="A111" s="40"/>
      <c r="B111" s="46"/>
      <c r="C111" s="311" t="s">
        <v>242</v>
      </c>
      <c r="D111" s="311" t="s">
        <v>151</v>
      </c>
      <c r="E111" s="18" t="s">
        <v>152</v>
      </c>
      <c r="F111" s="312">
        <v>1250.538</v>
      </c>
      <c r="G111" s="40"/>
      <c r="H111" s="46"/>
    </row>
    <row r="112" s="2" customFormat="1">
      <c r="A112" s="40"/>
      <c r="B112" s="46"/>
      <c r="C112" s="311" t="s">
        <v>362</v>
      </c>
      <c r="D112" s="311" t="s">
        <v>363</v>
      </c>
      <c r="E112" s="18" t="s">
        <v>159</v>
      </c>
      <c r="F112" s="312">
        <v>4712.4610000000002</v>
      </c>
      <c r="G112" s="40"/>
      <c r="H112" s="46"/>
    </row>
    <row r="113" s="2" customFormat="1">
      <c r="A113" s="40"/>
      <c r="B113" s="46"/>
      <c r="C113" s="311" t="s">
        <v>417</v>
      </c>
      <c r="D113" s="311" t="s">
        <v>537</v>
      </c>
      <c r="E113" s="18" t="s">
        <v>159</v>
      </c>
      <c r="F113" s="312">
        <v>2356.2310000000002</v>
      </c>
      <c r="G113" s="40"/>
      <c r="H113" s="46"/>
    </row>
    <row r="114" s="2" customFormat="1" ht="16.8" customHeight="1">
      <c r="A114" s="40"/>
      <c r="B114" s="46"/>
      <c r="C114" s="311" t="s">
        <v>433</v>
      </c>
      <c r="D114" s="311" t="s">
        <v>434</v>
      </c>
      <c r="E114" s="18" t="s">
        <v>159</v>
      </c>
      <c r="F114" s="312">
        <v>2144.6729999999998</v>
      </c>
      <c r="G114" s="40"/>
      <c r="H114" s="46"/>
    </row>
    <row r="115" s="2" customFormat="1" ht="16.8" customHeight="1">
      <c r="A115" s="40"/>
      <c r="B115" s="46"/>
      <c r="C115" s="307" t="s">
        <v>477</v>
      </c>
      <c r="D115" s="308" t="s">
        <v>158</v>
      </c>
      <c r="E115" s="309" t="s">
        <v>159</v>
      </c>
      <c r="F115" s="310">
        <v>115.182</v>
      </c>
      <c r="G115" s="40"/>
      <c r="H115" s="46"/>
    </row>
    <row r="116" s="2" customFormat="1" ht="16.8" customHeight="1">
      <c r="A116" s="40"/>
      <c r="B116" s="46"/>
      <c r="C116" s="311" t="s">
        <v>39</v>
      </c>
      <c r="D116" s="311" t="s">
        <v>441</v>
      </c>
      <c r="E116" s="18" t="s">
        <v>39</v>
      </c>
      <c r="F116" s="312">
        <v>0</v>
      </c>
      <c r="G116" s="40"/>
      <c r="H116" s="46"/>
    </row>
    <row r="117" s="2" customFormat="1" ht="16.8" customHeight="1">
      <c r="A117" s="40"/>
      <c r="B117" s="46"/>
      <c r="C117" s="311" t="s">
        <v>39</v>
      </c>
      <c r="D117" s="311" t="s">
        <v>546</v>
      </c>
      <c r="E117" s="18" t="s">
        <v>39</v>
      </c>
      <c r="F117" s="312">
        <v>115.182</v>
      </c>
      <c r="G117" s="40"/>
      <c r="H117" s="46"/>
    </row>
    <row r="118" s="2" customFormat="1" ht="16.8" customHeight="1">
      <c r="A118" s="40"/>
      <c r="B118" s="46"/>
      <c r="C118" s="311" t="s">
        <v>477</v>
      </c>
      <c r="D118" s="311" t="s">
        <v>216</v>
      </c>
      <c r="E118" s="18" t="s">
        <v>39</v>
      </c>
      <c r="F118" s="312">
        <v>115.182</v>
      </c>
      <c r="G118" s="40"/>
      <c r="H118" s="46"/>
    </row>
    <row r="119" s="2" customFormat="1" ht="16.8" customHeight="1">
      <c r="A119" s="40"/>
      <c r="B119" s="46"/>
      <c r="C119" s="313" t="s">
        <v>883</v>
      </c>
      <c r="D119" s="40"/>
      <c r="E119" s="40"/>
      <c r="F119" s="40"/>
      <c r="G119" s="40"/>
      <c r="H119" s="46"/>
    </row>
    <row r="120" s="2" customFormat="1" ht="16.8" customHeight="1">
      <c r="A120" s="40"/>
      <c r="B120" s="46"/>
      <c r="C120" s="311" t="s">
        <v>439</v>
      </c>
      <c r="D120" s="311" t="s">
        <v>158</v>
      </c>
      <c r="E120" s="18" t="s">
        <v>159</v>
      </c>
      <c r="F120" s="312">
        <v>115.182</v>
      </c>
      <c r="G120" s="40"/>
      <c r="H120" s="46"/>
    </row>
    <row r="121" s="2" customFormat="1">
      <c r="A121" s="40"/>
      <c r="B121" s="46"/>
      <c r="C121" s="311" t="s">
        <v>376</v>
      </c>
      <c r="D121" s="311" t="s">
        <v>377</v>
      </c>
      <c r="E121" s="18" t="s">
        <v>159</v>
      </c>
      <c r="F121" s="312">
        <v>2259.855</v>
      </c>
      <c r="G121" s="40"/>
      <c r="H121" s="46"/>
    </row>
    <row r="122" s="2" customFormat="1" ht="16.8" customHeight="1">
      <c r="A122" s="40"/>
      <c r="B122" s="46"/>
      <c r="C122" s="307" t="s">
        <v>465</v>
      </c>
      <c r="D122" s="308" t="s">
        <v>139</v>
      </c>
      <c r="E122" s="309" t="s">
        <v>140</v>
      </c>
      <c r="F122" s="310">
        <v>0.63200000000000001</v>
      </c>
      <c r="G122" s="40"/>
      <c r="H122" s="46"/>
    </row>
    <row r="123" s="2" customFormat="1">
      <c r="A123" s="40"/>
      <c r="B123" s="46"/>
      <c r="C123" s="311" t="s">
        <v>465</v>
      </c>
      <c r="D123" s="311" t="s">
        <v>495</v>
      </c>
      <c r="E123" s="18" t="s">
        <v>39</v>
      </c>
      <c r="F123" s="312">
        <v>0.63200000000000001</v>
      </c>
      <c r="G123" s="40"/>
      <c r="H123" s="46"/>
    </row>
    <row r="124" s="2" customFormat="1" ht="16.8" customHeight="1">
      <c r="A124" s="40"/>
      <c r="B124" s="46"/>
      <c r="C124" s="313" t="s">
        <v>883</v>
      </c>
      <c r="D124" s="40"/>
      <c r="E124" s="40"/>
      <c r="F124" s="40"/>
      <c r="G124" s="40"/>
      <c r="H124" s="46"/>
    </row>
    <row r="125" s="2" customFormat="1" ht="16.8" customHeight="1">
      <c r="A125" s="40"/>
      <c r="B125" s="46"/>
      <c r="C125" s="311" t="s">
        <v>234</v>
      </c>
      <c r="D125" s="311" t="s">
        <v>235</v>
      </c>
      <c r="E125" s="18" t="s">
        <v>140</v>
      </c>
      <c r="F125" s="312">
        <v>0.60199999999999998</v>
      </c>
      <c r="G125" s="40"/>
      <c r="H125" s="46"/>
    </row>
    <row r="126" s="2" customFormat="1" ht="16.8" customHeight="1">
      <c r="A126" s="40"/>
      <c r="B126" s="46"/>
      <c r="C126" s="311" t="s">
        <v>205</v>
      </c>
      <c r="D126" s="311" t="s">
        <v>206</v>
      </c>
      <c r="E126" s="18" t="s">
        <v>140</v>
      </c>
      <c r="F126" s="312">
        <v>1.5169999999999999</v>
      </c>
      <c r="G126" s="40"/>
      <c r="H126" s="46"/>
    </row>
    <row r="127" s="2" customFormat="1" ht="16.8" customHeight="1">
      <c r="A127" s="40"/>
      <c r="B127" s="46"/>
      <c r="C127" s="311" t="s">
        <v>223</v>
      </c>
      <c r="D127" s="311" t="s">
        <v>147</v>
      </c>
      <c r="E127" s="18" t="s">
        <v>148</v>
      </c>
      <c r="F127" s="312">
        <v>1279.8</v>
      </c>
      <c r="G127" s="40"/>
      <c r="H127" s="46"/>
    </row>
    <row r="128" s="2" customFormat="1" ht="16.8" customHeight="1">
      <c r="A128" s="40"/>
      <c r="B128" s="46"/>
      <c r="C128" s="311" t="s">
        <v>250</v>
      </c>
      <c r="D128" s="311" t="s">
        <v>251</v>
      </c>
      <c r="E128" s="18" t="s">
        <v>140</v>
      </c>
      <c r="F128" s="312">
        <v>0.63200000000000001</v>
      </c>
      <c r="G128" s="40"/>
      <c r="H128" s="46"/>
    </row>
    <row r="129" s="2" customFormat="1" ht="16.8" customHeight="1">
      <c r="A129" s="40"/>
      <c r="B129" s="46"/>
      <c r="C129" s="311" t="s">
        <v>277</v>
      </c>
      <c r="D129" s="311" t="s">
        <v>278</v>
      </c>
      <c r="E129" s="18" t="s">
        <v>270</v>
      </c>
      <c r="F129" s="312">
        <v>1264</v>
      </c>
      <c r="G129" s="40"/>
      <c r="H129" s="46"/>
    </row>
    <row r="130" s="2" customFormat="1">
      <c r="A130" s="40"/>
      <c r="B130" s="46"/>
      <c r="C130" s="311" t="s">
        <v>291</v>
      </c>
      <c r="D130" s="311" t="s">
        <v>508</v>
      </c>
      <c r="E130" s="18" t="s">
        <v>140</v>
      </c>
      <c r="F130" s="312">
        <v>0.029999999999999999</v>
      </c>
      <c r="G130" s="40"/>
      <c r="H130" s="46"/>
    </row>
    <row r="131" s="2" customFormat="1">
      <c r="A131" s="40"/>
      <c r="B131" s="46"/>
      <c r="C131" s="311" t="s">
        <v>299</v>
      </c>
      <c r="D131" s="311" t="s">
        <v>302</v>
      </c>
      <c r="E131" s="18" t="s">
        <v>140</v>
      </c>
      <c r="F131" s="312">
        <v>0.63200000000000001</v>
      </c>
      <c r="G131" s="40"/>
      <c r="H131" s="46"/>
    </row>
    <row r="132" s="2" customFormat="1">
      <c r="A132" s="40"/>
      <c r="B132" s="46"/>
      <c r="C132" s="311" t="s">
        <v>304</v>
      </c>
      <c r="D132" s="311" t="s">
        <v>305</v>
      </c>
      <c r="E132" s="18" t="s">
        <v>270</v>
      </c>
      <c r="F132" s="312">
        <v>1264</v>
      </c>
      <c r="G132" s="40"/>
      <c r="H132" s="46"/>
    </row>
    <row r="133" s="2" customFormat="1">
      <c r="A133" s="40"/>
      <c r="B133" s="46"/>
      <c r="C133" s="311" t="s">
        <v>325</v>
      </c>
      <c r="D133" s="311" t="s">
        <v>326</v>
      </c>
      <c r="E133" s="18" t="s">
        <v>270</v>
      </c>
      <c r="F133" s="312">
        <v>1264</v>
      </c>
      <c r="G133" s="40"/>
      <c r="H133" s="46"/>
    </row>
    <row r="134" s="2" customFormat="1">
      <c r="A134" s="40"/>
      <c r="B134" s="46"/>
      <c r="C134" s="311" t="s">
        <v>391</v>
      </c>
      <c r="D134" s="311" t="s">
        <v>392</v>
      </c>
      <c r="E134" s="18" t="s">
        <v>159</v>
      </c>
      <c r="F134" s="312">
        <v>61.936</v>
      </c>
      <c r="G134" s="40"/>
      <c r="H134" s="46"/>
    </row>
    <row r="135" s="2" customFormat="1" ht="16.8" customHeight="1">
      <c r="A135" s="40"/>
      <c r="B135" s="46"/>
      <c r="C135" s="311" t="s">
        <v>460</v>
      </c>
      <c r="D135" s="311" t="s">
        <v>461</v>
      </c>
      <c r="E135" s="18" t="s">
        <v>270</v>
      </c>
      <c r="F135" s="312">
        <v>1264</v>
      </c>
      <c r="G135" s="40"/>
      <c r="H135" s="46"/>
    </row>
    <row r="136" s="2" customFormat="1" ht="16.8" customHeight="1">
      <c r="A136" s="40"/>
      <c r="B136" s="46"/>
      <c r="C136" s="307" t="s">
        <v>479</v>
      </c>
      <c r="D136" s="308" t="s">
        <v>172</v>
      </c>
      <c r="E136" s="309" t="s">
        <v>159</v>
      </c>
      <c r="F136" s="310">
        <v>61.936</v>
      </c>
      <c r="G136" s="40"/>
      <c r="H136" s="46"/>
    </row>
    <row r="137" s="2" customFormat="1" ht="16.8" customHeight="1">
      <c r="A137" s="40"/>
      <c r="B137" s="46"/>
      <c r="C137" s="311" t="s">
        <v>39</v>
      </c>
      <c r="D137" s="311" t="s">
        <v>395</v>
      </c>
      <c r="E137" s="18" t="s">
        <v>39</v>
      </c>
      <c r="F137" s="312">
        <v>0</v>
      </c>
      <c r="G137" s="40"/>
      <c r="H137" s="46"/>
    </row>
    <row r="138" s="2" customFormat="1" ht="16.8" customHeight="1">
      <c r="A138" s="40"/>
      <c r="B138" s="46"/>
      <c r="C138" s="311" t="s">
        <v>39</v>
      </c>
      <c r="D138" s="311" t="s">
        <v>529</v>
      </c>
      <c r="E138" s="18" t="s">
        <v>39</v>
      </c>
      <c r="F138" s="312">
        <v>61.936</v>
      </c>
      <c r="G138" s="40"/>
      <c r="H138" s="46"/>
    </row>
    <row r="139" s="2" customFormat="1" ht="16.8" customHeight="1">
      <c r="A139" s="40"/>
      <c r="B139" s="46"/>
      <c r="C139" s="311" t="s">
        <v>479</v>
      </c>
      <c r="D139" s="311" t="s">
        <v>216</v>
      </c>
      <c r="E139" s="18" t="s">
        <v>39</v>
      </c>
      <c r="F139" s="312">
        <v>61.936</v>
      </c>
      <c r="G139" s="40"/>
      <c r="H139" s="46"/>
    </row>
    <row r="140" s="2" customFormat="1" ht="16.8" customHeight="1">
      <c r="A140" s="40"/>
      <c r="B140" s="46"/>
      <c r="C140" s="313" t="s">
        <v>883</v>
      </c>
      <c r="D140" s="40"/>
      <c r="E140" s="40"/>
      <c r="F140" s="40"/>
      <c r="G140" s="40"/>
      <c r="H140" s="46"/>
    </row>
    <row r="141" s="2" customFormat="1">
      <c r="A141" s="40"/>
      <c r="B141" s="46"/>
      <c r="C141" s="311" t="s">
        <v>391</v>
      </c>
      <c r="D141" s="311" t="s">
        <v>392</v>
      </c>
      <c r="E141" s="18" t="s">
        <v>159</v>
      </c>
      <c r="F141" s="312">
        <v>61.936</v>
      </c>
      <c r="G141" s="40"/>
      <c r="H141" s="46"/>
    </row>
    <row r="142" s="2" customFormat="1" ht="16.8" customHeight="1">
      <c r="A142" s="40"/>
      <c r="B142" s="46"/>
      <c r="C142" s="311" t="s">
        <v>410</v>
      </c>
      <c r="D142" s="311" t="s">
        <v>411</v>
      </c>
      <c r="E142" s="18" t="s">
        <v>159</v>
      </c>
      <c r="F142" s="312">
        <v>61.936</v>
      </c>
      <c r="G142" s="40"/>
      <c r="H142" s="46"/>
    </row>
    <row r="143" s="2" customFormat="1" ht="16.8" customHeight="1">
      <c r="A143" s="40"/>
      <c r="B143" s="46"/>
      <c r="C143" s="307" t="s">
        <v>467</v>
      </c>
      <c r="D143" s="308" t="s">
        <v>155</v>
      </c>
      <c r="E143" s="309" t="s">
        <v>148</v>
      </c>
      <c r="F143" s="310">
        <v>250</v>
      </c>
      <c r="G143" s="40"/>
      <c r="H143" s="46"/>
    </row>
    <row r="144" s="2" customFormat="1" ht="16.8" customHeight="1">
      <c r="A144" s="40"/>
      <c r="B144" s="46"/>
      <c r="C144" s="311" t="s">
        <v>39</v>
      </c>
      <c r="D144" s="311" t="s">
        <v>490</v>
      </c>
      <c r="E144" s="18" t="s">
        <v>39</v>
      </c>
      <c r="F144" s="312">
        <v>250</v>
      </c>
      <c r="G144" s="40"/>
      <c r="H144" s="46"/>
    </row>
    <row r="145" s="2" customFormat="1" ht="16.8" customHeight="1">
      <c r="A145" s="40"/>
      <c r="B145" s="46"/>
      <c r="C145" s="311" t="s">
        <v>467</v>
      </c>
      <c r="D145" s="311" t="s">
        <v>216</v>
      </c>
      <c r="E145" s="18" t="s">
        <v>39</v>
      </c>
      <c r="F145" s="312">
        <v>250</v>
      </c>
      <c r="G145" s="40"/>
      <c r="H145" s="46"/>
    </row>
    <row r="146" s="2" customFormat="1" ht="16.8" customHeight="1">
      <c r="A146" s="40"/>
      <c r="B146" s="46"/>
      <c r="C146" s="313" t="s">
        <v>883</v>
      </c>
      <c r="D146" s="40"/>
      <c r="E146" s="40"/>
      <c r="F146" s="40"/>
      <c r="G146" s="40"/>
      <c r="H146" s="46"/>
    </row>
    <row r="147" s="2" customFormat="1" ht="16.8" customHeight="1">
      <c r="A147" s="40"/>
      <c r="B147" s="46"/>
      <c r="C147" s="311" t="s">
        <v>217</v>
      </c>
      <c r="D147" s="311" t="s">
        <v>155</v>
      </c>
      <c r="E147" s="18" t="s">
        <v>148</v>
      </c>
      <c r="F147" s="312">
        <v>250</v>
      </c>
      <c r="G147" s="40"/>
      <c r="H147" s="46"/>
    </row>
    <row r="148" s="2" customFormat="1">
      <c r="A148" s="40"/>
      <c r="B148" s="46"/>
      <c r="C148" s="311" t="s">
        <v>362</v>
      </c>
      <c r="D148" s="311" t="s">
        <v>363</v>
      </c>
      <c r="E148" s="18" t="s">
        <v>159</v>
      </c>
      <c r="F148" s="312">
        <v>4712.4610000000002</v>
      </c>
      <c r="G148" s="40"/>
      <c r="H148" s="46"/>
    </row>
    <row r="149" s="2" customFormat="1">
      <c r="A149" s="40"/>
      <c r="B149" s="46"/>
      <c r="C149" s="311" t="s">
        <v>417</v>
      </c>
      <c r="D149" s="311" t="s">
        <v>537</v>
      </c>
      <c r="E149" s="18" t="s">
        <v>159</v>
      </c>
      <c r="F149" s="312">
        <v>2356.2310000000002</v>
      </c>
      <c r="G149" s="40"/>
      <c r="H149" s="46"/>
    </row>
    <row r="150" s="2" customFormat="1" ht="16.8" customHeight="1">
      <c r="A150" s="40"/>
      <c r="B150" s="46"/>
      <c r="C150" s="307" t="s">
        <v>471</v>
      </c>
      <c r="D150" s="308" t="s">
        <v>143</v>
      </c>
      <c r="E150" s="309" t="s">
        <v>140</v>
      </c>
      <c r="F150" s="310">
        <v>0.60199999999999998</v>
      </c>
      <c r="G150" s="40"/>
      <c r="H150" s="46"/>
    </row>
    <row r="151" s="2" customFormat="1">
      <c r="A151" s="40"/>
      <c r="B151" s="46"/>
      <c r="C151" s="311" t="s">
        <v>465</v>
      </c>
      <c r="D151" s="311" t="s">
        <v>495</v>
      </c>
      <c r="E151" s="18" t="s">
        <v>39</v>
      </c>
      <c r="F151" s="312">
        <v>0.63200000000000001</v>
      </c>
      <c r="G151" s="40"/>
      <c r="H151" s="46"/>
    </row>
    <row r="152" s="2" customFormat="1" ht="16.8" customHeight="1">
      <c r="A152" s="40"/>
      <c r="B152" s="46"/>
      <c r="C152" s="311" t="s">
        <v>39</v>
      </c>
      <c r="D152" s="311" t="s">
        <v>496</v>
      </c>
      <c r="E152" s="18" t="s">
        <v>39</v>
      </c>
      <c r="F152" s="312">
        <v>-0.029999999999999999</v>
      </c>
      <c r="G152" s="40"/>
      <c r="H152" s="46"/>
    </row>
    <row r="153" s="2" customFormat="1" ht="16.8" customHeight="1">
      <c r="A153" s="40"/>
      <c r="B153" s="46"/>
      <c r="C153" s="311" t="s">
        <v>471</v>
      </c>
      <c r="D153" s="311" t="s">
        <v>216</v>
      </c>
      <c r="E153" s="18" t="s">
        <v>39</v>
      </c>
      <c r="F153" s="312">
        <v>0.60199999999999998</v>
      </c>
      <c r="G153" s="40"/>
      <c r="H153" s="46"/>
    </row>
    <row r="154" s="2" customFormat="1" ht="16.8" customHeight="1">
      <c r="A154" s="40"/>
      <c r="B154" s="46"/>
      <c r="C154" s="313" t="s">
        <v>883</v>
      </c>
      <c r="D154" s="40"/>
      <c r="E154" s="40"/>
      <c r="F154" s="40"/>
      <c r="G154" s="40"/>
      <c r="H154" s="46"/>
    </row>
    <row r="155" s="2" customFormat="1" ht="16.8" customHeight="1">
      <c r="A155" s="40"/>
      <c r="B155" s="46"/>
      <c r="C155" s="311" t="s">
        <v>234</v>
      </c>
      <c r="D155" s="311" t="s">
        <v>235</v>
      </c>
      <c r="E155" s="18" t="s">
        <v>140</v>
      </c>
      <c r="F155" s="312">
        <v>0.60199999999999998</v>
      </c>
      <c r="G155" s="40"/>
      <c r="H155" s="46"/>
    </row>
    <row r="156" s="2" customFormat="1" ht="16.8" customHeight="1">
      <c r="A156" s="40"/>
      <c r="B156" s="46"/>
      <c r="C156" s="311" t="s">
        <v>242</v>
      </c>
      <c r="D156" s="311" t="s">
        <v>151</v>
      </c>
      <c r="E156" s="18" t="s">
        <v>152</v>
      </c>
      <c r="F156" s="312">
        <v>1250.538</v>
      </c>
      <c r="G156" s="40"/>
      <c r="H156" s="46"/>
    </row>
    <row r="157" s="2" customFormat="1" ht="16.8" customHeight="1">
      <c r="A157" s="40"/>
      <c r="B157" s="46"/>
      <c r="C157" s="311" t="s">
        <v>256</v>
      </c>
      <c r="D157" s="311" t="s">
        <v>257</v>
      </c>
      <c r="E157" s="18" t="s">
        <v>140</v>
      </c>
      <c r="F157" s="312">
        <v>0.60199999999999998</v>
      </c>
      <c r="G157" s="40"/>
      <c r="H157" s="46"/>
    </row>
    <row r="158" s="2" customFormat="1" ht="16.8" customHeight="1">
      <c r="A158" s="40"/>
      <c r="B158" s="46"/>
      <c r="C158" s="311" t="s">
        <v>262</v>
      </c>
      <c r="D158" s="311" t="s">
        <v>263</v>
      </c>
      <c r="E158" s="18" t="s">
        <v>140</v>
      </c>
      <c r="F158" s="312">
        <v>0.60199999999999998</v>
      </c>
      <c r="G158" s="40"/>
      <c r="H158" s="46"/>
    </row>
    <row r="159" s="2" customFormat="1" ht="16.8" customHeight="1">
      <c r="A159" s="40"/>
      <c r="B159" s="46"/>
      <c r="C159" s="311" t="s">
        <v>284</v>
      </c>
      <c r="D159" s="311" t="s">
        <v>285</v>
      </c>
      <c r="E159" s="18" t="s">
        <v>168</v>
      </c>
      <c r="F159" s="312">
        <v>202</v>
      </c>
      <c r="G159" s="40"/>
      <c r="H159" s="46"/>
    </row>
    <row r="160" s="2" customFormat="1">
      <c r="A160" s="40"/>
      <c r="B160" s="46"/>
      <c r="C160" s="311" t="s">
        <v>291</v>
      </c>
      <c r="D160" s="311" t="s">
        <v>508</v>
      </c>
      <c r="E160" s="18" t="s">
        <v>140</v>
      </c>
      <c r="F160" s="312">
        <v>0.029999999999999999</v>
      </c>
      <c r="G160" s="40"/>
      <c r="H160" s="46"/>
    </row>
    <row r="161" s="2" customFormat="1">
      <c r="A161" s="40"/>
      <c r="B161" s="46"/>
      <c r="C161" s="311" t="s">
        <v>382</v>
      </c>
      <c r="D161" s="311" t="s">
        <v>383</v>
      </c>
      <c r="E161" s="18" t="s">
        <v>159</v>
      </c>
      <c r="F161" s="312">
        <v>162.53999999999999</v>
      </c>
      <c r="G161" s="40"/>
      <c r="H161" s="46"/>
    </row>
    <row r="162" s="2" customFormat="1" ht="16.8" customHeight="1">
      <c r="A162" s="40"/>
      <c r="B162" s="46"/>
      <c r="C162" s="311" t="s">
        <v>454</v>
      </c>
      <c r="D162" s="311" t="s">
        <v>455</v>
      </c>
      <c r="E162" s="18" t="s">
        <v>168</v>
      </c>
      <c r="F162" s="312">
        <v>916</v>
      </c>
      <c r="G162" s="40"/>
      <c r="H162" s="46"/>
    </row>
    <row r="163" s="2" customFormat="1" ht="16.8" customHeight="1">
      <c r="A163" s="40"/>
      <c r="B163" s="46"/>
      <c r="C163" s="307" t="s">
        <v>484</v>
      </c>
      <c r="D163" s="308" t="s">
        <v>176</v>
      </c>
      <c r="E163" s="309" t="s">
        <v>159</v>
      </c>
      <c r="F163" s="310">
        <v>2356.2310000000002</v>
      </c>
      <c r="G163" s="40"/>
      <c r="H163" s="46"/>
    </row>
    <row r="164" s="2" customFormat="1" ht="16.8" customHeight="1">
      <c r="A164" s="40"/>
      <c r="B164" s="46"/>
      <c r="C164" s="311" t="s">
        <v>39</v>
      </c>
      <c r="D164" s="311" t="s">
        <v>369</v>
      </c>
      <c r="E164" s="18" t="s">
        <v>39</v>
      </c>
      <c r="F164" s="312">
        <v>0</v>
      </c>
      <c r="G164" s="40"/>
      <c r="H164" s="46"/>
    </row>
    <row r="165" s="2" customFormat="1" ht="16.8" customHeight="1">
      <c r="A165" s="40"/>
      <c r="B165" s="46"/>
      <c r="C165" s="311" t="s">
        <v>39</v>
      </c>
      <c r="D165" s="311" t="s">
        <v>539</v>
      </c>
      <c r="E165" s="18" t="s">
        <v>39</v>
      </c>
      <c r="F165" s="312">
        <v>2117.415</v>
      </c>
      <c r="G165" s="40"/>
      <c r="H165" s="46"/>
    </row>
    <row r="166" s="2" customFormat="1" ht="16.8" customHeight="1">
      <c r="A166" s="40"/>
      <c r="B166" s="46"/>
      <c r="C166" s="311" t="s">
        <v>39</v>
      </c>
      <c r="D166" s="311" t="s">
        <v>372</v>
      </c>
      <c r="E166" s="18" t="s">
        <v>39</v>
      </c>
      <c r="F166" s="312">
        <v>0</v>
      </c>
      <c r="G166" s="40"/>
      <c r="H166" s="46"/>
    </row>
    <row r="167" s="2" customFormat="1" ht="16.8" customHeight="1">
      <c r="A167" s="40"/>
      <c r="B167" s="46"/>
      <c r="C167" s="311" t="s">
        <v>39</v>
      </c>
      <c r="D167" s="311" t="s">
        <v>540</v>
      </c>
      <c r="E167" s="18" t="s">
        <v>39</v>
      </c>
      <c r="F167" s="312">
        <v>21.25</v>
      </c>
      <c r="G167" s="40"/>
      <c r="H167" s="46"/>
    </row>
    <row r="168" s="2" customFormat="1" ht="16.8" customHeight="1">
      <c r="A168" s="40"/>
      <c r="B168" s="46"/>
      <c r="C168" s="311" t="s">
        <v>39</v>
      </c>
      <c r="D168" s="311" t="s">
        <v>541</v>
      </c>
      <c r="E168" s="18" t="s">
        <v>39</v>
      </c>
      <c r="F168" s="312">
        <v>217.566</v>
      </c>
      <c r="G168" s="40"/>
      <c r="H168" s="46"/>
    </row>
    <row r="169" s="2" customFormat="1" ht="16.8" customHeight="1">
      <c r="A169" s="40"/>
      <c r="B169" s="46"/>
      <c r="C169" s="311" t="s">
        <v>484</v>
      </c>
      <c r="D169" s="311" t="s">
        <v>216</v>
      </c>
      <c r="E169" s="18" t="s">
        <v>39</v>
      </c>
      <c r="F169" s="312">
        <v>2356.2310000000002</v>
      </c>
      <c r="G169" s="40"/>
      <c r="H169" s="46"/>
    </row>
    <row r="170" s="2" customFormat="1" ht="16.8" customHeight="1">
      <c r="A170" s="40"/>
      <c r="B170" s="46"/>
      <c r="C170" s="313" t="s">
        <v>883</v>
      </c>
      <c r="D170" s="40"/>
      <c r="E170" s="40"/>
      <c r="F170" s="40"/>
      <c r="G170" s="40"/>
      <c r="H170" s="46"/>
    </row>
    <row r="171" s="2" customFormat="1">
      <c r="A171" s="40"/>
      <c r="B171" s="46"/>
      <c r="C171" s="311" t="s">
        <v>417</v>
      </c>
      <c r="D171" s="311" t="s">
        <v>537</v>
      </c>
      <c r="E171" s="18" t="s">
        <v>159</v>
      </c>
      <c r="F171" s="312">
        <v>2356.2310000000002</v>
      </c>
      <c r="G171" s="40"/>
      <c r="H171" s="46"/>
    </row>
    <row r="172" s="2" customFormat="1" ht="16.8" customHeight="1">
      <c r="A172" s="40"/>
      <c r="B172" s="46"/>
      <c r="C172" s="311" t="s">
        <v>402</v>
      </c>
      <c r="D172" s="311" t="s">
        <v>403</v>
      </c>
      <c r="E172" s="18" t="s">
        <v>159</v>
      </c>
      <c r="F172" s="312">
        <v>2356.2310000000002</v>
      </c>
      <c r="G172" s="40"/>
      <c r="H172" s="46"/>
    </row>
    <row r="173" s="2" customFormat="1" ht="16.8" customHeight="1">
      <c r="A173" s="40"/>
      <c r="B173" s="46"/>
      <c r="C173" s="307" t="s">
        <v>481</v>
      </c>
      <c r="D173" s="308" t="s">
        <v>167</v>
      </c>
      <c r="E173" s="309" t="s">
        <v>168</v>
      </c>
      <c r="F173" s="310">
        <v>916</v>
      </c>
      <c r="G173" s="40"/>
      <c r="H173" s="46"/>
    </row>
    <row r="174" s="2" customFormat="1" ht="16.8" customHeight="1">
      <c r="A174" s="40"/>
      <c r="B174" s="46"/>
      <c r="C174" s="311" t="s">
        <v>39</v>
      </c>
      <c r="D174" s="311" t="s">
        <v>552</v>
      </c>
      <c r="E174" s="18" t="s">
        <v>39</v>
      </c>
      <c r="F174" s="312">
        <v>916</v>
      </c>
      <c r="G174" s="40"/>
      <c r="H174" s="46"/>
    </row>
    <row r="175" s="2" customFormat="1" ht="16.8" customHeight="1">
      <c r="A175" s="40"/>
      <c r="B175" s="46"/>
      <c r="C175" s="311" t="s">
        <v>481</v>
      </c>
      <c r="D175" s="311" t="s">
        <v>216</v>
      </c>
      <c r="E175" s="18" t="s">
        <v>39</v>
      </c>
      <c r="F175" s="312">
        <v>916</v>
      </c>
      <c r="G175" s="40"/>
      <c r="H175" s="46"/>
    </row>
    <row r="176" s="2" customFormat="1" ht="16.8" customHeight="1">
      <c r="A176" s="40"/>
      <c r="B176" s="46"/>
      <c r="C176" s="313" t="s">
        <v>883</v>
      </c>
      <c r="D176" s="40"/>
      <c r="E176" s="40"/>
      <c r="F176" s="40"/>
      <c r="G176" s="40"/>
      <c r="H176" s="46"/>
    </row>
    <row r="177" s="2" customFormat="1" ht="16.8" customHeight="1">
      <c r="A177" s="40"/>
      <c r="B177" s="46"/>
      <c r="C177" s="311" t="s">
        <v>454</v>
      </c>
      <c r="D177" s="311" t="s">
        <v>455</v>
      </c>
      <c r="E177" s="18" t="s">
        <v>168</v>
      </c>
      <c r="F177" s="312">
        <v>916</v>
      </c>
      <c r="G177" s="40"/>
      <c r="H177" s="46"/>
    </row>
    <row r="178" s="2" customFormat="1">
      <c r="A178" s="40"/>
      <c r="B178" s="46"/>
      <c r="C178" s="311" t="s">
        <v>530</v>
      </c>
      <c r="D178" s="311" t="s">
        <v>392</v>
      </c>
      <c r="E178" s="18" t="s">
        <v>159</v>
      </c>
      <c r="F178" s="312">
        <v>269.30399999999997</v>
      </c>
      <c r="G178" s="40"/>
      <c r="H178" s="46"/>
    </row>
    <row r="179" s="2" customFormat="1" ht="16.8" customHeight="1">
      <c r="A179" s="40"/>
      <c r="B179" s="46"/>
      <c r="C179" s="311" t="s">
        <v>535</v>
      </c>
      <c r="D179" s="311" t="s">
        <v>411</v>
      </c>
      <c r="E179" s="18" t="s">
        <v>159</v>
      </c>
      <c r="F179" s="312">
        <v>269.30399999999997</v>
      </c>
      <c r="G179" s="40"/>
      <c r="H179" s="46"/>
    </row>
    <row r="180" s="2" customFormat="1" ht="16.8" customHeight="1">
      <c r="A180" s="40"/>
      <c r="B180" s="46"/>
      <c r="C180" s="311" t="s">
        <v>449</v>
      </c>
      <c r="D180" s="311" t="s">
        <v>450</v>
      </c>
      <c r="E180" s="18" t="s">
        <v>168</v>
      </c>
      <c r="F180" s="312">
        <v>3664</v>
      </c>
      <c r="G180" s="40"/>
      <c r="H180" s="46"/>
    </row>
    <row r="181" s="2" customFormat="1" ht="16.8" customHeight="1">
      <c r="A181" s="40"/>
      <c r="B181" s="46"/>
      <c r="C181" s="311" t="s">
        <v>444</v>
      </c>
      <c r="D181" s="311" t="s">
        <v>445</v>
      </c>
      <c r="E181" s="18" t="s">
        <v>168</v>
      </c>
      <c r="F181" s="312">
        <v>1832</v>
      </c>
      <c r="G181" s="40"/>
      <c r="H181" s="46"/>
    </row>
    <row r="182" s="2" customFormat="1" ht="16.8" customHeight="1">
      <c r="A182" s="40"/>
      <c r="B182" s="46"/>
      <c r="C182" s="307" t="s">
        <v>469</v>
      </c>
      <c r="D182" s="308" t="s">
        <v>147</v>
      </c>
      <c r="E182" s="309" t="s">
        <v>148</v>
      </c>
      <c r="F182" s="310">
        <v>1279.8</v>
      </c>
      <c r="G182" s="40"/>
      <c r="H182" s="46"/>
    </row>
    <row r="183" s="2" customFormat="1" ht="16.8" customHeight="1">
      <c r="A183" s="40"/>
      <c r="B183" s="46"/>
      <c r="C183" s="311" t="s">
        <v>39</v>
      </c>
      <c r="D183" s="311" t="s">
        <v>227</v>
      </c>
      <c r="E183" s="18" t="s">
        <v>39</v>
      </c>
      <c r="F183" s="312">
        <v>0</v>
      </c>
      <c r="G183" s="40"/>
      <c r="H183" s="46"/>
    </row>
    <row r="184" s="2" customFormat="1" ht="16.8" customHeight="1">
      <c r="A184" s="40"/>
      <c r="B184" s="46"/>
      <c r="C184" s="311" t="s">
        <v>39</v>
      </c>
      <c r="D184" s="311" t="s">
        <v>492</v>
      </c>
      <c r="E184" s="18" t="s">
        <v>39</v>
      </c>
      <c r="F184" s="312">
        <v>1279.8</v>
      </c>
      <c r="G184" s="40"/>
      <c r="H184" s="46"/>
    </row>
    <row r="185" s="2" customFormat="1" ht="16.8" customHeight="1">
      <c r="A185" s="40"/>
      <c r="B185" s="46"/>
      <c r="C185" s="311" t="s">
        <v>469</v>
      </c>
      <c r="D185" s="311" t="s">
        <v>216</v>
      </c>
      <c r="E185" s="18" t="s">
        <v>39</v>
      </c>
      <c r="F185" s="312">
        <v>1279.8</v>
      </c>
      <c r="G185" s="40"/>
      <c r="H185" s="46"/>
    </row>
    <row r="186" s="2" customFormat="1" ht="16.8" customHeight="1">
      <c r="A186" s="40"/>
      <c r="B186" s="46"/>
      <c r="C186" s="313" t="s">
        <v>883</v>
      </c>
      <c r="D186" s="40"/>
      <c r="E186" s="40"/>
      <c r="F186" s="40"/>
      <c r="G186" s="40"/>
      <c r="H186" s="46"/>
    </row>
    <row r="187" s="2" customFormat="1" ht="16.8" customHeight="1">
      <c r="A187" s="40"/>
      <c r="B187" s="46"/>
      <c r="C187" s="311" t="s">
        <v>223</v>
      </c>
      <c r="D187" s="311" t="s">
        <v>147</v>
      </c>
      <c r="E187" s="18" t="s">
        <v>148</v>
      </c>
      <c r="F187" s="312">
        <v>1279.8</v>
      </c>
      <c r="G187" s="40"/>
      <c r="H187" s="46"/>
    </row>
    <row r="188" s="2" customFormat="1" ht="16.8" customHeight="1">
      <c r="A188" s="40"/>
      <c r="B188" s="46"/>
      <c r="C188" s="311" t="s">
        <v>229</v>
      </c>
      <c r="D188" s="311" t="s">
        <v>230</v>
      </c>
      <c r="E188" s="18" t="s">
        <v>148</v>
      </c>
      <c r="F188" s="312">
        <v>1279.8</v>
      </c>
      <c r="G188" s="40"/>
      <c r="H188" s="46"/>
    </row>
    <row r="189" s="2" customFormat="1">
      <c r="A189" s="40"/>
      <c r="B189" s="46"/>
      <c r="C189" s="311" t="s">
        <v>362</v>
      </c>
      <c r="D189" s="311" t="s">
        <v>363</v>
      </c>
      <c r="E189" s="18" t="s">
        <v>159</v>
      </c>
      <c r="F189" s="312">
        <v>4712.4610000000002</v>
      </c>
      <c r="G189" s="40"/>
      <c r="H189" s="46"/>
    </row>
    <row r="190" s="2" customFormat="1">
      <c r="A190" s="40"/>
      <c r="B190" s="46"/>
      <c r="C190" s="311" t="s">
        <v>417</v>
      </c>
      <c r="D190" s="311" t="s">
        <v>537</v>
      </c>
      <c r="E190" s="18" t="s">
        <v>159</v>
      </c>
      <c r="F190" s="312">
        <v>2356.2310000000002</v>
      </c>
      <c r="G190" s="40"/>
      <c r="H190" s="46"/>
    </row>
    <row r="191" s="2" customFormat="1" ht="16.8" customHeight="1">
      <c r="A191" s="40"/>
      <c r="B191" s="46"/>
      <c r="C191" s="311" t="s">
        <v>439</v>
      </c>
      <c r="D191" s="311" t="s">
        <v>158</v>
      </c>
      <c r="E191" s="18" t="s">
        <v>159</v>
      </c>
      <c r="F191" s="312">
        <v>115.182</v>
      </c>
      <c r="G191" s="40"/>
      <c r="H191" s="46"/>
    </row>
    <row r="192" s="2" customFormat="1" ht="16.8" customHeight="1">
      <c r="A192" s="40"/>
      <c r="B192" s="46"/>
      <c r="C192" s="307" t="s">
        <v>475</v>
      </c>
      <c r="D192" s="308" t="s">
        <v>163</v>
      </c>
      <c r="E192" s="309" t="s">
        <v>159</v>
      </c>
      <c r="F192" s="310">
        <v>2144.6729999999998</v>
      </c>
      <c r="G192" s="40"/>
      <c r="H192" s="46"/>
    </row>
    <row r="193" s="2" customFormat="1" ht="16.8" customHeight="1">
      <c r="A193" s="40"/>
      <c r="B193" s="46"/>
      <c r="C193" s="311" t="s">
        <v>39</v>
      </c>
      <c r="D193" s="311" t="s">
        <v>544</v>
      </c>
      <c r="E193" s="18" t="s">
        <v>39</v>
      </c>
      <c r="F193" s="312">
        <v>2144.6729999999998</v>
      </c>
      <c r="G193" s="40"/>
      <c r="H193" s="46"/>
    </row>
    <row r="194" s="2" customFormat="1" ht="16.8" customHeight="1">
      <c r="A194" s="40"/>
      <c r="B194" s="46"/>
      <c r="C194" s="311" t="s">
        <v>475</v>
      </c>
      <c r="D194" s="311" t="s">
        <v>216</v>
      </c>
      <c r="E194" s="18" t="s">
        <v>39</v>
      </c>
      <c r="F194" s="312">
        <v>2144.6729999999998</v>
      </c>
      <c r="G194" s="40"/>
      <c r="H194" s="46"/>
    </row>
    <row r="195" s="2" customFormat="1" ht="16.8" customHeight="1">
      <c r="A195" s="40"/>
      <c r="B195" s="46"/>
      <c r="C195" s="313" t="s">
        <v>883</v>
      </c>
      <c r="D195" s="40"/>
      <c r="E195" s="40"/>
      <c r="F195" s="40"/>
      <c r="G195" s="40"/>
      <c r="H195" s="46"/>
    </row>
    <row r="196" s="2" customFormat="1" ht="16.8" customHeight="1">
      <c r="A196" s="40"/>
      <c r="B196" s="46"/>
      <c r="C196" s="311" t="s">
        <v>433</v>
      </c>
      <c r="D196" s="311" t="s">
        <v>434</v>
      </c>
      <c r="E196" s="18" t="s">
        <v>159</v>
      </c>
      <c r="F196" s="312">
        <v>2144.6729999999998</v>
      </c>
      <c r="G196" s="40"/>
      <c r="H196" s="46"/>
    </row>
    <row r="197" s="2" customFormat="1">
      <c r="A197" s="40"/>
      <c r="B197" s="46"/>
      <c r="C197" s="311" t="s">
        <v>376</v>
      </c>
      <c r="D197" s="311" t="s">
        <v>377</v>
      </c>
      <c r="E197" s="18" t="s">
        <v>159</v>
      </c>
      <c r="F197" s="312">
        <v>2259.855</v>
      </c>
      <c r="G197" s="40"/>
      <c r="H197" s="46"/>
    </row>
    <row r="198" s="2" customFormat="1" ht="26.4" customHeight="1">
      <c r="A198" s="40"/>
      <c r="B198" s="46"/>
      <c r="C198" s="306" t="s">
        <v>885</v>
      </c>
      <c r="D198" s="306" t="s">
        <v>99</v>
      </c>
      <c r="E198" s="40"/>
      <c r="F198" s="40"/>
      <c r="G198" s="40"/>
      <c r="H198" s="46"/>
    </row>
    <row r="199" s="2" customFormat="1" ht="16.8" customHeight="1">
      <c r="A199" s="40"/>
      <c r="B199" s="46"/>
      <c r="C199" s="307" t="s">
        <v>554</v>
      </c>
      <c r="D199" s="308" t="s">
        <v>555</v>
      </c>
      <c r="E199" s="309" t="s">
        <v>270</v>
      </c>
      <c r="F199" s="310">
        <v>26</v>
      </c>
      <c r="G199" s="40"/>
      <c r="H199" s="46"/>
    </row>
    <row r="200" s="2" customFormat="1" ht="16.8" customHeight="1">
      <c r="A200" s="40"/>
      <c r="B200" s="46"/>
      <c r="C200" s="311" t="s">
        <v>39</v>
      </c>
      <c r="D200" s="311" t="s">
        <v>571</v>
      </c>
      <c r="E200" s="18" t="s">
        <v>39</v>
      </c>
      <c r="F200" s="312">
        <v>26</v>
      </c>
      <c r="G200" s="40"/>
      <c r="H200" s="46"/>
    </row>
    <row r="201" s="2" customFormat="1" ht="16.8" customHeight="1">
      <c r="A201" s="40"/>
      <c r="B201" s="46"/>
      <c r="C201" s="311" t="s">
        <v>554</v>
      </c>
      <c r="D201" s="311" t="s">
        <v>216</v>
      </c>
      <c r="E201" s="18" t="s">
        <v>39</v>
      </c>
      <c r="F201" s="312">
        <v>26</v>
      </c>
      <c r="G201" s="40"/>
      <c r="H201" s="46"/>
    </row>
    <row r="202" s="2" customFormat="1" ht="16.8" customHeight="1">
      <c r="A202" s="40"/>
      <c r="B202" s="46"/>
      <c r="C202" s="313" t="s">
        <v>883</v>
      </c>
      <c r="D202" s="40"/>
      <c r="E202" s="40"/>
      <c r="F202" s="40"/>
      <c r="G202" s="40"/>
      <c r="H202" s="46"/>
    </row>
    <row r="203" s="2" customFormat="1">
      <c r="A203" s="40"/>
      <c r="B203" s="46"/>
      <c r="C203" s="311" t="s">
        <v>567</v>
      </c>
      <c r="D203" s="311" t="s">
        <v>568</v>
      </c>
      <c r="E203" s="18" t="s">
        <v>270</v>
      </c>
      <c r="F203" s="312">
        <v>26</v>
      </c>
      <c r="G203" s="40"/>
      <c r="H203" s="46"/>
    </row>
    <row r="204" s="2" customFormat="1">
      <c r="A204" s="40"/>
      <c r="B204" s="46"/>
      <c r="C204" s="311" t="s">
        <v>572</v>
      </c>
      <c r="D204" s="311" t="s">
        <v>573</v>
      </c>
      <c r="E204" s="18" t="s">
        <v>270</v>
      </c>
      <c r="F204" s="312">
        <v>26</v>
      </c>
      <c r="G204" s="40"/>
      <c r="H204" s="46"/>
    </row>
    <row r="205" s="2" customFormat="1" ht="16.8" customHeight="1">
      <c r="A205" s="40"/>
      <c r="B205" s="46"/>
      <c r="C205" s="311" t="s">
        <v>575</v>
      </c>
      <c r="D205" s="311" t="s">
        <v>576</v>
      </c>
      <c r="E205" s="18" t="s">
        <v>270</v>
      </c>
      <c r="F205" s="312">
        <v>13</v>
      </c>
      <c r="G205" s="40"/>
      <c r="H205" s="46"/>
    </row>
    <row r="206" s="2" customFormat="1" ht="16.8" customHeight="1">
      <c r="A206" s="40"/>
      <c r="B206" s="46"/>
      <c r="C206" s="311" t="s">
        <v>581</v>
      </c>
      <c r="D206" s="311" t="s">
        <v>582</v>
      </c>
      <c r="E206" s="18" t="s">
        <v>270</v>
      </c>
      <c r="F206" s="312">
        <v>13</v>
      </c>
      <c r="G206" s="40"/>
      <c r="H206" s="46"/>
    </row>
    <row r="207" s="2" customFormat="1">
      <c r="A207" s="40"/>
      <c r="B207" s="46"/>
      <c r="C207" s="311" t="s">
        <v>391</v>
      </c>
      <c r="D207" s="311" t="s">
        <v>392</v>
      </c>
      <c r="E207" s="18" t="s">
        <v>159</v>
      </c>
      <c r="F207" s="312">
        <v>2.3639999999999999</v>
      </c>
      <c r="G207" s="40"/>
      <c r="H207" s="46"/>
    </row>
    <row r="208" s="2" customFormat="1">
      <c r="A208" s="40"/>
      <c r="B208" s="46"/>
      <c r="C208" s="311" t="s">
        <v>410</v>
      </c>
      <c r="D208" s="311" t="s">
        <v>606</v>
      </c>
      <c r="E208" s="18" t="s">
        <v>159</v>
      </c>
      <c r="F208" s="312">
        <v>2.3639999999999999</v>
      </c>
      <c r="G208" s="40"/>
      <c r="H208" s="46"/>
    </row>
    <row r="209" s="2" customFormat="1" ht="16.8" customHeight="1">
      <c r="A209" s="40"/>
      <c r="B209" s="46"/>
      <c r="C209" s="311" t="s">
        <v>460</v>
      </c>
      <c r="D209" s="311" t="s">
        <v>461</v>
      </c>
      <c r="E209" s="18" t="s">
        <v>270</v>
      </c>
      <c r="F209" s="312">
        <v>26</v>
      </c>
      <c r="G209" s="40"/>
      <c r="H209" s="46"/>
    </row>
    <row r="210" s="2" customFormat="1" ht="16.8" customHeight="1">
      <c r="A210" s="40"/>
      <c r="B210" s="46"/>
      <c r="C210" s="307" t="s">
        <v>886</v>
      </c>
      <c r="D210" s="308" t="s">
        <v>887</v>
      </c>
      <c r="E210" s="309" t="s">
        <v>168</v>
      </c>
      <c r="F210" s="310">
        <v>312</v>
      </c>
      <c r="G210" s="40"/>
      <c r="H210" s="46"/>
    </row>
    <row r="211" s="2" customFormat="1" ht="16.8" customHeight="1">
      <c r="A211" s="40"/>
      <c r="B211" s="46"/>
      <c r="C211" s="311" t="s">
        <v>39</v>
      </c>
      <c r="D211" s="311" t="s">
        <v>888</v>
      </c>
      <c r="E211" s="18" t="s">
        <v>39</v>
      </c>
      <c r="F211" s="312">
        <v>172</v>
      </c>
      <c r="G211" s="40"/>
      <c r="H211" s="46"/>
    </row>
    <row r="212" s="2" customFormat="1" ht="16.8" customHeight="1">
      <c r="A212" s="40"/>
      <c r="B212" s="46"/>
      <c r="C212" s="311" t="s">
        <v>39</v>
      </c>
      <c r="D212" s="311" t="s">
        <v>889</v>
      </c>
      <c r="E212" s="18" t="s">
        <v>39</v>
      </c>
      <c r="F212" s="312">
        <v>96</v>
      </c>
      <c r="G212" s="40"/>
      <c r="H212" s="46"/>
    </row>
    <row r="213" s="2" customFormat="1" ht="16.8" customHeight="1">
      <c r="A213" s="40"/>
      <c r="B213" s="46"/>
      <c r="C213" s="311" t="s">
        <v>39</v>
      </c>
      <c r="D213" s="311" t="s">
        <v>890</v>
      </c>
      <c r="E213" s="18" t="s">
        <v>39</v>
      </c>
      <c r="F213" s="312">
        <v>44</v>
      </c>
      <c r="G213" s="40"/>
      <c r="H213" s="46"/>
    </row>
    <row r="214" s="2" customFormat="1" ht="16.8" customHeight="1">
      <c r="A214" s="40"/>
      <c r="B214" s="46"/>
      <c r="C214" s="311" t="s">
        <v>886</v>
      </c>
      <c r="D214" s="311" t="s">
        <v>216</v>
      </c>
      <c r="E214" s="18" t="s">
        <v>39</v>
      </c>
      <c r="F214" s="312">
        <v>312</v>
      </c>
      <c r="G214" s="40"/>
      <c r="H214" s="46"/>
    </row>
    <row r="215" s="2" customFormat="1" ht="16.8" customHeight="1">
      <c r="A215" s="40"/>
      <c r="B215" s="46"/>
      <c r="C215" s="307" t="s">
        <v>891</v>
      </c>
      <c r="D215" s="308" t="s">
        <v>892</v>
      </c>
      <c r="E215" s="309" t="s">
        <v>168</v>
      </c>
      <c r="F215" s="310">
        <v>1506</v>
      </c>
      <c r="G215" s="40"/>
      <c r="H215" s="46"/>
    </row>
    <row r="216" s="2" customFormat="1" ht="16.8" customHeight="1">
      <c r="A216" s="40"/>
      <c r="B216" s="46"/>
      <c r="C216" s="311" t="s">
        <v>39</v>
      </c>
      <c r="D216" s="311" t="s">
        <v>893</v>
      </c>
      <c r="E216" s="18" t="s">
        <v>39</v>
      </c>
      <c r="F216" s="312">
        <v>716</v>
      </c>
      <c r="G216" s="40"/>
      <c r="H216" s="46"/>
    </row>
    <row r="217" s="2" customFormat="1" ht="16.8" customHeight="1">
      <c r="A217" s="40"/>
      <c r="B217" s="46"/>
      <c r="C217" s="311" t="s">
        <v>39</v>
      </c>
      <c r="D217" s="311" t="s">
        <v>894</v>
      </c>
      <c r="E217" s="18" t="s">
        <v>39</v>
      </c>
      <c r="F217" s="312">
        <v>438</v>
      </c>
      <c r="G217" s="40"/>
      <c r="H217" s="46"/>
    </row>
    <row r="218" s="2" customFormat="1" ht="16.8" customHeight="1">
      <c r="A218" s="40"/>
      <c r="B218" s="46"/>
      <c r="C218" s="311" t="s">
        <v>39</v>
      </c>
      <c r="D218" s="311" t="s">
        <v>895</v>
      </c>
      <c r="E218" s="18" t="s">
        <v>39</v>
      </c>
      <c r="F218" s="312">
        <v>352</v>
      </c>
      <c r="G218" s="40"/>
      <c r="H218" s="46"/>
    </row>
    <row r="219" s="2" customFormat="1" ht="16.8" customHeight="1">
      <c r="A219" s="40"/>
      <c r="B219" s="46"/>
      <c r="C219" s="311" t="s">
        <v>891</v>
      </c>
      <c r="D219" s="311" t="s">
        <v>216</v>
      </c>
      <c r="E219" s="18" t="s">
        <v>39</v>
      </c>
      <c r="F219" s="312">
        <v>1506</v>
      </c>
      <c r="G219" s="40"/>
      <c r="H219" s="46"/>
    </row>
    <row r="220" s="2" customFormat="1" ht="16.8" customHeight="1">
      <c r="A220" s="40"/>
      <c r="B220" s="46"/>
      <c r="C220" s="307" t="s">
        <v>896</v>
      </c>
      <c r="D220" s="308" t="s">
        <v>897</v>
      </c>
      <c r="E220" s="309" t="s">
        <v>168</v>
      </c>
      <c r="F220" s="310">
        <v>816</v>
      </c>
      <c r="G220" s="40"/>
      <c r="H220" s="46"/>
    </row>
    <row r="221" s="2" customFormat="1" ht="16.8" customHeight="1">
      <c r="A221" s="40"/>
      <c r="B221" s="46"/>
      <c r="C221" s="311" t="s">
        <v>39</v>
      </c>
      <c r="D221" s="311" t="s">
        <v>898</v>
      </c>
      <c r="E221" s="18" t="s">
        <v>39</v>
      </c>
      <c r="F221" s="312">
        <v>504</v>
      </c>
      <c r="G221" s="40"/>
      <c r="H221" s="46"/>
    </row>
    <row r="222" s="2" customFormat="1" ht="16.8" customHeight="1">
      <c r="A222" s="40"/>
      <c r="B222" s="46"/>
      <c r="C222" s="311" t="s">
        <v>39</v>
      </c>
      <c r="D222" s="311" t="s">
        <v>899</v>
      </c>
      <c r="E222" s="18" t="s">
        <v>39</v>
      </c>
      <c r="F222" s="312">
        <v>312</v>
      </c>
      <c r="G222" s="40"/>
      <c r="H222" s="46"/>
    </row>
    <row r="223" s="2" customFormat="1" ht="16.8" customHeight="1">
      <c r="A223" s="40"/>
      <c r="B223" s="46"/>
      <c r="C223" s="311" t="s">
        <v>896</v>
      </c>
      <c r="D223" s="311" t="s">
        <v>216</v>
      </c>
      <c r="E223" s="18" t="s">
        <v>39</v>
      </c>
      <c r="F223" s="312">
        <v>816</v>
      </c>
      <c r="G223" s="40"/>
      <c r="H223" s="46"/>
    </row>
    <row r="224" s="2" customFormat="1" ht="16.8" customHeight="1">
      <c r="A224" s="40"/>
      <c r="B224" s="46"/>
      <c r="C224" s="307" t="s">
        <v>900</v>
      </c>
      <c r="D224" s="308" t="s">
        <v>901</v>
      </c>
      <c r="E224" s="309" t="s">
        <v>270</v>
      </c>
      <c r="F224" s="310">
        <v>144.35400000000001</v>
      </c>
      <c r="G224" s="40"/>
      <c r="H224" s="46"/>
    </row>
    <row r="225" s="2" customFormat="1" ht="16.8" customHeight="1">
      <c r="A225" s="40"/>
      <c r="B225" s="46"/>
      <c r="C225" s="311" t="s">
        <v>39</v>
      </c>
      <c r="D225" s="311" t="s">
        <v>902</v>
      </c>
      <c r="E225" s="18" t="s">
        <v>39</v>
      </c>
      <c r="F225" s="312">
        <v>0</v>
      </c>
      <c r="G225" s="40"/>
      <c r="H225" s="46"/>
    </row>
    <row r="226" s="2" customFormat="1" ht="16.8" customHeight="1">
      <c r="A226" s="40"/>
      <c r="B226" s="46"/>
      <c r="C226" s="311" t="s">
        <v>39</v>
      </c>
      <c r="D226" s="311" t="s">
        <v>903</v>
      </c>
      <c r="E226" s="18" t="s">
        <v>39</v>
      </c>
      <c r="F226" s="312">
        <v>137.35400000000001</v>
      </c>
      <c r="G226" s="40"/>
      <c r="H226" s="46"/>
    </row>
    <row r="227" s="2" customFormat="1" ht="16.8" customHeight="1">
      <c r="A227" s="40"/>
      <c r="B227" s="46"/>
      <c r="C227" s="311" t="s">
        <v>39</v>
      </c>
      <c r="D227" s="311" t="s">
        <v>904</v>
      </c>
      <c r="E227" s="18" t="s">
        <v>39</v>
      </c>
      <c r="F227" s="312">
        <v>0</v>
      </c>
      <c r="G227" s="40"/>
      <c r="H227" s="46"/>
    </row>
    <row r="228" s="2" customFormat="1" ht="16.8" customHeight="1">
      <c r="A228" s="40"/>
      <c r="B228" s="46"/>
      <c r="C228" s="311" t="s">
        <v>39</v>
      </c>
      <c r="D228" s="311" t="s">
        <v>249</v>
      </c>
      <c r="E228" s="18" t="s">
        <v>39</v>
      </c>
      <c r="F228" s="312">
        <v>7</v>
      </c>
      <c r="G228" s="40"/>
      <c r="H228" s="46"/>
    </row>
    <row r="229" s="2" customFormat="1" ht="16.8" customHeight="1">
      <c r="A229" s="40"/>
      <c r="B229" s="46"/>
      <c r="C229" s="311" t="s">
        <v>900</v>
      </c>
      <c r="D229" s="311" t="s">
        <v>216</v>
      </c>
      <c r="E229" s="18" t="s">
        <v>39</v>
      </c>
      <c r="F229" s="312">
        <v>144.35400000000001</v>
      </c>
      <c r="G229" s="40"/>
      <c r="H229" s="46"/>
    </row>
    <row r="230" s="2" customFormat="1" ht="16.8" customHeight="1">
      <c r="A230" s="40"/>
      <c r="B230" s="46"/>
      <c r="C230" s="307" t="s">
        <v>905</v>
      </c>
      <c r="D230" s="308" t="s">
        <v>905</v>
      </c>
      <c r="E230" s="309" t="s">
        <v>39</v>
      </c>
      <c r="F230" s="310">
        <v>6</v>
      </c>
      <c r="G230" s="40"/>
      <c r="H230" s="46"/>
    </row>
    <row r="231" s="2" customFormat="1" ht="16.8" customHeight="1">
      <c r="A231" s="40"/>
      <c r="B231" s="46"/>
      <c r="C231" s="311" t="s">
        <v>39</v>
      </c>
      <c r="D231" s="311" t="s">
        <v>906</v>
      </c>
      <c r="E231" s="18" t="s">
        <v>39</v>
      </c>
      <c r="F231" s="312">
        <v>6</v>
      </c>
      <c r="G231" s="40"/>
      <c r="H231" s="46"/>
    </row>
    <row r="232" s="2" customFormat="1" ht="16.8" customHeight="1">
      <c r="A232" s="40"/>
      <c r="B232" s="46"/>
      <c r="C232" s="311" t="s">
        <v>905</v>
      </c>
      <c r="D232" s="311" t="s">
        <v>216</v>
      </c>
      <c r="E232" s="18" t="s">
        <v>39</v>
      </c>
      <c r="F232" s="312">
        <v>6</v>
      </c>
      <c r="G232" s="40"/>
      <c r="H232" s="46"/>
    </row>
    <row r="233" s="2" customFormat="1" ht="26.4" customHeight="1">
      <c r="A233" s="40"/>
      <c r="B233" s="46"/>
      <c r="C233" s="306" t="s">
        <v>907</v>
      </c>
      <c r="D233" s="306" t="s">
        <v>102</v>
      </c>
      <c r="E233" s="40"/>
      <c r="F233" s="40"/>
      <c r="G233" s="40"/>
      <c r="H233" s="46"/>
    </row>
    <row r="234" s="2" customFormat="1" ht="16.8" customHeight="1">
      <c r="A234" s="40"/>
      <c r="B234" s="46"/>
      <c r="C234" s="307" t="s">
        <v>138</v>
      </c>
      <c r="D234" s="308" t="s">
        <v>139</v>
      </c>
      <c r="E234" s="309" t="s">
        <v>140</v>
      </c>
      <c r="F234" s="310">
        <v>0.61699999999999999</v>
      </c>
      <c r="G234" s="40"/>
      <c r="H234" s="46"/>
    </row>
    <row r="235" s="2" customFormat="1" ht="16.8" customHeight="1">
      <c r="A235" s="40"/>
      <c r="B235" s="46"/>
      <c r="C235" s="307" t="s">
        <v>171</v>
      </c>
      <c r="D235" s="308" t="s">
        <v>172</v>
      </c>
      <c r="E235" s="309" t="s">
        <v>159</v>
      </c>
      <c r="F235" s="310">
        <v>60.466000000000001</v>
      </c>
      <c r="G235" s="40"/>
      <c r="H235" s="46"/>
    </row>
    <row r="236" s="2" customFormat="1" ht="16.8" customHeight="1">
      <c r="A236" s="40"/>
      <c r="B236" s="46"/>
      <c r="C236" s="307" t="s">
        <v>886</v>
      </c>
      <c r="D236" s="308" t="s">
        <v>887</v>
      </c>
      <c r="E236" s="309" t="s">
        <v>168</v>
      </c>
      <c r="F236" s="310">
        <v>312</v>
      </c>
      <c r="G236" s="40"/>
      <c r="H236" s="46"/>
    </row>
    <row r="237" s="2" customFormat="1" ht="16.8" customHeight="1">
      <c r="A237" s="40"/>
      <c r="B237" s="46"/>
      <c r="C237" s="311" t="s">
        <v>39</v>
      </c>
      <c r="D237" s="311" t="s">
        <v>888</v>
      </c>
      <c r="E237" s="18" t="s">
        <v>39</v>
      </c>
      <c r="F237" s="312">
        <v>172</v>
      </c>
      <c r="G237" s="40"/>
      <c r="H237" s="46"/>
    </row>
    <row r="238" s="2" customFormat="1" ht="16.8" customHeight="1">
      <c r="A238" s="40"/>
      <c r="B238" s="46"/>
      <c r="C238" s="311" t="s">
        <v>39</v>
      </c>
      <c r="D238" s="311" t="s">
        <v>889</v>
      </c>
      <c r="E238" s="18" t="s">
        <v>39</v>
      </c>
      <c r="F238" s="312">
        <v>96</v>
      </c>
      <c r="G238" s="40"/>
      <c r="H238" s="46"/>
    </row>
    <row r="239" s="2" customFormat="1" ht="16.8" customHeight="1">
      <c r="A239" s="40"/>
      <c r="B239" s="46"/>
      <c r="C239" s="311" t="s">
        <v>39</v>
      </c>
      <c r="D239" s="311" t="s">
        <v>890</v>
      </c>
      <c r="E239" s="18" t="s">
        <v>39</v>
      </c>
      <c r="F239" s="312">
        <v>44</v>
      </c>
      <c r="G239" s="40"/>
      <c r="H239" s="46"/>
    </row>
    <row r="240" s="2" customFormat="1" ht="16.8" customHeight="1">
      <c r="A240" s="40"/>
      <c r="B240" s="46"/>
      <c r="C240" s="311" t="s">
        <v>886</v>
      </c>
      <c r="D240" s="311" t="s">
        <v>216</v>
      </c>
      <c r="E240" s="18" t="s">
        <v>39</v>
      </c>
      <c r="F240" s="312">
        <v>312</v>
      </c>
      <c r="G240" s="40"/>
      <c r="H240" s="46"/>
    </row>
    <row r="241" s="2" customFormat="1" ht="16.8" customHeight="1">
      <c r="A241" s="40"/>
      <c r="B241" s="46"/>
      <c r="C241" s="307" t="s">
        <v>891</v>
      </c>
      <c r="D241" s="308" t="s">
        <v>892</v>
      </c>
      <c r="E241" s="309" t="s">
        <v>168</v>
      </c>
      <c r="F241" s="310">
        <v>1506</v>
      </c>
      <c r="G241" s="40"/>
      <c r="H241" s="46"/>
    </row>
    <row r="242" s="2" customFormat="1" ht="16.8" customHeight="1">
      <c r="A242" s="40"/>
      <c r="B242" s="46"/>
      <c r="C242" s="311" t="s">
        <v>39</v>
      </c>
      <c r="D242" s="311" t="s">
        <v>893</v>
      </c>
      <c r="E242" s="18" t="s">
        <v>39</v>
      </c>
      <c r="F242" s="312">
        <v>716</v>
      </c>
      <c r="G242" s="40"/>
      <c r="H242" s="46"/>
    </row>
    <row r="243" s="2" customFormat="1" ht="16.8" customHeight="1">
      <c r="A243" s="40"/>
      <c r="B243" s="46"/>
      <c r="C243" s="311" t="s">
        <v>39</v>
      </c>
      <c r="D243" s="311" t="s">
        <v>894</v>
      </c>
      <c r="E243" s="18" t="s">
        <v>39</v>
      </c>
      <c r="F243" s="312">
        <v>438</v>
      </c>
      <c r="G243" s="40"/>
      <c r="H243" s="46"/>
    </row>
    <row r="244" s="2" customFormat="1" ht="16.8" customHeight="1">
      <c r="A244" s="40"/>
      <c r="B244" s="46"/>
      <c r="C244" s="311" t="s">
        <v>39</v>
      </c>
      <c r="D244" s="311" t="s">
        <v>895</v>
      </c>
      <c r="E244" s="18" t="s">
        <v>39</v>
      </c>
      <c r="F244" s="312">
        <v>352</v>
      </c>
      <c r="G244" s="40"/>
      <c r="H244" s="46"/>
    </row>
    <row r="245" s="2" customFormat="1" ht="16.8" customHeight="1">
      <c r="A245" s="40"/>
      <c r="B245" s="46"/>
      <c r="C245" s="311" t="s">
        <v>891</v>
      </c>
      <c r="D245" s="311" t="s">
        <v>216</v>
      </c>
      <c r="E245" s="18" t="s">
        <v>39</v>
      </c>
      <c r="F245" s="312">
        <v>1506</v>
      </c>
      <c r="G245" s="40"/>
      <c r="H245" s="46"/>
    </row>
    <row r="246" s="2" customFormat="1" ht="16.8" customHeight="1">
      <c r="A246" s="40"/>
      <c r="B246" s="46"/>
      <c r="C246" s="307" t="s">
        <v>896</v>
      </c>
      <c r="D246" s="308" t="s">
        <v>897</v>
      </c>
      <c r="E246" s="309" t="s">
        <v>168</v>
      </c>
      <c r="F246" s="310">
        <v>816</v>
      </c>
      <c r="G246" s="40"/>
      <c r="H246" s="46"/>
    </row>
    <row r="247" s="2" customFormat="1" ht="16.8" customHeight="1">
      <c r="A247" s="40"/>
      <c r="B247" s="46"/>
      <c r="C247" s="311" t="s">
        <v>39</v>
      </c>
      <c r="D247" s="311" t="s">
        <v>898</v>
      </c>
      <c r="E247" s="18" t="s">
        <v>39</v>
      </c>
      <c r="F247" s="312">
        <v>504</v>
      </c>
      <c r="G247" s="40"/>
      <c r="H247" s="46"/>
    </row>
    <row r="248" s="2" customFormat="1" ht="16.8" customHeight="1">
      <c r="A248" s="40"/>
      <c r="B248" s="46"/>
      <c r="C248" s="311" t="s">
        <v>39</v>
      </c>
      <c r="D248" s="311" t="s">
        <v>899</v>
      </c>
      <c r="E248" s="18" t="s">
        <v>39</v>
      </c>
      <c r="F248" s="312">
        <v>312</v>
      </c>
      <c r="G248" s="40"/>
      <c r="H248" s="46"/>
    </row>
    <row r="249" s="2" customFormat="1" ht="16.8" customHeight="1">
      <c r="A249" s="40"/>
      <c r="B249" s="46"/>
      <c r="C249" s="311" t="s">
        <v>896</v>
      </c>
      <c r="D249" s="311" t="s">
        <v>216</v>
      </c>
      <c r="E249" s="18" t="s">
        <v>39</v>
      </c>
      <c r="F249" s="312">
        <v>816</v>
      </c>
      <c r="G249" s="40"/>
      <c r="H249" s="46"/>
    </row>
    <row r="250" s="2" customFormat="1" ht="16.8" customHeight="1">
      <c r="A250" s="40"/>
      <c r="B250" s="46"/>
      <c r="C250" s="307" t="s">
        <v>900</v>
      </c>
      <c r="D250" s="308" t="s">
        <v>901</v>
      </c>
      <c r="E250" s="309" t="s">
        <v>270</v>
      </c>
      <c r="F250" s="310">
        <v>144.35400000000001</v>
      </c>
      <c r="G250" s="40"/>
      <c r="H250" s="46"/>
    </row>
    <row r="251" s="2" customFormat="1" ht="16.8" customHeight="1">
      <c r="A251" s="40"/>
      <c r="B251" s="46"/>
      <c r="C251" s="311" t="s">
        <v>39</v>
      </c>
      <c r="D251" s="311" t="s">
        <v>902</v>
      </c>
      <c r="E251" s="18" t="s">
        <v>39</v>
      </c>
      <c r="F251" s="312">
        <v>0</v>
      </c>
      <c r="G251" s="40"/>
      <c r="H251" s="46"/>
    </row>
    <row r="252" s="2" customFormat="1" ht="16.8" customHeight="1">
      <c r="A252" s="40"/>
      <c r="B252" s="46"/>
      <c r="C252" s="311" t="s">
        <v>39</v>
      </c>
      <c r="D252" s="311" t="s">
        <v>903</v>
      </c>
      <c r="E252" s="18" t="s">
        <v>39</v>
      </c>
      <c r="F252" s="312">
        <v>137.35400000000001</v>
      </c>
      <c r="G252" s="40"/>
      <c r="H252" s="46"/>
    </row>
    <row r="253" s="2" customFormat="1" ht="16.8" customHeight="1">
      <c r="A253" s="40"/>
      <c r="B253" s="46"/>
      <c r="C253" s="311" t="s">
        <v>39</v>
      </c>
      <c r="D253" s="311" t="s">
        <v>904</v>
      </c>
      <c r="E253" s="18" t="s">
        <v>39</v>
      </c>
      <c r="F253" s="312">
        <v>0</v>
      </c>
      <c r="G253" s="40"/>
      <c r="H253" s="46"/>
    </row>
    <row r="254" s="2" customFormat="1" ht="16.8" customHeight="1">
      <c r="A254" s="40"/>
      <c r="B254" s="46"/>
      <c r="C254" s="311" t="s">
        <v>39</v>
      </c>
      <c r="D254" s="311" t="s">
        <v>249</v>
      </c>
      <c r="E254" s="18" t="s">
        <v>39</v>
      </c>
      <c r="F254" s="312">
        <v>7</v>
      </c>
      <c r="G254" s="40"/>
      <c r="H254" s="46"/>
    </row>
    <row r="255" s="2" customFormat="1" ht="16.8" customHeight="1">
      <c r="A255" s="40"/>
      <c r="B255" s="46"/>
      <c r="C255" s="311" t="s">
        <v>900</v>
      </c>
      <c r="D255" s="311" t="s">
        <v>216</v>
      </c>
      <c r="E255" s="18" t="s">
        <v>39</v>
      </c>
      <c r="F255" s="312">
        <v>144.35400000000001</v>
      </c>
      <c r="G255" s="40"/>
      <c r="H255" s="46"/>
    </row>
    <row r="256" s="2" customFormat="1" ht="16.8" customHeight="1">
      <c r="A256" s="40"/>
      <c r="B256" s="46"/>
      <c r="C256" s="307" t="s">
        <v>905</v>
      </c>
      <c r="D256" s="308" t="s">
        <v>905</v>
      </c>
      <c r="E256" s="309" t="s">
        <v>39</v>
      </c>
      <c r="F256" s="310">
        <v>6</v>
      </c>
      <c r="G256" s="40"/>
      <c r="H256" s="46"/>
    </row>
    <row r="257" s="2" customFormat="1" ht="16.8" customHeight="1">
      <c r="A257" s="40"/>
      <c r="B257" s="46"/>
      <c r="C257" s="311" t="s">
        <v>39</v>
      </c>
      <c r="D257" s="311" t="s">
        <v>906</v>
      </c>
      <c r="E257" s="18" t="s">
        <v>39</v>
      </c>
      <c r="F257" s="312">
        <v>6</v>
      </c>
      <c r="G257" s="40"/>
      <c r="H257" s="46"/>
    </row>
    <row r="258" s="2" customFormat="1" ht="16.8" customHeight="1">
      <c r="A258" s="40"/>
      <c r="B258" s="46"/>
      <c r="C258" s="311" t="s">
        <v>905</v>
      </c>
      <c r="D258" s="311" t="s">
        <v>216</v>
      </c>
      <c r="E258" s="18" t="s">
        <v>39</v>
      </c>
      <c r="F258" s="312">
        <v>6</v>
      </c>
      <c r="G258" s="40"/>
      <c r="H258" s="46"/>
    </row>
    <row r="259" s="2" customFormat="1" ht="26.4" customHeight="1">
      <c r="A259" s="40"/>
      <c r="B259" s="46"/>
      <c r="C259" s="306" t="s">
        <v>908</v>
      </c>
      <c r="D259" s="306" t="s">
        <v>105</v>
      </c>
      <c r="E259" s="40"/>
      <c r="F259" s="40"/>
      <c r="G259" s="40"/>
      <c r="H259" s="46"/>
    </row>
    <row r="260" s="2" customFormat="1" ht="16.8" customHeight="1">
      <c r="A260" s="40"/>
      <c r="B260" s="46"/>
      <c r="C260" s="307" t="s">
        <v>886</v>
      </c>
      <c r="D260" s="308" t="s">
        <v>887</v>
      </c>
      <c r="E260" s="309" t="s">
        <v>168</v>
      </c>
      <c r="F260" s="310">
        <v>312</v>
      </c>
      <c r="G260" s="40"/>
      <c r="H260" s="46"/>
    </row>
    <row r="261" s="2" customFormat="1" ht="16.8" customHeight="1">
      <c r="A261" s="40"/>
      <c r="B261" s="46"/>
      <c r="C261" s="311" t="s">
        <v>39</v>
      </c>
      <c r="D261" s="311" t="s">
        <v>888</v>
      </c>
      <c r="E261" s="18" t="s">
        <v>39</v>
      </c>
      <c r="F261" s="312">
        <v>172</v>
      </c>
      <c r="G261" s="40"/>
      <c r="H261" s="46"/>
    </row>
    <row r="262" s="2" customFormat="1" ht="16.8" customHeight="1">
      <c r="A262" s="40"/>
      <c r="B262" s="46"/>
      <c r="C262" s="311" t="s">
        <v>39</v>
      </c>
      <c r="D262" s="311" t="s">
        <v>889</v>
      </c>
      <c r="E262" s="18" t="s">
        <v>39</v>
      </c>
      <c r="F262" s="312">
        <v>96</v>
      </c>
      <c r="G262" s="40"/>
      <c r="H262" s="46"/>
    </row>
    <row r="263" s="2" customFormat="1" ht="16.8" customHeight="1">
      <c r="A263" s="40"/>
      <c r="B263" s="46"/>
      <c r="C263" s="311" t="s">
        <v>39</v>
      </c>
      <c r="D263" s="311" t="s">
        <v>890</v>
      </c>
      <c r="E263" s="18" t="s">
        <v>39</v>
      </c>
      <c r="F263" s="312">
        <v>44</v>
      </c>
      <c r="G263" s="40"/>
      <c r="H263" s="46"/>
    </row>
    <row r="264" s="2" customFormat="1" ht="16.8" customHeight="1">
      <c r="A264" s="40"/>
      <c r="B264" s="46"/>
      <c r="C264" s="311" t="s">
        <v>886</v>
      </c>
      <c r="D264" s="311" t="s">
        <v>216</v>
      </c>
      <c r="E264" s="18" t="s">
        <v>39</v>
      </c>
      <c r="F264" s="312">
        <v>312</v>
      </c>
      <c r="G264" s="40"/>
      <c r="H264" s="46"/>
    </row>
    <row r="265" s="2" customFormat="1" ht="16.8" customHeight="1">
      <c r="A265" s="40"/>
      <c r="B265" s="46"/>
      <c r="C265" s="307" t="s">
        <v>891</v>
      </c>
      <c r="D265" s="308" t="s">
        <v>892</v>
      </c>
      <c r="E265" s="309" t="s">
        <v>168</v>
      </c>
      <c r="F265" s="310">
        <v>1506</v>
      </c>
      <c r="G265" s="40"/>
      <c r="H265" s="46"/>
    </row>
    <row r="266" s="2" customFormat="1" ht="16.8" customHeight="1">
      <c r="A266" s="40"/>
      <c r="B266" s="46"/>
      <c r="C266" s="311" t="s">
        <v>39</v>
      </c>
      <c r="D266" s="311" t="s">
        <v>893</v>
      </c>
      <c r="E266" s="18" t="s">
        <v>39</v>
      </c>
      <c r="F266" s="312">
        <v>716</v>
      </c>
      <c r="G266" s="40"/>
      <c r="H266" s="46"/>
    </row>
    <row r="267" s="2" customFormat="1" ht="16.8" customHeight="1">
      <c r="A267" s="40"/>
      <c r="B267" s="46"/>
      <c r="C267" s="311" t="s">
        <v>39</v>
      </c>
      <c r="D267" s="311" t="s">
        <v>894</v>
      </c>
      <c r="E267" s="18" t="s">
        <v>39</v>
      </c>
      <c r="F267" s="312">
        <v>438</v>
      </c>
      <c r="G267" s="40"/>
      <c r="H267" s="46"/>
    </row>
    <row r="268" s="2" customFormat="1" ht="16.8" customHeight="1">
      <c r="A268" s="40"/>
      <c r="B268" s="46"/>
      <c r="C268" s="311" t="s">
        <v>39</v>
      </c>
      <c r="D268" s="311" t="s">
        <v>895</v>
      </c>
      <c r="E268" s="18" t="s">
        <v>39</v>
      </c>
      <c r="F268" s="312">
        <v>352</v>
      </c>
      <c r="G268" s="40"/>
      <c r="H268" s="46"/>
    </row>
    <row r="269" s="2" customFormat="1" ht="16.8" customHeight="1">
      <c r="A269" s="40"/>
      <c r="B269" s="46"/>
      <c r="C269" s="311" t="s">
        <v>891</v>
      </c>
      <c r="D269" s="311" t="s">
        <v>216</v>
      </c>
      <c r="E269" s="18" t="s">
        <v>39</v>
      </c>
      <c r="F269" s="312">
        <v>1506</v>
      </c>
      <c r="G269" s="40"/>
      <c r="H269" s="46"/>
    </row>
    <row r="270" s="2" customFormat="1" ht="16.8" customHeight="1">
      <c r="A270" s="40"/>
      <c r="B270" s="46"/>
      <c r="C270" s="307" t="s">
        <v>896</v>
      </c>
      <c r="D270" s="308" t="s">
        <v>897</v>
      </c>
      <c r="E270" s="309" t="s">
        <v>168</v>
      </c>
      <c r="F270" s="310">
        <v>816</v>
      </c>
      <c r="G270" s="40"/>
      <c r="H270" s="46"/>
    </row>
    <row r="271" s="2" customFormat="1" ht="16.8" customHeight="1">
      <c r="A271" s="40"/>
      <c r="B271" s="46"/>
      <c r="C271" s="311" t="s">
        <v>39</v>
      </c>
      <c r="D271" s="311" t="s">
        <v>898</v>
      </c>
      <c r="E271" s="18" t="s">
        <v>39</v>
      </c>
      <c r="F271" s="312">
        <v>504</v>
      </c>
      <c r="G271" s="40"/>
      <c r="H271" s="46"/>
    </row>
    <row r="272" s="2" customFormat="1" ht="16.8" customHeight="1">
      <c r="A272" s="40"/>
      <c r="B272" s="46"/>
      <c r="C272" s="311" t="s">
        <v>39</v>
      </c>
      <c r="D272" s="311" t="s">
        <v>899</v>
      </c>
      <c r="E272" s="18" t="s">
        <v>39</v>
      </c>
      <c r="F272" s="312">
        <v>312</v>
      </c>
      <c r="G272" s="40"/>
      <c r="H272" s="46"/>
    </row>
    <row r="273" s="2" customFormat="1" ht="16.8" customHeight="1">
      <c r="A273" s="40"/>
      <c r="B273" s="46"/>
      <c r="C273" s="311" t="s">
        <v>896</v>
      </c>
      <c r="D273" s="311" t="s">
        <v>216</v>
      </c>
      <c r="E273" s="18" t="s">
        <v>39</v>
      </c>
      <c r="F273" s="312">
        <v>816</v>
      </c>
      <c r="G273" s="40"/>
      <c r="H273" s="46"/>
    </row>
    <row r="274" s="2" customFormat="1" ht="16.8" customHeight="1">
      <c r="A274" s="40"/>
      <c r="B274" s="46"/>
      <c r="C274" s="307" t="s">
        <v>900</v>
      </c>
      <c r="D274" s="308" t="s">
        <v>901</v>
      </c>
      <c r="E274" s="309" t="s">
        <v>270</v>
      </c>
      <c r="F274" s="310">
        <v>144.35400000000001</v>
      </c>
      <c r="G274" s="40"/>
      <c r="H274" s="46"/>
    </row>
    <row r="275" s="2" customFormat="1" ht="16.8" customHeight="1">
      <c r="A275" s="40"/>
      <c r="B275" s="46"/>
      <c r="C275" s="311" t="s">
        <v>39</v>
      </c>
      <c r="D275" s="311" t="s">
        <v>902</v>
      </c>
      <c r="E275" s="18" t="s">
        <v>39</v>
      </c>
      <c r="F275" s="312">
        <v>0</v>
      </c>
      <c r="G275" s="40"/>
      <c r="H275" s="46"/>
    </row>
    <row r="276" s="2" customFormat="1" ht="16.8" customHeight="1">
      <c r="A276" s="40"/>
      <c r="B276" s="46"/>
      <c r="C276" s="311" t="s">
        <v>39</v>
      </c>
      <c r="D276" s="311" t="s">
        <v>903</v>
      </c>
      <c r="E276" s="18" t="s">
        <v>39</v>
      </c>
      <c r="F276" s="312">
        <v>137.35400000000001</v>
      </c>
      <c r="G276" s="40"/>
      <c r="H276" s="46"/>
    </row>
    <row r="277" s="2" customFormat="1" ht="16.8" customHeight="1">
      <c r="A277" s="40"/>
      <c r="B277" s="46"/>
      <c r="C277" s="311" t="s">
        <v>39</v>
      </c>
      <c r="D277" s="311" t="s">
        <v>904</v>
      </c>
      <c r="E277" s="18" t="s">
        <v>39</v>
      </c>
      <c r="F277" s="312">
        <v>0</v>
      </c>
      <c r="G277" s="40"/>
      <c r="H277" s="46"/>
    </row>
    <row r="278" s="2" customFormat="1" ht="16.8" customHeight="1">
      <c r="A278" s="40"/>
      <c r="B278" s="46"/>
      <c r="C278" s="311" t="s">
        <v>39</v>
      </c>
      <c r="D278" s="311" t="s">
        <v>249</v>
      </c>
      <c r="E278" s="18" t="s">
        <v>39</v>
      </c>
      <c r="F278" s="312">
        <v>7</v>
      </c>
      <c r="G278" s="40"/>
      <c r="H278" s="46"/>
    </row>
    <row r="279" s="2" customFormat="1" ht="16.8" customHeight="1">
      <c r="A279" s="40"/>
      <c r="B279" s="46"/>
      <c r="C279" s="311" t="s">
        <v>900</v>
      </c>
      <c r="D279" s="311" t="s">
        <v>216</v>
      </c>
      <c r="E279" s="18" t="s">
        <v>39</v>
      </c>
      <c r="F279" s="312">
        <v>144.35400000000001</v>
      </c>
      <c r="G279" s="40"/>
      <c r="H279" s="46"/>
    </row>
    <row r="280" s="2" customFormat="1" ht="16.8" customHeight="1">
      <c r="A280" s="40"/>
      <c r="B280" s="46"/>
      <c r="C280" s="307" t="s">
        <v>905</v>
      </c>
      <c r="D280" s="308" t="s">
        <v>905</v>
      </c>
      <c r="E280" s="309" t="s">
        <v>39</v>
      </c>
      <c r="F280" s="310">
        <v>6</v>
      </c>
      <c r="G280" s="40"/>
      <c r="H280" s="46"/>
    </row>
    <row r="281" s="2" customFormat="1" ht="16.8" customHeight="1">
      <c r="A281" s="40"/>
      <c r="B281" s="46"/>
      <c r="C281" s="311" t="s">
        <v>39</v>
      </c>
      <c r="D281" s="311" t="s">
        <v>906</v>
      </c>
      <c r="E281" s="18" t="s">
        <v>39</v>
      </c>
      <c r="F281" s="312">
        <v>6</v>
      </c>
      <c r="G281" s="40"/>
      <c r="H281" s="46"/>
    </row>
    <row r="282" s="2" customFormat="1" ht="16.8" customHeight="1">
      <c r="A282" s="40"/>
      <c r="B282" s="46"/>
      <c r="C282" s="311" t="s">
        <v>905</v>
      </c>
      <c r="D282" s="311" t="s">
        <v>216</v>
      </c>
      <c r="E282" s="18" t="s">
        <v>39</v>
      </c>
      <c r="F282" s="312">
        <v>6</v>
      </c>
      <c r="G282" s="40"/>
      <c r="H282" s="46"/>
    </row>
    <row r="283" s="2" customFormat="1" ht="26.4" customHeight="1">
      <c r="A283" s="40"/>
      <c r="B283" s="46"/>
      <c r="C283" s="306" t="s">
        <v>909</v>
      </c>
      <c r="D283" s="306" t="s">
        <v>118</v>
      </c>
      <c r="E283" s="40"/>
      <c r="F283" s="40"/>
      <c r="G283" s="40"/>
      <c r="H283" s="46"/>
    </row>
    <row r="284" s="2" customFormat="1">
      <c r="A284" s="40"/>
      <c r="B284" s="46"/>
      <c r="C284" s="307" t="s">
        <v>910</v>
      </c>
      <c r="D284" s="308" t="s">
        <v>911</v>
      </c>
      <c r="E284" s="309" t="s">
        <v>140</v>
      </c>
      <c r="F284" s="310">
        <v>0.61699999999999999</v>
      </c>
      <c r="G284" s="40"/>
      <c r="H284" s="46"/>
    </row>
    <row r="285" s="2" customFormat="1" ht="26.4" customHeight="1">
      <c r="A285" s="40"/>
      <c r="B285" s="46"/>
      <c r="C285" s="306" t="s">
        <v>912</v>
      </c>
      <c r="D285" s="306" t="s">
        <v>124</v>
      </c>
      <c r="E285" s="40"/>
      <c r="F285" s="40"/>
      <c r="G285" s="40"/>
      <c r="H285" s="46"/>
    </row>
    <row r="286" s="2" customFormat="1" ht="16.8" customHeight="1">
      <c r="A286" s="40"/>
      <c r="B286" s="46"/>
      <c r="C286" s="307" t="s">
        <v>138</v>
      </c>
      <c r="D286" s="308" t="s">
        <v>139</v>
      </c>
      <c r="E286" s="309" t="s">
        <v>140</v>
      </c>
      <c r="F286" s="310">
        <v>0.61699999999999999</v>
      </c>
      <c r="G286" s="40"/>
      <c r="H286" s="46"/>
    </row>
    <row r="287" s="2" customFormat="1" ht="16.8" customHeight="1">
      <c r="A287" s="40"/>
      <c r="B287" s="46"/>
      <c r="C287" s="313" t="s">
        <v>883</v>
      </c>
      <c r="D287" s="40"/>
      <c r="E287" s="40"/>
      <c r="F287" s="40"/>
      <c r="G287" s="40"/>
      <c r="H287" s="46"/>
    </row>
    <row r="288" s="2" customFormat="1" ht="16.8" customHeight="1">
      <c r="A288" s="40"/>
      <c r="B288" s="46"/>
      <c r="C288" s="311" t="s">
        <v>460</v>
      </c>
      <c r="D288" s="311" t="s">
        <v>868</v>
      </c>
      <c r="E288" s="18" t="s">
        <v>270</v>
      </c>
      <c r="F288" s="312">
        <v>1234</v>
      </c>
      <c r="G288" s="40"/>
      <c r="H288" s="46"/>
    </row>
    <row r="289" s="2" customFormat="1" ht="16.8" customHeight="1">
      <c r="A289" s="40"/>
      <c r="B289" s="46"/>
      <c r="C289" s="307" t="s">
        <v>142</v>
      </c>
      <c r="D289" s="308" t="s">
        <v>143</v>
      </c>
      <c r="E289" s="309" t="s">
        <v>140</v>
      </c>
      <c r="F289" s="310">
        <v>0.59199999999999997</v>
      </c>
      <c r="G289" s="40"/>
      <c r="H289" s="46"/>
    </row>
    <row r="290" s="2" customFormat="1" ht="16.8" customHeight="1">
      <c r="A290" s="40"/>
      <c r="B290" s="46"/>
      <c r="C290" s="313" t="s">
        <v>883</v>
      </c>
      <c r="D290" s="40"/>
      <c r="E290" s="40"/>
      <c r="F290" s="40"/>
      <c r="G290" s="40"/>
      <c r="H290" s="46"/>
    </row>
    <row r="291" s="2" customFormat="1" ht="16.8" customHeight="1">
      <c r="A291" s="40"/>
      <c r="B291" s="46"/>
      <c r="C291" s="311" t="s">
        <v>454</v>
      </c>
      <c r="D291" s="311" t="s">
        <v>866</v>
      </c>
      <c r="E291" s="18" t="s">
        <v>168</v>
      </c>
      <c r="F291" s="312">
        <v>900</v>
      </c>
      <c r="G291" s="40"/>
      <c r="H291" s="46"/>
    </row>
    <row r="292" s="2" customFormat="1" ht="16.8" customHeight="1">
      <c r="A292" s="40"/>
      <c r="B292" s="46"/>
      <c r="C292" s="307" t="s">
        <v>166</v>
      </c>
      <c r="D292" s="308" t="s">
        <v>167</v>
      </c>
      <c r="E292" s="309" t="s">
        <v>168</v>
      </c>
      <c r="F292" s="310">
        <v>900</v>
      </c>
      <c r="G292" s="40"/>
      <c r="H292" s="46"/>
    </row>
    <row r="293" s="2" customFormat="1" ht="16.8" customHeight="1">
      <c r="A293" s="40"/>
      <c r="B293" s="46"/>
      <c r="C293" s="311" t="s">
        <v>39</v>
      </c>
      <c r="D293" s="311" t="s">
        <v>458</v>
      </c>
      <c r="E293" s="18" t="s">
        <v>39</v>
      </c>
      <c r="F293" s="312">
        <v>900</v>
      </c>
      <c r="G293" s="40"/>
      <c r="H293" s="46"/>
    </row>
    <row r="294" s="2" customFormat="1" ht="16.8" customHeight="1">
      <c r="A294" s="40"/>
      <c r="B294" s="46"/>
      <c r="C294" s="311" t="s">
        <v>166</v>
      </c>
      <c r="D294" s="311" t="s">
        <v>216</v>
      </c>
      <c r="E294" s="18" t="s">
        <v>39</v>
      </c>
      <c r="F294" s="312">
        <v>900</v>
      </c>
      <c r="G294" s="40"/>
      <c r="H294" s="46"/>
    </row>
    <row r="295" s="2" customFormat="1" ht="26.4" customHeight="1">
      <c r="A295" s="40"/>
      <c r="B295" s="46"/>
      <c r="C295" s="306" t="s">
        <v>913</v>
      </c>
      <c r="D295" s="306" t="s">
        <v>127</v>
      </c>
      <c r="E295" s="40"/>
      <c r="F295" s="40"/>
      <c r="G295" s="40"/>
      <c r="H295" s="46"/>
    </row>
    <row r="296" s="2" customFormat="1" ht="16.8" customHeight="1">
      <c r="A296" s="40"/>
      <c r="B296" s="46"/>
      <c r="C296" s="307" t="s">
        <v>465</v>
      </c>
      <c r="D296" s="308" t="s">
        <v>139</v>
      </c>
      <c r="E296" s="309" t="s">
        <v>140</v>
      </c>
      <c r="F296" s="310">
        <v>0.63200000000000001</v>
      </c>
      <c r="G296" s="40"/>
      <c r="H296" s="46"/>
    </row>
    <row r="297" s="2" customFormat="1" ht="16.8" customHeight="1">
      <c r="A297" s="40"/>
      <c r="B297" s="46"/>
      <c r="C297" s="313" t="s">
        <v>883</v>
      </c>
      <c r="D297" s="40"/>
      <c r="E297" s="40"/>
      <c r="F297" s="40"/>
      <c r="G297" s="40"/>
      <c r="H297" s="46"/>
    </row>
    <row r="298" s="2" customFormat="1" ht="16.8" customHeight="1">
      <c r="A298" s="40"/>
      <c r="B298" s="46"/>
      <c r="C298" s="311" t="s">
        <v>460</v>
      </c>
      <c r="D298" s="311" t="s">
        <v>461</v>
      </c>
      <c r="E298" s="18" t="s">
        <v>270</v>
      </c>
      <c r="F298" s="312">
        <v>1264</v>
      </c>
      <c r="G298" s="40"/>
      <c r="H298" s="46"/>
    </row>
    <row r="299" s="2" customFormat="1" ht="16.8" customHeight="1">
      <c r="A299" s="40"/>
      <c r="B299" s="46"/>
      <c r="C299" s="307" t="s">
        <v>471</v>
      </c>
      <c r="D299" s="308" t="s">
        <v>143</v>
      </c>
      <c r="E299" s="309" t="s">
        <v>140</v>
      </c>
      <c r="F299" s="310">
        <v>0.60199999999999998</v>
      </c>
      <c r="G299" s="40"/>
      <c r="H299" s="46"/>
    </row>
    <row r="300" s="2" customFormat="1" ht="16.8" customHeight="1">
      <c r="A300" s="40"/>
      <c r="B300" s="46"/>
      <c r="C300" s="313" t="s">
        <v>883</v>
      </c>
      <c r="D300" s="40"/>
      <c r="E300" s="40"/>
      <c r="F300" s="40"/>
      <c r="G300" s="40"/>
      <c r="H300" s="46"/>
    </row>
    <row r="301" s="2" customFormat="1" ht="16.8" customHeight="1">
      <c r="A301" s="40"/>
      <c r="B301" s="46"/>
      <c r="C301" s="311" t="s">
        <v>454</v>
      </c>
      <c r="D301" s="311" t="s">
        <v>866</v>
      </c>
      <c r="E301" s="18" t="s">
        <v>168</v>
      </c>
      <c r="F301" s="312">
        <v>916</v>
      </c>
      <c r="G301" s="40"/>
      <c r="H301" s="46"/>
    </row>
    <row r="302" s="2" customFormat="1" ht="16.8" customHeight="1">
      <c r="A302" s="40"/>
      <c r="B302" s="46"/>
      <c r="C302" s="307" t="s">
        <v>481</v>
      </c>
      <c r="D302" s="308" t="s">
        <v>167</v>
      </c>
      <c r="E302" s="309" t="s">
        <v>168</v>
      </c>
      <c r="F302" s="310">
        <v>916</v>
      </c>
      <c r="G302" s="40"/>
      <c r="H302" s="46"/>
    </row>
    <row r="303" s="2" customFormat="1" ht="16.8" customHeight="1">
      <c r="A303" s="40"/>
      <c r="B303" s="46"/>
      <c r="C303" s="311" t="s">
        <v>39</v>
      </c>
      <c r="D303" s="311" t="s">
        <v>552</v>
      </c>
      <c r="E303" s="18" t="s">
        <v>39</v>
      </c>
      <c r="F303" s="312">
        <v>916</v>
      </c>
      <c r="G303" s="40"/>
      <c r="H303" s="46"/>
    </row>
    <row r="304" s="2" customFormat="1" ht="16.8" customHeight="1">
      <c r="A304" s="40"/>
      <c r="B304" s="46"/>
      <c r="C304" s="311" t="s">
        <v>481</v>
      </c>
      <c r="D304" s="311" t="s">
        <v>216</v>
      </c>
      <c r="E304" s="18" t="s">
        <v>39</v>
      </c>
      <c r="F304" s="312">
        <v>916</v>
      </c>
      <c r="G304" s="40"/>
      <c r="H304" s="46"/>
    </row>
    <row r="305" s="2" customFormat="1" ht="26.4" customHeight="1">
      <c r="A305" s="40"/>
      <c r="B305" s="46"/>
      <c r="C305" s="306" t="s">
        <v>914</v>
      </c>
      <c r="D305" s="306" t="s">
        <v>130</v>
      </c>
      <c r="E305" s="40"/>
      <c r="F305" s="40"/>
      <c r="G305" s="40"/>
      <c r="H305" s="46"/>
    </row>
    <row r="306" s="2" customFormat="1" ht="16.8" customHeight="1">
      <c r="A306" s="40"/>
      <c r="B306" s="46"/>
      <c r="C306" s="307" t="s">
        <v>554</v>
      </c>
      <c r="D306" s="308" t="s">
        <v>555</v>
      </c>
      <c r="E306" s="309" t="s">
        <v>270</v>
      </c>
      <c r="F306" s="310">
        <v>26</v>
      </c>
      <c r="G306" s="40"/>
      <c r="H306" s="46"/>
    </row>
    <row r="307" s="2" customFormat="1" ht="16.8" customHeight="1">
      <c r="A307" s="40"/>
      <c r="B307" s="46"/>
      <c r="C307" s="313" t="s">
        <v>883</v>
      </c>
      <c r="D307" s="40"/>
      <c r="E307" s="40"/>
      <c r="F307" s="40"/>
      <c r="G307" s="40"/>
      <c r="H307" s="46"/>
    </row>
    <row r="308" s="2" customFormat="1" ht="16.8" customHeight="1">
      <c r="A308" s="40"/>
      <c r="B308" s="46"/>
      <c r="C308" s="311" t="s">
        <v>460</v>
      </c>
      <c r="D308" s="311" t="s">
        <v>461</v>
      </c>
      <c r="E308" s="18" t="s">
        <v>270</v>
      </c>
      <c r="F308" s="312">
        <v>26</v>
      </c>
      <c r="G308" s="40"/>
      <c r="H308" s="46"/>
    </row>
    <row r="309" s="2" customFormat="1" ht="16.8" customHeight="1">
      <c r="A309" s="40"/>
      <c r="B309" s="46"/>
      <c r="C309" s="307" t="s">
        <v>886</v>
      </c>
      <c r="D309" s="308" t="s">
        <v>887</v>
      </c>
      <c r="E309" s="309" t="s">
        <v>168</v>
      </c>
      <c r="F309" s="310">
        <v>312</v>
      </c>
      <c r="G309" s="40"/>
      <c r="H309" s="46"/>
    </row>
    <row r="310" s="2" customFormat="1" ht="16.8" customHeight="1">
      <c r="A310" s="40"/>
      <c r="B310" s="46"/>
      <c r="C310" s="307" t="s">
        <v>891</v>
      </c>
      <c r="D310" s="308" t="s">
        <v>892</v>
      </c>
      <c r="E310" s="309" t="s">
        <v>168</v>
      </c>
      <c r="F310" s="310">
        <v>1506</v>
      </c>
      <c r="G310" s="40"/>
      <c r="H310" s="46"/>
    </row>
    <row r="311" s="2" customFormat="1" ht="16.8" customHeight="1">
      <c r="A311" s="40"/>
      <c r="B311" s="46"/>
      <c r="C311" s="307" t="s">
        <v>896</v>
      </c>
      <c r="D311" s="308" t="s">
        <v>897</v>
      </c>
      <c r="E311" s="309" t="s">
        <v>168</v>
      </c>
      <c r="F311" s="310">
        <v>816</v>
      </c>
      <c r="G311" s="40"/>
      <c r="H311" s="46"/>
    </row>
    <row r="312" s="2" customFormat="1" ht="16.8" customHeight="1">
      <c r="A312" s="40"/>
      <c r="B312" s="46"/>
      <c r="C312" s="307" t="s">
        <v>900</v>
      </c>
      <c r="D312" s="308" t="s">
        <v>901</v>
      </c>
      <c r="E312" s="309" t="s">
        <v>270</v>
      </c>
      <c r="F312" s="310">
        <v>144.35400000000001</v>
      </c>
      <c r="G312" s="40"/>
      <c r="H312" s="46"/>
    </row>
    <row r="313" s="2" customFormat="1" ht="16.8" customHeight="1">
      <c r="A313" s="40"/>
      <c r="B313" s="46"/>
      <c r="C313" s="307" t="s">
        <v>905</v>
      </c>
      <c r="D313" s="308" t="s">
        <v>905</v>
      </c>
      <c r="E313" s="309" t="s">
        <v>39</v>
      </c>
      <c r="F313" s="310">
        <v>6</v>
      </c>
      <c r="G313" s="40"/>
      <c r="H313" s="46"/>
    </row>
    <row r="314" s="2" customFormat="1" ht="26.4" customHeight="1">
      <c r="A314" s="40"/>
      <c r="B314" s="46"/>
      <c r="C314" s="306" t="s">
        <v>915</v>
      </c>
      <c r="D314" s="306" t="s">
        <v>133</v>
      </c>
      <c r="E314" s="40"/>
      <c r="F314" s="40"/>
      <c r="G314" s="40"/>
      <c r="H314" s="46"/>
    </row>
    <row r="315" s="2" customFormat="1" ht="16.8" customHeight="1">
      <c r="A315" s="40"/>
      <c r="B315" s="46"/>
      <c r="C315" s="307" t="s">
        <v>138</v>
      </c>
      <c r="D315" s="308" t="s">
        <v>139</v>
      </c>
      <c r="E315" s="309" t="s">
        <v>140</v>
      </c>
      <c r="F315" s="310">
        <v>0.61699999999999999</v>
      </c>
      <c r="G315" s="40"/>
      <c r="H315" s="46"/>
    </row>
    <row r="316" s="2" customFormat="1" ht="16.8" customHeight="1">
      <c r="A316" s="40"/>
      <c r="B316" s="46"/>
      <c r="C316" s="307" t="s">
        <v>171</v>
      </c>
      <c r="D316" s="308" t="s">
        <v>172</v>
      </c>
      <c r="E316" s="309" t="s">
        <v>159</v>
      </c>
      <c r="F316" s="310">
        <v>60.466000000000001</v>
      </c>
      <c r="G316" s="40"/>
      <c r="H316" s="46"/>
    </row>
    <row r="317" s="2" customFormat="1" ht="16.8" customHeight="1">
      <c r="A317" s="40"/>
      <c r="B317" s="46"/>
      <c r="C317" s="307" t="s">
        <v>886</v>
      </c>
      <c r="D317" s="308" t="s">
        <v>887</v>
      </c>
      <c r="E317" s="309" t="s">
        <v>168</v>
      </c>
      <c r="F317" s="310">
        <v>312</v>
      </c>
      <c r="G317" s="40"/>
      <c r="H317" s="46"/>
    </row>
    <row r="318" s="2" customFormat="1" ht="16.8" customHeight="1">
      <c r="A318" s="40"/>
      <c r="B318" s="46"/>
      <c r="C318" s="307" t="s">
        <v>891</v>
      </c>
      <c r="D318" s="308" t="s">
        <v>892</v>
      </c>
      <c r="E318" s="309" t="s">
        <v>168</v>
      </c>
      <c r="F318" s="310">
        <v>1506</v>
      </c>
      <c r="G318" s="40"/>
      <c r="H318" s="46"/>
    </row>
    <row r="319" s="2" customFormat="1" ht="16.8" customHeight="1">
      <c r="A319" s="40"/>
      <c r="B319" s="46"/>
      <c r="C319" s="307" t="s">
        <v>896</v>
      </c>
      <c r="D319" s="308" t="s">
        <v>897</v>
      </c>
      <c r="E319" s="309" t="s">
        <v>168</v>
      </c>
      <c r="F319" s="310">
        <v>816</v>
      </c>
      <c r="G319" s="40"/>
      <c r="H319" s="46"/>
    </row>
    <row r="320" s="2" customFormat="1" ht="16.8" customHeight="1">
      <c r="A320" s="40"/>
      <c r="B320" s="46"/>
      <c r="C320" s="307" t="s">
        <v>900</v>
      </c>
      <c r="D320" s="308" t="s">
        <v>901</v>
      </c>
      <c r="E320" s="309" t="s">
        <v>270</v>
      </c>
      <c r="F320" s="310">
        <v>144.35400000000001</v>
      </c>
      <c r="G320" s="40"/>
      <c r="H320" s="46"/>
    </row>
    <row r="321" s="2" customFormat="1" ht="16.8" customHeight="1">
      <c r="A321" s="40"/>
      <c r="B321" s="46"/>
      <c r="C321" s="307" t="s">
        <v>905</v>
      </c>
      <c r="D321" s="308" t="s">
        <v>905</v>
      </c>
      <c r="E321" s="309" t="s">
        <v>39</v>
      </c>
      <c r="F321" s="310">
        <v>6</v>
      </c>
      <c r="G321" s="40"/>
      <c r="H321" s="46"/>
    </row>
    <row r="322" s="2" customFormat="1" ht="26.4" customHeight="1">
      <c r="A322" s="40"/>
      <c r="B322" s="46"/>
      <c r="C322" s="306" t="s">
        <v>916</v>
      </c>
      <c r="D322" s="306" t="s">
        <v>136</v>
      </c>
      <c r="E322" s="40"/>
      <c r="F322" s="40"/>
      <c r="G322" s="40"/>
      <c r="H322" s="46"/>
    </row>
    <row r="323" s="2" customFormat="1" ht="16.8" customHeight="1">
      <c r="A323" s="40"/>
      <c r="B323" s="46"/>
      <c r="C323" s="307" t="s">
        <v>886</v>
      </c>
      <c r="D323" s="308" t="s">
        <v>887</v>
      </c>
      <c r="E323" s="309" t="s">
        <v>168</v>
      </c>
      <c r="F323" s="310">
        <v>312</v>
      </c>
      <c r="G323" s="40"/>
      <c r="H323" s="46"/>
    </row>
    <row r="324" s="2" customFormat="1" ht="16.8" customHeight="1">
      <c r="A324" s="40"/>
      <c r="B324" s="46"/>
      <c r="C324" s="307" t="s">
        <v>891</v>
      </c>
      <c r="D324" s="308" t="s">
        <v>892</v>
      </c>
      <c r="E324" s="309" t="s">
        <v>168</v>
      </c>
      <c r="F324" s="310">
        <v>1506</v>
      </c>
      <c r="G324" s="40"/>
      <c r="H324" s="46"/>
    </row>
    <row r="325" s="2" customFormat="1" ht="16.8" customHeight="1">
      <c r="A325" s="40"/>
      <c r="B325" s="46"/>
      <c r="C325" s="307" t="s">
        <v>896</v>
      </c>
      <c r="D325" s="308" t="s">
        <v>897</v>
      </c>
      <c r="E325" s="309" t="s">
        <v>168</v>
      </c>
      <c r="F325" s="310">
        <v>816</v>
      </c>
      <c r="G325" s="40"/>
      <c r="H325" s="46"/>
    </row>
    <row r="326" s="2" customFormat="1" ht="16.8" customHeight="1">
      <c r="A326" s="40"/>
      <c r="B326" s="46"/>
      <c r="C326" s="307" t="s">
        <v>900</v>
      </c>
      <c r="D326" s="308" t="s">
        <v>901</v>
      </c>
      <c r="E326" s="309" t="s">
        <v>270</v>
      </c>
      <c r="F326" s="310">
        <v>144.35400000000001</v>
      </c>
      <c r="G326" s="40"/>
      <c r="H326" s="46"/>
    </row>
    <row r="327" s="2" customFormat="1" ht="16.8" customHeight="1">
      <c r="A327" s="40"/>
      <c r="B327" s="46"/>
      <c r="C327" s="307" t="s">
        <v>905</v>
      </c>
      <c r="D327" s="308" t="s">
        <v>905</v>
      </c>
      <c r="E327" s="309" t="s">
        <v>39</v>
      </c>
      <c r="F327" s="310">
        <v>6</v>
      </c>
      <c r="G327" s="40"/>
      <c r="H327" s="46"/>
    </row>
    <row r="328" s="2" customFormat="1" ht="7.44" customHeight="1">
      <c r="A328" s="40"/>
      <c r="B328" s="169"/>
      <c r="C328" s="170"/>
      <c r="D328" s="170"/>
      <c r="E328" s="170"/>
      <c r="F328" s="170"/>
      <c r="G328" s="170"/>
      <c r="H328" s="46"/>
    </row>
    <row r="329" s="2" customFormat="1">
      <c r="A329" s="40"/>
      <c r="B329" s="40"/>
      <c r="C329" s="40"/>
      <c r="D329" s="40"/>
      <c r="E329" s="40"/>
      <c r="F329" s="40"/>
      <c r="G329" s="40"/>
      <c r="H329" s="40"/>
    </row>
  </sheetData>
  <sheetProtection sheet="1" formatColumns="0" formatRows="0" objects="1" scenarios="1" spinCount="100000" saltValue="YKYNxt2+i3VG8axUItkg0nHj0jBF9fOmg3YICaI0pEH1HBnyQL/xuSYIz7bGvu3yDKMpep+JPS1kuMu3b9wvGQ==" hashValue="1KyesxtFJP/toN1qP+w3O+k0i0frO+pIZCRjmHSsUvcHM7YnhQKd5vRxg89AzLb5zN4ILPrWwlqYhtm6RacOnA==" algorithmName="SHA-512" password="CDD6"/>
  <mergeCells count="2">
    <mergeCell ref="D5:F5"/>
    <mergeCell ref="D6:F6"/>
  </mergeCells>
  <pageSetup paperSize="9" orientation="portrait" blackAndWhite="1" fitToHeight="100"/>
  <headerFooter>
    <oddFooter>&amp;CStrana &amp;P z &amp;N</oddFooter>
  </headerFooter>
  <drawing r:id="rId1"/>
</worksheet>
</file>

<file path=docProps/core.xml><?xml version="1.0" encoding="utf-8"?>
<cp:coreProperties xmlns:dc="http://purl.org/dc/elements/1.1/" xmlns:dcterms="http://purl.org/dc/terms/" xmlns:xsi="http://www.w3.org/2001/XMLSchema-instance" xmlns:cp="http://schemas.openxmlformats.org/package/2006/metadata/core-properties">
  <dc:creator>Horák Jiří, Ing.</dc:creator>
  <cp:lastModifiedBy>Horák Jiří, Ing.</cp:lastModifiedBy>
  <dcterms:created xsi:type="dcterms:W3CDTF">2021-10-14T13:42:14Z</dcterms:created>
  <dcterms:modified xsi:type="dcterms:W3CDTF">2021-10-14T13:42:31Z</dcterms:modified>
</cp:coreProperties>
</file>