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1\REALIZACE\SEE\SEE OZ (-63321095-) Havarijní oprava TU2 TNS Grygov\ZD pro uchazeče\"/>
    </mc:Choice>
  </mc:AlternateContent>
  <bookViews>
    <workbookView xWindow="0" yWindow="0" windowWidth="20970" windowHeight="11790"/>
  </bookViews>
  <sheets>
    <sheet name="Rekapitulace stavby" sheetId="1" r:id="rId1"/>
    <sheet name="PS01 - Oprava TU2 " sheetId="2" r:id="rId2"/>
    <sheet name="PS02 - VRN" sheetId="3" r:id="rId3"/>
  </sheets>
  <definedNames>
    <definedName name="_xlnm._FilterDatabase" localSheetId="1" hidden="1">'PS01 - Oprava TU2 '!$C$116:$L$193</definedName>
    <definedName name="_xlnm._FilterDatabase" localSheetId="2" hidden="1">'PS02 - VRN'!$C$116:$L$126</definedName>
    <definedName name="_xlnm.Print_Titles" localSheetId="1">'PS01 - Oprava TU2 '!$116:$116</definedName>
    <definedName name="_xlnm.Print_Titles" localSheetId="2">'PS02 - VRN'!$116:$116</definedName>
    <definedName name="_xlnm.Print_Titles" localSheetId="0">'Rekapitulace stavby'!$92:$92</definedName>
    <definedName name="_xlnm.Print_Area" localSheetId="1">'PS01 - Oprava TU2 '!$C$4:$K$76,'PS01 - Oprava TU2 '!$C$82:$K$98,'PS01 - Oprava TU2 '!$C$104:$L$193</definedName>
    <definedName name="_xlnm.Print_Area" localSheetId="2">'PS02 - VRN'!$C$4:$K$76,'PS02 - VRN'!$C$82:$K$98,'PS02 - VRN'!$C$104:$L$126</definedName>
    <definedName name="_xlnm.Print_Area" localSheetId="0">'Rekapitulace stavby'!$D$4:$AO$76,'Rekapitulace stavby'!$C$82:$AQ$97</definedName>
  </definedNames>
  <calcPr calcId="162913"/>
</workbook>
</file>

<file path=xl/calcChain.xml><?xml version="1.0" encoding="utf-8"?>
<calcChain xmlns="http://schemas.openxmlformats.org/spreadsheetml/2006/main">
  <c r="K39" i="3" l="1"/>
  <c r="K38" i="3"/>
  <c r="BA96" i="1"/>
  <c r="K37" i="3"/>
  <c r="AZ96" i="1"/>
  <c r="BI123" i="3"/>
  <c r="BH123" i="3"/>
  <c r="BG123" i="3"/>
  <c r="BF123" i="3"/>
  <c r="X123" i="3"/>
  <c r="V123" i="3"/>
  <c r="T123" i="3"/>
  <c r="P123" i="3"/>
  <c r="BI119" i="3"/>
  <c r="BH119" i="3"/>
  <c r="BG119" i="3"/>
  <c r="BF119" i="3"/>
  <c r="X119" i="3"/>
  <c r="V119" i="3"/>
  <c r="T119" i="3"/>
  <c r="P119" i="3"/>
  <c r="J114" i="3"/>
  <c r="F113" i="3"/>
  <c r="F111" i="3"/>
  <c r="E109" i="3"/>
  <c r="J92" i="3"/>
  <c r="F91" i="3"/>
  <c r="F89" i="3"/>
  <c r="E87" i="3"/>
  <c r="J21" i="3"/>
  <c r="E21" i="3"/>
  <c r="J113" i="3" s="1"/>
  <c r="J20" i="3"/>
  <c r="J18" i="3"/>
  <c r="E18" i="3"/>
  <c r="F114" i="3" s="1"/>
  <c r="J17" i="3"/>
  <c r="J12" i="3"/>
  <c r="J111" i="3" s="1"/>
  <c r="E7" i="3"/>
  <c r="E85" i="3"/>
  <c r="K39" i="2"/>
  <c r="K38" i="2"/>
  <c r="BA95" i="1" s="1"/>
  <c r="K37" i="2"/>
  <c r="AZ95" i="1" s="1"/>
  <c r="BI192" i="2"/>
  <c r="BH192" i="2"/>
  <c r="BG192" i="2"/>
  <c r="BF192" i="2"/>
  <c r="X192" i="2"/>
  <c r="V192" i="2"/>
  <c r="T192" i="2"/>
  <c r="P192" i="2"/>
  <c r="BI190" i="2"/>
  <c r="BH190" i="2"/>
  <c r="BG190" i="2"/>
  <c r="BF190" i="2"/>
  <c r="X190" i="2"/>
  <c r="V190" i="2"/>
  <c r="T190" i="2"/>
  <c r="P190" i="2"/>
  <c r="BI188" i="2"/>
  <c r="BH188" i="2"/>
  <c r="BG188" i="2"/>
  <c r="BF188" i="2"/>
  <c r="X188" i="2"/>
  <c r="V188" i="2"/>
  <c r="T188" i="2"/>
  <c r="P188" i="2"/>
  <c r="BI186" i="2"/>
  <c r="BH186" i="2"/>
  <c r="BG186" i="2"/>
  <c r="BF186" i="2"/>
  <c r="X186" i="2"/>
  <c r="V186" i="2"/>
  <c r="T186" i="2"/>
  <c r="P186" i="2"/>
  <c r="BI184" i="2"/>
  <c r="BH184" i="2"/>
  <c r="BG184" i="2"/>
  <c r="BF184" i="2"/>
  <c r="X184" i="2"/>
  <c r="V184" i="2"/>
  <c r="T184" i="2"/>
  <c r="P184" i="2"/>
  <c r="BI182" i="2"/>
  <c r="BH182" i="2"/>
  <c r="BG182" i="2"/>
  <c r="BF182" i="2"/>
  <c r="X182" i="2"/>
  <c r="V182" i="2"/>
  <c r="T182" i="2"/>
  <c r="P182" i="2"/>
  <c r="BI180" i="2"/>
  <c r="BH180" i="2"/>
  <c r="BG180" i="2"/>
  <c r="BF180" i="2"/>
  <c r="X180" i="2"/>
  <c r="V180" i="2"/>
  <c r="T180" i="2"/>
  <c r="P180" i="2"/>
  <c r="BI178" i="2"/>
  <c r="BH178" i="2"/>
  <c r="BG178" i="2"/>
  <c r="BF178" i="2"/>
  <c r="X178" i="2"/>
  <c r="V178" i="2"/>
  <c r="T178" i="2"/>
  <c r="P178" i="2"/>
  <c r="BI176" i="2"/>
  <c r="BH176" i="2"/>
  <c r="BG176" i="2"/>
  <c r="BF176" i="2"/>
  <c r="X176" i="2"/>
  <c r="V176" i="2"/>
  <c r="T176" i="2"/>
  <c r="P176" i="2"/>
  <c r="BI174" i="2"/>
  <c r="BH174" i="2"/>
  <c r="BG174" i="2"/>
  <c r="BF174" i="2"/>
  <c r="X174" i="2"/>
  <c r="V174" i="2"/>
  <c r="T174" i="2"/>
  <c r="P174" i="2"/>
  <c r="BI171" i="2"/>
  <c r="BH171" i="2"/>
  <c r="BG171" i="2"/>
  <c r="BF171" i="2"/>
  <c r="X171" i="2"/>
  <c r="V171" i="2"/>
  <c r="T171" i="2"/>
  <c r="P171" i="2"/>
  <c r="BI168" i="2"/>
  <c r="BH168" i="2"/>
  <c r="BG168" i="2"/>
  <c r="BF168" i="2"/>
  <c r="X168" i="2"/>
  <c r="V168" i="2"/>
  <c r="T168" i="2"/>
  <c r="P168" i="2"/>
  <c r="BI165" i="2"/>
  <c r="BH165" i="2"/>
  <c r="BG165" i="2"/>
  <c r="BF165" i="2"/>
  <c r="X165" i="2"/>
  <c r="V165" i="2"/>
  <c r="T165" i="2"/>
  <c r="P165" i="2"/>
  <c r="BI162" i="2"/>
  <c r="BH162" i="2"/>
  <c r="BG162" i="2"/>
  <c r="BF162" i="2"/>
  <c r="X162" i="2"/>
  <c r="V162" i="2"/>
  <c r="T162" i="2"/>
  <c r="P162" i="2"/>
  <c r="BI160" i="2"/>
  <c r="BH160" i="2"/>
  <c r="BG160" i="2"/>
  <c r="BF160" i="2"/>
  <c r="X160" i="2"/>
  <c r="V160" i="2"/>
  <c r="T160" i="2"/>
  <c r="P160" i="2"/>
  <c r="BI158" i="2"/>
  <c r="BH158" i="2"/>
  <c r="BG158" i="2"/>
  <c r="BF158" i="2"/>
  <c r="X158" i="2"/>
  <c r="V158" i="2"/>
  <c r="T158" i="2"/>
  <c r="P158" i="2"/>
  <c r="BI155" i="2"/>
  <c r="BH155" i="2"/>
  <c r="BG155" i="2"/>
  <c r="BF155" i="2"/>
  <c r="X155" i="2"/>
  <c r="V155" i="2"/>
  <c r="T155" i="2"/>
  <c r="P155" i="2"/>
  <c r="BI152" i="2"/>
  <c r="BH152" i="2"/>
  <c r="BG152" i="2"/>
  <c r="BF152" i="2"/>
  <c r="X152" i="2"/>
  <c r="V152" i="2"/>
  <c r="T152" i="2"/>
  <c r="P152" i="2"/>
  <c r="BI150" i="2"/>
  <c r="BH150" i="2"/>
  <c r="BG150" i="2"/>
  <c r="BF150" i="2"/>
  <c r="X150" i="2"/>
  <c r="V150" i="2"/>
  <c r="T150" i="2"/>
  <c r="P150" i="2"/>
  <c r="BI148" i="2"/>
  <c r="BH148" i="2"/>
  <c r="BG148" i="2"/>
  <c r="BF148" i="2"/>
  <c r="X148" i="2"/>
  <c r="V148" i="2"/>
  <c r="T148" i="2"/>
  <c r="P148" i="2"/>
  <c r="BI146" i="2"/>
  <c r="BH146" i="2"/>
  <c r="BG146" i="2"/>
  <c r="BF146" i="2"/>
  <c r="X146" i="2"/>
  <c r="V146" i="2"/>
  <c r="T146" i="2"/>
  <c r="P146" i="2"/>
  <c r="BI144" i="2"/>
  <c r="BH144" i="2"/>
  <c r="BG144" i="2"/>
  <c r="BF144" i="2"/>
  <c r="X144" i="2"/>
  <c r="V144" i="2"/>
  <c r="T144" i="2"/>
  <c r="P144" i="2"/>
  <c r="BI142" i="2"/>
  <c r="BH142" i="2"/>
  <c r="BG142" i="2"/>
  <c r="BF142" i="2"/>
  <c r="X142" i="2"/>
  <c r="V142" i="2"/>
  <c r="T142" i="2"/>
  <c r="P142" i="2"/>
  <c r="BI140" i="2"/>
  <c r="BH140" i="2"/>
  <c r="BG140" i="2"/>
  <c r="BF140" i="2"/>
  <c r="X140" i="2"/>
  <c r="V140" i="2"/>
  <c r="T140" i="2"/>
  <c r="P140" i="2"/>
  <c r="BI138" i="2"/>
  <c r="BH138" i="2"/>
  <c r="BG138" i="2"/>
  <c r="BF138" i="2"/>
  <c r="X138" i="2"/>
  <c r="V138" i="2"/>
  <c r="T138" i="2"/>
  <c r="P138" i="2"/>
  <c r="BI136" i="2"/>
  <c r="BH136" i="2"/>
  <c r="BG136" i="2"/>
  <c r="BF136" i="2"/>
  <c r="X136" i="2"/>
  <c r="V136" i="2"/>
  <c r="T136" i="2"/>
  <c r="P136" i="2"/>
  <c r="BI134" i="2"/>
  <c r="BH134" i="2"/>
  <c r="BG134" i="2"/>
  <c r="BF134" i="2"/>
  <c r="X134" i="2"/>
  <c r="V134" i="2"/>
  <c r="T134" i="2"/>
  <c r="P134" i="2"/>
  <c r="BI132" i="2"/>
  <c r="BH132" i="2"/>
  <c r="BG132" i="2"/>
  <c r="BF132" i="2"/>
  <c r="X132" i="2"/>
  <c r="V132" i="2"/>
  <c r="T132" i="2"/>
  <c r="P132" i="2"/>
  <c r="BI130" i="2"/>
  <c r="BH130" i="2"/>
  <c r="BG130" i="2"/>
  <c r="BF130" i="2"/>
  <c r="X130" i="2"/>
  <c r="V130" i="2"/>
  <c r="T130" i="2"/>
  <c r="P130" i="2"/>
  <c r="BI128" i="2"/>
  <c r="BH128" i="2"/>
  <c r="BG128" i="2"/>
  <c r="BF128" i="2"/>
  <c r="X128" i="2"/>
  <c r="V128" i="2"/>
  <c r="T128" i="2"/>
  <c r="P128" i="2"/>
  <c r="BI125" i="2"/>
  <c r="BH125" i="2"/>
  <c r="BG125" i="2"/>
  <c r="BF125" i="2"/>
  <c r="X125" i="2"/>
  <c r="V125" i="2"/>
  <c r="T125" i="2"/>
  <c r="P125" i="2"/>
  <c r="BI123" i="2"/>
  <c r="BH123" i="2"/>
  <c r="BG123" i="2"/>
  <c r="BF123" i="2"/>
  <c r="X123" i="2"/>
  <c r="V123" i="2"/>
  <c r="T123" i="2"/>
  <c r="P123" i="2"/>
  <c r="BI121" i="2"/>
  <c r="BH121" i="2"/>
  <c r="BG121" i="2"/>
  <c r="BF121" i="2"/>
  <c r="X121" i="2"/>
  <c r="V121" i="2"/>
  <c r="T121" i="2"/>
  <c r="P121" i="2"/>
  <c r="BI119" i="2"/>
  <c r="BH119" i="2"/>
  <c r="BG119" i="2"/>
  <c r="BF119" i="2"/>
  <c r="X119" i="2"/>
  <c r="V119" i="2"/>
  <c r="T119" i="2"/>
  <c r="P119" i="2"/>
  <c r="J114" i="2"/>
  <c r="F113" i="2"/>
  <c r="F111" i="2"/>
  <c r="E109" i="2"/>
  <c r="J92" i="2"/>
  <c r="F91" i="2"/>
  <c r="F89" i="2"/>
  <c r="E87" i="2"/>
  <c r="J21" i="2"/>
  <c r="E21" i="2"/>
  <c r="J91" i="2"/>
  <c r="J20" i="2"/>
  <c r="J18" i="2"/>
  <c r="E18" i="2"/>
  <c r="F114" i="2"/>
  <c r="J17" i="2"/>
  <c r="J12" i="2"/>
  <c r="J111" i="2" s="1"/>
  <c r="E7" i="2"/>
  <c r="E107" i="2" s="1"/>
  <c r="L90" i="1"/>
  <c r="AM90" i="1"/>
  <c r="AM89" i="1"/>
  <c r="L89" i="1"/>
  <c r="AM87" i="1"/>
  <c r="L87" i="1"/>
  <c r="L85" i="1"/>
  <c r="L84" i="1"/>
  <c r="Q188" i="2"/>
  <c r="R180" i="2"/>
  <c r="Q168" i="2"/>
  <c r="R155" i="2"/>
  <c r="R144" i="2"/>
  <c r="Q121" i="2"/>
  <c r="R184" i="2"/>
  <c r="R174" i="2"/>
  <c r="Q162" i="2"/>
  <c r="R148" i="2"/>
  <c r="R119" i="2"/>
  <c r="R182" i="2"/>
  <c r="R146" i="2"/>
  <c r="R136" i="2"/>
  <c r="R125" i="2"/>
  <c r="R190" i="2"/>
  <c r="R158" i="2"/>
  <c r="Q148" i="2"/>
  <c r="R134" i="2"/>
  <c r="BK192" i="2"/>
  <c r="BK150" i="2"/>
  <c r="BK136" i="2"/>
  <c r="BK186" i="2"/>
  <c r="K138" i="2"/>
  <c r="BE138" i="2"/>
  <c r="BK180" i="2"/>
  <c r="K155" i="2"/>
  <c r="BE155" i="2"/>
  <c r="BK184" i="2"/>
  <c r="K142" i="2"/>
  <c r="BE142" i="2" s="1"/>
  <c r="R119" i="3"/>
  <c r="Q119" i="3"/>
  <c r="R188" i="2"/>
  <c r="Q174" i="2"/>
  <c r="Q158" i="2"/>
  <c r="Q150" i="2"/>
  <c r="R128" i="2"/>
  <c r="Q178" i="2"/>
  <c r="R171" i="2"/>
  <c r="K152" i="2"/>
  <c r="Q128" i="2"/>
  <c r="K190" i="2"/>
  <c r="R162" i="2"/>
  <c r="Q132" i="2"/>
  <c r="R121" i="2"/>
  <c r="Q182" i="2"/>
  <c r="BK152" i="2"/>
  <c r="Q144" i="2"/>
  <c r="R130" i="2"/>
  <c r="K168" i="2"/>
  <c r="BE168" i="2"/>
  <c r="BK128" i="2"/>
  <c r="BK121" i="2"/>
  <c r="K146" i="2"/>
  <c r="BE146" i="2"/>
  <c r="BK188" i="2"/>
  <c r="K171" i="2"/>
  <c r="BE171" i="2" s="1"/>
  <c r="K132" i="2"/>
  <c r="BE132" i="2"/>
  <c r="BK125" i="2"/>
  <c r="K123" i="3"/>
  <c r="BE123" i="3"/>
  <c r="Q186" i="2"/>
  <c r="Q180" i="2"/>
  <c r="Q165" i="2"/>
  <c r="Q152" i="2"/>
  <c r="Q123" i="2"/>
  <c r="Q190" i="2"/>
  <c r="R176" i="2"/>
  <c r="R168" i="2"/>
  <c r="R142" i="2"/>
  <c r="R192" i="2"/>
  <c r="R178" i="2"/>
  <c r="Q155" i="2"/>
  <c r="R138" i="2"/>
  <c r="Q130" i="2"/>
  <c r="Q119" i="2"/>
  <c r="R165" i="2"/>
  <c r="R150" i="2"/>
  <c r="R140" i="2"/>
  <c r="R132" i="2"/>
  <c r="BK190" i="2"/>
  <c r="BK148" i="2"/>
  <c r="K123" i="2"/>
  <c r="BE123" i="2" s="1"/>
  <c r="K158" i="2"/>
  <c r="BE158" i="2"/>
  <c r="BK182" i="2"/>
  <c r="BK165" i="2"/>
  <c r="K162" i="2"/>
  <c r="BE162" i="2"/>
  <c r="BK140" i="2"/>
  <c r="R123" i="3"/>
  <c r="BK119" i="3"/>
  <c r="R186" i="2"/>
  <c r="Q171" i="2"/>
  <c r="R160" i="2"/>
  <c r="Q142" i="2"/>
  <c r="AU94" i="1"/>
  <c r="Q160" i="2"/>
  <c r="Q136" i="2"/>
  <c r="Q184" i="2"/>
  <c r="Q176" i="2"/>
  <c r="Q140" i="2"/>
  <c r="Q134" i="2"/>
  <c r="R123" i="2"/>
  <c r="Q192" i="2"/>
  <c r="R152" i="2"/>
  <c r="Q146" i="2"/>
  <c r="Q138" i="2"/>
  <c r="Q125" i="2"/>
  <c r="K178" i="2"/>
  <c r="BE178" i="2" s="1"/>
  <c r="BK130" i="2"/>
  <c r="BK176" i="2"/>
  <c r="K119" i="2"/>
  <c r="BE119" i="2" s="1"/>
  <c r="K174" i="2"/>
  <c r="BE174" i="2"/>
  <c r="BK144" i="2"/>
  <c r="K160" i="2"/>
  <c r="BE160" i="2" s="1"/>
  <c r="BK134" i="2"/>
  <c r="Q123" i="3"/>
  <c r="V118" i="2" l="1"/>
  <c r="V117" i="2" s="1"/>
  <c r="R118" i="2"/>
  <c r="J97" i="2" s="1"/>
  <c r="T118" i="2"/>
  <c r="T117" i="2" s="1"/>
  <c r="AW95" i="1" s="1"/>
  <c r="Q118" i="2"/>
  <c r="Q117" i="2" s="1"/>
  <c r="I96" i="2" s="1"/>
  <c r="K30" i="2" s="1"/>
  <c r="AS95" i="1" s="1"/>
  <c r="X118" i="3"/>
  <c r="X117" i="3" s="1"/>
  <c r="X118" i="2"/>
  <c r="X117" i="2"/>
  <c r="T118" i="3"/>
  <c r="T117" i="3" s="1"/>
  <c r="AW96" i="1" s="1"/>
  <c r="V118" i="3"/>
  <c r="V117" i="3" s="1"/>
  <c r="Q118" i="3"/>
  <c r="Q117" i="3"/>
  <c r="I96" i="3"/>
  <c r="K30" i="3" s="1"/>
  <c r="AS96" i="1" s="1"/>
  <c r="R118" i="3"/>
  <c r="R117" i="3" s="1"/>
  <c r="J96" i="3" s="1"/>
  <c r="K31" i="3" s="1"/>
  <c r="AT96" i="1" s="1"/>
  <c r="J91" i="3"/>
  <c r="E107" i="3"/>
  <c r="J89" i="3"/>
  <c r="F92" i="3"/>
  <c r="J113" i="2"/>
  <c r="E85" i="2"/>
  <c r="F92" i="2"/>
  <c r="BE152" i="2"/>
  <c r="BE190" i="2"/>
  <c r="J89" i="2"/>
  <c r="F38" i="2"/>
  <c r="BE95" i="1"/>
  <c r="K36" i="2"/>
  <c r="AY95" i="1" s="1"/>
  <c r="K36" i="3"/>
  <c r="AY96" i="1"/>
  <c r="K121" i="2"/>
  <c r="BE121" i="2" s="1"/>
  <c r="K140" i="2"/>
  <c r="BE140" i="2"/>
  <c r="K144" i="2"/>
  <c r="BE144" i="2" s="1"/>
  <c r="BK162" i="2"/>
  <c r="BK119" i="2"/>
  <c r="K134" i="2"/>
  <c r="BE134" i="2" s="1"/>
  <c r="BK171" i="2"/>
  <c r="BK123" i="2"/>
  <c r="BK146" i="2"/>
  <c r="K165" i="2"/>
  <c r="BE165" i="2" s="1"/>
  <c r="K180" i="2"/>
  <c r="BE180" i="2"/>
  <c r="F39" i="2"/>
  <c r="BF95" i="1" s="1"/>
  <c r="F36" i="3"/>
  <c r="BC96" i="1"/>
  <c r="K119" i="3"/>
  <c r="BE119" i="3" s="1"/>
  <c r="K35" i="3" s="1"/>
  <c r="AX96" i="1" s="1"/>
  <c r="BK138" i="2"/>
  <c r="BK155" i="2"/>
  <c r="K182" i="2"/>
  <c r="BE182" i="2"/>
  <c r="K130" i="2"/>
  <c r="BE130" i="2"/>
  <c r="BK168" i="2"/>
  <c r="K184" i="2"/>
  <c r="BE184" i="2" s="1"/>
  <c r="K148" i="2"/>
  <c r="BE148" i="2" s="1"/>
  <c r="BK174" i="2"/>
  <c r="K186" i="2"/>
  <c r="BE186" i="2"/>
  <c r="K192" i="2"/>
  <c r="BE192" i="2"/>
  <c r="F36" i="2"/>
  <c r="BC95" i="1" s="1"/>
  <c r="F38" i="3"/>
  <c r="BE96" i="1"/>
  <c r="F39" i="3"/>
  <c r="BF96" i="1" s="1"/>
  <c r="K125" i="2"/>
  <c r="BE125" i="2"/>
  <c r="BK142" i="2"/>
  <c r="K150" i="2"/>
  <c r="BE150" i="2" s="1"/>
  <c r="BK158" i="2"/>
  <c r="K128" i="2"/>
  <c r="BE128" i="2"/>
  <c r="K136" i="2"/>
  <c r="BE136" i="2"/>
  <c r="K176" i="2"/>
  <c r="BE176" i="2"/>
  <c r="BK132" i="2"/>
  <c r="BK160" i="2"/>
  <c r="BK178" i="2"/>
  <c r="K188" i="2"/>
  <c r="BE188" i="2" s="1"/>
  <c r="F37" i="2"/>
  <c r="BD95" i="1" s="1"/>
  <c r="BK123" i="3"/>
  <c r="BK118" i="3" s="1"/>
  <c r="K118" i="3" s="1"/>
  <c r="K97" i="3" s="1"/>
  <c r="F37" i="3"/>
  <c r="BD96" i="1" s="1"/>
  <c r="R117" i="2" l="1"/>
  <c r="J96" i="2"/>
  <c r="K31" i="2"/>
  <c r="AT95" i="1"/>
  <c r="AT94" i="1" s="1"/>
  <c r="I97" i="2"/>
  <c r="I97" i="3"/>
  <c r="BK117" i="3"/>
  <c r="K117" i="3"/>
  <c r="K96" i="3" s="1"/>
  <c r="J97" i="3"/>
  <c r="BK118" i="2"/>
  <c r="K118" i="2"/>
  <c r="K97" i="2" s="1"/>
  <c r="AS94" i="1"/>
  <c r="K35" i="2"/>
  <c r="AX95" i="1" s="1"/>
  <c r="AV95" i="1" s="1"/>
  <c r="AW94" i="1"/>
  <c r="BC94" i="1"/>
  <c r="W30" i="1" s="1"/>
  <c r="BD94" i="1"/>
  <c r="W31" i="1"/>
  <c r="BE94" i="1"/>
  <c r="W32" i="1" s="1"/>
  <c r="BF94" i="1"/>
  <c r="W33" i="1"/>
  <c r="F35" i="3"/>
  <c r="BB96" i="1" s="1"/>
  <c r="AV96" i="1"/>
  <c r="F35" i="2"/>
  <c r="BB95" i="1" s="1"/>
  <c r="BK117" i="2" l="1"/>
  <c r="K117" i="2" s="1"/>
  <c r="K32" i="2" s="1"/>
  <c r="AG95" i="1" s="1"/>
  <c r="K32" i="3"/>
  <c r="AG96" i="1"/>
  <c r="AZ94" i="1"/>
  <c r="AY94" i="1"/>
  <c r="AK30" i="1" s="1"/>
  <c r="BB94" i="1"/>
  <c r="W29" i="1"/>
  <c r="BA94" i="1"/>
  <c r="K41" i="2" l="1"/>
  <c r="K41" i="3"/>
  <c r="K96" i="2"/>
  <c r="AN95" i="1"/>
  <c r="AN96" i="1"/>
  <c r="AG94" i="1"/>
  <c r="AK26" i="1" s="1"/>
  <c r="AX94" i="1"/>
  <c r="AK29" i="1" s="1"/>
  <c r="AK35" i="1" l="1"/>
  <c r="AV94" i="1"/>
  <c r="AN94" i="1"/>
</calcChain>
</file>

<file path=xl/sharedStrings.xml><?xml version="1.0" encoding="utf-8"?>
<sst xmlns="http://schemas.openxmlformats.org/spreadsheetml/2006/main" count="1162" uniqueCount="308">
  <si>
    <t>Export Komplet</t>
  </si>
  <si>
    <t/>
  </si>
  <si>
    <t>2.0</t>
  </si>
  <si>
    <t>ZAMOK</t>
  </si>
  <si>
    <t>False</t>
  </si>
  <si>
    <t>True</t>
  </si>
  <si>
    <t>{ac7badeb-d3b1-4b28-9dce-4a0676127799}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</si>
  <si>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</si>
  <si>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</si>
  <si>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</si>
  <si>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</si>
  <si>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</si>
  <si>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</si>
  <si>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</si>
  <si>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</si>
  <si>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2021-9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</si>
  <si>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</si>
  <si>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</si>
  <si>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Havarijní oprava TU2 TNS Grygov</t>
  </si>
  <si>
    <t>KSO:</t>
  </si>
  <si>
    <t>CC-CZ:</t>
  </si>
  <si>
    <t>Místo:</t>
  </si>
  <si>
    <t>TNS Grygov</t>
  </si>
  <si>
    <t>Datum: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</si>
  <si>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</si>
  <si>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</si>
  <si>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</si>
  <si>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</si>
  <si>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</si>
  <si>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</si>
  <si>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</si>
  <si>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</si>
  <si>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</si>
  <si>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</si>
  <si>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Zpracovatel:</t>
  </si>
  <si>
    <t>Ing. Jan Pavláček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</si>
  <si>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</si>
  <si>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</si>
  <si>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</si>
  <si>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</si>
  <si>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</si>
  <si>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</si>
  <si>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</si>
  <si>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</si>
  <si>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</si>
  <si>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</si>
  <si>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</si>
  <si>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</si>
  <si>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</si>
  <si>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</si>
  <si>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</si>
  <si>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</si>
  <si>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</si>
  <si>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</si>
  <si>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</si>
  <si>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</si>
  <si>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</si>
  <si>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</si>
  <si>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</si>
  <si>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</si>
  <si>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</si>
  <si>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</si>
  <si>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</si>
  <si>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</si>
  <si>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</si>
  <si>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</si>
  <si>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</si>
  <si>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</si>
  <si>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</si>
  <si>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</si>
  <si>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</si>
  <si>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</si>
  <si>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</si>
  <si>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</si>
  <si>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</si>
  <si>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</si>
  <si>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</si>
  <si>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</si>
  <si>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</si>
  <si>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</si>
  <si>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</si>
  <si>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</si>
  <si>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</si>
  <si>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</si>
  <si>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</si>
  <si>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 xml:space="preserve">Oprava TU2 </t>
  </si>
  <si>
    <t>STA</t>
  </si>
  <si>
    <t>1</t>
  </si>
  <si>
    <t>{a31b9118-edb3-4389-96f3-7ada591ddbb5}</t>
  </si>
  <si>
    <t>2</t>
  </si>
  <si>
    <t>PS02</t>
  </si>
  <si>
    <t>VRN</t>
  </si>
  <si>
    <t>{f4dd8fcc-e42d-4ed0-96f4-8743923e8b86}</t>
  </si>
  <si>
    <t>KRYCÍ LIST SOUPISU PRACÍ</t>
  </si>
  <si>
    <t>Objekt:</t>
  </si>
  <si>
    <t xml:space="preserve">PS01 - Oprava TU2 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</si>
  <si>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</si>
  <si>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</si>
  <si>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</si>
  <si>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</si>
  <si>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</si>
  <si>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</si>
  <si>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</si>
  <si>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</si>
  <si>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</si>
  <si>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</si>
  <si>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</si>
  <si>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</si>
  <si>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</si>
  <si>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</si>
  <si>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</si>
  <si>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</si>
  <si>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</si>
  <si>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</si>
  <si>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</si>
  <si>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</si>
  <si>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</si>
  <si>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</si>
  <si>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</si>
  <si>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</si>
  <si>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</si>
  <si>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</si>
  <si>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</si>
  <si>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</si>
  <si>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OST</t>
  </si>
  <si>
    <t>Ostatní</t>
  </si>
  <si>
    <t>4</t>
  </si>
  <si>
    <t>ROZPOCET</t>
  </si>
  <si>
    <t>K</t>
  </si>
  <si>
    <t>7492451012</t>
  </si>
  <si>
    <t>Montáž kabelů vn jednožílových do 240 mm2</t>
  </si>
  <si>
    <t>m</t>
  </si>
  <si>
    <t>Sborník UOŽI 01 2021</t>
  </si>
  <si>
    <t>512</t>
  </si>
  <si>
    <t>-123019596</t>
  </si>
  <si>
    <t>PP</t>
  </si>
  <si>
    <t>Montáž kabelů vn jednožílových do 240 mm2 - uložení kabelu - do země, chráničky, na rošty, na TV apod.</t>
  </si>
  <si>
    <t>16</t>
  </si>
  <si>
    <t>7492451014</t>
  </si>
  <si>
    <t>Montáž kabelů vn jednožílových přes 240 mm2</t>
  </si>
  <si>
    <t>-1258720860</t>
  </si>
  <si>
    <t>Montáž kabelů vn jednožílových přes 240 mm2 - uložení kabelu - do země, chráničky, na rošty, na TV apod.</t>
  </si>
  <si>
    <t>40</t>
  </si>
  <si>
    <t>7491552020</t>
  </si>
  <si>
    <t>Montáž protipožárních ucpávek a tmelů protipožární ucpávka kabelového prostupu, průměru do 110 mm, do EI 90 min.</t>
  </si>
  <si>
    <t>kus</t>
  </si>
  <si>
    <t>-1148342162</t>
  </si>
  <si>
    <t>Montáž protipožárních ucpávek a tmelů protipožární ucpávka kabelového prostupu, průměru do 110 mm, do EI 90 min. - protipožární ucpávky včetně příslušenství, vyhotovení a dodání atestu</t>
  </si>
  <si>
    <t>36</t>
  </si>
  <si>
    <t>7492453014</t>
  </si>
  <si>
    <t>Montáž koncovek kabelů vn jednožílových přes 240 mm2</t>
  </si>
  <si>
    <t>595068227</t>
  </si>
  <si>
    <t>Montáž koncovek kabelů vn jednožílových přes 240 mm2 - včetně odizolování pláště a izolace žil kabelu, ukončení žil a stínění - oko</t>
  </si>
  <si>
    <t>P</t>
  </si>
  <si>
    <t>Poznámka k položce:_x000D_
Montáž 18ks konektorů VN - R22kV/TU2 , TU2/U2</t>
  </si>
  <si>
    <t>31</t>
  </si>
  <si>
    <t>7492454020</t>
  </si>
  <si>
    <t>Montáž připojovacích systémů pro izolované vodiče a pomocné práce pro kabely vn kabelová příchytka</t>
  </si>
  <si>
    <t>241958071</t>
  </si>
  <si>
    <t>34</t>
  </si>
  <si>
    <t>7491353055</t>
  </si>
  <si>
    <t>Montáž nosné ocelové konstrukce ocelových konstrukcí klasická</t>
  </si>
  <si>
    <t>kg</t>
  </si>
  <si>
    <t>1236852093</t>
  </si>
  <si>
    <t>Montáž nosné ocelové konstrukce ocelových konstrukcí klasická - výroba a montáž</t>
  </si>
  <si>
    <t>54</t>
  </si>
  <si>
    <t>7492751020</t>
  </si>
  <si>
    <t>Montáž ukončení kabelů nn v rozvaděči nebo na přístroji izolovaných s označením 2 - 5-ti žílových do 2,5 mm2</t>
  </si>
  <si>
    <t>-482203626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</si>
  <si>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</si>
  <si>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55</t>
  </si>
  <si>
    <t>7590545050</t>
  </si>
  <si>
    <t>Uložení kabelu CYKY do žlabového rozvodu zabezpečovací ústředny do 4 x 10 mm</t>
  </si>
  <si>
    <t>69357259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</si>
  <si>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</si>
  <si>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56</t>
  </si>
  <si>
    <t>7496754086</t>
  </si>
  <si>
    <t>Elektrodispečink SKŘ-DŘT verifikace signálů a povelů s novými daty pro objekt NS</t>
  </si>
  <si>
    <t>1012839477</t>
  </si>
  <si>
    <t>47</t>
  </si>
  <si>
    <t>7498150520</t>
  </si>
  <si>
    <t>Vyhotovení výchozí revizní zprávy pro opravné práce pro objem investičních nákladů přes 500 000 do 1 000 000 Kč</t>
  </si>
  <si>
    <t>1380334371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</si>
  <si>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</si>
  <si>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48</t>
  </si>
  <si>
    <t>7498150525</t>
  </si>
  <si>
    <t>Vyhotovení výchozí revizní zprávy příplatek za každých dalších i započatých 500 000 Kč přes 1 000 000 Kč</t>
  </si>
  <si>
    <t>-1294069665</t>
  </si>
  <si>
    <t>17</t>
  </si>
  <si>
    <t>7498256025</t>
  </si>
  <si>
    <t>Zkoušky a prohlídky elektrických přístrojů - ostatní zkoušky ochranného a ovládacího terminálu (např. SIMATIC S7-300 pro U) revize, seřízení a nastavení</t>
  </si>
  <si>
    <t>-744451743</t>
  </si>
  <si>
    <t>Zkoušky a prohlídky elektrických přístrojů - ostatní zkoušky ochranného a ovládacího terminálu (např. SIMATIC S7-300 pro U) revize, seřízení a nastavení - včetně vystavení protokolu</t>
  </si>
  <si>
    <t>45</t>
  </si>
  <si>
    <t>7498351010</t>
  </si>
  <si>
    <t>Vydání průkazu způsobilosti pro funkční celek, provizorní stav</t>
  </si>
  <si>
    <t>1594361137</t>
  </si>
  <si>
    <t>Vydání průkazu způsobilosti pro funkční celek, provizorní stav - vyhotovení dokladu o silnoproudých zařízeních a vydání průkazu způsobilosti</t>
  </si>
  <si>
    <t>43</t>
  </si>
  <si>
    <t>7498456010</t>
  </si>
  <si>
    <t>Zkoušky vodičů a kabelů vn zvýšeným napětím do 35 kV</t>
  </si>
  <si>
    <t>1568200870</t>
  </si>
  <si>
    <t>Zkoušky vodičů a kabelů vn zvýšeným napětím do 35 kV - měření kabelu,vodiče včetně vyhotovení protokolu</t>
  </si>
  <si>
    <t>13</t>
  </si>
  <si>
    <t>7498556010</t>
  </si>
  <si>
    <t>Diagnostika olejového transformátoru</t>
  </si>
  <si>
    <t>1059338413</t>
  </si>
  <si>
    <t>Diagnostika olejového transformátoru - příprava zařízení a pomůcek na provedení zkoušek, chemické a elektrické zkoušky oleje, vyhodnocení chemických a elektrických zkoušek, zpracování protokolu o měření, vyhodnocení oleje se stanovením trendu jeho stárnutí a doporučení dalšího odběru, komplexní vyhodnocení stavu transformátoru vzhledem ke zjištěným výsledkům, zanesení výsledků do databáze pro zpracování komplexního hodnocení stavu transformátorů, archivace dat a vedení databáze</t>
  </si>
  <si>
    <t>44</t>
  </si>
  <si>
    <t>7498557010</t>
  </si>
  <si>
    <t>Revize požární kabelové ucpávky do 40 kusů</t>
  </si>
  <si>
    <t>1308411443</t>
  </si>
  <si>
    <t>Revize požární kabelové ucpávky do 40 kusů - provedení revize a vystavení protokolu o jejím provedení</t>
  </si>
  <si>
    <t>37</t>
  </si>
  <si>
    <t>M</t>
  </si>
  <si>
    <t>7496200535</t>
  </si>
  <si>
    <t>R25 kV - 1-f. Přístroje pro 1-f rozvodny vn Un 27,5kV Ochrana pro chránění vývodu, vstupy pro senzory, digitální vstupy / výstupy, komunikační protokoly ModBus a IEC 61850 (například REF620 2.0 FP1 IEC NBFNACAANHCEBND11G)</t>
  </si>
  <si>
    <t>128</t>
  </si>
  <si>
    <t>994175661</t>
  </si>
  <si>
    <t>Poznámka k položce:_x000D_
Ochrana REF 545 ABB, včetně optického modulu</t>
  </si>
  <si>
    <t>38</t>
  </si>
  <si>
    <t>7496701790</t>
  </si>
  <si>
    <t>DŘT, SKŘ, Elektrodispečink, DDTS DŘT a SKŘ skříně pro automatizaci PLC typ_7 (ABB) Modemová jednotka FSK, kompletní (MR)</t>
  </si>
  <si>
    <t>-657044355</t>
  </si>
  <si>
    <t>Poznámka k položce:_x000D_
Dodání přístroje pro výčet ochran (NTB)</t>
  </si>
  <si>
    <t>32</t>
  </si>
  <si>
    <t>5958107000</t>
  </si>
  <si>
    <t>Šroub spojkový M24 x 120 mm</t>
  </si>
  <si>
    <t>1737083283</t>
  </si>
  <si>
    <t>33</t>
  </si>
  <si>
    <t>5958116000</t>
  </si>
  <si>
    <t>Matice M24</t>
  </si>
  <si>
    <t>-207406329</t>
  </si>
  <si>
    <t>46</t>
  </si>
  <si>
    <t>7495401820</t>
  </si>
  <si>
    <t>Transformátory Transformátory - příslušenství Konektor pro izolované připojení vn kabelu na trasformátor</t>
  </si>
  <si>
    <t>2029337211</t>
  </si>
  <si>
    <t>Poznámka k položce:_x000D_
Konektory VN 22kV</t>
  </si>
  <si>
    <t>49</t>
  </si>
  <si>
    <t>7495401820-R1</t>
  </si>
  <si>
    <t>-66961855</t>
  </si>
  <si>
    <t>Poznámka k položce:_x000D_
Konektory VN 22kV do rozvaděče vn</t>
  </si>
  <si>
    <t>50</t>
  </si>
  <si>
    <t>7495401820-R2</t>
  </si>
  <si>
    <t>1546078688</t>
  </si>
  <si>
    <t>Poznámka k položce:_x000D_
Konektory VN 2,5kV</t>
  </si>
  <si>
    <t>51</t>
  </si>
  <si>
    <t>7495401820-R3</t>
  </si>
  <si>
    <t>1264654805</t>
  </si>
  <si>
    <t>Poznámka k položce:_x000D_
Konektory VN 2,5kV - vnitřní usměrňovače</t>
  </si>
  <si>
    <t>23</t>
  </si>
  <si>
    <t>7492400370</t>
  </si>
  <si>
    <t>Kabely, vodiče - vn Kabely do 22kV včetně 22-CXEKVCEY 1x150/25 mm2, kabel silový, stíněný</t>
  </si>
  <si>
    <t>-1546092966</t>
  </si>
  <si>
    <t>24</t>
  </si>
  <si>
    <t>7492400300</t>
  </si>
  <si>
    <t>Kabely, vodiče - vn Kabely do 22kV včetně 10-CXEKVCEY 1x500/35 mm2,  kabel silový, stíněný</t>
  </si>
  <si>
    <t>512276647</t>
  </si>
  <si>
    <t>25</t>
  </si>
  <si>
    <t>7492400460</t>
  </si>
  <si>
    <t>Kabely, vodiče - vn Kabely nad 22kV Označovací štítek na kabel (100 ks)</t>
  </si>
  <si>
    <t>sada</t>
  </si>
  <si>
    <t>-303257689</t>
  </si>
  <si>
    <t>52</t>
  </si>
  <si>
    <t>7492502170-R</t>
  </si>
  <si>
    <t>Kabely, vodiče, šňůry Cu - nn Kabel silový Cu, plastová izolace, stíněný 1-CYKFY do 3 x 2,5 mm2</t>
  </si>
  <si>
    <t>-96431356</t>
  </si>
  <si>
    <t>53</t>
  </si>
  <si>
    <t>7492502190-R</t>
  </si>
  <si>
    <t>Kabely, vodiče, šňůry Cu - nn Kabel silový Cu, plastová izolace, stíněný 1-CYKFY 7 x 1 - 2,5 mm2</t>
  </si>
  <si>
    <t>-1046595138</t>
  </si>
  <si>
    <t>26</t>
  </si>
  <si>
    <t>7492700780-R</t>
  </si>
  <si>
    <t>Ukončení vodičů a kabelů VN Kabelové koncovky pro plastové kabely nad 6kV Vnitřní  pro jednožílové kabely s plastovou izolací, 10-35kV, 70 - 150 mm2</t>
  </si>
  <si>
    <t>255850600</t>
  </si>
  <si>
    <t>27</t>
  </si>
  <si>
    <t>7492700630-R</t>
  </si>
  <si>
    <t>Ukončení vodičů a kabelů VN Kabelové koncovky pro plastové a pryžové kabely do 6kV Vnitřní pro jednožílové kabely s plastovou izolací pro 6kV, 400 - 500 mm2</t>
  </si>
  <si>
    <t>1125740358</t>
  </si>
  <si>
    <t>28</t>
  </si>
  <si>
    <t>7492300130-R</t>
  </si>
  <si>
    <t>Závěsný systém vn Ostatní příslušenství Kabelová příchytka plastová KHF 50-76</t>
  </si>
  <si>
    <t>369270139</t>
  </si>
  <si>
    <t>29</t>
  </si>
  <si>
    <t>7491510090</t>
  </si>
  <si>
    <t>Protipožární a kabelové ucpávky Protipožární ucpávky a tmely zpěvňující tmel CP 611A, tuba 310ml, do EI 90 min.</t>
  </si>
  <si>
    <t>1314773669</t>
  </si>
  <si>
    <t>30</t>
  </si>
  <si>
    <t>7497300010</t>
  </si>
  <si>
    <t>Vodiče trakčního vedení  Ocelové konstrukce nestandartní</t>
  </si>
  <si>
    <t>-680791061</t>
  </si>
  <si>
    <t>PS02 - VRN</t>
  </si>
  <si>
    <t>VRN - Vedlejší rozpočtové náklady</t>
  </si>
  <si>
    <t>Vedlejší rozpočtové náklady</t>
  </si>
  <si>
    <t>5</t>
  </si>
  <si>
    <t>023131011</t>
  </si>
  <si>
    <t>Projektové práce Dokumentace skutečného provedení zabezpečovacích, sdělovacích, elektrických zařízení</t>
  </si>
  <si>
    <t>%</t>
  </si>
  <si>
    <t>1152500673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</si>
  <si>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</si>
  <si>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Poznámka k položce:_x000D_
Základna pro výpočet - dotyčné práce</t>
  </si>
  <si>
    <t>VV</t>
  </si>
  <si>
    <t>1138137*0,01 'Přepočtené koeficientem množství</t>
  </si>
  <si>
    <t>024101401</t>
  </si>
  <si>
    <t>Inženýrská činnost koordinační a kompletační činnost</t>
  </si>
  <si>
    <t>-684836376</t>
  </si>
  <si>
    <t>Poznámka k položce:_x000D_
Základna pro výpočet - ZRN</t>
  </si>
  <si>
    <t>1138134*0,02 'Přepočtené koeficientem množství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</si>
</sst>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5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6.950000000000003" customHeight="1">
      <c r="AR2" s="265"/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F2" s="265"/>
      <c r="BG2" s="265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pans="1:74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28" t="s">
        <v>15</v>
      </c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29"/>
      <c r="Y5" s="229"/>
      <c r="Z5" s="229"/>
      <c r="AA5" s="229"/>
      <c r="AB5" s="229"/>
      <c r="AC5" s="229"/>
      <c r="AD5" s="229"/>
      <c r="AE5" s="229"/>
      <c r="AF5" s="229"/>
      <c r="AG5" s="229"/>
      <c r="AH5" s="229"/>
      <c r="AI5" s="229"/>
      <c r="AJ5" s="229"/>
      <c r="AK5" s="229"/>
      <c r="AL5" s="229"/>
      <c r="AM5" s="229"/>
      <c r="AN5" s="229"/>
      <c r="AO5" s="229"/>
      <c r="AP5" s="19"/>
      <c r="AQ5" s="19"/>
      <c r="AR5" s="17"/>
      <c r="BG5" s="225" t="s">
        <v>16</v>
      </c>
      <c r="BS5" s="14" t="s">
        <v>7</v>
      </c>
    </row>
    <row r="6" spans="1:74" s="1" customFormat="1" ht="36.950000000000003" customHeight="1">
      <c r="B6" s="18"/>
      <c r="C6" s="19"/>
      <c r="D6" s="25" t="s">
        <v>17</v>
      </c>
      <c r="E6" s="19"/>
      <c r="F6" s="19"/>
      <c r="G6" s="19"/>
      <c r="H6" s="19"/>
      <c r="I6" s="19"/>
      <c r="J6" s="19"/>
      <c r="K6" s="230" t="s">
        <v>18</v>
      </c>
      <c r="L6" s="229"/>
      <c r="M6" s="229"/>
      <c r="N6" s="229"/>
      <c r="O6" s="229"/>
      <c r="P6" s="229"/>
      <c r="Q6" s="229"/>
      <c r="R6" s="229"/>
      <c r="S6" s="229"/>
      <c r="T6" s="229"/>
      <c r="U6" s="229"/>
      <c r="V6" s="229"/>
      <c r="W6" s="229"/>
      <c r="X6" s="229"/>
      <c r="Y6" s="229"/>
      <c r="Z6" s="229"/>
      <c r="AA6" s="229"/>
      <c r="AB6" s="229"/>
      <c r="AC6" s="229"/>
      <c r="AD6" s="229"/>
      <c r="AE6" s="229"/>
      <c r="AF6" s="229"/>
      <c r="AG6" s="229"/>
      <c r="AH6" s="229"/>
      <c r="AI6" s="229"/>
      <c r="AJ6" s="229"/>
      <c r="AK6" s="229"/>
      <c r="AL6" s="229"/>
      <c r="AM6" s="229"/>
      <c r="AN6" s="229"/>
      <c r="AO6" s="229"/>
      <c r="AP6" s="19"/>
      <c r="AQ6" s="19"/>
      <c r="AR6" s="17"/>
      <c r="BG6" s="226"/>
      <c r="BS6" s="14" t="s">
        <v>7</v>
      </c>
    </row>
    <row r="7" spans="1:74" s="1" customFormat="1" ht="12" customHeight="1">
      <c r="B7" s="18"/>
      <c r="C7" s="19"/>
      <c r="D7" s="26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</v>
      </c>
      <c r="AO7" s="19"/>
      <c r="AP7" s="19"/>
      <c r="AQ7" s="19"/>
      <c r="AR7" s="17"/>
      <c r="BG7" s="226"/>
      <c r="BS7" s="14" t="s">
        <v>7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/>
      <c r="AO8" s="19"/>
      <c r="AP8" s="19"/>
      <c r="AQ8" s="19"/>
      <c r="AR8" s="17"/>
      <c r="BG8" s="226"/>
      <c r="BS8" s="14" t="s">
        <v>7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26"/>
      <c r="BS9" s="14" t="s">
        <v>7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G10" s="226"/>
      <c r="BS10" s="14" t="s">
        <v>7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G11" s="226"/>
      <c r="BS11" s="14" t="s">
        <v>7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26"/>
      <c r="BS12" s="14" t="s">
        <v>7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G13" s="226"/>
      <c r="BS13" s="14" t="s">
        <v>7</v>
      </c>
    </row>
    <row r="14" spans="1:74">
      <c r="B14" s="18"/>
      <c r="C14" s="19"/>
      <c r="D14" s="19"/>
      <c r="E14" s="231" t="s">
        <v>31</v>
      </c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  <c r="AF14" s="232"/>
      <c r="AG14" s="232"/>
      <c r="AH14" s="232"/>
      <c r="AI14" s="232"/>
      <c r="AJ14" s="232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G14" s="226"/>
      <c r="BS14" s="14" t="s">
        <v>7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26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G16" s="226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G17" s="226"/>
      <c r="BS17" s="14" t="s">
        <v>5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26"/>
      <c r="BS18" s="14" t="s">
        <v>7</v>
      </c>
    </row>
    <row r="19" spans="1:71" s="1" customFormat="1" ht="12" customHeight="1">
      <c r="B19" s="18"/>
      <c r="C19" s="19"/>
      <c r="D19" s="26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G19" s="226"/>
      <c r="BS19" s="14" t="s">
        <v>7</v>
      </c>
    </row>
    <row r="20" spans="1:71" s="1" customFormat="1" ht="18.399999999999999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G20" s="226"/>
      <c r="BS20" s="14" t="s">
        <v>5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26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26"/>
    </row>
    <row r="23" spans="1:71" s="1" customFormat="1" ht="16.5" customHeight="1">
      <c r="B23" s="18"/>
      <c r="C23" s="19"/>
      <c r="D23" s="19"/>
      <c r="E23" s="233" t="s">
        <v>1</v>
      </c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33"/>
      <c r="Z23" s="233"/>
      <c r="AA23" s="233"/>
      <c r="AB23" s="233"/>
      <c r="AC23" s="233"/>
      <c r="AD23" s="233"/>
      <c r="AE23" s="233"/>
      <c r="AF23" s="233"/>
      <c r="AG23" s="233"/>
      <c r="AH23" s="233"/>
      <c r="AI23" s="233"/>
      <c r="AJ23" s="233"/>
      <c r="AK23" s="233"/>
      <c r="AL23" s="233"/>
      <c r="AM23" s="233"/>
      <c r="AN23" s="233"/>
      <c r="AO23" s="19"/>
      <c r="AP23" s="19"/>
      <c r="AQ23" s="19"/>
      <c r="AR23" s="17"/>
      <c r="BG23" s="226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26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G25" s="226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4">
        <f>ROUND(AG94,2)</f>
        <v>0</v>
      </c>
      <c r="AL26" s="235"/>
      <c r="AM26" s="235"/>
      <c r="AN26" s="235"/>
      <c r="AO26" s="235"/>
      <c r="AP26" s="33"/>
      <c r="AQ26" s="33"/>
      <c r="AR26" s="36"/>
      <c r="BG26" s="226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G27" s="226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36" t="s">
        <v>38</v>
      </c>
      <c r="M28" s="236"/>
      <c r="N28" s="236"/>
      <c r="O28" s="236"/>
      <c r="P28" s="236"/>
      <c r="Q28" s="33"/>
      <c r="R28" s="33"/>
      <c r="S28" s="33"/>
      <c r="T28" s="33"/>
      <c r="U28" s="33"/>
      <c r="V28" s="33"/>
      <c r="W28" s="236" t="s">
        <v>39</v>
      </c>
      <c r="X28" s="236"/>
      <c r="Y28" s="236"/>
      <c r="Z28" s="236"/>
      <c r="AA28" s="236"/>
      <c r="AB28" s="236"/>
      <c r="AC28" s="236"/>
      <c r="AD28" s="236"/>
      <c r="AE28" s="236"/>
      <c r="AF28" s="33"/>
      <c r="AG28" s="33"/>
      <c r="AH28" s="33"/>
      <c r="AI28" s="33"/>
      <c r="AJ28" s="33"/>
      <c r="AK28" s="236" t="s">
        <v>40</v>
      </c>
      <c r="AL28" s="236"/>
      <c r="AM28" s="236"/>
      <c r="AN28" s="236"/>
      <c r="AO28" s="236"/>
      <c r="AP28" s="33"/>
      <c r="AQ28" s="33"/>
      <c r="AR28" s="36"/>
      <c r="BG28" s="226"/>
    </row>
    <row r="29" spans="1:71" s="3" customFormat="1" ht="14.45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39">
        <v>0.21</v>
      </c>
      <c r="M29" s="238"/>
      <c r="N29" s="238"/>
      <c r="O29" s="238"/>
      <c r="P29" s="238"/>
      <c r="Q29" s="38"/>
      <c r="R29" s="38"/>
      <c r="S29" s="38"/>
      <c r="T29" s="38"/>
      <c r="U29" s="38"/>
      <c r="V29" s="38"/>
      <c r="W29" s="237">
        <f>ROUND(BB94, 2)</f>
        <v>0</v>
      </c>
      <c r="X29" s="238"/>
      <c r="Y29" s="238"/>
      <c r="Z29" s="238"/>
      <c r="AA29" s="238"/>
      <c r="AB29" s="238"/>
      <c r="AC29" s="238"/>
      <c r="AD29" s="238"/>
      <c r="AE29" s="238"/>
      <c r="AF29" s="38"/>
      <c r="AG29" s="38"/>
      <c r="AH29" s="38"/>
      <c r="AI29" s="38"/>
      <c r="AJ29" s="38"/>
      <c r="AK29" s="237">
        <f>ROUND(AX94, 2)</f>
        <v>0</v>
      </c>
      <c r="AL29" s="238"/>
      <c r="AM29" s="238"/>
      <c r="AN29" s="238"/>
      <c r="AO29" s="238"/>
      <c r="AP29" s="38"/>
      <c r="AQ29" s="38"/>
      <c r="AR29" s="39"/>
      <c r="BG29" s="227"/>
    </row>
    <row r="30" spans="1:71" s="3" customFormat="1" ht="14.45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39">
        <v>0.15</v>
      </c>
      <c r="M30" s="238"/>
      <c r="N30" s="238"/>
      <c r="O30" s="238"/>
      <c r="P30" s="238"/>
      <c r="Q30" s="38"/>
      <c r="R30" s="38"/>
      <c r="S30" s="38"/>
      <c r="T30" s="38"/>
      <c r="U30" s="38"/>
      <c r="V30" s="38"/>
      <c r="W30" s="237">
        <f>ROUND(BC94, 2)</f>
        <v>0</v>
      </c>
      <c r="X30" s="238"/>
      <c r="Y30" s="238"/>
      <c r="Z30" s="238"/>
      <c r="AA30" s="238"/>
      <c r="AB30" s="238"/>
      <c r="AC30" s="238"/>
      <c r="AD30" s="238"/>
      <c r="AE30" s="238"/>
      <c r="AF30" s="38"/>
      <c r="AG30" s="38"/>
      <c r="AH30" s="38"/>
      <c r="AI30" s="38"/>
      <c r="AJ30" s="38"/>
      <c r="AK30" s="237">
        <f>ROUND(AY94, 2)</f>
        <v>0</v>
      </c>
      <c r="AL30" s="238"/>
      <c r="AM30" s="238"/>
      <c r="AN30" s="238"/>
      <c r="AO30" s="238"/>
      <c r="AP30" s="38"/>
      <c r="AQ30" s="38"/>
      <c r="AR30" s="39"/>
      <c r="BG30" s="227"/>
    </row>
    <row r="31" spans="1:71" s="3" customFormat="1" ht="14.45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39">
        <v>0.21</v>
      </c>
      <c r="M31" s="238"/>
      <c r="N31" s="238"/>
      <c r="O31" s="238"/>
      <c r="P31" s="238"/>
      <c r="Q31" s="38"/>
      <c r="R31" s="38"/>
      <c r="S31" s="38"/>
      <c r="T31" s="38"/>
      <c r="U31" s="38"/>
      <c r="V31" s="38"/>
      <c r="W31" s="237">
        <f>ROUND(BD94, 2)</f>
        <v>0</v>
      </c>
      <c r="X31" s="238"/>
      <c r="Y31" s="238"/>
      <c r="Z31" s="238"/>
      <c r="AA31" s="238"/>
      <c r="AB31" s="238"/>
      <c r="AC31" s="238"/>
      <c r="AD31" s="238"/>
      <c r="AE31" s="238"/>
      <c r="AF31" s="38"/>
      <c r="AG31" s="38"/>
      <c r="AH31" s="38"/>
      <c r="AI31" s="38"/>
      <c r="AJ31" s="38"/>
      <c r="AK31" s="237">
        <v>0</v>
      </c>
      <c r="AL31" s="238"/>
      <c r="AM31" s="238"/>
      <c r="AN31" s="238"/>
      <c r="AO31" s="238"/>
      <c r="AP31" s="38"/>
      <c r="AQ31" s="38"/>
      <c r="AR31" s="39"/>
      <c r="BG31" s="227"/>
    </row>
    <row r="32" spans="1:71" s="3" customFormat="1" ht="14.45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39">
        <v>0.15</v>
      </c>
      <c r="M32" s="238"/>
      <c r="N32" s="238"/>
      <c r="O32" s="238"/>
      <c r="P32" s="238"/>
      <c r="Q32" s="38"/>
      <c r="R32" s="38"/>
      <c r="S32" s="38"/>
      <c r="T32" s="38"/>
      <c r="U32" s="38"/>
      <c r="V32" s="38"/>
      <c r="W32" s="237">
        <f>ROUND(BE94, 2)</f>
        <v>0</v>
      </c>
      <c r="X32" s="238"/>
      <c r="Y32" s="238"/>
      <c r="Z32" s="238"/>
      <c r="AA32" s="238"/>
      <c r="AB32" s="238"/>
      <c r="AC32" s="238"/>
      <c r="AD32" s="238"/>
      <c r="AE32" s="238"/>
      <c r="AF32" s="38"/>
      <c r="AG32" s="38"/>
      <c r="AH32" s="38"/>
      <c r="AI32" s="38"/>
      <c r="AJ32" s="38"/>
      <c r="AK32" s="237">
        <v>0</v>
      </c>
      <c r="AL32" s="238"/>
      <c r="AM32" s="238"/>
      <c r="AN32" s="238"/>
      <c r="AO32" s="238"/>
      <c r="AP32" s="38"/>
      <c r="AQ32" s="38"/>
      <c r="AR32" s="39"/>
      <c r="BG32" s="227"/>
    </row>
    <row r="33" spans="1:59" s="3" customFormat="1" ht="14.45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39">
        <v>0</v>
      </c>
      <c r="M33" s="238"/>
      <c r="N33" s="238"/>
      <c r="O33" s="238"/>
      <c r="P33" s="238"/>
      <c r="Q33" s="38"/>
      <c r="R33" s="38"/>
      <c r="S33" s="38"/>
      <c r="T33" s="38"/>
      <c r="U33" s="38"/>
      <c r="V33" s="38"/>
      <c r="W33" s="237">
        <f>ROUND(BF94, 2)</f>
        <v>0</v>
      </c>
      <c r="X33" s="238"/>
      <c r="Y33" s="238"/>
      <c r="Z33" s="238"/>
      <c r="AA33" s="238"/>
      <c r="AB33" s="238"/>
      <c r="AC33" s="238"/>
      <c r="AD33" s="238"/>
      <c r="AE33" s="238"/>
      <c r="AF33" s="38"/>
      <c r="AG33" s="38"/>
      <c r="AH33" s="38"/>
      <c r="AI33" s="38"/>
      <c r="AJ33" s="38"/>
      <c r="AK33" s="237">
        <v>0</v>
      </c>
      <c r="AL33" s="238"/>
      <c r="AM33" s="238"/>
      <c r="AN33" s="238"/>
      <c r="AO33" s="238"/>
      <c r="AP33" s="38"/>
      <c r="AQ33" s="38"/>
      <c r="AR33" s="39"/>
      <c r="BG33" s="227"/>
    </row>
    <row r="34" spans="1:59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G34" s="226"/>
    </row>
    <row r="35" spans="1:59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40" t="s">
        <v>49</v>
      </c>
      <c r="Y35" s="241"/>
      <c r="Z35" s="241"/>
      <c r="AA35" s="241"/>
      <c r="AB35" s="241"/>
      <c r="AC35" s="42"/>
      <c r="AD35" s="42"/>
      <c r="AE35" s="42"/>
      <c r="AF35" s="42"/>
      <c r="AG35" s="42"/>
      <c r="AH35" s="42"/>
      <c r="AI35" s="42"/>
      <c r="AJ35" s="42"/>
      <c r="AK35" s="242">
        <f>SUM(AK26:AK33)</f>
        <v>0</v>
      </c>
      <c r="AL35" s="241"/>
      <c r="AM35" s="241"/>
      <c r="AN35" s="241"/>
      <c r="AO35" s="243"/>
      <c r="AP35" s="40"/>
      <c r="AQ35" s="40"/>
      <c r="AR35" s="36"/>
      <c r="BG35" s="31"/>
    </row>
    <row r="36" spans="1:59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G36" s="31"/>
    </row>
    <row r="37" spans="1:59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G37" s="31"/>
    </row>
    <row r="38" spans="1:59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9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9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9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9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9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9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9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9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9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9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9" s="2" customFormat="1" ht="14.45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9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9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9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9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9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9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9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9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9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9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9" s="2" customFormat="1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G60" s="31"/>
    </row>
    <row r="61" spans="1:59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9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9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9" s="2" customFormat="1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G64" s="31"/>
    </row>
    <row r="65" spans="1:59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9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9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9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9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9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9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9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9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9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9" s="2" customFormat="1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G75" s="31"/>
    </row>
    <row r="76" spans="1:59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G76" s="31"/>
    </row>
    <row r="77" spans="1:59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G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G81" s="31"/>
    </row>
    <row r="82" spans="1:91" s="2" customFormat="1" ht="24.95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G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G83" s="31"/>
    </row>
    <row r="84" spans="1:91" s="4" customFormat="1" ht="12" customHeight="1">
      <c r="B84" s="55"/>
      <c r="C84" s="26" t="s">
        <v>14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2021-9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17</v>
      </c>
      <c r="D85" s="60"/>
      <c r="E85" s="60"/>
      <c r="F85" s="60"/>
      <c r="G85" s="60"/>
      <c r="H85" s="60"/>
      <c r="I85" s="60"/>
      <c r="J85" s="60"/>
      <c r="K85" s="60"/>
      <c r="L85" s="244" t="str">
        <f>K6</f>
        <v>Havarijní oprava TU2 TNS Grygov</v>
      </c>
      <c r="M85" s="245"/>
      <c r="N85" s="245"/>
      <c r="O85" s="245"/>
      <c r="P85" s="245"/>
      <c r="Q85" s="245"/>
      <c r="R85" s="245"/>
      <c r="S85" s="245"/>
      <c r="T85" s="245"/>
      <c r="U85" s="245"/>
      <c r="V85" s="245"/>
      <c r="W85" s="245"/>
      <c r="X85" s="245"/>
      <c r="Y85" s="245"/>
      <c r="Z85" s="245"/>
      <c r="AA85" s="245"/>
      <c r="AB85" s="245"/>
      <c r="AC85" s="245"/>
      <c r="AD85" s="245"/>
      <c r="AE85" s="245"/>
      <c r="AF85" s="245"/>
      <c r="AG85" s="245"/>
      <c r="AH85" s="245"/>
      <c r="AI85" s="245"/>
      <c r="AJ85" s="245"/>
      <c r="AK85" s="245"/>
      <c r="AL85" s="245"/>
      <c r="AM85" s="245"/>
      <c r="AN85" s="245"/>
      <c r="AO85" s="245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G86" s="31"/>
    </row>
    <row r="87" spans="1:91" s="2" customFormat="1" ht="12" customHeight="1">
      <c r="A87" s="31"/>
      <c r="B87" s="32"/>
      <c r="C87" s="26" t="s">
        <v>21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TNS Grygov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23</v>
      </c>
      <c r="AJ87" s="33"/>
      <c r="AK87" s="33"/>
      <c r="AL87" s="33"/>
      <c r="AM87" s="246" t="str">
        <f>IF(AN8= "","",AN8)</f>
        <v/>
      </c>
      <c r="AN87" s="246"/>
      <c r="AO87" s="33"/>
      <c r="AP87" s="33"/>
      <c r="AQ87" s="33"/>
      <c r="AR87" s="36"/>
      <c r="BG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G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47" t="str">
        <f>IF(E17="","",E17)</f>
        <v xml:space="preserve"> </v>
      </c>
      <c r="AN89" s="248"/>
      <c r="AO89" s="248"/>
      <c r="AP89" s="248"/>
      <c r="AQ89" s="33"/>
      <c r="AR89" s="36"/>
      <c r="AS89" s="249" t="s">
        <v>57</v>
      </c>
      <c r="AT89" s="250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5"/>
      <c r="BG89" s="31"/>
    </row>
    <row r="90" spans="1:91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34</v>
      </c>
      <c r="AJ90" s="33"/>
      <c r="AK90" s="33"/>
      <c r="AL90" s="33"/>
      <c r="AM90" s="247" t="str">
        <f>IF(E20="","",E20)</f>
        <v>Ing. Jan Pavláček</v>
      </c>
      <c r="AN90" s="248"/>
      <c r="AO90" s="248"/>
      <c r="AP90" s="248"/>
      <c r="AQ90" s="33"/>
      <c r="AR90" s="36"/>
      <c r="AS90" s="251"/>
      <c r="AT90" s="252"/>
      <c r="AU90" s="66"/>
      <c r="AV90" s="66"/>
      <c r="AW90" s="66"/>
      <c r="AX90" s="66"/>
      <c r="AY90" s="66"/>
      <c r="AZ90" s="66"/>
      <c r="BA90" s="66"/>
      <c r="BB90" s="66"/>
      <c r="BC90" s="66"/>
      <c r="BD90" s="66"/>
      <c r="BE90" s="66"/>
      <c r="BF90" s="67"/>
      <c r="BG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53"/>
      <c r="AT91" s="254"/>
      <c r="AU91" s="68"/>
      <c r="AV91" s="68"/>
      <c r="AW91" s="68"/>
      <c r="AX91" s="68"/>
      <c r="AY91" s="68"/>
      <c r="AZ91" s="68"/>
      <c r="BA91" s="68"/>
      <c r="BB91" s="68"/>
      <c r="BC91" s="68"/>
      <c r="BD91" s="68"/>
      <c r="BE91" s="68"/>
      <c r="BF91" s="69"/>
      <c r="BG91" s="31"/>
    </row>
    <row r="92" spans="1:91" s="2" customFormat="1" ht="29.25" customHeight="1">
      <c r="A92" s="31"/>
      <c r="B92" s="32"/>
      <c r="C92" s="255" t="s">
        <v>58</v>
      </c>
      <c r="D92" s="256"/>
      <c r="E92" s="256"/>
      <c r="F92" s="256"/>
      <c r="G92" s="256"/>
      <c r="H92" s="70"/>
      <c r="I92" s="257" t="s">
        <v>59</v>
      </c>
      <c r="J92" s="256"/>
      <c r="K92" s="256"/>
      <c r="L92" s="256"/>
      <c r="M92" s="256"/>
      <c r="N92" s="256"/>
      <c r="O92" s="256"/>
      <c r="P92" s="256"/>
      <c r="Q92" s="256"/>
      <c r="R92" s="256"/>
      <c r="S92" s="256"/>
      <c r="T92" s="256"/>
      <c r="U92" s="256"/>
      <c r="V92" s="256"/>
      <c r="W92" s="256"/>
      <c r="X92" s="256"/>
      <c r="Y92" s="256"/>
      <c r="Z92" s="256"/>
      <c r="AA92" s="256"/>
      <c r="AB92" s="256"/>
      <c r="AC92" s="256"/>
      <c r="AD92" s="256"/>
      <c r="AE92" s="256"/>
      <c r="AF92" s="256"/>
      <c r="AG92" s="258" t="s">
        <v>60</v>
      </c>
      <c r="AH92" s="256"/>
      <c r="AI92" s="256"/>
      <c r="AJ92" s="256"/>
      <c r="AK92" s="256"/>
      <c r="AL92" s="256"/>
      <c r="AM92" s="256"/>
      <c r="AN92" s="257" t="s">
        <v>61</v>
      </c>
      <c r="AO92" s="256"/>
      <c r="AP92" s="259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3" t="s">
        <v>74</v>
      </c>
      <c r="BE92" s="73" t="s">
        <v>75</v>
      </c>
      <c r="BF92" s="74" t="s">
        <v>76</v>
      </c>
      <c r="BG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6"/>
      <c r="BE93" s="76"/>
      <c r="BF93" s="77"/>
      <c r="BG93" s="31"/>
    </row>
    <row r="94" spans="1:91" s="6" customFormat="1" ht="32.450000000000003" customHeight="1">
      <c r="B94" s="78"/>
      <c r="C94" s="79" t="s">
        <v>77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63">
        <f>ROUND(SUM(AG95:AG96),2)</f>
        <v>0</v>
      </c>
      <c r="AH94" s="263"/>
      <c r="AI94" s="263"/>
      <c r="AJ94" s="263"/>
      <c r="AK94" s="263"/>
      <c r="AL94" s="263"/>
      <c r="AM94" s="263"/>
      <c r="AN94" s="264">
        <f>SUM(AG94,AV94)</f>
        <v>0</v>
      </c>
      <c r="AO94" s="264"/>
      <c r="AP94" s="264"/>
      <c r="AQ94" s="82" t="s">
        <v>1</v>
      </c>
      <c r="AR94" s="83"/>
      <c r="AS94" s="84">
        <f>ROUND(SUM(AS95:AS96),2)</f>
        <v>0</v>
      </c>
      <c r="AT94" s="85">
        <f>ROUND(SUM(AT95:AT96),2)</f>
        <v>0</v>
      </c>
      <c r="AU94" s="86">
        <f>ROUND(SUM(AU95:AU96),2)</f>
        <v>0</v>
      </c>
      <c r="AV94" s="86">
        <f>ROUND(SUM(AX94:AY94),2)</f>
        <v>0</v>
      </c>
      <c r="AW94" s="87">
        <f>ROUND(SUM(AW95:AW96),5)</f>
        <v>0</v>
      </c>
      <c r="AX94" s="86">
        <f>ROUND(BB94*L29,2)</f>
        <v>0</v>
      </c>
      <c r="AY94" s="86">
        <f>ROUND(BC94*L30,2)</f>
        <v>0</v>
      </c>
      <c r="AZ94" s="86">
        <f>ROUND(BD94*L29,2)</f>
        <v>0</v>
      </c>
      <c r="BA94" s="86">
        <f>ROUND(BE94*L30,2)</f>
        <v>0</v>
      </c>
      <c r="BB94" s="86">
        <f>ROUND(SUM(BB95:BB96),2)</f>
        <v>0</v>
      </c>
      <c r="BC94" s="86">
        <f>ROUND(SUM(BC95:BC96),2)</f>
        <v>0</v>
      </c>
      <c r="BD94" s="86">
        <f>ROUND(SUM(BD95:BD96),2)</f>
        <v>0</v>
      </c>
      <c r="BE94" s="86">
        <f>ROUND(SUM(BE95:BE96),2)</f>
        <v>0</v>
      </c>
      <c r="BF94" s="88">
        <f>ROUND(SUM(BF95:BF96),2)</f>
        <v>0</v>
      </c>
      <c r="BS94" s="89" t="s">
        <v>78</v>
      </c>
      <c r="BT94" s="89" t="s">
        <v>79</v>
      </c>
      <c r="BU94" s="90" t="s">
        <v>80</v>
      </c>
      <c r="BV94" s="89" t="s">
        <v>81</v>
      </c>
      <c r="BW94" s="89" t="s">
        <v>6</v>
      </c>
      <c r="BX94" s="89" t="s">
        <v>82</v>
      </c>
      <c r="CL94" s="89" t="s">
        <v>1</v>
      </c>
    </row>
    <row r="95" spans="1:91" s="7" customFormat="1" ht="16.5" customHeight="1">
      <c r="A95" s="91" t="s">
        <v>83</v>
      </c>
      <c r="B95" s="92"/>
      <c r="C95" s="93"/>
      <c r="D95" s="262" t="s">
        <v>84</v>
      </c>
      <c r="E95" s="262"/>
      <c r="F95" s="262"/>
      <c r="G95" s="262"/>
      <c r="H95" s="262"/>
      <c r="I95" s="94"/>
      <c r="J95" s="262" t="s">
        <v>85</v>
      </c>
      <c r="K95" s="262"/>
      <c r="L95" s="262"/>
      <c r="M95" s="262"/>
      <c r="N95" s="262"/>
      <c r="O95" s="262"/>
      <c r="P95" s="262"/>
      <c r="Q95" s="262"/>
      <c r="R95" s="262"/>
      <c r="S95" s="262"/>
      <c r="T95" s="262"/>
      <c r="U95" s="262"/>
      <c r="V95" s="262"/>
      <c r="W95" s="262"/>
      <c r="X95" s="262"/>
      <c r="Y95" s="262"/>
      <c r="Z95" s="262"/>
      <c r="AA95" s="262"/>
      <c r="AB95" s="262"/>
      <c r="AC95" s="262"/>
      <c r="AD95" s="262"/>
      <c r="AE95" s="262"/>
      <c r="AF95" s="262"/>
      <c r="AG95" s="260">
        <f>'PS01 - Oprava TU2 '!K32</f>
        <v>0</v>
      </c>
      <c r="AH95" s="261"/>
      <c r="AI95" s="261"/>
      <c r="AJ95" s="261"/>
      <c r="AK95" s="261"/>
      <c r="AL95" s="261"/>
      <c r="AM95" s="261"/>
      <c r="AN95" s="260">
        <f>SUM(AG95,AV95)</f>
        <v>0</v>
      </c>
      <c r="AO95" s="261"/>
      <c r="AP95" s="261"/>
      <c r="AQ95" s="95" t="s">
        <v>86</v>
      </c>
      <c r="AR95" s="96"/>
      <c r="AS95" s="97">
        <f>'PS01 - Oprava TU2 '!K30</f>
        <v>0</v>
      </c>
      <c r="AT95" s="98">
        <f>'PS01 - Oprava TU2 '!K31</f>
        <v>0</v>
      </c>
      <c r="AU95" s="98">
        <v>0</v>
      </c>
      <c r="AV95" s="98">
        <f>ROUND(SUM(AX95:AY95),2)</f>
        <v>0</v>
      </c>
      <c r="AW95" s="99">
        <f>'PS01 - Oprava TU2 '!T117</f>
        <v>0</v>
      </c>
      <c r="AX95" s="98">
        <f>'PS01 - Oprava TU2 '!K35</f>
        <v>0</v>
      </c>
      <c r="AY95" s="98">
        <f>'PS01 - Oprava TU2 '!K36</f>
        <v>0</v>
      </c>
      <c r="AZ95" s="98">
        <f>'PS01 - Oprava TU2 '!K37</f>
        <v>0</v>
      </c>
      <c r="BA95" s="98">
        <f>'PS01 - Oprava TU2 '!K38</f>
        <v>0</v>
      </c>
      <c r="BB95" s="98">
        <f>'PS01 - Oprava TU2 '!F35</f>
        <v>0</v>
      </c>
      <c r="BC95" s="98">
        <f>'PS01 - Oprava TU2 '!F36</f>
        <v>0</v>
      </c>
      <c r="BD95" s="98">
        <f>'PS01 - Oprava TU2 '!F37</f>
        <v>0</v>
      </c>
      <c r="BE95" s="98">
        <f>'PS01 - Oprava TU2 '!F38</f>
        <v>0</v>
      </c>
      <c r="BF95" s="100">
        <f>'PS01 - Oprava TU2 '!F39</f>
        <v>0</v>
      </c>
      <c r="BT95" s="101" t="s">
        <v>87</v>
      </c>
      <c r="BV95" s="101" t="s">
        <v>81</v>
      </c>
      <c r="BW95" s="101" t="s">
        <v>88</v>
      </c>
      <c r="BX95" s="101" t="s">
        <v>6</v>
      </c>
      <c r="CL95" s="101" t="s">
        <v>1</v>
      </c>
      <c r="CM95" s="101" t="s">
        <v>89</v>
      </c>
    </row>
    <row r="96" spans="1:91" s="7" customFormat="1" ht="16.5" customHeight="1">
      <c r="A96" s="91" t="s">
        <v>83</v>
      </c>
      <c r="B96" s="92"/>
      <c r="C96" s="93"/>
      <c r="D96" s="262" t="s">
        <v>90</v>
      </c>
      <c r="E96" s="262"/>
      <c r="F96" s="262"/>
      <c r="G96" s="262"/>
      <c r="H96" s="262"/>
      <c r="I96" s="94"/>
      <c r="J96" s="262" t="s">
        <v>91</v>
      </c>
      <c r="K96" s="262"/>
      <c r="L96" s="262"/>
      <c r="M96" s="262"/>
      <c r="N96" s="262"/>
      <c r="O96" s="262"/>
      <c r="P96" s="262"/>
      <c r="Q96" s="262"/>
      <c r="R96" s="262"/>
      <c r="S96" s="262"/>
      <c r="T96" s="262"/>
      <c r="U96" s="262"/>
      <c r="V96" s="262"/>
      <c r="W96" s="262"/>
      <c r="X96" s="262"/>
      <c r="Y96" s="262"/>
      <c r="Z96" s="262"/>
      <c r="AA96" s="262"/>
      <c r="AB96" s="262"/>
      <c r="AC96" s="262"/>
      <c r="AD96" s="262"/>
      <c r="AE96" s="262"/>
      <c r="AF96" s="262"/>
      <c r="AG96" s="260">
        <f>'PS02 - VRN'!K32</f>
        <v>0</v>
      </c>
      <c r="AH96" s="261"/>
      <c r="AI96" s="261"/>
      <c r="AJ96" s="261"/>
      <c r="AK96" s="261"/>
      <c r="AL96" s="261"/>
      <c r="AM96" s="261"/>
      <c r="AN96" s="260">
        <f>SUM(AG96,AV96)</f>
        <v>0</v>
      </c>
      <c r="AO96" s="261"/>
      <c r="AP96" s="261"/>
      <c r="AQ96" s="95" t="s">
        <v>86</v>
      </c>
      <c r="AR96" s="96"/>
      <c r="AS96" s="102">
        <f>'PS02 - VRN'!K30</f>
        <v>0</v>
      </c>
      <c r="AT96" s="103">
        <f>'PS02 - VRN'!K31</f>
        <v>0</v>
      </c>
      <c r="AU96" s="103">
        <v>0</v>
      </c>
      <c r="AV96" s="103">
        <f>ROUND(SUM(AX96:AY96),2)</f>
        <v>0</v>
      </c>
      <c r="AW96" s="104">
        <f>'PS02 - VRN'!T117</f>
        <v>0</v>
      </c>
      <c r="AX96" s="103">
        <f>'PS02 - VRN'!K35</f>
        <v>0</v>
      </c>
      <c r="AY96" s="103">
        <f>'PS02 - VRN'!K36</f>
        <v>0</v>
      </c>
      <c r="AZ96" s="103">
        <f>'PS02 - VRN'!K37</f>
        <v>0</v>
      </c>
      <c r="BA96" s="103">
        <f>'PS02 - VRN'!K38</f>
        <v>0</v>
      </c>
      <c r="BB96" s="103">
        <f>'PS02 - VRN'!F35</f>
        <v>0</v>
      </c>
      <c r="BC96" s="103">
        <f>'PS02 - VRN'!F36</f>
        <v>0</v>
      </c>
      <c r="BD96" s="103">
        <f>'PS02 - VRN'!F37</f>
        <v>0</v>
      </c>
      <c r="BE96" s="103">
        <f>'PS02 - VRN'!F38</f>
        <v>0</v>
      </c>
      <c r="BF96" s="105">
        <f>'PS02 - VRN'!F39</f>
        <v>0</v>
      </c>
      <c r="BT96" s="101" t="s">
        <v>87</v>
      </c>
      <c r="BV96" s="101" t="s">
        <v>81</v>
      </c>
      <c r="BW96" s="101" t="s">
        <v>92</v>
      </c>
      <c r="BX96" s="101" t="s">
        <v>6</v>
      </c>
      <c r="CL96" s="101" t="s">
        <v>1</v>
      </c>
      <c r="CM96" s="101" t="s">
        <v>89</v>
      </c>
    </row>
    <row r="97" spans="1:59" s="2" customFormat="1" ht="30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</row>
    <row r="98" spans="1:59" s="2" customFormat="1" ht="6.95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</row>
  </sheetData>
  <sheetProtection algorithmName="SHA-512" hashValue="Ydn+w4opViOkJR9K3FfjZ4TB73H/W2CF5ddJLXEl2ERW9WJgKzUVJm2bkpaAyfVPp6vkvQeHjt0PSJFg0C+6PA==" saltValue="fP3GQ84iLrV/0nWC3c8uyqXFP/5YuhIZjqQfVBsTe1rr9uJojJeIk7jrpnRDF5d7eEWHr4r22zZ/nVzs79Ol9w==" spinCount="100000" sheet="1" objects="1" scenarios="1" formatColumns="0" formatRows="0"/>
  <mergeCells count="46">
    <mergeCell ref="AR2:BG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PS01 - Oprava TU2 '!C2" display="/"/>
    <hyperlink ref="A96" location="'PS02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T2" s="14" t="s">
        <v>88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7"/>
      <c r="AT3" s="14" t="s">
        <v>89</v>
      </c>
    </row>
    <row r="4" spans="1:46" s="1" customFormat="1" ht="24.95" customHeight="1">
      <c r="B4" s="17"/>
      <c r="D4" s="108" t="s">
        <v>93</v>
      </c>
      <c r="M4" s="17"/>
      <c r="N4" s="109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10" t="s">
        <v>17</v>
      </c>
      <c r="M6" s="17"/>
    </row>
    <row r="7" spans="1:46" s="1" customFormat="1" ht="16.5" customHeight="1">
      <c r="B7" s="17"/>
      <c r="E7" s="266" t="str">
        <f>'Rekapitulace stavby'!K6</f>
        <v>Havarijní oprava TU2 TNS Grygov</v>
      </c>
      <c r="F7" s="267"/>
      <c r="G7" s="267"/>
      <c r="H7" s="267"/>
      <c r="M7" s="17"/>
    </row>
    <row r="8" spans="1:46" s="2" customFormat="1" ht="12" customHeight="1">
      <c r="A8" s="31"/>
      <c r="B8" s="36"/>
      <c r="C8" s="31"/>
      <c r="D8" s="110" t="s">
        <v>94</v>
      </c>
      <c r="E8" s="31"/>
      <c r="F8" s="31"/>
      <c r="G8" s="31"/>
      <c r="H8" s="31"/>
      <c r="I8" s="31"/>
      <c r="J8" s="31"/>
      <c r="K8" s="31"/>
      <c r="L8" s="31"/>
      <c r="M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8" t="s">
        <v>95</v>
      </c>
      <c r="F9" s="269"/>
      <c r="G9" s="269"/>
      <c r="H9" s="269"/>
      <c r="I9" s="31"/>
      <c r="J9" s="31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0" t="s">
        <v>19</v>
      </c>
      <c r="E11" s="31"/>
      <c r="F11" s="111" t="s">
        <v>1</v>
      </c>
      <c r="G11" s="31"/>
      <c r="H11" s="31"/>
      <c r="I11" s="110" t="s">
        <v>20</v>
      </c>
      <c r="J11" s="111" t="s">
        <v>1</v>
      </c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0" t="s">
        <v>21</v>
      </c>
      <c r="E12" s="31"/>
      <c r="F12" s="111" t="s">
        <v>22</v>
      </c>
      <c r="G12" s="31"/>
      <c r="H12" s="31"/>
      <c r="I12" s="110" t="s">
        <v>23</v>
      </c>
      <c r="J12" s="112">
        <f>'Rekapitulace stavby'!AN8</f>
        <v>0</v>
      </c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0" t="s">
        <v>24</v>
      </c>
      <c r="E14" s="31"/>
      <c r="F14" s="31"/>
      <c r="G14" s="31"/>
      <c r="H14" s="31"/>
      <c r="I14" s="110" t="s">
        <v>25</v>
      </c>
      <c r="J14" s="111" t="s">
        <v>26</v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1" t="s">
        <v>27</v>
      </c>
      <c r="F15" s="31"/>
      <c r="G15" s="31"/>
      <c r="H15" s="31"/>
      <c r="I15" s="110" t="s">
        <v>28</v>
      </c>
      <c r="J15" s="111" t="s">
        <v>29</v>
      </c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0" t="s">
        <v>30</v>
      </c>
      <c r="E17" s="31"/>
      <c r="F17" s="31"/>
      <c r="G17" s="31"/>
      <c r="H17" s="31"/>
      <c r="I17" s="110" t="s">
        <v>25</v>
      </c>
      <c r="J17" s="27" t="str">
        <f>'Rekapitulace stavby'!AN13</f>
        <v>Vyplň údaj</v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0" t="str">
        <f>'Rekapitulace stavby'!E14</f>
        <v>Vyplň údaj</v>
      </c>
      <c r="F18" s="271"/>
      <c r="G18" s="271"/>
      <c r="H18" s="271"/>
      <c r="I18" s="110" t="s">
        <v>28</v>
      </c>
      <c r="J18" s="27" t="str">
        <f>'Rekapitulace stavby'!AN14</f>
        <v>Vyplň údaj</v>
      </c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0" t="s">
        <v>32</v>
      </c>
      <c r="E20" s="31"/>
      <c r="F20" s="31"/>
      <c r="G20" s="31"/>
      <c r="H20" s="31"/>
      <c r="I20" s="110" t="s">
        <v>25</v>
      </c>
      <c r="J20" s="111" t="str">
        <f>IF('Rekapitulace stavby'!AN16="","",'Rekapitulace stavby'!AN16)</f>
        <v/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1" t="str">
        <f>IF('Rekapitulace stavby'!E17="","",'Rekapitulace stavby'!E17)</f>
        <v xml:space="preserve"> </v>
      </c>
      <c r="F21" s="31"/>
      <c r="G21" s="31"/>
      <c r="H21" s="31"/>
      <c r="I21" s="110" t="s">
        <v>28</v>
      </c>
      <c r="J21" s="111" t="str">
        <f>IF('Rekapitulace stavby'!AN17="","",'Rekapitulace stavby'!AN17)</f>
        <v/>
      </c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0" t="s">
        <v>34</v>
      </c>
      <c r="E23" s="31"/>
      <c r="F23" s="31"/>
      <c r="G23" s="31"/>
      <c r="H23" s="31"/>
      <c r="I23" s="110" t="s">
        <v>25</v>
      </c>
      <c r="J23" s="111" t="s">
        <v>1</v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1" t="s">
        <v>35</v>
      </c>
      <c r="F24" s="31"/>
      <c r="G24" s="31"/>
      <c r="H24" s="31"/>
      <c r="I24" s="110" t="s">
        <v>28</v>
      </c>
      <c r="J24" s="111" t="s">
        <v>1</v>
      </c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0" t="s">
        <v>36</v>
      </c>
      <c r="E26" s="31"/>
      <c r="F26" s="31"/>
      <c r="G26" s="31"/>
      <c r="H26" s="31"/>
      <c r="I26" s="31"/>
      <c r="J26" s="31"/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3"/>
      <c r="B27" s="114"/>
      <c r="C27" s="113"/>
      <c r="D27" s="113"/>
      <c r="E27" s="272" t="s">
        <v>1</v>
      </c>
      <c r="F27" s="272"/>
      <c r="G27" s="272"/>
      <c r="H27" s="272"/>
      <c r="I27" s="113"/>
      <c r="J27" s="113"/>
      <c r="K27" s="113"/>
      <c r="L27" s="113"/>
      <c r="M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6"/>
      <c r="E29" s="116"/>
      <c r="F29" s="116"/>
      <c r="G29" s="116"/>
      <c r="H29" s="116"/>
      <c r="I29" s="116"/>
      <c r="J29" s="116"/>
      <c r="K29" s="116"/>
      <c r="L29" s="116"/>
      <c r="M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>
      <c r="A30" s="31"/>
      <c r="B30" s="36"/>
      <c r="C30" s="31"/>
      <c r="D30" s="31"/>
      <c r="E30" s="110" t="s">
        <v>96</v>
      </c>
      <c r="F30" s="31"/>
      <c r="G30" s="31"/>
      <c r="H30" s="31"/>
      <c r="I30" s="31"/>
      <c r="J30" s="31"/>
      <c r="K30" s="117">
        <f>I96</f>
        <v>0</v>
      </c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>
      <c r="A31" s="31"/>
      <c r="B31" s="36"/>
      <c r="C31" s="31"/>
      <c r="D31" s="31"/>
      <c r="E31" s="110" t="s">
        <v>97</v>
      </c>
      <c r="F31" s="31"/>
      <c r="G31" s="31"/>
      <c r="H31" s="31"/>
      <c r="I31" s="31"/>
      <c r="J31" s="31"/>
      <c r="K31" s="117">
        <f>J96</f>
        <v>0</v>
      </c>
      <c r="L31" s="31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8" t="s">
        <v>37</v>
      </c>
      <c r="E32" s="31"/>
      <c r="F32" s="31"/>
      <c r="G32" s="31"/>
      <c r="H32" s="31"/>
      <c r="I32" s="31"/>
      <c r="J32" s="31"/>
      <c r="K32" s="119">
        <f>ROUND(K117, 2)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6"/>
      <c r="E33" s="116"/>
      <c r="F33" s="116"/>
      <c r="G33" s="116"/>
      <c r="H33" s="116"/>
      <c r="I33" s="116"/>
      <c r="J33" s="116"/>
      <c r="K33" s="116"/>
      <c r="L33" s="116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0" t="s">
        <v>39</v>
      </c>
      <c r="G34" s="31"/>
      <c r="H34" s="31"/>
      <c r="I34" s="120" t="s">
        <v>38</v>
      </c>
      <c r="J34" s="31"/>
      <c r="K34" s="120" t="s">
        <v>40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1" t="s">
        <v>41</v>
      </c>
      <c r="E35" s="110" t="s">
        <v>42</v>
      </c>
      <c r="F35" s="117">
        <f>ROUND((SUM(BE117:BE193)),  2)</f>
        <v>0</v>
      </c>
      <c r="G35" s="31"/>
      <c r="H35" s="31"/>
      <c r="I35" s="122">
        <v>0.21</v>
      </c>
      <c r="J35" s="31"/>
      <c r="K35" s="117">
        <f>ROUND(((SUM(BE117:BE193))*I35),  2)</f>
        <v>0</v>
      </c>
      <c r="L35" s="31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0" t="s">
        <v>43</v>
      </c>
      <c r="F36" s="117">
        <f>ROUND((SUM(BF117:BF193)),  2)</f>
        <v>0</v>
      </c>
      <c r="G36" s="31"/>
      <c r="H36" s="31"/>
      <c r="I36" s="122">
        <v>0.15</v>
      </c>
      <c r="J36" s="31"/>
      <c r="K36" s="117">
        <f>ROUND(((SUM(BF117:BF193))*I36),  2)</f>
        <v>0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0" t="s">
        <v>44</v>
      </c>
      <c r="F37" s="117">
        <f>ROUND((SUM(BG117:BG193)),  2)</f>
        <v>0</v>
      </c>
      <c r="G37" s="31"/>
      <c r="H37" s="31"/>
      <c r="I37" s="122">
        <v>0.21</v>
      </c>
      <c r="J37" s="31"/>
      <c r="K37" s="117">
        <f>0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0" t="s">
        <v>45</v>
      </c>
      <c r="F38" s="117">
        <f>ROUND((SUM(BH117:BH193)),  2)</f>
        <v>0</v>
      </c>
      <c r="G38" s="31"/>
      <c r="H38" s="31"/>
      <c r="I38" s="122">
        <v>0.15</v>
      </c>
      <c r="J38" s="31"/>
      <c r="K38" s="117">
        <f>0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0" t="s">
        <v>46</v>
      </c>
      <c r="F39" s="117">
        <f>ROUND((SUM(BI117:BI193)),  2)</f>
        <v>0</v>
      </c>
      <c r="G39" s="31"/>
      <c r="H39" s="31"/>
      <c r="I39" s="122">
        <v>0</v>
      </c>
      <c r="J39" s="31"/>
      <c r="K39" s="117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3"/>
      <c r="D41" s="124" t="s">
        <v>47</v>
      </c>
      <c r="E41" s="125"/>
      <c r="F41" s="125"/>
      <c r="G41" s="126" t="s">
        <v>48</v>
      </c>
      <c r="H41" s="127" t="s">
        <v>49</v>
      </c>
      <c r="I41" s="125"/>
      <c r="J41" s="125"/>
      <c r="K41" s="128">
        <f>SUM(K32:K39)</f>
        <v>0</v>
      </c>
      <c r="L41" s="129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M43" s="17"/>
    </row>
    <row r="44" spans="1:31" s="1" customFormat="1" ht="14.45" customHeight="1">
      <c r="B44" s="17"/>
      <c r="M44" s="17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8"/>
      <c r="D50" s="130" t="s">
        <v>50</v>
      </c>
      <c r="E50" s="131"/>
      <c r="F50" s="131"/>
      <c r="G50" s="130" t="s">
        <v>51</v>
      </c>
      <c r="H50" s="131"/>
      <c r="I50" s="131"/>
      <c r="J50" s="131"/>
      <c r="K50" s="131"/>
      <c r="L50" s="131"/>
      <c r="M50" s="48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>
      <c r="A61" s="31"/>
      <c r="B61" s="36"/>
      <c r="C61" s="31"/>
      <c r="D61" s="132" t="s">
        <v>52</v>
      </c>
      <c r="E61" s="133"/>
      <c r="F61" s="134" t="s">
        <v>53</v>
      </c>
      <c r="G61" s="132" t="s">
        <v>52</v>
      </c>
      <c r="H61" s="133"/>
      <c r="I61" s="133"/>
      <c r="J61" s="135" t="s">
        <v>53</v>
      </c>
      <c r="K61" s="133"/>
      <c r="L61" s="133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>
      <c r="A65" s="31"/>
      <c r="B65" s="36"/>
      <c r="C65" s="31"/>
      <c r="D65" s="130" t="s">
        <v>54</v>
      </c>
      <c r="E65" s="136"/>
      <c r="F65" s="136"/>
      <c r="G65" s="130" t="s">
        <v>55</v>
      </c>
      <c r="H65" s="136"/>
      <c r="I65" s="136"/>
      <c r="J65" s="136"/>
      <c r="K65" s="136"/>
      <c r="L65" s="136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>
      <c r="A76" s="31"/>
      <c r="B76" s="36"/>
      <c r="C76" s="31"/>
      <c r="D76" s="132" t="s">
        <v>52</v>
      </c>
      <c r="E76" s="133"/>
      <c r="F76" s="134" t="s">
        <v>53</v>
      </c>
      <c r="G76" s="132" t="s">
        <v>52</v>
      </c>
      <c r="H76" s="133"/>
      <c r="I76" s="133"/>
      <c r="J76" s="135" t="s">
        <v>53</v>
      </c>
      <c r="K76" s="133"/>
      <c r="L76" s="133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98</v>
      </c>
      <c r="D82" s="33"/>
      <c r="E82" s="33"/>
      <c r="F82" s="33"/>
      <c r="G82" s="33"/>
      <c r="H82" s="33"/>
      <c r="I82" s="33"/>
      <c r="J82" s="33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17</v>
      </c>
      <c r="D84" s="33"/>
      <c r="E84" s="33"/>
      <c r="F84" s="33"/>
      <c r="G84" s="33"/>
      <c r="H84" s="33"/>
      <c r="I84" s="33"/>
      <c r="J84" s="33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Havarijní oprava TU2 TNS Grygov</v>
      </c>
      <c r="F85" s="274"/>
      <c r="G85" s="274"/>
      <c r="H85" s="274"/>
      <c r="I85" s="33"/>
      <c r="J85" s="33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94</v>
      </c>
      <c r="D86" s="33"/>
      <c r="E86" s="33"/>
      <c r="F86" s="33"/>
      <c r="G86" s="33"/>
      <c r="H86" s="33"/>
      <c r="I86" s="33"/>
      <c r="J86" s="33"/>
      <c r="K86" s="33"/>
      <c r="L86" s="33"/>
      <c r="M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44" t="str">
        <f>E9</f>
        <v xml:space="preserve">PS01 - Oprava TU2 </v>
      </c>
      <c r="F87" s="275"/>
      <c r="G87" s="275"/>
      <c r="H87" s="275"/>
      <c r="I87" s="33"/>
      <c r="J87" s="33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21</v>
      </c>
      <c r="D89" s="33"/>
      <c r="E89" s="33"/>
      <c r="F89" s="24" t="str">
        <f>F12</f>
        <v>TNS Grygov</v>
      </c>
      <c r="G89" s="33"/>
      <c r="H89" s="33"/>
      <c r="I89" s="26" t="s">
        <v>23</v>
      </c>
      <c r="J89" s="63">
        <f>IF(J12="","",J12)</f>
        <v>0</v>
      </c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Správa železnic, státní organizace</v>
      </c>
      <c r="G91" s="33"/>
      <c r="H91" s="33"/>
      <c r="I91" s="26" t="s">
        <v>32</v>
      </c>
      <c r="J91" s="29" t="str">
        <f>E21</f>
        <v xml:space="preserve"> 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>Ing. Jan Pavláček</v>
      </c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1" t="s">
        <v>99</v>
      </c>
      <c r="D94" s="142"/>
      <c r="E94" s="142"/>
      <c r="F94" s="142"/>
      <c r="G94" s="142"/>
      <c r="H94" s="142"/>
      <c r="I94" s="143" t="s">
        <v>100</v>
      </c>
      <c r="J94" s="143" t="s">
        <v>101</v>
      </c>
      <c r="K94" s="143" t="s">
        <v>102</v>
      </c>
      <c r="L94" s="142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4" t="s">
        <v>103</v>
      </c>
      <c r="D96" s="33"/>
      <c r="E96" s="33"/>
      <c r="F96" s="33"/>
      <c r="G96" s="33"/>
      <c r="H96" s="33"/>
      <c r="I96" s="81">
        <f>Q117</f>
        <v>0</v>
      </c>
      <c r="J96" s="81">
        <f>R117</f>
        <v>0</v>
      </c>
      <c r="K96" s="81">
        <f>K117</f>
        <v>0</v>
      </c>
      <c r="L96" s="33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104</v>
      </c>
    </row>
    <row r="97" spans="1:31" s="9" customFormat="1" ht="24.95" customHeight="1">
      <c r="B97" s="145"/>
      <c r="C97" s="146"/>
      <c r="D97" s="147" t="s">
        <v>105</v>
      </c>
      <c r="E97" s="148"/>
      <c r="F97" s="148"/>
      <c r="G97" s="148"/>
      <c r="H97" s="148"/>
      <c r="I97" s="149">
        <f>Q118</f>
        <v>0</v>
      </c>
      <c r="J97" s="149">
        <f>R118</f>
        <v>0</v>
      </c>
      <c r="K97" s="149">
        <f>K118</f>
        <v>0</v>
      </c>
      <c r="L97" s="146"/>
      <c r="M97" s="150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106</v>
      </c>
      <c r="D104" s="33"/>
      <c r="E104" s="33"/>
      <c r="F104" s="33"/>
      <c r="G104" s="33"/>
      <c r="H104" s="33"/>
      <c r="I104" s="33"/>
      <c r="J104" s="33"/>
      <c r="K104" s="33"/>
      <c r="L104" s="33"/>
      <c r="M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17</v>
      </c>
      <c r="D106" s="33"/>
      <c r="E106" s="33"/>
      <c r="F106" s="33"/>
      <c r="G106" s="33"/>
      <c r="H106" s="33"/>
      <c r="I106" s="33"/>
      <c r="J106" s="33"/>
      <c r="K106" s="33"/>
      <c r="L106" s="33"/>
      <c r="M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73" t="str">
        <f>E7</f>
        <v>Havarijní oprava TU2 TNS Grygov</v>
      </c>
      <c r="F107" s="274"/>
      <c r="G107" s="274"/>
      <c r="H107" s="274"/>
      <c r="I107" s="33"/>
      <c r="J107" s="33"/>
      <c r="K107" s="33"/>
      <c r="L107" s="33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94</v>
      </c>
      <c r="D108" s="33"/>
      <c r="E108" s="33"/>
      <c r="F108" s="33"/>
      <c r="G108" s="33"/>
      <c r="H108" s="33"/>
      <c r="I108" s="33"/>
      <c r="J108" s="33"/>
      <c r="K108" s="33"/>
      <c r="L108" s="33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44" t="str">
        <f>E9</f>
        <v xml:space="preserve">PS01 - Oprava TU2 </v>
      </c>
      <c r="F109" s="275"/>
      <c r="G109" s="275"/>
      <c r="H109" s="275"/>
      <c r="I109" s="33"/>
      <c r="J109" s="33"/>
      <c r="K109" s="33"/>
      <c r="L109" s="33"/>
      <c r="M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21</v>
      </c>
      <c r="D111" s="33"/>
      <c r="E111" s="33"/>
      <c r="F111" s="24" t="str">
        <f>F12</f>
        <v>TNS Grygov</v>
      </c>
      <c r="G111" s="33"/>
      <c r="H111" s="33"/>
      <c r="I111" s="26" t="s">
        <v>23</v>
      </c>
      <c r="J111" s="63">
        <f>IF(J12="","",J12)</f>
        <v>0</v>
      </c>
      <c r="K111" s="33"/>
      <c r="L111" s="33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24</v>
      </c>
      <c r="D113" s="33"/>
      <c r="E113" s="33"/>
      <c r="F113" s="24" t="str">
        <f>E15</f>
        <v>Správa železnic, státní organizace</v>
      </c>
      <c r="G113" s="33"/>
      <c r="H113" s="33"/>
      <c r="I113" s="26" t="s">
        <v>32</v>
      </c>
      <c r="J113" s="29" t="str">
        <f>E21</f>
        <v xml:space="preserve"> </v>
      </c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30</v>
      </c>
      <c r="D114" s="33"/>
      <c r="E114" s="33"/>
      <c r="F114" s="24" t="str">
        <f>IF(E18="","",E18)</f>
        <v>Vyplň údaj</v>
      </c>
      <c r="G114" s="33"/>
      <c r="H114" s="33"/>
      <c r="I114" s="26" t="s">
        <v>34</v>
      </c>
      <c r="J114" s="29" t="str">
        <f>E24</f>
        <v>Ing. Jan Pavláček</v>
      </c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0" customFormat="1" ht="29.25" customHeight="1">
      <c r="A116" s="151"/>
      <c r="B116" s="152"/>
      <c r="C116" s="153" t="s">
        <v>107</v>
      </c>
      <c r="D116" s="154" t="s">
        <v>62</v>
      </c>
      <c r="E116" s="154" t="s">
        <v>58</v>
      </c>
      <c r="F116" s="154" t="s">
        <v>59</v>
      </c>
      <c r="G116" s="154" t="s">
        <v>108</v>
      </c>
      <c r="H116" s="154" t="s">
        <v>109</v>
      </c>
      <c r="I116" s="154" t="s">
        <v>110</v>
      </c>
      <c r="J116" s="154" t="s">
        <v>111</v>
      </c>
      <c r="K116" s="154" t="s">
        <v>102</v>
      </c>
      <c r="L116" s="155" t="s">
        <v>112</v>
      </c>
      <c r="M116" s="156"/>
      <c r="N116" s="72" t="s">
        <v>1</v>
      </c>
      <c r="O116" s="73" t="s">
        <v>41</v>
      </c>
      <c r="P116" s="73" t="s">
        <v>113</v>
      </c>
      <c r="Q116" s="73" t="s">
        <v>114</v>
      </c>
      <c r="R116" s="73" t="s">
        <v>115</v>
      </c>
      <c r="S116" s="73" t="s">
        <v>116</v>
      </c>
      <c r="T116" s="73" t="s">
        <v>117</v>
      </c>
      <c r="U116" s="73" t="s">
        <v>118</v>
      </c>
      <c r="V116" s="73" t="s">
        <v>119</v>
      </c>
      <c r="W116" s="73" t="s">
        <v>120</v>
      </c>
      <c r="X116" s="73" t="s">
        <v>121</v>
      </c>
      <c r="Y116" s="74" t="s">
        <v>122</v>
      </c>
      <c r="Z116" s="151"/>
      <c r="AA116" s="151"/>
      <c r="AB116" s="151"/>
      <c r="AC116" s="151"/>
      <c r="AD116" s="151"/>
      <c r="AE116" s="151"/>
    </row>
    <row r="117" spans="1:65" s="2" customFormat="1" ht="22.9" customHeight="1">
      <c r="A117" s="31"/>
      <c r="B117" s="32"/>
      <c r="C117" s="79" t="s">
        <v>123</v>
      </c>
      <c r="D117" s="33"/>
      <c r="E117" s="33"/>
      <c r="F117" s="33"/>
      <c r="G117" s="33"/>
      <c r="H117" s="33"/>
      <c r="I117" s="33"/>
      <c r="J117" s="33"/>
      <c r="K117" s="157">
        <f>BK117</f>
        <v>0</v>
      </c>
      <c r="L117" s="33"/>
      <c r="M117" s="36"/>
      <c r="N117" s="75"/>
      <c r="O117" s="158"/>
      <c r="P117" s="76"/>
      <c r="Q117" s="159">
        <f>Q118</f>
        <v>0</v>
      </c>
      <c r="R117" s="159">
        <f>R118</f>
        <v>0</v>
      </c>
      <c r="S117" s="76"/>
      <c r="T117" s="160">
        <f>T118</f>
        <v>0</v>
      </c>
      <c r="U117" s="76"/>
      <c r="V117" s="160">
        <f>V118</f>
        <v>3.2500000000000001E-2</v>
      </c>
      <c r="W117" s="76"/>
      <c r="X117" s="160">
        <f>X118</f>
        <v>0</v>
      </c>
      <c r="Y117" s="77"/>
      <c r="Z117" s="31"/>
      <c r="AA117" s="31"/>
      <c r="AB117" s="31"/>
      <c r="AC117" s="31"/>
      <c r="AD117" s="31"/>
      <c r="AE117" s="31"/>
      <c r="AT117" s="14" t="s">
        <v>78</v>
      </c>
      <c r="AU117" s="14" t="s">
        <v>104</v>
      </c>
      <c r="BK117" s="161">
        <f>BK118</f>
        <v>0</v>
      </c>
    </row>
    <row r="118" spans="1:65" s="11" customFormat="1" ht="25.9" customHeight="1">
      <c r="B118" s="162"/>
      <c r="C118" s="163"/>
      <c r="D118" s="164" t="s">
        <v>78</v>
      </c>
      <c r="E118" s="165" t="s">
        <v>124</v>
      </c>
      <c r="F118" s="165" t="s">
        <v>125</v>
      </c>
      <c r="G118" s="163"/>
      <c r="H118" s="163"/>
      <c r="I118" s="166"/>
      <c r="J118" s="166"/>
      <c r="K118" s="167">
        <f>BK118</f>
        <v>0</v>
      </c>
      <c r="L118" s="163"/>
      <c r="M118" s="168"/>
      <c r="N118" s="169"/>
      <c r="O118" s="170"/>
      <c r="P118" s="170"/>
      <c r="Q118" s="171">
        <f>SUM(Q119:Q193)</f>
        <v>0</v>
      </c>
      <c r="R118" s="171">
        <f>SUM(R119:R193)</f>
        <v>0</v>
      </c>
      <c r="S118" s="170"/>
      <c r="T118" s="172">
        <f>SUM(T119:T193)</f>
        <v>0</v>
      </c>
      <c r="U118" s="170"/>
      <c r="V118" s="172">
        <f>SUM(V119:V193)</f>
        <v>3.2500000000000001E-2</v>
      </c>
      <c r="W118" s="170"/>
      <c r="X118" s="172">
        <f>SUM(X119:X193)</f>
        <v>0</v>
      </c>
      <c r="Y118" s="173"/>
      <c r="AR118" s="174" t="s">
        <v>126</v>
      </c>
      <c r="AT118" s="175" t="s">
        <v>78</v>
      </c>
      <c r="AU118" s="175" t="s">
        <v>79</v>
      </c>
      <c r="AY118" s="174" t="s">
        <v>127</v>
      </c>
      <c r="BK118" s="176">
        <f>SUM(BK119:BK193)</f>
        <v>0</v>
      </c>
    </row>
    <row r="119" spans="1:65" s="2" customFormat="1" ht="24.2" customHeight="1">
      <c r="A119" s="31"/>
      <c r="B119" s="32"/>
      <c r="C119" s="177" t="s">
        <v>9</v>
      </c>
      <c r="D119" s="177" t="s">
        <v>128</v>
      </c>
      <c r="E119" s="178" t="s">
        <v>129</v>
      </c>
      <c r="F119" s="179" t="s">
        <v>130</v>
      </c>
      <c r="G119" s="180" t="s">
        <v>131</v>
      </c>
      <c r="H119" s="181">
        <v>200</v>
      </c>
      <c r="I119" s="182"/>
      <c r="J119" s="182"/>
      <c r="K119" s="183">
        <f>ROUND(P119*H119,2)</f>
        <v>0</v>
      </c>
      <c r="L119" s="179" t="s">
        <v>132</v>
      </c>
      <c r="M119" s="36"/>
      <c r="N119" s="184" t="s">
        <v>1</v>
      </c>
      <c r="O119" s="185" t="s">
        <v>42</v>
      </c>
      <c r="P119" s="186">
        <f>I119+J119</f>
        <v>0</v>
      </c>
      <c r="Q119" s="186">
        <f>ROUND(I119*H119,2)</f>
        <v>0</v>
      </c>
      <c r="R119" s="186">
        <f>ROUND(J119*H119,2)</f>
        <v>0</v>
      </c>
      <c r="S119" s="68"/>
      <c r="T119" s="187">
        <f>S119*H119</f>
        <v>0</v>
      </c>
      <c r="U119" s="187">
        <v>0</v>
      </c>
      <c r="V119" s="187">
        <f>U119*H119</f>
        <v>0</v>
      </c>
      <c r="W119" s="187">
        <v>0</v>
      </c>
      <c r="X119" s="187">
        <f>W119*H119</f>
        <v>0</v>
      </c>
      <c r="Y119" s="188" t="s">
        <v>1</v>
      </c>
      <c r="Z119" s="31"/>
      <c r="AA119" s="31"/>
      <c r="AB119" s="31"/>
      <c r="AC119" s="31"/>
      <c r="AD119" s="31"/>
      <c r="AE119" s="31"/>
      <c r="AR119" s="189" t="s">
        <v>133</v>
      </c>
      <c r="AT119" s="189" t="s">
        <v>128</v>
      </c>
      <c r="AU119" s="189" t="s">
        <v>87</v>
      </c>
      <c r="AY119" s="14" t="s">
        <v>127</v>
      </c>
      <c r="BE119" s="190">
        <f>IF(O119="základní",K119,0)</f>
        <v>0</v>
      </c>
      <c r="BF119" s="190">
        <f>IF(O119="snížená",K119,0)</f>
        <v>0</v>
      </c>
      <c r="BG119" s="190">
        <f>IF(O119="zákl. přenesená",K119,0)</f>
        <v>0</v>
      </c>
      <c r="BH119" s="190">
        <f>IF(O119="sníž. přenesená",K119,0)</f>
        <v>0</v>
      </c>
      <c r="BI119" s="190">
        <f>IF(O119="nulová",K119,0)</f>
        <v>0</v>
      </c>
      <c r="BJ119" s="14" t="s">
        <v>87</v>
      </c>
      <c r="BK119" s="190">
        <f>ROUND(P119*H119,2)</f>
        <v>0</v>
      </c>
      <c r="BL119" s="14" t="s">
        <v>133</v>
      </c>
      <c r="BM119" s="189" t="s">
        <v>134</v>
      </c>
    </row>
    <row r="120" spans="1:65" s="2" customFormat="1" ht="19.5">
      <c r="A120" s="31"/>
      <c r="B120" s="32"/>
      <c r="C120" s="33"/>
      <c r="D120" s="191" t="s">
        <v>135</v>
      </c>
      <c r="E120" s="33"/>
      <c r="F120" s="192" t="s">
        <v>136</v>
      </c>
      <c r="G120" s="33"/>
      <c r="H120" s="33"/>
      <c r="I120" s="193"/>
      <c r="J120" s="193"/>
      <c r="K120" s="33"/>
      <c r="L120" s="33"/>
      <c r="M120" s="36"/>
      <c r="N120" s="194"/>
      <c r="O120" s="195"/>
      <c r="P120" s="68"/>
      <c r="Q120" s="68"/>
      <c r="R120" s="68"/>
      <c r="S120" s="68"/>
      <c r="T120" s="68"/>
      <c r="U120" s="68"/>
      <c r="V120" s="68"/>
      <c r="W120" s="68"/>
      <c r="X120" s="68"/>
      <c r="Y120" s="69"/>
      <c r="Z120" s="31"/>
      <c r="AA120" s="31"/>
      <c r="AB120" s="31"/>
      <c r="AC120" s="31"/>
      <c r="AD120" s="31"/>
      <c r="AE120" s="31"/>
      <c r="AT120" s="14" t="s">
        <v>135</v>
      </c>
      <c r="AU120" s="14" t="s">
        <v>87</v>
      </c>
    </row>
    <row r="121" spans="1:65" s="2" customFormat="1" ht="24.2" customHeight="1">
      <c r="A121" s="31"/>
      <c r="B121" s="32"/>
      <c r="C121" s="177" t="s">
        <v>137</v>
      </c>
      <c r="D121" s="177" t="s">
        <v>128</v>
      </c>
      <c r="E121" s="178" t="s">
        <v>138</v>
      </c>
      <c r="F121" s="179" t="s">
        <v>139</v>
      </c>
      <c r="G121" s="180" t="s">
        <v>131</v>
      </c>
      <c r="H121" s="181">
        <v>180</v>
      </c>
      <c r="I121" s="182"/>
      <c r="J121" s="182"/>
      <c r="K121" s="183">
        <f>ROUND(P121*H121,2)</f>
        <v>0</v>
      </c>
      <c r="L121" s="179" t="s">
        <v>132</v>
      </c>
      <c r="M121" s="36"/>
      <c r="N121" s="184" t="s">
        <v>1</v>
      </c>
      <c r="O121" s="185" t="s">
        <v>42</v>
      </c>
      <c r="P121" s="186">
        <f>I121+J121</f>
        <v>0</v>
      </c>
      <c r="Q121" s="186">
        <f>ROUND(I121*H121,2)</f>
        <v>0</v>
      </c>
      <c r="R121" s="186">
        <f>ROUND(J121*H121,2)</f>
        <v>0</v>
      </c>
      <c r="S121" s="68"/>
      <c r="T121" s="187">
        <f>S121*H121</f>
        <v>0</v>
      </c>
      <c r="U121" s="187">
        <v>0</v>
      </c>
      <c r="V121" s="187">
        <f>U121*H121</f>
        <v>0</v>
      </c>
      <c r="W121" s="187">
        <v>0</v>
      </c>
      <c r="X121" s="187">
        <f>W121*H121</f>
        <v>0</v>
      </c>
      <c r="Y121" s="188" t="s">
        <v>1</v>
      </c>
      <c r="Z121" s="31"/>
      <c r="AA121" s="31"/>
      <c r="AB121" s="31"/>
      <c r="AC121" s="31"/>
      <c r="AD121" s="31"/>
      <c r="AE121" s="31"/>
      <c r="AR121" s="189" t="s">
        <v>133</v>
      </c>
      <c r="AT121" s="189" t="s">
        <v>128</v>
      </c>
      <c r="AU121" s="189" t="s">
        <v>87</v>
      </c>
      <c r="AY121" s="14" t="s">
        <v>127</v>
      </c>
      <c r="BE121" s="190">
        <f>IF(O121="základní",K121,0)</f>
        <v>0</v>
      </c>
      <c r="BF121" s="190">
        <f>IF(O121="snížená",K121,0)</f>
        <v>0</v>
      </c>
      <c r="BG121" s="190">
        <f>IF(O121="zákl. přenesená",K121,0)</f>
        <v>0</v>
      </c>
      <c r="BH121" s="190">
        <f>IF(O121="sníž. přenesená",K121,0)</f>
        <v>0</v>
      </c>
      <c r="BI121" s="190">
        <f>IF(O121="nulová",K121,0)</f>
        <v>0</v>
      </c>
      <c r="BJ121" s="14" t="s">
        <v>87</v>
      </c>
      <c r="BK121" s="190">
        <f>ROUND(P121*H121,2)</f>
        <v>0</v>
      </c>
      <c r="BL121" s="14" t="s">
        <v>133</v>
      </c>
      <c r="BM121" s="189" t="s">
        <v>140</v>
      </c>
    </row>
    <row r="122" spans="1:65" s="2" customFormat="1" ht="19.5">
      <c r="A122" s="31"/>
      <c r="B122" s="32"/>
      <c r="C122" s="33"/>
      <c r="D122" s="191" t="s">
        <v>135</v>
      </c>
      <c r="E122" s="33"/>
      <c r="F122" s="192" t="s">
        <v>141</v>
      </c>
      <c r="G122" s="33"/>
      <c r="H122" s="33"/>
      <c r="I122" s="193"/>
      <c r="J122" s="193"/>
      <c r="K122" s="33"/>
      <c r="L122" s="33"/>
      <c r="M122" s="36"/>
      <c r="N122" s="194"/>
      <c r="O122" s="195"/>
      <c r="P122" s="68"/>
      <c r="Q122" s="68"/>
      <c r="R122" s="68"/>
      <c r="S122" s="68"/>
      <c r="T122" s="68"/>
      <c r="U122" s="68"/>
      <c r="V122" s="68"/>
      <c r="W122" s="68"/>
      <c r="X122" s="68"/>
      <c r="Y122" s="69"/>
      <c r="Z122" s="31"/>
      <c r="AA122" s="31"/>
      <c r="AB122" s="31"/>
      <c r="AC122" s="31"/>
      <c r="AD122" s="31"/>
      <c r="AE122" s="31"/>
      <c r="AT122" s="14" t="s">
        <v>135</v>
      </c>
      <c r="AU122" s="14" t="s">
        <v>87</v>
      </c>
    </row>
    <row r="123" spans="1:65" s="2" customFormat="1" ht="37.9" customHeight="1">
      <c r="A123" s="31"/>
      <c r="B123" s="32"/>
      <c r="C123" s="177" t="s">
        <v>142</v>
      </c>
      <c r="D123" s="177" t="s">
        <v>128</v>
      </c>
      <c r="E123" s="178" t="s">
        <v>143</v>
      </c>
      <c r="F123" s="179" t="s">
        <v>144</v>
      </c>
      <c r="G123" s="180" t="s">
        <v>145</v>
      </c>
      <c r="H123" s="181">
        <v>10</v>
      </c>
      <c r="I123" s="182"/>
      <c r="J123" s="182"/>
      <c r="K123" s="183">
        <f>ROUND(P123*H123,2)</f>
        <v>0</v>
      </c>
      <c r="L123" s="179" t="s">
        <v>132</v>
      </c>
      <c r="M123" s="36"/>
      <c r="N123" s="184" t="s">
        <v>1</v>
      </c>
      <c r="O123" s="185" t="s">
        <v>42</v>
      </c>
      <c r="P123" s="186">
        <f>I123+J123</f>
        <v>0</v>
      </c>
      <c r="Q123" s="186">
        <f>ROUND(I123*H123,2)</f>
        <v>0</v>
      </c>
      <c r="R123" s="186">
        <f>ROUND(J123*H123,2)</f>
        <v>0</v>
      </c>
      <c r="S123" s="68"/>
      <c r="T123" s="187">
        <f>S123*H123</f>
        <v>0</v>
      </c>
      <c r="U123" s="187">
        <v>0</v>
      </c>
      <c r="V123" s="187">
        <f>U123*H123</f>
        <v>0</v>
      </c>
      <c r="W123" s="187">
        <v>0</v>
      </c>
      <c r="X123" s="187">
        <f>W123*H123</f>
        <v>0</v>
      </c>
      <c r="Y123" s="188" t="s">
        <v>1</v>
      </c>
      <c r="Z123" s="31"/>
      <c r="AA123" s="31"/>
      <c r="AB123" s="31"/>
      <c r="AC123" s="31"/>
      <c r="AD123" s="31"/>
      <c r="AE123" s="31"/>
      <c r="AR123" s="189" t="s">
        <v>133</v>
      </c>
      <c r="AT123" s="189" t="s">
        <v>128</v>
      </c>
      <c r="AU123" s="189" t="s">
        <v>87</v>
      </c>
      <c r="AY123" s="14" t="s">
        <v>127</v>
      </c>
      <c r="BE123" s="190">
        <f>IF(O123="základní",K123,0)</f>
        <v>0</v>
      </c>
      <c r="BF123" s="190">
        <f>IF(O123="snížená",K123,0)</f>
        <v>0</v>
      </c>
      <c r="BG123" s="190">
        <f>IF(O123="zákl. přenesená",K123,0)</f>
        <v>0</v>
      </c>
      <c r="BH123" s="190">
        <f>IF(O123="sníž. přenesená",K123,0)</f>
        <v>0</v>
      </c>
      <c r="BI123" s="190">
        <f>IF(O123="nulová",K123,0)</f>
        <v>0</v>
      </c>
      <c r="BJ123" s="14" t="s">
        <v>87</v>
      </c>
      <c r="BK123" s="190">
        <f>ROUND(P123*H123,2)</f>
        <v>0</v>
      </c>
      <c r="BL123" s="14" t="s">
        <v>133</v>
      </c>
      <c r="BM123" s="189" t="s">
        <v>146</v>
      </c>
    </row>
    <row r="124" spans="1:65" s="2" customFormat="1" ht="39">
      <c r="A124" s="31"/>
      <c r="B124" s="32"/>
      <c r="C124" s="33"/>
      <c r="D124" s="191" t="s">
        <v>135</v>
      </c>
      <c r="E124" s="33"/>
      <c r="F124" s="192" t="s">
        <v>147</v>
      </c>
      <c r="G124" s="33"/>
      <c r="H124" s="33"/>
      <c r="I124" s="193"/>
      <c r="J124" s="193"/>
      <c r="K124" s="33"/>
      <c r="L124" s="33"/>
      <c r="M124" s="36"/>
      <c r="N124" s="194"/>
      <c r="O124" s="195"/>
      <c r="P124" s="68"/>
      <c r="Q124" s="68"/>
      <c r="R124" s="68"/>
      <c r="S124" s="68"/>
      <c r="T124" s="68"/>
      <c r="U124" s="68"/>
      <c r="V124" s="68"/>
      <c r="W124" s="68"/>
      <c r="X124" s="68"/>
      <c r="Y124" s="69"/>
      <c r="Z124" s="31"/>
      <c r="AA124" s="31"/>
      <c r="AB124" s="31"/>
      <c r="AC124" s="31"/>
      <c r="AD124" s="31"/>
      <c r="AE124" s="31"/>
      <c r="AT124" s="14" t="s">
        <v>135</v>
      </c>
      <c r="AU124" s="14" t="s">
        <v>87</v>
      </c>
    </row>
    <row r="125" spans="1:65" s="2" customFormat="1" ht="24.2" customHeight="1">
      <c r="A125" s="31"/>
      <c r="B125" s="32"/>
      <c r="C125" s="177" t="s">
        <v>148</v>
      </c>
      <c r="D125" s="177" t="s">
        <v>128</v>
      </c>
      <c r="E125" s="178" t="s">
        <v>149</v>
      </c>
      <c r="F125" s="179" t="s">
        <v>150</v>
      </c>
      <c r="G125" s="180" t="s">
        <v>145</v>
      </c>
      <c r="H125" s="181">
        <v>18</v>
      </c>
      <c r="I125" s="182"/>
      <c r="J125" s="182"/>
      <c r="K125" s="183">
        <f>ROUND(P125*H125,2)</f>
        <v>0</v>
      </c>
      <c r="L125" s="179" t="s">
        <v>132</v>
      </c>
      <c r="M125" s="36"/>
      <c r="N125" s="184" t="s">
        <v>1</v>
      </c>
      <c r="O125" s="185" t="s">
        <v>42</v>
      </c>
      <c r="P125" s="186">
        <f>I125+J125</f>
        <v>0</v>
      </c>
      <c r="Q125" s="186">
        <f>ROUND(I125*H125,2)</f>
        <v>0</v>
      </c>
      <c r="R125" s="186">
        <f>ROUND(J125*H125,2)</f>
        <v>0</v>
      </c>
      <c r="S125" s="68"/>
      <c r="T125" s="187">
        <f>S125*H125</f>
        <v>0</v>
      </c>
      <c r="U125" s="187">
        <v>0</v>
      </c>
      <c r="V125" s="187">
        <f>U125*H125</f>
        <v>0</v>
      </c>
      <c r="W125" s="187">
        <v>0</v>
      </c>
      <c r="X125" s="187">
        <f>W125*H125</f>
        <v>0</v>
      </c>
      <c r="Y125" s="188" t="s">
        <v>1</v>
      </c>
      <c r="Z125" s="31"/>
      <c r="AA125" s="31"/>
      <c r="AB125" s="31"/>
      <c r="AC125" s="31"/>
      <c r="AD125" s="31"/>
      <c r="AE125" s="31"/>
      <c r="AR125" s="189" t="s">
        <v>133</v>
      </c>
      <c r="AT125" s="189" t="s">
        <v>128</v>
      </c>
      <c r="AU125" s="189" t="s">
        <v>87</v>
      </c>
      <c r="AY125" s="14" t="s">
        <v>127</v>
      </c>
      <c r="BE125" s="190">
        <f>IF(O125="základní",K125,0)</f>
        <v>0</v>
      </c>
      <c r="BF125" s="190">
        <f>IF(O125="snížená",K125,0)</f>
        <v>0</v>
      </c>
      <c r="BG125" s="190">
        <f>IF(O125="zákl. přenesená",K125,0)</f>
        <v>0</v>
      </c>
      <c r="BH125" s="190">
        <f>IF(O125="sníž. přenesená",K125,0)</f>
        <v>0</v>
      </c>
      <c r="BI125" s="190">
        <f>IF(O125="nulová",K125,0)</f>
        <v>0</v>
      </c>
      <c r="BJ125" s="14" t="s">
        <v>87</v>
      </c>
      <c r="BK125" s="190">
        <f>ROUND(P125*H125,2)</f>
        <v>0</v>
      </c>
      <c r="BL125" s="14" t="s">
        <v>133</v>
      </c>
      <c r="BM125" s="189" t="s">
        <v>151</v>
      </c>
    </row>
    <row r="126" spans="1:65" s="2" customFormat="1" ht="19.5">
      <c r="A126" s="31"/>
      <c r="B126" s="32"/>
      <c r="C126" s="33"/>
      <c r="D126" s="191" t="s">
        <v>135</v>
      </c>
      <c r="E126" s="33"/>
      <c r="F126" s="192" t="s">
        <v>152</v>
      </c>
      <c r="G126" s="33"/>
      <c r="H126" s="33"/>
      <c r="I126" s="193"/>
      <c r="J126" s="193"/>
      <c r="K126" s="33"/>
      <c r="L126" s="33"/>
      <c r="M126" s="36"/>
      <c r="N126" s="194"/>
      <c r="O126" s="195"/>
      <c r="P126" s="68"/>
      <c r="Q126" s="68"/>
      <c r="R126" s="68"/>
      <c r="S126" s="68"/>
      <c r="T126" s="68"/>
      <c r="U126" s="68"/>
      <c r="V126" s="68"/>
      <c r="W126" s="68"/>
      <c r="X126" s="68"/>
      <c r="Y126" s="69"/>
      <c r="Z126" s="31"/>
      <c r="AA126" s="31"/>
      <c r="AB126" s="31"/>
      <c r="AC126" s="31"/>
      <c r="AD126" s="31"/>
      <c r="AE126" s="31"/>
      <c r="AT126" s="14" t="s">
        <v>135</v>
      </c>
      <c r="AU126" s="14" t="s">
        <v>87</v>
      </c>
    </row>
    <row r="127" spans="1:65" s="2" customFormat="1" ht="19.5">
      <c r="A127" s="31"/>
      <c r="B127" s="32"/>
      <c r="C127" s="33"/>
      <c r="D127" s="191" t="s">
        <v>153</v>
      </c>
      <c r="E127" s="33"/>
      <c r="F127" s="196" t="s">
        <v>154</v>
      </c>
      <c r="G127" s="33"/>
      <c r="H127" s="33"/>
      <c r="I127" s="193"/>
      <c r="J127" s="193"/>
      <c r="K127" s="33"/>
      <c r="L127" s="33"/>
      <c r="M127" s="36"/>
      <c r="N127" s="194"/>
      <c r="O127" s="195"/>
      <c r="P127" s="68"/>
      <c r="Q127" s="68"/>
      <c r="R127" s="68"/>
      <c r="S127" s="68"/>
      <c r="T127" s="68"/>
      <c r="U127" s="68"/>
      <c r="V127" s="68"/>
      <c r="W127" s="68"/>
      <c r="X127" s="68"/>
      <c r="Y127" s="69"/>
      <c r="Z127" s="31"/>
      <c r="AA127" s="31"/>
      <c r="AB127" s="31"/>
      <c r="AC127" s="31"/>
      <c r="AD127" s="31"/>
      <c r="AE127" s="31"/>
      <c r="AT127" s="14" t="s">
        <v>153</v>
      </c>
      <c r="AU127" s="14" t="s">
        <v>87</v>
      </c>
    </row>
    <row r="128" spans="1:65" s="2" customFormat="1" ht="33" customHeight="1">
      <c r="A128" s="31"/>
      <c r="B128" s="32"/>
      <c r="C128" s="177" t="s">
        <v>155</v>
      </c>
      <c r="D128" s="177" t="s">
        <v>128</v>
      </c>
      <c r="E128" s="178" t="s">
        <v>156</v>
      </c>
      <c r="F128" s="179" t="s">
        <v>157</v>
      </c>
      <c r="G128" s="180" t="s">
        <v>145</v>
      </c>
      <c r="H128" s="181">
        <v>50</v>
      </c>
      <c r="I128" s="182"/>
      <c r="J128" s="182"/>
      <c r="K128" s="183">
        <f>ROUND(P128*H128,2)</f>
        <v>0</v>
      </c>
      <c r="L128" s="179" t="s">
        <v>132</v>
      </c>
      <c r="M128" s="36"/>
      <c r="N128" s="184" t="s">
        <v>1</v>
      </c>
      <c r="O128" s="185" t="s">
        <v>42</v>
      </c>
      <c r="P128" s="186">
        <f>I128+J128</f>
        <v>0</v>
      </c>
      <c r="Q128" s="186">
        <f>ROUND(I128*H128,2)</f>
        <v>0</v>
      </c>
      <c r="R128" s="186">
        <f>ROUND(J128*H128,2)</f>
        <v>0</v>
      </c>
      <c r="S128" s="68"/>
      <c r="T128" s="187">
        <f>S128*H128</f>
        <v>0</v>
      </c>
      <c r="U128" s="187">
        <v>0</v>
      </c>
      <c r="V128" s="187">
        <f>U128*H128</f>
        <v>0</v>
      </c>
      <c r="W128" s="187">
        <v>0</v>
      </c>
      <c r="X128" s="187">
        <f>W128*H128</f>
        <v>0</v>
      </c>
      <c r="Y128" s="188" t="s">
        <v>1</v>
      </c>
      <c r="Z128" s="31"/>
      <c r="AA128" s="31"/>
      <c r="AB128" s="31"/>
      <c r="AC128" s="31"/>
      <c r="AD128" s="31"/>
      <c r="AE128" s="31"/>
      <c r="AR128" s="189" t="s">
        <v>133</v>
      </c>
      <c r="AT128" s="189" t="s">
        <v>128</v>
      </c>
      <c r="AU128" s="189" t="s">
        <v>87</v>
      </c>
      <c r="AY128" s="14" t="s">
        <v>127</v>
      </c>
      <c r="BE128" s="190">
        <f>IF(O128="základní",K128,0)</f>
        <v>0</v>
      </c>
      <c r="BF128" s="190">
        <f>IF(O128="snížená",K128,0)</f>
        <v>0</v>
      </c>
      <c r="BG128" s="190">
        <f>IF(O128="zákl. přenesená",K128,0)</f>
        <v>0</v>
      </c>
      <c r="BH128" s="190">
        <f>IF(O128="sníž. přenesená",K128,0)</f>
        <v>0</v>
      </c>
      <c r="BI128" s="190">
        <f>IF(O128="nulová",K128,0)</f>
        <v>0</v>
      </c>
      <c r="BJ128" s="14" t="s">
        <v>87</v>
      </c>
      <c r="BK128" s="190">
        <f>ROUND(P128*H128,2)</f>
        <v>0</v>
      </c>
      <c r="BL128" s="14" t="s">
        <v>133</v>
      </c>
      <c r="BM128" s="189" t="s">
        <v>158</v>
      </c>
    </row>
    <row r="129" spans="1:65" s="2" customFormat="1" ht="19.5">
      <c r="A129" s="31"/>
      <c r="B129" s="32"/>
      <c r="C129" s="33"/>
      <c r="D129" s="191" t="s">
        <v>135</v>
      </c>
      <c r="E129" s="33"/>
      <c r="F129" s="192" t="s">
        <v>157</v>
      </c>
      <c r="G129" s="33"/>
      <c r="H129" s="33"/>
      <c r="I129" s="193"/>
      <c r="J129" s="193"/>
      <c r="K129" s="33"/>
      <c r="L129" s="33"/>
      <c r="M129" s="36"/>
      <c r="N129" s="194"/>
      <c r="O129" s="195"/>
      <c r="P129" s="68"/>
      <c r="Q129" s="68"/>
      <c r="R129" s="68"/>
      <c r="S129" s="68"/>
      <c r="T129" s="68"/>
      <c r="U129" s="68"/>
      <c r="V129" s="68"/>
      <c r="W129" s="68"/>
      <c r="X129" s="68"/>
      <c r="Y129" s="69"/>
      <c r="Z129" s="31"/>
      <c r="AA129" s="31"/>
      <c r="AB129" s="31"/>
      <c r="AC129" s="31"/>
      <c r="AD129" s="31"/>
      <c r="AE129" s="31"/>
      <c r="AT129" s="14" t="s">
        <v>135</v>
      </c>
      <c r="AU129" s="14" t="s">
        <v>87</v>
      </c>
    </row>
    <row r="130" spans="1:65" s="2" customFormat="1" ht="24.2" customHeight="1">
      <c r="A130" s="31"/>
      <c r="B130" s="32"/>
      <c r="C130" s="177" t="s">
        <v>159</v>
      </c>
      <c r="D130" s="177" t="s">
        <v>128</v>
      </c>
      <c r="E130" s="178" t="s">
        <v>160</v>
      </c>
      <c r="F130" s="179" t="s">
        <v>161</v>
      </c>
      <c r="G130" s="180" t="s">
        <v>162</v>
      </c>
      <c r="H130" s="181">
        <v>60</v>
      </c>
      <c r="I130" s="182"/>
      <c r="J130" s="182"/>
      <c r="K130" s="183">
        <f>ROUND(P130*H130,2)</f>
        <v>0</v>
      </c>
      <c r="L130" s="179" t="s">
        <v>132</v>
      </c>
      <c r="M130" s="36"/>
      <c r="N130" s="184" t="s">
        <v>1</v>
      </c>
      <c r="O130" s="185" t="s">
        <v>42</v>
      </c>
      <c r="P130" s="186">
        <f>I130+J130</f>
        <v>0</v>
      </c>
      <c r="Q130" s="186">
        <f>ROUND(I130*H130,2)</f>
        <v>0</v>
      </c>
      <c r="R130" s="186">
        <f>ROUND(J130*H130,2)</f>
        <v>0</v>
      </c>
      <c r="S130" s="68"/>
      <c r="T130" s="187">
        <f>S130*H130</f>
        <v>0</v>
      </c>
      <c r="U130" s="187">
        <v>0</v>
      </c>
      <c r="V130" s="187">
        <f>U130*H130</f>
        <v>0</v>
      </c>
      <c r="W130" s="187">
        <v>0</v>
      </c>
      <c r="X130" s="187">
        <f>W130*H130</f>
        <v>0</v>
      </c>
      <c r="Y130" s="188" t="s">
        <v>1</v>
      </c>
      <c r="Z130" s="31"/>
      <c r="AA130" s="31"/>
      <c r="AB130" s="31"/>
      <c r="AC130" s="31"/>
      <c r="AD130" s="31"/>
      <c r="AE130" s="31"/>
      <c r="AR130" s="189" t="s">
        <v>133</v>
      </c>
      <c r="AT130" s="189" t="s">
        <v>128</v>
      </c>
      <c r="AU130" s="189" t="s">
        <v>87</v>
      </c>
      <c r="AY130" s="14" t="s">
        <v>127</v>
      </c>
      <c r="BE130" s="190">
        <f>IF(O130="základní",K130,0)</f>
        <v>0</v>
      </c>
      <c r="BF130" s="190">
        <f>IF(O130="snížená",K130,0)</f>
        <v>0</v>
      </c>
      <c r="BG130" s="190">
        <f>IF(O130="zákl. přenesená",K130,0)</f>
        <v>0</v>
      </c>
      <c r="BH130" s="190">
        <f>IF(O130="sníž. přenesená",K130,0)</f>
        <v>0</v>
      </c>
      <c r="BI130" s="190">
        <f>IF(O130="nulová",K130,0)</f>
        <v>0</v>
      </c>
      <c r="BJ130" s="14" t="s">
        <v>87</v>
      </c>
      <c r="BK130" s="190">
        <f>ROUND(P130*H130,2)</f>
        <v>0</v>
      </c>
      <c r="BL130" s="14" t="s">
        <v>133</v>
      </c>
      <c r="BM130" s="189" t="s">
        <v>163</v>
      </c>
    </row>
    <row r="131" spans="1:65" s="2" customFormat="1" ht="19.5">
      <c r="A131" s="31"/>
      <c r="B131" s="32"/>
      <c r="C131" s="33"/>
      <c r="D131" s="191" t="s">
        <v>135</v>
      </c>
      <c r="E131" s="33"/>
      <c r="F131" s="192" t="s">
        <v>164</v>
      </c>
      <c r="G131" s="33"/>
      <c r="H131" s="33"/>
      <c r="I131" s="193"/>
      <c r="J131" s="193"/>
      <c r="K131" s="33"/>
      <c r="L131" s="33"/>
      <c r="M131" s="36"/>
      <c r="N131" s="194"/>
      <c r="O131" s="195"/>
      <c r="P131" s="68"/>
      <c r="Q131" s="68"/>
      <c r="R131" s="68"/>
      <c r="S131" s="68"/>
      <c r="T131" s="68"/>
      <c r="U131" s="68"/>
      <c r="V131" s="68"/>
      <c r="W131" s="68"/>
      <c r="X131" s="68"/>
      <c r="Y131" s="69"/>
      <c r="Z131" s="31"/>
      <c r="AA131" s="31"/>
      <c r="AB131" s="31"/>
      <c r="AC131" s="31"/>
      <c r="AD131" s="31"/>
      <c r="AE131" s="31"/>
      <c r="AT131" s="14" t="s">
        <v>135</v>
      </c>
      <c r="AU131" s="14" t="s">
        <v>87</v>
      </c>
    </row>
    <row r="132" spans="1:65" s="2" customFormat="1" ht="37.9" customHeight="1">
      <c r="A132" s="31"/>
      <c r="B132" s="32"/>
      <c r="C132" s="177" t="s">
        <v>165</v>
      </c>
      <c r="D132" s="177" t="s">
        <v>128</v>
      </c>
      <c r="E132" s="178" t="s">
        <v>166</v>
      </c>
      <c r="F132" s="179" t="s">
        <v>167</v>
      </c>
      <c r="G132" s="180" t="s">
        <v>145</v>
      </c>
      <c r="H132" s="181">
        <v>20</v>
      </c>
      <c r="I132" s="182"/>
      <c r="J132" s="182"/>
      <c r="K132" s="183">
        <f>ROUND(P132*H132,2)</f>
        <v>0</v>
      </c>
      <c r="L132" s="179" t="s">
        <v>132</v>
      </c>
      <c r="M132" s="36"/>
      <c r="N132" s="184" t="s">
        <v>1</v>
      </c>
      <c r="O132" s="185" t="s">
        <v>42</v>
      </c>
      <c r="P132" s="186">
        <f>I132+J132</f>
        <v>0</v>
      </c>
      <c r="Q132" s="186">
        <f>ROUND(I132*H132,2)</f>
        <v>0</v>
      </c>
      <c r="R132" s="186">
        <f>ROUND(J132*H132,2)</f>
        <v>0</v>
      </c>
      <c r="S132" s="68"/>
      <c r="T132" s="187">
        <f>S132*H132</f>
        <v>0</v>
      </c>
      <c r="U132" s="187">
        <v>0</v>
      </c>
      <c r="V132" s="187">
        <f>U132*H132</f>
        <v>0</v>
      </c>
      <c r="W132" s="187">
        <v>0</v>
      </c>
      <c r="X132" s="187">
        <f>W132*H132</f>
        <v>0</v>
      </c>
      <c r="Y132" s="188" t="s">
        <v>1</v>
      </c>
      <c r="Z132" s="31"/>
      <c r="AA132" s="31"/>
      <c r="AB132" s="31"/>
      <c r="AC132" s="31"/>
      <c r="AD132" s="31"/>
      <c r="AE132" s="31"/>
      <c r="AR132" s="189" t="s">
        <v>133</v>
      </c>
      <c r="AT132" s="189" t="s">
        <v>128</v>
      </c>
      <c r="AU132" s="189" t="s">
        <v>87</v>
      </c>
      <c r="AY132" s="14" t="s">
        <v>127</v>
      </c>
      <c r="BE132" s="190">
        <f>IF(O132="základní",K132,0)</f>
        <v>0</v>
      </c>
      <c r="BF132" s="190">
        <f>IF(O132="snížená",K132,0)</f>
        <v>0</v>
      </c>
      <c r="BG132" s="190">
        <f>IF(O132="zákl. přenesená",K132,0)</f>
        <v>0</v>
      </c>
      <c r="BH132" s="190">
        <f>IF(O132="sníž. přenesená",K132,0)</f>
        <v>0</v>
      </c>
      <c r="BI132" s="190">
        <f>IF(O132="nulová",K132,0)</f>
        <v>0</v>
      </c>
      <c r="BJ132" s="14" t="s">
        <v>87</v>
      </c>
      <c r="BK132" s="190">
        <f>ROUND(P132*H132,2)</f>
        <v>0</v>
      </c>
      <c r="BL132" s="14" t="s">
        <v>133</v>
      </c>
      <c r="BM132" s="189" t="s">
        <v>168</v>
      </c>
    </row>
    <row r="133" spans="1:65" s="2" customFormat="1" ht="48.75">
      <c r="A133" s="31"/>
      <c r="B133" s="32"/>
      <c r="C133" s="33"/>
      <c r="D133" s="191" t="s">
        <v>135</v>
      </c>
      <c r="E133" s="33"/>
      <c r="F133" s="192" t="s">
        <v>169</v>
      </c>
      <c r="G133" s="33"/>
      <c r="H133" s="33"/>
      <c r="I133" s="193"/>
      <c r="J133" s="193"/>
      <c r="K133" s="33"/>
      <c r="L133" s="33"/>
      <c r="M133" s="36"/>
      <c r="N133" s="194"/>
      <c r="O133" s="195"/>
      <c r="P133" s="68"/>
      <c r="Q133" s="68"/>
      <c r="R133" s="68"/>
      <c r="S133" s="68"/>
      <c r="T133" s="68"/>
      <c r="U133" s="68"/>
      <c r="V133" s="68"/>
      <c r="W133" s="68"/>
      <c r="X133" s="68"/>
      <c r="Y133" s="69"/>
      <c r="Z133" s="31"/>
      <c r="AA133" s="31"/>
      <c r="AB133" s="31"/>
      <c r="AC133" s="31"/>
      <c r="AD133" s="31"/>
      <c r="AE133" s="31"/>
      <c r="AT133" s="14" t="s">
        <v>135</v>
      </c>
      <c r="AU133" s="14" t="s">
        <v>87</v>
      </c>
    </row>
    <row r="134" spans="1:65" s="2" customFormat="1" ht="24.2" customHeight="1">
      <c r="A134" s="31"/>
      <c r="B134" s="32"/>
      <c r="C134" s="177" t="s">
        <v>170</v>
      </c>
      <c r="D134" s="177" t="s">
        <v>128</v>
      </c>
      <c r="E134" s="178" t="s">
        <v>171</v>
      </c>
      <c r="F134" s="179" t="s">
        <v>172</v>
      </c>
      <c r="G134" s="180" t="s">
        <v>131</v>
      </c>
      <c r="H134" s="181">
        <v>120</v>
      </c>
      <c r="I134" s="182"/>
      <c r="J134" s="182"/>
      <c r="K134" s="183">
        <f>ROUND(P134*H134,2)</f>
        <v>0</v>
      </c>
      <c r="L134" s="179" t="s">
        <v>132</v>
      </c>
      <c r="M134" s="36"/>
      <c r="N134" s="184" t="s">
        <v>1</v>
      </c>
      <c r="O134" s="185" t="s">
        <v>42</v>
      </c>
      <c r="P134" s="186">
        <f>I134+J134</f>
        <v>0</v>
      </c>
      <c r="Q134" s="186">
        <f>ROUND(I134*H134,2)</f>
        <v>0</v>
      </c>
      <c r="R134" s="186">
        <f>ROUND(J134*H134,2)</f>
        <v>0</v>
      </c>
      <c r="S134" s="68"/>
      <c r="T134" s="187">
        <f>S134*H134</f>
        <v>0</v>
      </c>
      <c r="U134" s="187">
        <v>0</v>
      </c>
      <c r="V134" s="187">
        <f>U134*H134</f>
        <v>0</v>
      </c>
      <c r="W134" s="187">
        <v>0</v>
      </c>
      <c r="X134" s="187">
        <f>W134*H134</f>
        <v>0</v>
      </c>
      <c r="Y134" s="188" t="s">
        <v>1</v>
      </c>
      <c r="Z134" s="31"/>
      <c r="AA134" s="31"/>
      <c r="AB134" s="31"/>
      <c r="AC134" s="31"/>
      <c r="AD134" s="31"/>
      <c r="AE134" s="31"/>
      <c r="AR134" s="189" t="s">
        <v>133</v>
      </c>
      <c r="AT134" s="189" t="s">
        <v>128</v>
      </c>
      <c r="AU134" s="189" t="s">
        <v>87</v>
      </c>
      <c r="AY134" s="14" t="s">
        <v>127</v>
      </c>
      <c r="BE134" s="190">
        <f>IF(O134="základní",K134,0)</f>
        <v>0</v>
      </c>
      <c r="BF134" s="190">
        <f>IF(O134="snížená",K134,0)</f>
        <v>0</v>
      </c>
      <c r="BG134" s="190">
        <f>IF(O134="zákl. přenesená",K134,0)</f>
        <v>0</v>
      </c>
      <c r="BH134" s="190">
        <f>IF(O134="sníž. přenesená",K134,0)</f>
        <v>0</v>
      </c>
      <c r="BI134" s="190">
        <f>IF(O134="nulová",K134,0)</f>
        <v>0</v>
      </c>
      <c r="BJ134" s="14" t="s">
        <v>87</v>
      </c>
      <c r="BK134" s="190">
        <f>ROUND(P134*H134,2)</f>
        <v>0</v>
      </c>
      <c r="BL134" s="14" t="s">
        <v>133</v>
      </c>
      <c r="BM134" s="189" t="s">
        <v>173</v>
      </c>
    </row>
    <row r="135" spans="1:65" s="2" customFormat="1" ht="39">
      <c r="A135" s="31"/>
      <c r="B135" s="32"/>
      <c r="C135" s="33"/>
      <c r="D135" s="191" t="s">
        <v>135</v>
      </c>
      <c r="E135" s="33"/>
      <c r="F135" s="192" t="s">
        <v>174</v>
      </c>
      <c r="G135" s="33"/>
      <c r="H135" s="33"/>
      <c r="I135" s="193"/>
      <c r="J135" s="193"/>
      <c r="K135" s="33"/>
      <c r="L135" s="33"/>
      <c r="M135" s="36"/>
      <c r="N135" s="194"/>
      <c r="O135" s="195"/>
      <c r="P135" s="68"/>
      <c r="Q135" s="68"/>
      <c r="R135" s="68"/>
      <c r="S135" s="68"/>
      <c r="T135" s="68"/>
      <c r="U135" s="68"/>
      <c r="V135" s="68"/>
      <c r="W135" s="68"/>
      <c r="X135" s="68"/>
      <c r="Y135" s="69"/>
      <c r="Z135" s="31"/>
      <c r="AA135" s="31"/>
      <c r="AB135" s="31"/>
      <c r="AC135" s="31"/>
      <c r="AD135" s="31"/>
      <c r="AE135" s="31"/>
      <c r="AT135" s="14" t="s">
        <v>135</v>
      </c>
      <c r="AU135" s="14" t="s">
        <v>87</v>
      </c>
    </row>
    <row r="136" spans="1:65" s="2" customFormat="1" ht="24.2" customHeight="1">
      <c r="A136" s="31"/>
      <c r="B136" s="32"/>
      <c r="C136" s="177" t="s">
        <v>175</v>
      </c>
      <c r="D136" s="177" t="s">
        <v>128</v>
      </c>
      <c r="E136" s="178" t="s">
        <v>176</v>
      </c>
      <c r="F136" s="179" t="s">
        <v>177</v>
      </c>
      <c r="G136" s="180" t="s">
        <v>145</v>
      </c>
      <c r="H136" s="181">
        <v>1</v>
      </c>
      <c r="I136" s="182"/>
      <c r="J136" s="182"/>
      <c r="K136" s="183">
        <f>ROUND(P136*H136,2)</f>
        <v>0</v>
      </c>
      <c r="L136" s="179" t="s">
        <v>132</v>
      </c>
      <c r="M136" s="36"/>
      <c r="N136" s="184" t="s">
        <v>1</v>
      </c>
      <c r="O136" s="185" t="s">
        <v>42</v>
      </c>
      <c r="P136" s="186">
        <f>I136+J136</f>
        <v>0</v>
      </c>
      <c r="Q136" s="186">
        <f>ROUND(I136*H136,2)</f>
        <v>0</v>
      </c>
      <c r="R136" s="186">
        <f>ROUND(J136*H136,2)</f>
        <v>0</v>
      </c>
      <c r="S136" s="68"/>
      <c r="T136" s="187">
        <f>S136*H136</f>
        <v>0</v>
      </c>
      <c r="U136" s="187">
        <v>0</v>
      </c>
      <c r="V136" s="187">
        <f>U136*H136</f>
        <v>0</v>
      </c>
      <c r="W136" s="187">
        <v>0</v>
      </c>
      <c r="X136" s="187">
        <f>W136*H136</f>
        <v>0</v>
      </c>
      <c r="Y136" s="188" t="s">
        <v>1</v>
      </c>
      <c r="Z136" s="31"/>
      <c r="AA136" s="31"/>
      <c r="AB136" s="31"/>
      <c r="AC136" s="31"/>
      <c r="AD136" s="31"/>
      <c r="AE136" s="31"/>
      <c r="AR136" s="189" t="s">
        <v>133</v>
      </c>
      <c r="AT136" s="189" t="s">
        <v>128</v>
      </c>
      <c r="AU136" s="189" t="s">
        <v>87</v>
      </c>
      <c r="AY136" s="14" t="s">
        <v>127</v>
      </c>
      <c r="BE136" s="190">
        <f>IF(O136="základní",K136,0)</f>
        <v>0</v>
      </c>
      <c r="BF136" s="190">
        <f>IF(O136="snížená",K136,0)</f>
        <v>0</v>
      </c>
      <c r="BG136" s="190">
        <f>IF(O136="zákl. přenesená",K136,0)</f>
        <v>0</v>
      </c>
      <c r="BH136" s="190">
        <f>IF(O136="sníž. přenesená",K136,0)</f>
        <v>0</v>
      </c>
      <c r="BI136" s="190">
        <f>IF(O136="nulová",K136,0)</f>
        <v>0</v>
      </c>
      <c r="BJ136" s="14" t="s">
        <v>87</v>
      </c>
      <c r="BK136" s="190">
        <f>ROUND(P136*H136,2)</f>
        <v>0</v>
      </c>
      <c r="BL136" s="14" t="s">
        <v>133</v>
      </c>
      <c r="BM136" s="189" t="s">
        <v>178</v>
      </c>
    </row>
    <row r="137" spans="1:65" s="2" customFormat="1" ht="19.5">
      <c r="A137" s="31"/>
      <c r="B137" s="32"/>
      <c r="C137" s="33"/>
      <c r="D137" s="191" t="s">
        <v>135</v>
      </c>
      <c r="E137" s="33"/>
      <c r="F137" s="192" t="s">
        <v>177</v>
      </c>
      <c r="G137" s="33"/>
      <c r="H137" s="33"/>
      <c r="I137" s="193"/>
      <c r="J137" s="193"/>
      <c r="K137" s="33"/>
      <c r="L137" s="33"/>
      <c r="M137" s="36"/>
      <c r="N137" s="194"/>
      <c r="O137" s="195"/>
      <c r="P137" s="68"/>
      <c r="Q137" s="68"/>
      <c r="R137" s="68"/>
      <c r="S137" s="68"/>
      <c r="T137" s="68"/>
      <c r="U137" s="68"/>
      <c r="V137" s="68"/>
      <c r="W137" s="68"/>
      <c r="X137" s="68"/>
      <c r="Y137" s="69"/>
      <c r="Z137" s="31"/>
      <c r="AA137" s="31"/>
      <c r="AB137" s="31"/>
      <c r="AC137" s="31"/>
      <c r="AD137" s="31"/>
      <c r="AE137" s="31"/>
      <c r="AT137" s="14" t="s">
        <v>135</v>
      </c>
      <c r="AU137" s="14" t="s">
        <v>87</v>
      </c>
    </row>
    <row r="138" spans="1:65" s="2" customFormat="1" ht="37.9" customHeight="1">
      <c r="A138" s="31"/>
      <c r="B138" s="32"/>
      <c r="C138" s="177" t="s">
        <v>179</v>
      </c>
      <c r="D138" s="177" t="s">
        <v>128</v>
      </c>
      <c r="E138" s="178" t="s">
        <v>180</v>
      </c>
      <c r="F138" s="179" t="s">
        <v>181</v>
      </c>
      <c r="G138" s="180" t="s">
        <v>145</v>
      </c>
      <c r="H138" s="181">
        <v>1</v>
      </c>
      <c r="I138" s="182"/>
      <c r="J138" s="182"/>
      <c r="K138" s="183">
        <f>ROUND(P138*H138,2)</f>
        <v>0</v>
      </c>
      <c r="L138" s="179" t="s">
        <v>132</v>
      </c>
      <c r="M138" s="36"/>
      <c r="N138" s="184" t="s">
        <v>1</v>
      </c>
      <c r="O138" s="185" t="s">
        <v>42</v>
      </c>
      <c r="P138" s="186">
        <f>I138+J138</f>
        <v>0</v>
      </c>
      <c r="Q138" s="186">
        <f>ROUND(I138*H138,2)</f>
        <v>0</v>
      </c>
      <c r="R138" s="186">
        <f>ROUND(J138*H138,2)</f>
        <v>0</v>
      </c>
      <c r="S138" s="68"/>
      <c r="T138" s="187">
        <f>S138*H138</f>
        <v>0</v>
      </c>
      <c r="U138" s="187">
        <v>0</v>
      </c>
      <c r="V138" s="187">
        <f>U138*H138</f>
        <v>0</v>
      </c>
      <c r="W138" s="187">
        <v>0</v>
      </c>
      <c r="X138" s="187">
        <f>W138*H138</f>
        <v>0</v>
      </c>
      <c r="Y138" s="188" t="s">
        <v>1</v>
      </c>
      <c r="Z138" s="31"/>
      <c r="AA138" s="31"/>
      <c r="AB138" s="31"/>
      <c r="AC138" s="31"/>
      <c r="AD138" s="31"/>
      <c r="AE138" s="31"/>
      <c r="AR138" s="189" t="s">
        <v>133</v>
      </c>
      <c r="AT138" s="189" t="s">
        <v>128</v>
      </c>
      <c r="AU138" s="189" t="s">
        <v>87</v>
      </c>
      <c r="AY138" s="14" t="s">
        <v>127</v>
      </c>
      <c r="BE138" s="190">
        <f>IF(O138="základní",K138,0)</f>
        <v>0</v>
      </c>
      <c r="BF138" s="190">
        <f>IF(O138="snížená",K138,0)</f>
        <v>0</v>
      </c>
      <c r="BG138" s="190">
        <f>IF(O138="zákl. přenesená",K138,0)</f>
        <v>0</v>
      </c>
      <c r="BH138" s="190">
        <f>IF(O138="sníž. přenesená",K138,0)</f>
        <v>0</v>
      </c>
      <c r="BI138" s="190">
        <f>IF(O138="nulová",K138,0)</f>
        <v>0</v>
      </c>
      <c r="BJ138" s="14" t="s">
        <v>87</v>
      </c>
      <c r="BK138" s="190">
        <f>ROUND(P138*H138,2)</f>
        <v>0</v>
      </c>
      <c r="BL138" s="14" t="s">
        <v>133</v>
      </c>
      <c r="BM138" s="189" t="s">
        <v>182</v>
      </c>
    </row>
    <row r="139" spans="1:65" s="2" customFormat="1" ht="58.5">
      <c r="A139" s="31"/>
      <c r="B139" s="32"/>
      <c r="C139" s="33"/>
      <c r="D139" s="191" t="s">
        <v>135</v>
      </c>
      <c r="E139" s="33"/>
      <c r="F139" s="192" t="s">
        <v>183</v>
      </c>
      <c r="G139" s="33"/>
      <c r="H139" s="33"/>
      <c r="I139" s="193"/>
      <c r="J139" s="193"/>
      <c r="K139" s="33"/>
      <c r="L139" s="33"/>
      <c r="M139" s="36"/>
      <c r="N139" s="194"/>
      <c r="O139" s="195"/>
      <c r="P139" s="68"/>
      <c r="Q139" s="68"/>
      <c r="R139" s="68"/>
      <c r="S139" s="68"/>
      <c r="T139" s="68"/>
      <c r="U139" s="68"/>
      <c r="V139" s="68"/>
      <c r="W139" s="68"/>
      <c r="X139" s="68"/>
      <c r="Y139" s="69"/>
      <c r="Z139" s="31"/>
      <c r="AA139" s="31"/>
      <c r="AB139" s="31"/>
      <c r="AC139" s="31"/>
      <c r="AD139" s="31"/>
      <c r="AE139" s="31"/>
      <c r="AT139" s="14" t="s">
        <v>135</v>
      </c>
      <c r="AU139" s="14" t="s">
        <v>87</v>
      </c>
    </row>
    <row r="140" spans="1:65" s="2" customFormat="1" ht="33" customHeight="1">
      <c r="A140" s="31"/>
      <c r="B140" s="32"/>
      <c r="C140" s="177" t="s">
        <v>184</v>
      </c>
      <c r="D140" s="177" t="s">
        <v>128</v>
      </c>
      <c r="E140" s="178" t="s">
        <v>185</v>
      </c>
      <c r="F140" s="179" t="s">
        <v>186</v>
      </c>
      <c r="G140" s="180" t="s">
        <v>145</v>
      </c>
      <c r="H140" s="181">
        <v>1</v>
      </c>
      <c r="I140" s="182"/>
      <c r="J140" s="182"/>
      <c r="K140" s="183">
        <f>ROUND(P140*H140,2)</f>
        <v>0</v>
      </c>
      <c r="L140" s="179" t="s">
        <v>132</v>
      </c>
      <c r="M140" s="36"/>
      <c r="N140" s="184" t="s">
        <v>1</v>
      </c>
      <c r="O140" s="185" t="s">
        <v>42</v>
      </c>
      <c r="P140" s="186">
        <f>I140+J140</f>
        <v>0</v>
      </c>
      <c r="Q140" s="186">
        <f>ROUND(I140*H140,2)</f>
        <v>0</v>
      </c>
      <c r="R140" s="186">
        <f>ROUND(J140*H140,2)</f>
        <v>0</v>
      </c>
      <c r="S140" s="68"/>
      <c r="T140" s="187">
        <f>S140*H140</f>
        <v>0</v>
      </c>
      <c r="U140" s="187">
        <v>0</v>
      </c>
      <c r="V140" s="187">
        <f>U140*H140</f>
        <v>0</v>
      </c>
      <c r="W140" s="187">
        <v>0</v>
      </c>
      <c r="X140" s="187">
        <f>W140*H140</f>
        <v>0</v>
      </c>
      <c r="Y140" s="188" t="s">
        <v>1</v>
      </c>
      <c r="Z140" s="31"/>
      <c r="AA140" s="31"/>
      <c r="AB140" s="31"/>
      <c r="AC140" s="31"/>
      <c r="AD140" s="31"/>
      <c r="AE140" s="31"/>
      <c r="AR140" s="189" t="s">
        <v>133</v>
      </c>
      <c r="AT140" s="189" t="s">
        <v>128</v>
      </c>
      <c r="AU140" s="189" t="s">
        <v>87</v>
      </c>
      <c r="AY140" s="14" t="s">
        <v>127</v>
      </c>
      <c r="BE140" s="190">
        <f>IF(O140="základní",K140,0)</f>
        <v>0</v>
      </c>
      <c r="BF140" s="190">
        <f>IF(O140="snížená",K140,0)</f>
        <v>0</v>
      </c>
      <c r="BG140" s="190">
        <f>IF(O140="zákl. přenesená",K140,0)</f>
        <v>0</v>
      </c>
      <c r="BH140" s="190">
        <f>IF(O140="sníž. přenesená",K140,0)</f>
        <v>0</v>
      </c>
      <c r="BI140" s="190">
        <f>IF(O140="nulová",K140,0)</f>
        <v>0</v>
      </c>
      <c r="BJ140" s="14" t="s">
        <v>87</v>
      </c>
      <c r="BK140" s="190">
        <f>ROUND(P140*H140,2)</f>
        <v>0</v>
      </c>
      <c r="BL140" s="14" t="s">
        <v>133</v>
      </c>
      <c r="BM140" s="189" t="s">
        <v>187</v>
      </c>
    </row>
    <row r="141" spans="1:65" s="2" customFormat="1" ht="19.5">
      <c r="A141" s="31"/>
      <c r="B141" s="32"/>
      <c r="C141" s="33"/>
      <c r="D141" s="191" t="s">
        <v>135</v>
      </c>
      <c r="E141" s="33"/>
      <c r="F141" s="192" t="s">
        <v>186</v>
      </c>
      <c r="G141" s="33"/>
      <c r="H141" s="33"/>
      <c r="I141" s="193"/>
      <c r="J141" s="193"/>
      <c r="K141" s="33"/>
      <c r="L141" s="33"/>
      <c r="M141" s="36"/>
      <c r="N141" s="194"/>
      <c r="O141" s="195"/>
      <c r="P141" s="68"/>
      <c r="Q141" s="68"/>
      <c r="R141" s="68"/>
      <c r="S141" s="68"/>
      <c r="T141" s="68"/>
      <c r="U141" s="68"/>
      <c r="V141" s="68"/>
      <c r="W141" s="68"/>
      <c r="X141" s="68"/>
      <c r="Y141" s="69"/>
      <c r="Z141" s="31"/>
      <c r="AA141" s="31"/>
      <c r="AB141" s="31"/>
      <c r="AC141" s="31"/>
      <c r="AD141" s="31"/>
      <c r="AE141" s="31"/>
      <c r="AT141" s="14" t="s">
        <v>135</v>
      </c>
      <c r="AU141" s="14" t="s">
        <v>87</v>
      </c>
    </row>
    <row r="142" spans="1:65" s="2" customFormat="1" ht="44.25" customHeight="1">
      <c r="A142" s="31"/>
      <c r="B142" s="32"/>
      <c r="C142" s="177" t="s">
        <v>188</v>
      </c>
      <c r="D142" s="177" t="s">
        <v>128</v>
      </c>
      <c r="E142" s="178" t="s">
        <v>189</v>
      </c>
      <c r="F142" s="179" t="s">
        <v>190</v>
      </c>
      <c r="G142" s="180" t="s">
        <v>145</v>
      </c>
      <c r="H142" s="181">
        <v>1</v>
      </c>
      <c r="I142" s="182"/>
      <c r="J142" s="182"/>
      <c r="K142" s="183">
        <f>ROUND(P142*H142,2)</f>
        <v>0</v>
      </c>
      <c r="L142" s="179" t="s">
        <v>132</v>
      </c>
      <c r="M142" s="36"/>
      <c r="N142" s="184" t="s">
        <v>1</v>
      </c>
      <c r="O142" s="185" t="s">
        <v>42</v>
      </c>
      <c r="P142" s="186">
        <f>I142+J142</f>
        <v>0</v>
      </c>
      <c r="Q142" s="186">
        <f>ROUND(I142*H142,2)</f>
        <v>0</v>
      </c>
      <c r="R142" s="186">
        <f>ROUND(J142*H142,2)</f>
        <v>0</v>
      </c>
      <c r="S142" s="68"/>
      <c r="T142" s="187">
        <f>S142*H142</f>
        <v>0</v>
      </c>
      <c r="U142" s="187">
        <v>0</v>
      </c>
      <c r="V142" s="187">
        <f>U142*H142</f>
        <v>0</v>
      </c>
      <c r="W142" s="187">
        <v>0</v>
      </c>
      <c r="X142" s="187">
        <f>W142*H142</f>
        <v>0</v>
      </c>
      <c r="Y142" s="188" t="s">
        <v>1</v>
      </c>
      <c r="Z142" s="31"/>
      <c r="AA142" s="31"/>
      <c r="AB142" s="31"/>
      <c r="AC142" s="31"/>
      <c r="AD142" s="31"/>
      <c r="AE142" s="31"/>
      <c r="AR142" s="189" t="s">
        <v>133</v>
      </c>
      <c r="AT142" s="189" t="s">
        <v>128</v>
      </c>
      <c r="AU142" s="189" t="s">
        <v>87</v>
      </c>
      <c r="AY142" s="14" t="s">
        <v>127</v>
      </c>
      <c r="BE142" s="190">
        <f>IF(O142="základní",K142,0)</f>
        <v>0</v>
      </c>
      <c r="BF142" s="190">
        <f>IF(O142="snížená",K142,0)</f>
        <v>0</v>
      </c>
      <c r="BG142" s="190">
        <f>IF(O142="zákl. přenesená",K142,0)</f>
        <v>0</v>
      </c>
      <c r="BH142" s="190">
        <f>IF(O142="sníž. přenesená",K142,0)</f>
        <v>0</v>
      </c>
      <c r="BI142" s="190">
        <f>IF(O142="nulová",K142,0)</f>
        <v>0</v>
      </c>
      <c r="BJ142" s="14" t="s">
        <v>87</v>
      </c>
      <c r="BK142" s="190">
        <f>ROUND(P142*H142,2)</f>
        <v>0</v>
      </c>
      <c r="BL142" s="14" t="s">
        <v>133</v>
      </c>
      <c r="BM142" s="189" t="s">
        <v>191</v>
      </c>
    </row>
    <row r="143" spans="1:65" s="2" customFormat="1" ht="29.25">
      <c r="A143" s="31"/>
      <c r="B143" s="32"/>
      <c r="C143" s="33"/>
      <c r="D143" s="191" t="s">
        <v>135</v>
      </c>
      <c r="E143" s="33"/>
      <c r="F143" s="192" t="s">
        <v>192</v>
      </c>
      <c r="G143" s="33"/>
      <c r="H143" s="33"/>
      <c r="I143" s="193"/>
      <c r="J143" s="193"/>
      <c r="K143" s="33"/>
      <c r="L143" s="33"/>
      <c r="M143" s="36"/>
      <c r="N143" s="194"/>
      <c r="O143" s="195"/>
      <c r="P143" s="68"/>
      <c r="Q143" s="68"/>
      <c r="R143" s="68"/>
      <c r="S143" s="68"/>
      <c r="T143" s="68"/>
      <c r="U143" s="68"/>
      <c r="V143" s="68"/>
      <c r="W143" s="68"/>
      <c r="X143" s="68"/>
      <c r="Y143" s="69"/>
      <c r="Z143" s="31"/>
      <c r="AA143" s="31"/>
      <c r="AB143" s="31"/>
      <c r="AC143" s="31"/>
      <c r="AD143" s="31"/>
      <c r="AE143" s="31"/>
      <c r="AT143" s="14" t="s">
        <v>135</v>
      </c>
      <c r="AU143" s="14" t="s">
        <v>87</v>
      </c>
    </row>
    <row r="144" spans="1:65" s="2" customFormat="1" ht="24.2" customHeight="1">
      <c r="A144" s="31"/>
      <c r="B144" s="32"/>
      <c r="C144" s="177" t="s">
        <v>193</v>
      </c>
      <c r="D144" s="177" t="s">
        <v>128</v>
      </c>
      <c r="E144" s="178" t="s">
        <v>194</v>
      </c>
      <c r="F144" s="179" t="s">
        <v>195</v>
      </c>
      <c r="G144" s="180" t="s">
        <v>145</v>
      </c>
      <c r="H144" s="181">
        <v>1</v>
      </c>
      <c r="I144" s="182"/>
      <c r="J144" s="182"/>
      <c r="K144" s="183">
        <f>ROUND(P144*H144,2)</f>
        <v>0</v>
      </c>
      <c r="L144" s="179" t="s">
        <v>132</v>
      </c>
      <c r="M144" s="36"/>
      <c r="N144" s="184" t="s">
        <v>1</v>
      </c>
      <c r="O144" s="185" t="s">
        <v>42</v>
      </c>
      <c r="P144" s="186">
        <f>I144+J144</f>
        <v>0</v>
      </c>
      <c r="Q144" s="186">
        <f>ROUND(I144*H144,2)</f>
        <v>0</v>
      </c>
      <c r="R144" s="186">
        <f>ROUND(J144*H144,2)</f>
        <v>0</v>
      </c>
      <c r="S144" s="68"/>
      <c r="T144" s="187">
        <f>S144*H144</f>
        <v>0</v>
      </c>
      <c r="U144" s="187">
        <v>0</v>
      </c>
      <c r="V144" s="187">
        <f>U144*H144</f>
        <v>0</v>
      </c>
      <c r="W144" s="187">
        <v>0</v>
      </c>
      <c r="X144" s="187">
        <f>W144*H144</f>
        <v>0</v>
      </c>
      <c r="Y144" s="188" t="s">
        <v>1</v>
      </c>
      <c r="Z144" s="31"/>
      <c r="AA144" s="31"/>
      <c r="AB144" s="31"/>
      <c r="AC144" s="31"/>
      <c r="AD144" s="31"/>
      <c r="AE144" s="31"/>
      <c r="AR144" s="189" t="s">
        <v>133</v>
      </c>
      <c r="AT144" s="189" t="s">
        <v>128</v>
      </c>
      <c r="AU144" s="189" t="s">
        <v>87</v>
      </c>
      <c r="AY144" s="14" t="s">
        <v>127</v>
      </c>
      <c r="BE144" s="190">
        <f>IF(O144="základní",K144,0)</f>
        <v>0</v>
      </c>
      <c r="BF144" s="190">
        <f>IF(O144="snížená",K144,0)</f>
        <v>0</v>
      </c>
      <c r="BG144" s="190">
        <f>IF(O144="zákl. přenesená",K144,0)</f>
        <v>0</v>
      </c>
      <c r="BH144" s="190">
        <f>IF(O144="sníž. přenesená",K144,0)</f>
        <v>0</v>
      </c>
      <c r="BI144" s="190">
        <f>IF(O144="nulová",K144,0)</f>
        <v>0</v>
      </c>
      <c r="BJ144" s="14" t="s">
        <v>87</v>
      </c>
      <c r="BK144" s="190">
        <f>ROUND(P144*H144,2)</f>
        <v>0</v>
      </c>
      <c r="BL144" s="14" t="s">
        <v>133</v>
      </c>
      <c r="BM144" s="189" t="s">
        <v>196</v>
      </c>
    </row>
    <row r="145" spans="1:65" s="2" customFormat="1" ht="29.25">
      <c r="A145" s="31"/>
      <c r="B145" s="32"/>
      <c r="C145" s="33"/>
      <c r="D145" s="191" t="s">
        <v>135</v>
      </c>
      <c r="E145" s="33"/>
      <c r="F145" s="192" t="s">
        <v>197</v>
      </c>
      <c r="G145" s="33"/>
      <c r="H145" s="33"/>
      <c r="I145" s="193"/>
      <c r="J145" s="193"/>
      <c r="K145" s="33"/>
      <c r="L145" s="33"/>
      <c r="M145" s="36"/>
      <c r="N145" s="194"/>
      <c r="O145" s="195"/>
      <c r="P145" s="68"/>
      <c r="Q145" s="68"/>
      <c r="R145" s="68"/>
      <c r="S145" s="68"/>
      <c r="T145" s="68"/>
      <c r="U145" s="68"/>
      <c r="V145" s="68"/>
      <c r="W145" s="68"/>
      <c r="X145" s="68"/>
      <c r="Y145" s="69"/>
      <c r="Z145" s="31"/>
      <c r="AA145" s="31"/>
      <c r="AB145" s="31"/>
      <c r="AC145" s="31"/>
      <c r="AD145" s="31"/>
      <c r="AE145" s="31"/>
      <c r="AT145" s="14" t="s">
        <v>135</v>
      </c>
      <c r="AU145" s="14" t="s">
        <v>87</v>
      </c>
    </row>
    <row r="146" spans="1:65" s="2" customFormat="1" ht="24">
      <c r="A146" s="31"/>
      <c r="B146" s="32"/>
      <c r="C146" s="177" t="s">
        <v>198</v>
      </c>
      <c r="D146" s="177" t="s">
        <v>128</v>
      </c>
      <c r="E146" s="178" t="s">
        <v>199</v>
      </c>
      <c r="F146" s="179" t="s">
        <v>200</v>
      </c>
      <c r="G146" s="180" t="s">
        <v>145</v>
      </c>
      <c r="H146" s="181">
        <v>12</v>
      </c>
      <c r="I146" s="182"/>
      <c r="J146" s="182"/>
      <c r="K146" s="183">
        <f>ROUND(P146*H146,2)</f>
        <v>0</v>
      </c>
      <c r="L146" s="179" t="s">
        <v>132</v>
      </c>
      <c r="M146" s="36"/>
      <c r="N146" s="184" t="s">
        <v>1</v>
      </c>
      <c r="O146" s="185" t="s">
        <v>42</v>
      </c>
      <c r="P146" s="186">
        <f>I146+J146</f>
        <v>0</v>
      </c>
      <c r="Q146" s="186">
        <f>ROUND(I146*H146,2)</f>
        <v>0</v>
      </c>
      <c r="R146" s="186">
        <f>ROUND(J146*H146,2)</f>
        <v>0</v>
      </c>
      <c r="S146" s="68"/>
      <c r="T146" s="187">
        <f>S146*H146</f>
        <v>0</v>
      </c>
      <c r="U146" s="187">
        <v>0</v>
      </c>
      <c r="V146" s="187">
        <f>U146*H146</f>
        <v>0</v>
      </c>
      <c r="W146" s="187">
        <v>0</v>
      </c>
      <c r="X146" s="187">
        <f>W146*H146</f>
        <v>0</v>
      </c>
      <c r="Y146" s="188" t="s">
        <v>1</v>
      </c>
      <c r="Z146" s="31"/>
      <c r="AA146" s="31"/>
      <c r="AB146" s="31"/>
      <c r="AC146" s="31"/>
      <c r="AD146" s="31"/>
      <c r="AE146" s="31"/>
      <c r="AR146" s="189" t="s">
        <v>133</v>
      </c>
      <c r="AT146" s="189" t="s">
        <v>128</v>
      </c>
      <c r="AU146" s="189" t="s">
        <v>87</v>
      </c>
      <c r="AY146" s="14" t="s">
        <v>127</v>
      </c>
      <c r="BE146" s="190">
        <f>IF(O146="základní",K146,0)</f>
        <v>0</v>
      </c>
      <c r="BF146" s="190">
        <f>IF(O146="snížená",K146,0)</f>
        <v>0</v>
      </c>
      <c r="BG146" s="190">
        <f>IF(O146="zákl. přenesená",K146,0)</f>
        <v>0</v>
      </c>
      <c r="BH146" s="190">
        <f>IF(O146="sníž. přenesená",K146,0)</f>
        <v>0</v>
      </c>
      <c r="BI146" s="190">
        <f>IF(O146="nulová",K146,0)</f>
        <v>0</v>
      </c>
      <c r="BJ146" s="14" t="s">
        <v>87</v>
      </c>
      <c r="BK146" s="190">
        <f>ROUND(P146*H146,2)</f>
        <v>0</v>
      </c>
      <c r="BL146" s="14" t="s">
        <v>133</v>
      </c>
      <c r="BM146" s="189" t="s">
        <v>201</v>
      </c>
    </row>
    <row r="147" spans="1:65" s="2" customFormat="1" ht="19.5">
      <c r="A147" s="31"/>
      <c r="B147" s="32"/>
      <c r="C147" s="33"/>
      <c r="D147" s="191" t="s">
        <v>135</v>
      </c>
      <c r="E147" s="33"/>
      <c r="F147" s="192" t="s">
        <v>202</v>
      </c>
      <c r="G147" s="33"/>
      <c r="H147" s="33"/>
      <c r="I147" s="193"/>
      <c r="J147" s="193"/>
      <c r="K147" s="33"/>
      <c r="L147" s="33"/>
      <c r="M147" s="36"/>
      <c r="N147" s="194"/>
      <c r="O147" s="195"/>
      <c r="P147" s="68"/>
      <c r="Q147" s="68"/>
      <c r="R147" s="68"/>
      <c r="S147" s="68"/>
      <c r="T147" s="68"/>
      <c r="U147" s="68"/>
      <c r="V147" s="68"/>
      <c r="W147" s="68"/>
      <c r="X147" s="68"/>
      <c r="Y147" s="69"/>
      <c r="Z147" s="31"/>
      <c r="AA147" s="31"/>
      <c r="AB147" s="31"/>
      <c r="AC147" s="31"/>
      <c r="AD147" s="31"/>
      <c r="AE147" s="31"/>
      <c r="AT147" s="14" t="s">
        <v>135</v>
      </c>
      <c r="AU147" s="14" t="s">
        <v>87</v>
      </c>
    </row>
    <row r="148" spans="1:65" s="2" customFormat="1" ht="24.2" customHeight="1">
      <c r="A148" s="31"/>
      <c r="B148" s="32"/>
      <c r="C148" s="177" t="s">
        <v>203</v>
      </c>
      <c r="D148" s="177" t="s">
        <v>128</v>
      </c>
      <c r="E148" s="178" t="s">
        <v>204</v>
      </c>
      <c r="F148" s="179" t="s">
        <v>205</v>
      </c>
      <c r="G148" s="180" t="s">
        <v>145</v>
      </c>
      <c r="H148" s="181">
        <v>1</v>
      </c>
      <c r="I148" s="182"/>
      <c r="J148" s="182"/>
      <c r="K148" s="183">
        <f>ROUND(P148*H148,2)</f>
        <v>0</v>
      </c>
      <c r="L148" s="179" t="s">
        <v>132</v>
      </c>
      <c r="M148" s="36"/>
      <c r="N148" s="184" t="s">
        <v>1</v>
      </c>
      <c r="O148" s="185" t="s">
        <v>42</v>
      </c>
      <c r="P148" s="186">
        <f>I148+J148</f>
        <v>0</v>
      </c>
      <c r="Q148" s="186">
        <f>ROUND(I148*H148,2)</f>
        <v>0</v>
      </c>
      <c r="R148" s="186">
        <f>ROUND(J148*H148,2)</f>
        <v>0</v>
      </c>
      <c r="S148" s="68"/>
      <c r="T148" s="187">
        <f>S148*H148</f>
        <v>0</v>
      </c>
      <c r="U148" s="187">
        <v>0</v>
      </c>
      <c r="V148" s="187">
        <f>U148*H148</f>
        <v>0</v>
      </c>
      <c r="W148" s="187">
        <v>0</v>
      </c>
      <c r="X148" s="187">
        <f>W148*H148</f>
        <v>0</v>
      </c>
      <c r="Y148" s="188" t="s">
        <v>1</v>
      </c>
      <c r="Z148" s="31"/>
      <c r="AA148" s="31"/>
      <c r="AB148" s="31"/>
      <c r="AC148" s="31"/>
      <c r="AD148" s="31"/>
      <c r="AE148" s="31"/>
      <c r="AR148" s="189" t="s">
        <v>133</v>
      </c>
      <c r="AT148" s="189" t="s">
        <v>128</v>
      </c>
      <c r="AU148" s="189" t="s">
        <v>87</v>
      </c>
      <c r="AY148" s="14" t="s">
        <v>127</v>
      </c>
      <c r="BE148" s="190">
        <f>IF(O148="základní",K148,0)</f>
        <v>0</v>
      </c>
      <c r="BF148" s="190">
        <f>IF(O148="snížená",K148,0)</f>
        <v>0</v>
      </c>
      <c r="BG148" s="190">
        <f>IF(O148="zákl. přenesená",K148,0)</f>
        <v>0</v>
      </c>
      <c r="BH148" s="190">
        <f>IF(O148="sníž. přenesená",K148,0)</f>
        <v>0</v>
      </c>
      <c r="BI148" s="190">
        <f>IF(O148="nulová",K148,0)</f>
        <v>0</v>
      </c>
      <c r="BJ148" s="14" t="s">
        <v>87</v>
      </c>
      <c r="BK148" s="190">
        <f>ROUND(P148*H148,2)</f>
        <v>0</v>
      </c>
      <c r="BL148" s="14" t="s">
        <v>133</v>
      </c>
      <c r="BM148" s="189" t="s">
        <v>206</v>
      </c>
    </row>
    <row r="149" spans="1:65" s="2" customFormat="1" ht="78">
      <c r="A149" s="31"/>
      <c r="B149" s="32"/>
      <c r="C149" s="33"/>
      <c r="D149" s="191" t="s">
        <v>135</v>
      </c>
      <c r="E149" s="33"/>
      <c r="F149" s="192" t="s">
        <v>207</v>
      </c>
      <c r="G149" s="33"/>
      <c r="H149" s="33"/>
      <c r="I149" s="193"/>
      <c r="J149" s="193"/>
      <c r="K149" s="33"/>
      <c r="L149" s="33"/>
      <c r="M149" s="36"/>
      <c r="N149" s="194"/>
      <c r="O149" s="195"/>
      <c r="P149" s="68"/>
      <c r="Q149" s="68"/>
      <c r="R149" s="68"/>
      <c r="S149" s="68"/>
      <c r="T149" s="68"/>
      <c r="U149" s="68"/>
      <c r="V149" s="68"/>
      <c r="W149" s="68"/>
      <c r="X149" s="68"/>
      <c r="Y149" s="69"/>
      <c r="Z149" s="31"/>
      <c r="AA149" s="31"/>
      <c r="AB149" s="31"/>
      <c r="AC149" s="31"/>
      <c r="AD149" s="31"/>
      <c r="AE149" s="31"/>
      <c r="AT149" s="14" t="s">
        <v>135</v>
      </c>
      <c r="AU149" s="14" t="s">
        <v>87</v>
      </c>
    </row>
    <row r="150" spans="1:65" s="2" customFormat="1" ht="24.2" customHeight="1">
      <c r="A150" s="31"/>
      <c r="B150" s="32"/>
      <c r="C150" s="177" t="s">
        <v>208</v>
      </c>
      <c r="D150" s="177" t="s">
        <v>128</v>
      </c>
      <c r="E150" s="178" t="s">
        <v>209</v>
      </c>
      <c r="F150" s="179" t="s">
        <v>210</v>
      </c>
      <c r="G150" s="180" t="s">
        <v>145</v>
      </c>
      <c r="H150" s="181">
        <v>1</v>
      </c>
      <c r="I150" s="182"/>
      <c r="J150" s="182"/>
      <c r="K150" s="183">
        <f>ROUND(P150*H150,2)</f>
        <v>0</v>
      </c>
      <c r="L150" s="179" t="s">
        <v>132</v>
      </c>
      <c r="M150" s="36"/>
      <c r="N150" s="184" t="s">
        <v>1</v>
      </c>
      <c r="O150" s="185" t="s">
        <v>42</v>
      </c>
      <c r="P150" s="186">
        <f>I150+J150</f>
        <v>0</v>
      </c>
      <c r="Q150" s="186">
        <f>ROUND(I150*H150,2)</f>
        <v>0</v>
      </c>
      <c r="R150" s="186">
        <f>ROUND(J150*H150,2)</f>
        <v>0</v>
      </c>
      <c r="S150" s="68"/>
      <c r="T150" s="187">
        <f>S150*H150</f>
        <v>0</v>
      </c>
      <c r="U150" s="187">
        <v>0</v>
      </c>
      <c r="V150" s="187">
        <f>U150*H150</f>
        <v>0</v>
      </c>
      <c r="W150" s="187">
        <v>0</v>
      </c>
      <c r="X150" s="187">
        <f>W150*H150</f>
        <v>0</v>
      </c>
      <c r="Y150" s="188" t="s">
        <v>1</v>
      </c>
      <c r="Z150" s="31"/>
      <c r="AA150" s="31"/>
      <c r="AB150" s="31"/>
      <c r="AC150" s="31"/>
      <c r="AD150" s="31"/>
      <c r="AE150" s="31"/>
      <c r="AR150" s="189" t="s">
        <v>133</v>
      </c>
      <c r="AT150" s="189" t="s">
        <v>128</v>
      </c>
      <c r="AU150" s="189" t="s">
        <v>87</v>
      </c>
      <c r="AY150" s="14" t="s">
        <v>127</v>
      </c>
      <c r="BE150" s="190">
        <f>IF(O150="základní",K150,0)</f>
        <v>0</v>
      </c>
      <c r="BF150" s="190">
        <f>IF(O150="snížená",K150,0)</f>
        <v>0</v>
      </c>
      <c r="BG150" s="190">
        <f>IF(O150="zákl. přenesená",K150,0)</f>
        <v>0</v>
      </c>
      <c r="BH150" s="190">
        <f>IF(O150="sníž. přenesená",K150,0)</f>
        <v>0</v>
      </c>
      <c r="BI150" s="190">
        <f>IF(O150="nulová",K150,0)</f>
        <v>0</v>
      </c>
      <c r="BJ150" s="14" t="s">
        <v>87</v>
      </c>
      <c r="BK150" s="190">
        <f>ROUND(P150*H150,2)</f>
        <v>0</v>
      </c>
      <c r="BL150" s="14" t="s">
        <v>133</v>
      </c>
      <c r="BM150" s="189" t="s">
        <v>211</v>
      </c>
    </row>
    <row r="151" spans="1:65" s="2" customFormat="1" ht="19.5">
      <c r="A151" s="31"/>
      <c r="B151" s="32"/>
      <c r="C151" s="33"/>
      <c r="D151" s="191" t="s">
        <v>135</v>
      </c>
      <c r="E151" s="33"/>
      <c r="F151" s="192" t="s">
        <v>212</v>
      </c>
      <c r="G151" s="33"/>
      <c r="H151" s="33"/>
      <c r="I151" s="193"/>
      <c r="J151" s="193"/>
      <c r="K151" s="33"/>
      <c r="L151" s="33"/>
      <c r="M151" s="36"/>
      <c r="N151" s="194"/>
      <c r="O151" s="195"/>
      <c r="P151" s="68"/>
      <c r="Q151" s="68"/>
      <c r="R151" s="68"/>
      <c r="S151" s="68"/>
      <c r="T151" s="68"/>
      <c r="U151" s="68"/>
      <c r="V151" s="68"/>
      <c r="W151" s="68"/>
      <c r="X151" s="68"/>
      <c r="Y151" s="69"/>
      <c r="Z151" s="31"/>
      <c r="AA151" s="31"/>
      <c r="AB151" s="31"/>
      <c r="AC151" s="31"/>
      <c r="AD151" s="31"/>
      <c r="AE151" s="31"/>
      <c r="AT151" s="14" t="s">
        <v>135</v>
      </c>
      <c r="AU151" s="14" t="s">
        <v>87</v>
      </c>
    </row>
    <row r="152" spans="1:65" s="2" customFormat="1" ht="62.65" customHeight="1">
      <c r="A152" s="31"/>
      <c r="B152" s="32"/>
      <c r="C152" s="197" t="s">
        <v>213</v>
      </c>
      <c r="D152" s="197" t="s">
        <v>214</v>
      </c>
      <c r="E152" s="198" t="s">
        <v>215</v>
      </c>
      <c r="F152" s="199" t="s">
        <v>216</v>
      </c>
      <c r="G152" s="200" t="s">
        <v>145</v>
      </c>
      <c r="H152" s="201">
        <v>1</v>
      </c>
      <c r="I152" s="202"/>
      <c r="J152" s="203"/>
      <c r="K152" s="204">
        <f>ROUND(P152*H152,2)</f>
        <v>0</v>
      </c>
      <c r="L152" s="199" t="s">
        <v>132</v>
      </c>
      <c r="M152" s="205"/>
      <c r="N152" s="206" t="s">
        <v>1</v>
      </c>
      <c r="O152" s="185" t="s">
        <v>42</v>
      </c>
      <c r="P152" s="186">
        <f>I152+J152</f>
        <v>0</v>
      </c>
      <c r="Q152" s="186">
        <f>ROUND(I152*H152,2)</f>
        <v>0</v>
      </c>
      <c r="R152" s="186">
        <f>ROUND(J152*H152,2)</f>
        <v>0</v>
      </c>
      <c r="S152" s="68"/>
      <c r="T152" s="187">
        <f>S152*H152</f>
        <v>0</v>
      </c>
      <c r="U152" s="187">
        <v>0</v>
      </c>
      <c r="V152" s="187">
        <f>U152*H152</f>
        <v>0</v>
      </c>
      <c r="W152" s="187">
        <v>0</v>
      </c>
      <c r="X152" s="187">
        <f>W152*H152</f>
        <v>0</v>
      </c>
      <c r="Y152" s="188" t="s">
        <v>1</v>
      </c>
      <c r="Z152" s="31"/>
      <c r="AA152" s="31"/>
      <c r="AB152" s="31"/>
      <c r="AC152" s="31"/>
      <c r="AD152" s="31"/>
      <c r="AE152" s="31"/>
      <c r="AR152" s="189" t="s">
        <v>217</v>
      </c>
      <c r="AT152" s="189" t="s">
        <v>214</v>
      </c>
      <c r="AU152" s="189" t="s">
        <v>87</v>
      </c>
      <c r="AY152" s="14" t="s">
        <v>127</v>
      </c>
      <c r="BE152" s="190">
        <f>IF(O152="základní",K152,0)</f>
        <v>0</v>
      </c>
      <c r="BF152" s="190">
        <f>IF(O152="snížená",K152,0)</f>
        <v>0</v>
      </c>
      <c r="BG152" s="190">
        <f>IF(O152="zákl. přenesená",K152,0)</f>
        <v>0</v>
      </c>
      <c r="BH152" s="190">
        <f>IF(O152="sníž. přenesená",K152,0)</f>
        <v>0</v>
      </c>
      <c r="BI152" s="190">
        <f>IF(O152="nulová",K152,0)</f>
        <v>0</v>
      </c>
      <c r="BJ152" s="14" t="s">
        <v>87</v>
      </c>
      <c r="BK152" s="190">
        <f>ROUND(P152*H152,2)</f>
        <v>0</v>
      </c>
      <c r="BL152" s="14" t="s">
        <v>217</v>
      </c>
      <c r="BM152" s="189" t="s">
        <v>218</v>
      </c>
    </row>
    <row r="153" spans="1:65" s="2" customFormat="1" ht="39">
      <c r="A153" s="31"/>
      <c r="B153" s="32"/>
      <c r="C153" s="33"/>
      <c r="D153" s="191" t="s">
        <v>135</v>
      </c>
      <c r="E153" s="33"/>
      <c r="F153" s="192" t="s">
        <v>216</v>
      </c>
      <c r="G153" s="33"/>
      <c r="H153" s="33"/>
      <c r="I153" s="193"/>
      <c r="J153" s="193"/>
      <c r="K153" s="33"/>
      <c r="L153" s="33"/>
      <c r="M153" s="36"/>
      <c r="N153" s="194"/>
      <c r="O153" s="195"/>
      <c r="P153" s="68"/>
      <c r="Q153" s="68"/>
      <c r="R153" s="68"/>
      <c r="S153" s="68"/>
      <c r="T153" s="68"/>
      <c r="U153" s="68"/>
      <c r="V153" s="68"/>
      <c r="W153" s="68"/>
      <c r="X153" s="68"/>
      <c r="Y153" s="69"/>
      <c r="Z153" s="31"/>
      <c r="AA153" s="31"/>
      <c r="AB153" s="31"/>
      <c r="AC153" s="31"/>
      <c r="AD153" s="31"/>
      <c r="AE153" s="31"/>
      <c r="AT153" s="14" t="s">
        <v>135</v>
      </c>
      <c r="AU153" s="14" t="s">
        <v>87</v>
      </c>
    </row>
    <row r="154" spans="1:65" s="2" customFormat="1" ht="19.5">
      <c r="A154" s="31"/>
      <c r="B154" s="32"/>
      <c r="C154" s="33"/>
      <c r="D154" s="191" t="s">
        <v>153</v>
      </c>
      <c r="E154" s="33"/>
      <c r="F154" s="196" t="s">
        <v>219</v>
      </c>
      <c r="G154" s="33"/>
      <c r="H154" s="33"/>
      <c r="I154" s="193"/>
      <c r="J154" s="193"/>
      <c r="K154" s="33"/>
      <c r="L154" s="33"/>
      <c r="M154" s="36"/>
      <c r="N154" s="194"/>
      <c r="O154" s="195"/>
      <c r="P154" s="68"/>
      <c r="Q154" s="68"/>
      <c r="R154" s="68"/>
      <c r="S154" s="68"/>
      <c r="T154" s="68"/>
      <c r="U154" s="68"/>
      <c r="V154" s="68"/>
      <c r="W154" s="68"/>
      <c r="X154" s="68"/>
      <c r="Y154" s="69"/>
      <c r="Z154" s="31"/>
      <c r="AA154" s="31"/>
      <c r="AB154" s="31"/>
      <c r="AC154" s="31"/>
      <c r="AD154" s="31"/>
      <c r="AE154" s="31"/>
      <c r="AT154" s="14" t="s">
        <v>153</v>
      </c>
      <c r="AU154" s="14" t="s">
        <v>87</v>
      </c>
    </row>
    <row r="155" spans="1:65" s="2" customFormat="1" ht="37.9" customHeight="1">
      <c r="A155" s="31"/>
      <c r="B155" s="32"/>
      <c r="C155" s="197" t="s">
        <v>220</v>
      </c>
      <c r="D155" s="197" t="s">
        <v>214</v>
      </c>
      <c r="E155" s="198" t="s">
        <v>221</v>
      </c>
      <c r="F155" s="199" t="s">
        <v>222</v>
      </c>
      <c r="G155" s="200" t="s">
        <v>145</v>
      </c>
      <c r="H155" s="201">
        <v>1</v>
      </c>
      <c r="I155" s="202"/>
      <c r="J155" s="203"/>
      <c r="K155" s="204">
        <f>ROUND(P155*H155,2)</f>
        <v>0</v>
      </c>
      <c r="L155" s="199" t="s">
        <v>132</v>
      </c>
      <c r="M155" s="205"/>
      <c r="N155" s="206" t="s">
        <v>1</v>
      </c>
      <c r="O155" s="185" t="s">
        <v>42</v>
      </c>
      <c r="P155" s="186">
        <f>I155+J155</f>
        <v>0</v>
      </c>
      <c r="Q155" s="186">
        <f>ROUND(I155*H155,2)</f>
        <v>0</v>
      </c>
      <c r="R155" s="186">
        <f>ROUND(J155*H155,2)</f>
        <v>0</v>
      </c>
      <c r="S155" s="68"/>
      <c r="T155" s="187">
        <f>S155*H155</f>
        <v>0</v>
      </c>
      <c r="U155" s="187">
        <v>0</v>
      </c>
      <c r="V155" s="187">
        <f>U155*H155</f>
        <v>0</v>
      </c>
      <c r="W155" s="187">
        <v>0</v>
      </c>
      <c r="X155" s="187">
        <f>W155*H155</f>
        <v>0</v>
      </c>
      <c r="Y155" s="188" t="s">
        <v>1</v>
      </c>
      <c r="Z155" s="31"/>
      <c r="AA155" s="31"/>
      <c r="AB155" s="31"/>
      <c r="AC155" s="31"/>
      <c r="AD155" s="31"/>
      <c r="AE155" s="31"/>
      <c r="AR155" s="189" t="s">
        <v>217</v>
      </c>
      <c r="AT155" s="189" t="s">
        <v>214</v>
      </c>
      <c r="AU155" s="189" t="s">
        <v>87</v>
      </c>
      <c r="AY155" s="14" t="s">
        <v>127</v>
      </c>
      <c r="BE155" s="190">
        <f>IF(O155="základní",K155,0)</f>
        <v>0</v>
      </c>
      <c r="BF155" s="190">
        <f>IF(O155="snížená",K155,0)</f>
        <v>0</v>
      </c>
      <c r="BG155" s="190">
        <f>IF(O155="zákl. přenesená",K155,0)</f>
        <v>0</v>
      </c>
      <c r="BH155" s="190">
        <f>IF(O155="sníž. přenesená",K155,0)</f>
        <v>0</v>
      </c>
      <c r="BI155" s="190">
        <f>IF(O155="nulová",K155,0)</f>
        <v>0</v>
      </c>
      <c r="BJ155" s="14" t="s">
        <v>87</v>
      </c>
      <c r="BK155" s="190">
        <f>ROUND(P155*H155,2)</f>
        <v>0</v>
      </c>
      <c r="BL155" s="14" t="s">
        <v>217</v>
      </c>
      <c r="BM155" s="189" t="s">
        <v>223</v>
      </c>
    </row>
    <row r="156" spans="1:65" s="2" customFormat="1" ht="29.25">
      <c r="A156" s="31"/>
      <c r="B156" s="32"/>
      <c r="C156" s="33"/>
      <c r="D156" s="191" t="s">
        <v>135</v>
      </c>
      <c r="E156" s="33"/>
      <c r="F156" s="192" t="s">
        <v>222</v>
      </c>
      <c r="G156" s="33"/>
      <c r="H156" s="33"/>
      <c r="I156" s="193"/>
      <c r="J156" s="193"/>
      <c r="K156" s="33"/>
      <c r="L156" s="33"/>
      <c r="M156" s="36"/>
      <c r="N156" s="194"/>
      <c r="O156" s="195"/>
      <c r="P156" s="68"/>
      <c r="Q156" s="68"/>
      <c r="R156" s="68"/>
      <c r="S156" s="68"/>
      <c r="T156" s="68"/>
      <c r="U156" s="68"/>
      <c r="V156" s="68"/>
      <c r="W156" s="68"/>
      <c r="X156" s="68"/>
      <c r="Y156" s="69"/>
      <c r="Z156" s="31"/>
      <c r="AA156" s="31"/>
      <c r="AB156" s="31"/>
      <c r="AC156" s="31"/>
      <c r="AD156" s="31"/>
      <c r="AE156" s="31"/>
      <c r="AT156" s="14" t="s">
        <v>135</v>
      </c>
      <c r="AU156" s="14" t="s">
        <v>87</v>
      </c>
    </row>
    <row r="157" spans="1:65" s="2" customFormat="1" ht="19.5">
      <c r="A157" s="31"/>
      <c r="B157" s="32"/>
      <c r="C157" s="33"/>
      <c r="D157" s="191" t="s">
        <v>153</v>
      </c>
      <c r="E157" s="33"/>
      <c r="F157" s="196" t="s">
        <v>224</v>
      </c>
      <c r="G157" s="33"/>
      <c r="H157" s="33"/>
      <c r="I157" s="193"/>
      <c r="J157" s="193"/>
      <c r="K157" s="33"/>
      <c r="L157" s="33"/>
      <c r="M157" s="36"/>
      <c r="N157" s="194"/>
      <c r="O157" s="195"/>
      <c r="P157" s="68"/>
      <c r="Q157" s="68"/>
      <c r="R157" s="68"/>
      <c r="S157" s="68"/>
      <c r="T157" s="68"/>
      <c r="U157" s="68"/>
      <c r="V157" s="68"/>
      <c r="W157" s="68"/>
      <c r="X157" s="68"/>
      <c r="Y157" s="69"/>
      <c r="Z157" s="31"/>
      <c r="AA157" s="31"/>
      <c r="AB157" s="31"/>
      <c r="AC157" s="31"/>
      <c r="AD157" s="31"/>
      <c r="AE157" s="31"/>
      <c r="AT157" s="14" t="s">
        <v>153</v>
      </c>
      <c r="AU157" s="14" t="s">
        <v>87</v>
      </c>
    </row>
    <row r="158" spans="1:65" s="2" customFormat="1" ht="24.2" customHeight="1">
      <c r="A158" s="31"/>
      <c r="B158" s="32"/>
      <c r="C158" s="197" t="s">
        <v>225</v>
      </c>
      <c r="D158" s="197" t="s">
        <v>214</v>
      </c>
      <c r="E158" s="198" t="s">
        <v>226</v>
      </c>
      <c r="F158" s="199" t="s">
        <v>227</v>
      </c>
      <c r="G158" s="200" t="s">
        <v>145</v>
      </c>
      <c r="H158" s="201">
        <v>50</v>
      </c>
      <c r="I158" s="202"/>
      <c r="J158" s="203"/>
      <c r="K158" s="204">
        <f>ROUND(P158*H158,2)</f>
        <v>0</v>
      </c>
      <c r="L158" s="199" t="s">
        <v>132</v>
      </c>
      <c r="M158" s="205"/>
      <c r="N158" s="206" t="s">
        <v>1</v>
      </c>
      <c r="O158" s="185" t="s">
        <v>42</v>
      </c>
      <c r="P158" s="186">
        <f>I158+J158</f>
        <v>0</v>
      </c>
      <c r="Q158" s="186">
        <f>ROUND(I158*H158,2)</f>
        <v>0</v>
      </c>
      <c r="R158" s="186">
        <f>ROUND(J158*H158,2)</f>
        <v>0</v>
      </c>
      <c r="S158" s="68"/>
      <c r="T158" s="187">
        <f>S158*H158</f>
        <v>0</v>
      </c>
      <c r="U158" s="187">
        <v>5.2999999999999998E-4</v>
      </c>
      <c r="V158" s="187">
        <f>U158*H158</f>
        <v>2.6499999999999999E-2</v>
      </c>
      <c r="W158" s="187">
        <v>0</v>
      </c>
      <c r="X158" s="187">
        <f>W158*H158</f>
        <v>0</v>
      </c>
      <c r="Y158" s="188" t="s">
        <v>1</v>
      </c>
      <c r="Z158" s="31"/>
      <c r="AA158" s="31"/>
      <c r="AB158" s="31"/>
      <c r="AC158" s="31"/>
      <c r="AD158" s="31"/>
      <c r="AE158" s="31"/>
      <c r="AR158" s="189" t="s">
        <v>217</v>
      </c>
      <c r="AT158" s="189" t="s">
        <v>214</v>
      </c>
      <c r="AU158" s="189" t="s">
        <v>87</v>
      </c>
      <c r="AY158" s="14" t="s">
        <v>127</v>
      </c>
      <c r="BE158" s="190">
        <f>IF(O158="základní",K158,0)</f>
        <v>0</v>
      </c>
      <c r="BF158" s="190">
        <f>IF(O158="snížená",K158,0)</f>
        <v>0</v>
      </c>
      <c r="BG158" s="190">
        <f>IF(O158="zákl. přenesená",K158,0)</f>
        <v>0</v>
      </c>
      <c r="BH158" s="190">
        <f>IF(O158="sníž. přenesená",K158,0)</f>
        <v>0</v>
      </c>
      <c r="BI158" s="190">
        <f>IF(O158="nulová",K158,0)</f>
        <v>0</v>
      </c>
      <c r="BJ158" s="14" t="s">
        <v>87</v>
      </c>
      <c r="BK158" s="190">
        <f>ROUND(P158*H158,2)</f>
        <v>0</v>
      </c>
      <c r="BL158" s="14" t="s">
        <v>217</v>
      </c>
      <c r="BM158" s="189" t="s">
        <v>228</v>
      </c>
    </row>
    <row r="159" spans="1:65" s="2" customFormat="1" ht="11.25">
      <c r="A159" s="31"/>
      <c r="B159" s="32"/>
      <c r="C159" s="33"/>
      <c r="D159" s="191" t="s">
        <v>135</v>
      </c>
      <c r="E159" s="33"/>
      <c r="F159" s="192" t="s">
        <v>227</v>
      </c>
      <c r="G159" s="33"/>
      <c r="H159" s="33"/>
      <c r="I159" s="193"/>
      <c r="J159" s="193"/>
      <c r="K159" s="33"/>
      <c r="L159" s="33"/>
      <c r="M159" s="36"/>
      <c r="N159" s="194"/>
      <c r="O159" s="195"/>
      <c r="P159" s="68"/>
      <c r="Q159" s="68"/>
      <c r="R159" s="68"/>
      <c r="S159" s="68"/>
      <c r="T159" s="68"/>
      <c r="U159" s="68"/>
      <c r="V159" s="68"/>
      <c r="W159" s="68"/>
      <c r="X159" s="68"/>
      <c r="Y159" s="69"/>
      <c r="Z159" s="31"/>
      <c r="AA159" s="31"/>
      <c r="AB159" s="31"/>
      <c r="AC159" s="31"/>
      <c r="AD159" s="31"/>
      <c r="AE159" s="31"/>
      <c r="AT159" s="14" t="s">
        <v>135</v>
      </c>
      <c r="AU159" s="14" t="s">
        <v>87</v>
      </c>
    </row>
    <row r="160" spans="1:65" s="2" customFormat="1" ht="24.2" customHeight="1">
      <c r="A160" s="31"/>
      <c r="B160" s="32"/>
      <c r="C160" s="197" t="s">
        <v>229</v>
      </c>
      <c r="D160" s="197" t="s">
        <v>214</v>
      </c>
      <c r="E160" s="198" t="s">
        <v>230</v>
      </c>
      <c r="F160" s="199" t="s">
        <v>231</v>
      </c>
      <c r="G160" s="200" t="s">
        <v>145</v>
      </c>
      <c r="H160" s="201">
        <v>50</v>
      </c>
      <c r="I160" s="202"/>
      <c r="J160" s="203"/>
      <c r="K160" s="204">
        <f>ROUND(P160*H160,2)</f>
        <v>0</v>
      </c>
      <c r="L160" s="199" t="s">
        <v>132</v>
      </c>
      <c r="M160" s="205"/>
      <c r="N160" s="206" t="s">
        <v>1</v>
      </c>
      <c r="O160" s="185" t="s">
        <v>42</v>
      </c>
      <c r="P160" s="186">
        <f>I160+J160</f>
        <v>0</v>
      </c>
      <c r="Q160" s="186">
        <f>ROUND(I160*H160,2)</f>
        <v>0</v>
      </c>
      <c r="R160" s="186">
        <f>ROUND(J160*H160,2)</f>
        <v>0</v>
      </c>
      <c r="S160" s="68"/>
      <c r="T160" s="187">
        <f>S160*H160</f>
        <v>0</v>
      </c>
      <c r="U160" s="187">
        <v>1.2E-4</v>
      </c>
      <c r="V160" s="187">
        <f>U160*H160</f>
        <v>6.0000000000000001E-3</v>
      </c>
      <c r="W160" s="187">
        <v>0</v>
      </c>
      <c r="X160" s="187">
        <f>W160*H160</f>
        <v>0</v>
      </c>
      <c r="Y160" s="188" t="s">
        <v>1</v>
      </c>
      <c r="Z160" s="31"/>
      <c r="AA160" s="31"/>
      <c r="AB160" s="31"/>
      <c r="AC160" s="31"/>
      <c r="AD160" s="31"/>
      <c r="AE160" s="31"/>
      <c r="AR160" s="189" t="s">
        <v>217</v>
      </c>
      <c r="AT160" s="189" t="s">
        <v>214</v>
      </c>
      <c r="AU160" s="189" t="s">
        <v>87</v>
      </c>
      <c r="AY160" s="14" t="s">
        <v>127</v>
      </c>
      <c r="BE160" s="190">
        <f>IF(O160="základní",K160,0)</f>
        <v>0</v>
      </c>
      <c r="BF160" s="190">
        <f>IF(O160="snížená",K160,0)</f>
        <v>0</v>
      </c>
      <c r="BG160" s="190">
        <f>IF(O160="zákl. přenesená",K160,0)</f>
        <v>0</v>
      </c>
      <c r="BH160" s="190">
        <f>IF(O160="sníž. přenesená",K160,0)</f>
        <v>0</v>
      </c>
      <c r="BI160" s="190">
        <f>IF(O160="nulová",K160,0)</f>
        <v>0</v>
      </c>
      <c r="BJ160" s="14" t="s">
        <v>87</v>
      </c>
      <c r="BK160" s="190">
        <f>ROUND(P160*H160,2)</f>
        <v>0</v>
      </c>
      <c r="BL160" s="14" t="s">
        <v>217</v>
      </c>
      <c r="BM160" s="189" t="s">
        <v>232</v>
      </c>
    </row>
    <row r="161" spans="1:65" s="2" customFormat="1" ht="11.25">
      <c r="A161" s="31"/>
      <c r="B161" s="32"/>
      <c r="C161" s="33"/>
      <c r="D161" s="191" t="s">
        <v>135</v>
      </c>
      <c r="E161" s="33"/>
      <c r="F161" s="192" t="s">
        <v>231</v>
      </c>
      <c r="G161" s="33"/>
      <c r="H161" s="33"/>
      <c r="I161" s="193"/>
      <c r="J161" s="193"/>
      <c r="K161" s="33"/>
      <c r="L161" s="33"/>
      <c r="M161" s="36"/>
      <c r="N161" s="194"/>
      <c r="O161" s="195"/>
      <c r="P161" s="68"/>
      <c r="Q161" s="68"/>
      <c r="R161" s="68"/>
      <c r="S161" s="68"/>
      <c r="T161" s="68"/>
      <c r="U161" s="68"/>
      <c r="V161" s="68"/>
      <c r="W161" s="68"/>
      <c r="X161" s="68"/>
      <c r="Y161" s="69"/>
      <c r="Z161" s="31"/>
      <c r="AA161" s="31"/>
      <c r="AB161" s="31"/>
      <c r="AC161" s="31"/>
      <c r="AD161" s="31"/>
      <c r="AE161" s="31"/>
      <c r="AT161" s="14" t="s">
        <v>135</v>
      </c>
      <c r="AU161" s="14" t="s">
        <v>87</v>
      </c>
    </row>
    <row r="162" spans="1:65" s="2" customFormat="1" ht="33" customHeight="1">
      <c r="A162" s="31"/>
      <c r="B162" s="32"/>
      <c r="C162" s="197" t="s">
        <v>233</v>
      </c>
      <c r="D162" s="197" t="s">
        <v>214</v>
      </c>
      <c r="E162" s="198" t="s">
        <v>234</v>
      </c>
      <c r="F162" s="199" t="s">
        <v>235</v>
      </c>
      <c r="G162" s="200" t="s">
        <v>145</v>
      </c>
      <c r="H162" s="201">
        <v>3</v>
      </c>
      <c r="I162" s="202"/>
      <c r="J162" s="203"/>
      <c r="K162" s="204">
        <f>ROUND(P162*H162,2)</f>
        <v>0</v>
      </c>
      <c r="L162" s="199" t="s">
        <v>132</v>
      </c>
      <c r="M162" s="205"/>
      <c r="N162" s="206" t="s">
        <v>1</v>
      </c>
      <c r="O162" s="185" t="s">
        <v>42</v>
      </c>
      <c r="P162" s="186">
        <f>I162+J162</f>
        <v>0</v>
      </c>
      <c r="Q162" s="186">
        <f>ROUND(I162*H162,2)</f>
        <v>0</v>
      </c>
      <c r="R162" s="186">
        <f>ROUND(J162*H162,2)</f>
        <v>0</v>
      </c>
      <c r="S162" s="68"/>
      <c r="T162" s="187">
        <f>S162*H162</f>
        <v>0</v>
      </c>
      <c r="U162" s="187">
        <v>0</v>
      </c>
      <c r="V162" s="187">
        <f>U162*H162</f>
        <v>0</v>
      </c>
      <c r="W162" s="187">
        <v>0</v>
      </c>
      <c r="X162" s="187">
        <f>W162*H162</f>
        <v>0</v>
      </c>
      <c r="Y162" s="188" t="s">
        <v>1</v>
      </c>
      <c r="Z162" s="31"/>
      <c r="AA162" s="31"/>
      <c r="AB162" s="31"/>
      <c r="AC162" s="31"/>
      <c r="AD162" s="31"/>
      <c r="AE162" s="31"/>
      <c r="AR162" s="189" t="s">
        <v>133</v>
      </c>
      <c r="AT162" s="189" t="s">
        <v>214</v>
      </c>
      <c r="AU162" s="189" t="s">
        <v>87</v>
      </c>
      <c r="AY162" s="14" t="s">
        <v>127</v>
      </c>
      <c r="BE162" s="190">
        <f>IF(O162="základní",K162,0)</f>
        <v>0</v>
      </c>
      <c r="BF162" s="190">
        <f>IF(O162="snížená",K162,0)</f>
        <v>0</v>
      </c>
      <c r="BG162" s="190">
        <f>IF(O162="zákl. přenesená",K162,0)</f>
        <v>0</v>
      </c>
      <c r="BH162" s="190">
        <f>IF(O162="sníž. přenesená",K162,0)</f>
        <v>0</v>
      </c>
      <c r="BI162" s="190">
        <f>IF(O162="nulová",K162,0)</f>
        <v>0</v>
      </c>
      <c r="BJ162" s="14" t="s">
        <v>87</v>
      </c>
      <c r="BK162" s="190">
        <f>ROUND(P162*H162,2)</f>
        <v>0</v>
      </c>
      <c r="BL162" s="14" t="s">
        <v>133</v>
      </c>
      <c r="BM162" s="189" t="s">
        <v>236</v>
      </c>
    </row>
    <row r="163" spans="1:65" s="2" customFormat="1" ht="19.5">
      <c r="A163" s="31"/>
      <c r="B163" s="32"/>
      <c r="C163" s="33"/>
      <c r="D163" s="191" t="s">
        <v>135</v>
      </c>
      <c r="E163" s="33"/>
      <c r="F163" s="192" t="s">
        <v>235</v>
      </c>
      <c r="G163" s="33"/>
      <c r="H163" s="33"/>
      <c r="I163" s="193"/>
      <c r="J163" s="193"/>
      <c r="K163" s="33"/>
      <c r="L163" s="33"/>
      <c r="M163" s="36"/>
      <c r="N163" s="194"/>
      <c r="O163" s="195"/>
      <c r="P163" s="68"/>
      <c r="Q163" s="68"/>
      <c r="R163" s="68"/>
      <c r="S163" s="68"/>
      <c r="T163" s="68"/>
      <c r="U163" s="68"/>
      <c r="V163" s="68"/>
      <c r="W163" s="68"/>
      <c r="X163" s="68"/>
      <c r="Y163" s="69"/>
      <c r="Z163" s="31"/>
      <c r="AA163" s="31"/>
      <c r="AB163" s="31"/>
      <c r="AC163" s="31"/>
      <c r="AD163" s="31"/>
      <c r="AE163" s="31"/>
      <c r="AT163" s="14" t="s">
        <v>135</v>
      </c>
      <c r="AU163" s="14" t="s">
        <v>87</v>
      </c>
    </row>
    <row r="164" spans="1:65" s="2" customFormat="1" ht="19.5">
      <c r="A164" s="31"/>
      <c r="B164" s="32"/>
      <c r="C164" s="33"/>
      <c r="D164" s="191" t="s">
        <v>153</v>
      </c>
      <c r="E164" s="33"/>
      <c r="F164" s="196" t="s">
        <v>237</v>
      </c>
      <c r="G164" s="33"/>
      <c r="H164" s="33"/>
      <c r="I164" s="193"/>
      <c r="J164" s="193"/>
      <c r="K164" s="33"/>
      <c r="L164" s="33"/>
      <c r="M164" s="36"/>
      <c r="N164" s="194"/>
      <c r="O164" s="195"/>
      <c r="P164" s="68"/>
      <c r="Q164" s="68"/>
      <c r="R164" s="68"/>
      <c r="S164" s="68"/>
      <c r="T164" s="68"/>
      <c r="U164" s="68"/>
      <c r="V164" s="68"/>
      <c r="W164" s="68"/>
      <c r="X164" s="68"/>
      <c r="Y164" s="69"/>
      <c r="Z164" s="31"/>
      <c r="AA164" s="31"/>
      <c r="AB164" s="31"/>
      <c r="AC164" s="31"/>
      <c r="AD164" s="31"/>
      <c r="AE164" s="31"/>
      <c r="AT164" s="14" t="s">
        <v>153</v>
      </c>
      <c r="AU164" s="14" t="s">
        <v>87</v>
      </c>
    </row>
    <row r="165" spans="1:65" s="2" customFormat="1" ht="33" customHeight="1">
      <c r="A165" s="31"/>
      <c r="B165" s="32"/>
      <c r="C165" s="197" t="s">
        <v>238</v>
      </c>
      <c r="D165" s="197" t="s">
        <v>214</v>
      </c>
      <c r="E165" s="198" t="s">
        <v>239</v>
      </c>
      <c r="F165" s="199" t="s">
        <v>235</v>
      </c>
      <c r="G165" s="200" t="s">
        <v>145</v>
      </c>
      <c r="H165" s="201">
        <v>3</v>
      </c>
      <c r="I165" s="202"/>
      <c r="J165" s="203"/>
      <c r="K165" s="204">
        <f>ROUND(P165*H165,2)</f>
        <v>0</v>
      </c>
      <c r="L165" s="199" t="s">
        <v>1</v>
      </c>
      <c r="M165" s="205"/>
      <c r="N165" s="206" t="s">
        <v>1</v>
      </c>
      <c r="O165" s="185" t="s">
        <v>42</v>
      </c>
      <c r="P165" s="186">
        <f>I165+J165</f>
        <v>0</v>
      </c>
      <c r="Q165" s="186">
        <f>ROUND(I165*H165,2)</f>
        <v>0</v>
      </c>
      <c r="R165" s="186">
        <f>ROUND(J165*H165,2)</f>
        <v>0</v>
      </c>
      <c r="S165" s="68"/>
      <c r="T165" s="187">
        <f>S165*H165</f>
        <v>0</v>
      </c>
      <c r="U165" s="187">
        <v>0</v>
      </c>
      <c r="V165" s="187">
        <f>U165*H165</f>
        <v>0</v>
      </c>
      <c r="W165" s="187">
        <v>0</v>
      </c>
      <c r="X165" s="187">
        <f>W165*H165</f>
        <v>0</v>
      </c>
      <c r="Y165" s="188" t="s">
        <v>1</v>
      </c>
      <c r="Z165" s="31"/>
      <c r="AA165" s="31"/>
      <c r="AB165" s="31"/>
      <c r="AC165" s="31"/>
      <c r="AD165" s="31"/>
      <c r="AE165" s="31"/>
      <c r="AR165" s="189" t="s">
        <v>217</v>
      </c>
      <c r="AT165" s="189" t="s">
        <v>214</v>
      </c>
      <c r="AU165" s="189" t="s">
        <v>87</v>
      </c>
      <c r="AY165" s="14" t="s">
        <v>127</v>
      </c>
      <c r="BE165" s="190">
        <f>IF(O165="základní",K165,0)</f>
        <v>0</v>
      </c>
      <c r="BF165" s="190">
        <f>IF(O165="snížená",K165,0)</f>
        <v>0</v>
      </c>
      <c r="BG165" s="190">
        <f>IF(O165="zákl. přenesená",K165,0)</f>
        <v>0</v>
      </c>
      <c r="BH165" s="190">
        <f>IF(O165="sníž. přenesená",K165,0)</f>
        <v>0</v>
      </c>
      <c r="BI165" s="190">
        <f>IF(O165="nulová",K165,0)</f>
        <v>0</v>
      </c>
      <c r="BJ165" s="14" t="s">
        <v>87</v>
      </c>
      <c r="BK165" s="190">
        <f>ROUND(P165*H165,2)</f>
        <v>0</v>
      </c>
      <c r="BL165" s="14" t="s">
        <v>217</v>
      </c>
      <c r="BM165" s="189" t="s">
        <v>240</v>
      </c>
    </row>
    <row r="166" spans="1:65" s="2" customFormat="1" ht="19.5">
      <c r="A166" s="31"/>
      <c r="B166" s="32"/>
      <c r="C166" s="33"/>
      <c r="D166" s="191" t="s">
        <v>135</v>
      </c>
      <c r="E166" s="33"/>
      <c r="F166" s="192" t="s">
        <v>235</v>
      </c>
      <c r="G166" s="33"/>
      <c r="H166" s="33"/>
      <c r="I166" s="193"/>
      <c r="J166" s="193"/>
      <c r="K166" s="33"/>
      <c r="L166" s="33"/>
      <c r="M166" s="36"/>
      <c r="N166" s="194"/>
      <c r="O166" s="195"/>
      <c r="P166" s="68"/>
      <c r="Q166" s="68"/>
      <c r="R166" s="68"/>
      <c r="S166" s="68"/>
      <c r="T166" s="68"/>
      <c r="U166" s="68"/>
      <c r="V166" s="68"/>
      <c r="W166" s="68"/>
      <c r="X166" s="68"/>
      <c r="Y166" s="69"/>
      <c r="Z166" s="31"/>
      <c r="AA166" s="31"/>
      <c r="AB166" s="31"/>
      <c r="AC166" s="31"/>
      <c r="AD166" s="31"/>
      <c r="AE166" s="31"/>
      <c r="AT166" s="14" t="s">
        <v>135</v>
      </c>
      <c r="AU166" s="14" t="s">
        <v>87</v>
      </c>
    </row>
    <row r="167" spans="1:65" s="2" customFormat="1" ht="19.5">
      <c r="A167" s="31"/>
      <c r="B167" s="32"/>
      <c r="C167" s="33"/>
      <c r="D167" s="191" t="s">
        <v>153</v>
      </c>
      <c r="E167" s="33"/>
      <c r="F167" s="196" t="s">
        <v>241</v>
      </c>
      <c r="G167" s="33"/>
      <c r="H167" s="33"/>
      <c r="I167" s="193"/>
      <c r="J167" s="193"/>
      <c r="K167" s="33"/>
      <c r="L167" s="33"/>
      <c r="M167" s="36"/>
      <c r="N167" s="194"/>
      <c r="O167" s="195"/>
      <c r="P167" s="68"/>
      <c r="Q167" s="68"/>
      <c r="R167" s="68"/>
      <c r="S167" s="68"/>
      <c r="T167" s="68"/>
      <c r="U167" s="68"/>
      <c r="V167" s="68"/>
      <c r="W167" s="68"/>
      <c r="X167" s="68"/>
      <c r="Y167" s="69"/>
      <c r="Z167" s="31"/>
      <c r="AA167" s="31"/>
      <c r="AB167" s="31"/>
      <c r="AC167" s="31"/>
      <c r="AD167" s="31"/>
      <c r="AE167" s="31"/>
      <c r="AT167" s="14" t="s">
        <v>153</v>
      </c>
      <c r="AU167" s="14" t="s">
        <v>87</v>
      </c>
    </row>
    <row r="168" spans="1:65" s="2" customFormat="1" ht="33" customHeight="1">
      <c r="A168" s="31"/>
      <c r="B168" s="32"/>
      <c r="C168" s="197" t="s">
        <v>242</v>
      </c>
      <c r="D168" s="197" t="s">
        <v>214</v>
      </c>
      <c r="E168" s="198" t="s">
        <v>243</v>
      </c>
      <c r="F168" s="199" t="s">
        <v>235</v>
      </c>
      <c r="G168" s="200" t="s">
        <v>145</v>
      </c>
      <c r="H168" s="201">
        <v>6</v>
      </c>
      <c r="I168" s="202"/>
      <c r="J168" s="203"/>
      <c r="K168" s="204">
        <f>ROUND(P168*H168,2)</f>
        <v>0</v>
      </c>
      <c r="L168" s="199" t="s">
        <v>1</v>
      </c>
      <c r="M168" s="205"/>
      <c r="N168" s="206" t="s">
        <v>1</v>
      </c>
      <c r="O168" s="185" t="s">
        <v>42</v>
      </c>
      <c r="P168" s="186">
        <f>I168+J168</f>
        <v>0</v>
      </c>
      <c r="Q168" s="186">
        <f>ROUND(I168*H168,2)</f>
        <v>0</v>
      </c>
      <c r="R168" s="186">
        <f>ROUND(J168*H168,2)</f>
        <v>0</v>
      </c>
      <c r="S168" s="68"/>
      <c r="T168" s="187">
        <f>S168*H168</f>
        <v>0</v>
      </c>
      <c r="U168" s="187">
        <v>0</v>
      </c>
      <c r="V168" s="187">
        <f>U168*H168</f>
        <v>0</v>
      </c>
      <c r="W168" s="187">
        <v>0</v>
      </c>
      <c r="X168" s="187">
        <f>W168*H168</f>
        <v>0</v>
      </c>
      <c r="Y168" s="188" t="s">
        <v>1</v>
      </c>
      <c r="Z168" s="31"/>
      <c r="AA168" s="31"/>
      <c r="AB168" s="31"/>
      <c r="AC168" s="31"/>
      <c r="AD168" s="31"/>
      <c r="AE168" s="31"/>
      <c r="AR168" s="189" t="s">
        <v>217</v>
      </c>
      <c r="AT168" s="189" t="s">
        <v>214</v>
      </c>
      <c r="AU168" s="189" t="s">
        <v>87</v>
      </c>
      <c r="AY168" s="14" t="s">
        <v>127</v>
      </c>
      <c r="BE168" s="190">
        <f>IF(O168="základní",K168,0)</f>
        <v>0</v>
      </c>
      <c r="BF168" s="190">
        <f>IF(O168="snížená",K168,0)</f>
        <v>0</v>
      </c>
      <c r="BG168" s="190">
        <f>IF(O168="zákl. přenesená",K168,0)</f>
        <v>0</v>
      </c>
      <c r="BH168" s="190">
        <f>IF(O168="sníž. přenesená",K168,0)</f>
        <v>0</v>
      </c>
      <c r="BI168" s="190">
        <f>IF(O168="nulová",K168,0)</f>
        <v>0</v>
      </c>
      <c r="BJ168" s="14" t="s">
        <v>87</v>
      </c>
      <c r="BK168" s="190">
        <f>ROUND(P168*H168,2)</f>
        <v>0</v>
      </c>
      <c r="BL168" s="14" t="s">
        <v>217</v>
      </c>
      <c r="BM168" s="189" t="s">
        <v>244</v>
      </c>
    </row>
    <row r="169" spans="1:65" s="2" customFormat="1" ht="19.5">
      <c r="A169" s="31"/>
      <c r="B169" s="32"/>
      <c r="C169" s="33"/>
      <c r="D169" s="191" t="s">
        <v>135</v>
      </c>
      <c r="E169" s="33"/>
      <c r="F169" s="192" t="s">
        <v>235</v>
      </c>
      <c r="G169" s="33"/>
      <c r="H169" s="33"/>
      <c r="I169" s="193"/>
      <c r="J169" s="193"/>
      <c r="K169" s="33"/>
      <c r="L169" s="33"/>
      <c r="M169" s="36"/>
      <c r="N169" s="194"/>
      <c r="O169" s="195"/>
      <c r="P169" s="68"/>
      <c r="Q169" s="68"/>
      <c r="R169" s="68"/>
      <c r="S169" s="68"/>
      <c r="T169" s="68"/>
      <c r="U169" s="68"/>
      <c r="V169" s="68"/>
      <c r="W169" s="68"/>
      <c r="X169" s="68"/>
      <c r="Y169" s="69"/>
      <c r="Z169" s="31"/>
      <c r="AA169" s="31"/>
      <c r="AB169" s="31"/>
      <c r="AC169" s="31"/>
      <c r="AD169" s="31"/>
      <c r="AE169" s="31"/>
      <c r="AT169" s="14" t="s">
        <v>135</v>
      </c>
      <c r="AU169" s="14" t="s">
        <v>87</v>
      </c>
    </row>
    <row r="170" spans="1:65" s="2" customFormat="1" ht="19.5">
      <c r="A170" s="31"/>
      <c r="B170" s="32"/>
      <c r="C170" s="33"/>
      <c r="D170" s="191" t="s">
        <v>153</v>
      </c>
      <c r="E170" s="33"/>
      <c r="F170" s="196" t="s">
        <v>245</v>
      </c>
      <c r="G170" s="33"/>
      <c r="H170" s="33"/>
      <c r="I170" s="193"/>
      <c r="J170" s="193"/>
      <c r="K170" s="33"/>
      <c r="L170" s="33"/>
      <c r="M170" s="36"/>
      <c r="N170" s="194"/>
      <c r="O170" s="195"/>
      <c r="P170" s="68"/>
      <c r="Q170" s="68"/>
      <c r="R170" s="68"/>
      <c r="S170" s="68"/>
      <c r="T170" s="68"/>
      <c r="U170" s="68"/>
      <c r="V170" s="68"/>
      <c r="W170" s="68"/>
      <c r="X170" s="68"/>
      <c r="Y170" s="69"/>
      <c r="Z170" s="31"/>
      <c r="AA170" s="31"/>
      <c r="AB170" s="31"/>
      <c r="AC170" s="31"/>
      <c r="AD170" s="31"/>
      <c r="AE170" s="31"/>
      <c r="AT170" s="14" t="s">
        <v>153</v>
      </c>
      <c r="AU170" s="14" t="s">
        <v>87</v>
      </c>
    </row>
    <row r="171" spans="1:65" s="2" customFormat="1" ht="33" customHeight="1">
      <c r="A171" s="31"/>
      <c r="B171" s="32"/>
      <c r="C171" s="197" t="s">
        <v>246</v>
      </c>
      <c r="D171" s="197" t="s">
        <v>214</v>
      </c>
      <c r="E171" s="198" t="s">
        <v>247</v>
      </c>
      <c r="F171" s="199" t="s">
        <v>235</v>
      </c>
      <c r="G171" s="200" t="s">
        <v>145</v>
      </c>
      <c r="H171" s="201">
        <v>6</v>
      </c>
      <c r="I171" s="202"/>
      <c r="J171" s="203"/>
      <c r="K171" s="204">
        <f>ROUND(P171*H171,2)</f>
        <v>0</v>
      </c>
      <c r="L171" s="199" t="s">
        <v>1</v>
      </c>
      <c r="M171" s="205"/>
      <c r="N171" s="206" t="s">
        <v>1</v>
      </c>
      <c r="O171" s="185" t="s">
        <v>42</v>
      </c>
      <c r="P171" s="186">
        <f>I171+J171</f>
        <v>0</v>
      </c>
      <c r="Q171" s="186">
        <f>ROUND(I171*H171,2)</f>
        <v>0</v>
      </c>
      <c r="R171" s="186">
        <f>ROUND(J171*H171,2)</f>
        <v>0</v>
      </c>
      <c r="S171" s="68"/>
      <c r="T171" s="187">
        <f>S171*H171</f>
        <v>0</v>
      </c>
      <c r="U171" s="187">
        <v>0</v>
      </c>
      <c r="V171" s="187">
        <f>U171*H171</f>
        <v>0</v>
      </c>
      <c r="W171" s="187">
        <v>0</v>
      </c>
      <c r="X171" s="187">
        <f>W171*H171</f>
        <v>0</v>
      </c>
      <c r="Y171" s="188" t="s">
        <v>1</v>
      </c>
      <c r="Z171" s="31"/>
      <c r="AA171" s="31"/>
      <c r="AB171" s="31"/>
      <c r="AC171" s="31"/>
      <c r="AD171" s="31"/>
      <c r="AE171" s="31"/>
      <c r="AR171" s="189" t="s">
        <v>217</v>
      </c>
      <c r="AT171" s="189" t="s">
        <v>214</v>
      </c>
      <c r="AU171" s="189" t="s">
        <v>87</v>
      </c>
      <c r="AY171" s="14" t="s">
        <v>127</v>
      </c>
      <c r="BE171" s="190">
        <f>IF(O171="základní",K171,0)</f>
        <v>0</v>
      </c>
      <c r="BF171" s="190">
        <f>IF(O171="snížená",K171,0)</f>
        <v>0</v>
      </c>
      <c r="BG171" s="190">
        <f>IF(O171="zákl. přenesená",K171,0)</f>
        <v>0</v>
      </c>
      <c r="BH171" s="190">
        <f>IF(O171="sníž. přenesená",K171,0)</f>
        <v>0</v>
      </c>
      <c r="BI171" s="190">
        <f>IF(O171="nulová",K171,0)</f>
        <v>0</v>
      </c>
      <c r="BJ171" s="14" t="s">
        <v>87</v>
      </c>
      <c r="BK171" s="190">
        <f>ROUND(P171*H171,2)</f>
        <v>0</v>
      </c>
      <c r="BL171" s="14" t="s">
        <v>217</v>
      </c>
      <c r="BM171" s="189" t="s">
        <v>248</v>
      </c>
    </row>
    <row r="172" spans="1:65" s="2" customFormat="1" ht="19.5">
      <c r="A172" s="31"/>
      <c r="B172" s="32"/>
      <c r="C172" s="33"/>
      <c r="D172" s="191" t="s">
        <v>135</v>
      </c>
      <c r="E172" s="33"/>
      <c r="F172" s="192" t="s">
        <v>235</v>
      </c>
      <c r="G172" s="33"/>
      <c r="H172" s="33"/>
      <c r="I172" s="193"/>
      <c r="J172" s="193"/>
      <c r="K172" s="33"/>
      <c r="L172" s="33"/>
      <c r="M172" s="36"/>
      <c r="N172" s="194"/>
      <c r="O172" s="195"/>
      <c r="P172" s="68"/>
      <c r="Q172" s="68"/>
      <c r="R172" s="68"/>
      <c r="S172" s="68"/>
      <c r="T172" s="68"/>
      <c r="U172" s="68"/>
      <c r="V172" s="68"/>
      <c r="W172" s="68"/>
      <c r="X172" s="68"/>
      <c r="Y172" s="69"/>
      <c r="Z172" s="31"/>
      <c r="AA172" s="31"/>
      <c r="AB172" s="31"/>
      <c r="AC172" s="31"/>
      <c r="AD172" s="31"/>
      <c r="AE172" s="31"/>
      <c r="AT172" s="14" t="s">
        <v>135</v>
      </c>
      <c r="AU172" s="14" t="s">
        <v>87</v>
      </c>
    </row>
    <row r="173" spans="1:65" s="2" customFormat="1" ht="19.5">
      <c r="A173" s="31"/>
      <c r="B173" s="32"/>
      <c r="C173" s="33"/>
      <c r="D173" s="191" t="s">
        <v>153</v>
      </c>
      <c r="E173" s="33"/>
      <c r="F173" s="196" t="s">
        <v>249</v>
      </c>
      <c r="G173" s="33"/>
      <c r="H173" s="33"/>
      <c r="I173" s="193"/>
      <c r="J173" s="193"/>
      <c r="K173" s="33"/>
      <c r="L173" s="33"/>
      <c r="M173" s="36"/>
      <c r="N173" s="194"/>
      <c r="O173" s="195"/>
      <c r="P173" s="68"/>
      <c r="Q173" s="68"/>
      <c r="R173" s="68"/>
      <c r="S173" s="68"/>
      <c r="T173" s="68"/>
      <c r="U173" s="68"/>
      <c r="V173" s="68"/>
      <c r="W173" s="68"/>
      <c r="X173" s="68"/>
      <c r="Y173" s="69"/>
      <c r="Z173" s="31"/>
      <c r="AA173" s="31"/>
      <c r="AB173" s="31"/>
      <c r="AC173" s="31"/>
      <c r="AD173" s="31"/>
      <c r="AE173" s="31"/>
      <c r="AT173" s="14" t="s">
        <v>153</v>
      </c>
      <c r="AU173" s="14" t="s">
        <v>87</v>
      </c>
    </row>
    <row r="174" spans="1:65" s="2" customFormat="1" ht="24.2" customHeight="1">
      <c r="A174" s="31"/>
      <c r="B174" s="32"/>
      <c r="C174" s="197" t="s">
        <v>250</v>
      </c>
      <c r="D174" s="197" t="s">
        <v>214</v>
      </c>
      <c r="E174" s="198" t="s">
        <v>251</v>
      </c>
      <c r="F174" s="199" t="s">
        <v>252</v>
      </c>
      <c r="G174" s="200" t="s">
        <v>131</v>
      </c>
      <c r="H174" s="201">
        <v>200</v>
      </c>
      <c r="I174" s="202"/>
      <c r="J174" s="203"/>
      <c r="K174" s="204">
        <f>ROUND(P174*H174,2)</f>
        <v>0</v>
      </c>
      <c r="L174" s="199" t="s">
        <v>132</v>
      </c>
      <c r="M174" s="205"/>
      <c r="N174" s="206" t="s">
        <v>1</v>
      </c>
      <c r="O174" s="185" t="s">
        <v>42</v>
      </c>
      <c r="P174" s="186">
        <f>I174+J174</f>
        <v>0</v>
      </c>
      <c r="Q174" s="186">
        <f>ROUND(I174*H174,2)</f>
        <v>0</v>
      </c>
      <c r="R174" s="186">
        <f>ROUND(J174*H174,2)</f>
        <v>0</v>
      </c>
      <c r="S174" s="68"/>
      <c r="T174" s="187">
        <f>S174*H174</f>
        <v>0</v>
      </c>
      <c r="U174" s="187">
        <v>0</v>
      </c>
      <c r="V174" s="187">
        <f>U174*H174</f>
        <v>0</v>
      </c>
      <c r="W174" s="187">
        <v>0</v>
      </c>
      <c r="X174" s="187">
        <f>W174*H174</f>
        <v>0</v>
      </c>
      <c r="Y174" s="188" t="s">
        <v>1</v>
      </c>
      <c r="Z174" s="31"/>
      <c r="AA174" s="31"/>
      <c r="AB174" s="31"/>
      <c r="AC174" s="31"/>
      <c r="AD174" s="31"/>
      <c r="AE174" s="31"/>
      <c r="AR174" s="189" t="s">
        <v>217</v>
      </c>
      <c r="AT174" s="189" t="s">
        <v>214</v>
      </c>
      <c r="AU174" s="189" t="s">
        <v>87</v>
      </c>
      <c r="AY174" s="14" t="s">
        <v>127</v>
      </c>
      <c r="BE174" s="190">
        <f>IF(O174="základní",K174,0)</f>
        <v>0</v>
      </c>
      <c r="BF174" s="190">
        <f>IF(O174="snížená",K174,0)</f>
        <v>0</v>
      </c>
      <c r="BG174" s="190">
        <f>IF(O174="zákl. přenesená",K174,0)</f>
        <v>0</v>
      </c>
      <c r="BH174" s="190">
        <f>IF(O174="sníž. přenesená",K174,0)</f>
        <v>0</v>
      </c>
      <c r="BI174" s="190">
        <f>IF(O174="nulová",K174,0)</f>
        <v>0</v>
      </c>
      <c r="BJ174" s="14" t="s">
        <v>87</v>
      </c>
      <c r="BK174" s="190">
        <f>ROUND(P174*H174,2)</f>
        <v>0</v>
      </c>
      <c r="BL174" s="14" t="s">
        <v>217</v>
      </c>
      <c r="BM174" s="189" t="s">
        <v>253</v>
      </c>
    </row>
    <row r="175" spans="1:65" s="2" customFormat="1" ht="19.5">
      <c r="A175" s="31"/>
      <c r="B175" s="32"/>
      <c r="C175" s="33"/>
      <c r="D175" s="191" t="s">
        <v>135</v>
      </c>
      <c r="E175" s="33"/>
      <c r="F175" s="192" t="s">
        <v>252</v>
      </c>
      <c r="G175" s="33"/>
      <c r="H175" s="33"/>
      <c r="I175" s="193"/>
      <c r="J175" s="193"/>
      <c r="K175" s="33"/>
      <c r="L175" s="33"/>
      <c r="M175" s="36"/>
      <c r="N175" s="194"/>
      <c r="O175" s="195"/>
      <c r="P175" s="68"/>
      <c r="Q175" s="68"/>
      <c r="R175" s="68"/>
      <c r="S175" s="68"/>
      <c r="T175" s="68"/>
      <c r="U175" s="68"/>
      <c r="V175" s="68"/>
      <c r="W175" s="68"/>
      <c r="X175" s="68"/>
      <c r="Y175" s="69"/>
      <c r="Z175" s="31"/>
      <c r="AA175" s="31"/>
      <c r="AB175" s="31"/>
      <c r="AC175" s="31"/>
      <c r="AD175" s="31"/>
      <c r="AE175" s="31"/>
      <c r="AT175" s="14" t="s">
        <v>135</v>
      </c>
      <c r="AU175" s="14" t="s">
        <v>87</v>
      </c>
    </row>
    <row r="176" spans="1:65" s="2" customFormat="1" ht="24.2" customHeight="1">
      <c r="A176" s="31"/>
      <c r="B176" s="32"/>
      <c r="C176" s="197" t="s">
        <v>254</v>
      </c>
      <c r="D176" s="197" t="s">
        <v>214</v>
      </c>
      <c r="E176" s="198" t="s">
        <v>255</v>
      </c>
      <c r="F176" s="199" t="s">
        <v>256</v>
      </c>
      <c r="G176" s="200" t="s">
        <v>131</v>
      </c>
      <c r="H176" s="201">
        <v>180</v>
      </c>
      <c r="I176" s="202"/>
      <c r="J176" s="203"/>
      <c r="K176" s="204">
        <f>ROUND(P176*H176,2)</f>
        <v>0</v>
      </c>
      <c r="L176" s="199" t="s">
        <v>132</v>
      </c>
      <c r="M176" s="205"/>
      <c r="N176" s="206" t="s">
        <v>1</v>
      </c>
      <c r="O176" s="185" t="s">
        <v>42</v>
      </c>
      <c r="P176" s="186">
        <f>I176+J176</f>
        <v>0</v>
      </c>
      <c r="Q176" s="186">
        <f>ROUND(I176*H176,2)</f>
        <v>0</v>
      </c>
      <c r="R176" s="186">
        <f>ROUND(J176*H176,2)</f>
        <v>0</v>
      </c>
      <c r="S176" s="68"/>
      <c r="T176" s="187">
        <f>S176*H176</f>
        <v>0</v>
      </c>
      <c r="U176" s="187">
        <v>0</v>
      </c>
      <c r="V176" s="187">
        <f>U176*H176</f>
        <v>0</v>
      </c>
      <c r="W176" s="187">
        <v>0</v>
      </c>
      <c r="X176" s="187">
        <f>W176*H176</f>
        <v>0</v>
      </c>
      <c r="Y176" s="188" t="s">
        <v>1</v>
      </c>
      <c r="Z176" s="31"/>
      <c r="AA176" s="31"/>
      <c r="AB176" s="31"/>
      <c r="AC176" s="31"/>
      <c r="AD176" s="31"/>
      <c r="AE176" s="31"/>
      <c r="AR176" s="189" t="s">
        <v>217</v>
      </c>
      <c r="AT176" s="189" t="s">
        <v>214</v>
      </c>
      <c r="AU176" s="189" t="s">
        <v>87</v>
      </c>
      <c r="AY176" s="14" t="s">
        <v>127</v>
      </c>
      <c r="BE176" s="190">
        <f>IF(O176="základní",K176,0)</f>
        <v>0</v>
      </c>
      <c r="BF176" s="190">
        <f>IF(O176="snížená",K176,0)</f>
        <v>0</v>
      </c>
      <c r="BG176" s="190">
        <f>IF(O176="zákl. přenesená",K176,0)</f>
        <v>0</v>
      </c>
      <c r="BH176" s="190">
        <f>IF(O176="sníž. přenesená",K176,0)</f>
        <v>0</v>
      </c>
      <c r="BI176" s="190">
        <f>IF(O176="nulová",K176,0)</f>
        <v>0</v>
      </c>
      <c r="BJ176" s="14" t="s">
        <v>87</v>
      </c>
      <c r="BK176" s="190">
        <f>ROUND(P176*H176,2)</f>
        <v>0</v>
      </c>
      <c r="BL176" s="14" t="s">
        <v>217</v>
      </c>
      <c r="BM176" s="189" t="s">
        <v>257</v>
      </c>
    </row>
    <row r="177" spans="1:65" s="2" customFormat="1" ht="19.5">
      <c r="A177" s="31"/>
      <c r="B177" s="32"/>
      <c r="C177" s="33"/>
      <c r="D177" s="191" t="s">
        <v>135</v>
      </c>
      <c r="E177" s="33"/>
      <c r="F177" s="192" t="s">
        <v>256</v>
      </c>
      <c r="G177" s="33"/>
      <c r="H177" s="33"/>
      <c r="I177" s="193"/>
      <c r="J177" s="193"/>
      <c r="K177" s="33"/>
      <c r="L177" s="33"/>
      <c r="M177" s="36"/>
      <c r="N177" s="194"/>
      <c r="O177" s="195"/>
      <c r="P177" s="68"/>
      <c r="Q177" s="68"/>
      <c r="R177" s="68"/>
      <c r="S177" s="68"/>
      <c r="T177" s="68"/>
      <c r="U177" s="68"/>
      <c r="V177" s="68"/>
      <c r="W177" s="68"/>
      <c r="X177" s="68"/>
      <c r="Y177" s="69"/>
      <c r="Z177" s="31"/>
      <c r="AA177" s="31"/>
      <c r="AB177" s="31"/>
      <c r="AC177" s="31"/>
      <c r="AD177" s="31"/>
      <c r="AE177" s="31"/>
      <c r="AT177" s="14" t="s">
        <v>135</v>
      </c>
      <c r="AU177" s="14" t="s">
        <v>87</v>
      </c>
    </row>
    <row r="178" spans="1:65" s="2" customFormat="1" ht="24.2" customHeight="1">
      <c r="A178" s="31"/>
      <c r="B178" s="32"/>
      <c r="C178" s="197" t="s">
        <v>258</v>
      </c>
      <c r="D178" s="197" t="s">
        <v>214</v>
      </c>
      <c r="E178" s="198" t="s">
        <v>259</v>
      </c>
      <c r="F178" s="199" t="s">
        <v>260</v>
      </c>
      <c r="G178" s="200" t="s">
        <v>261</v>
      </c>
      <c r="H178" s="201">
        <v>1</v>
      </c>
      <c r="I178" s="202"/>
      <c r="J178" s="203"/>
      <c r="K178" s="204">
        <f>ROUND(P178*H178,2)</f>
        <v>0</v>
      </c>
      <c r="L178" s="199" t="s">
        <v>132</v>
      </c>
      <c r="M178" s="205"/>
      <c r="N178" s="206" t="s">
        <v>1</v>
      </c>
      <c r="O178" s="185" t="s">
        <v>42</v>
      </c>
      <c r="P178" s="186">
        <f>I178+J178</f>
        <v>0</v>
      </c>
      <c r="Q178" s="186">
        <f>ROUND(I178*H178,2)</f>
        <v>0</v>
      </c>
      <c r="R178" s="186">
        <f>ROUND(J178*H178,2)</f>
        <v>0</v>
      </c>
      <c r="S178" s="68"/>
      <c r="T178" s="187">
        <f>S178*H178</f>
        <v>0</v>
      </c>
      <c r="U178" s="187">
        <v>0</v>
      </c>
      <c r="V178" s="187">
        <f>U178*H178</f>
        <v>0</v>
      </c>
      <c r="W178" s="187">
        <v>0</v>
      </c>
      <c r="X178" s="187">
        <f>W178*H178</f>
        <v>0</v>
      </c>
      <c r="Y178" s="188" t="s">
        <v>1</v>
      </c>
      <c r="Z178" s="31"/>
      <c r="AA178" s="31"/>
      <c r="AB178" s="31"/>
      <c r="AC178" s="31"/>
      <c r="AD178" s="31"/>
      <c r="AE178" s="31"/>
      <c r="AR178" s="189" t="s">
        <v>217</v>
      </c>
      <c r="AT178" s="189" t="s">
        <v>214</v>
      </c>
      <c r="AU178" s="189" t="s">
        <v>87</v>
      </c>
      <c r="AY178" s="14" t="s">
        <v>127</v>
      </c>
      <c r="BE178" s="190">
        <f>IF(O178="základní",K178,0)</f>
        <v>0</v>
      </c>
      <c r="BF178" s="190">
        <f>IF(O178="snížená",K178,0)</f>
        <v>0</v>
      </c>
      <c r="BG178" s="190">
        <f>IF(O178="zákl. přenesená",K178,0)</f>
        <v>0</v>
      </c>
      <c r="BH178" s="190">
        <f>IF(O178="sníž. přenesená",K178,0)</f>
        <v>0</v>
      </c>
      <c r="BI178" s="190">
        <f>IF(O178="nulová",K178,0)</f>
        <v>0</v>
      </c>
      <c r="BJ178" s="14" t="s">
        <v>87</v>
      </c>
      <c r="BK178" s="190">
        <f>ROUND(P178*H178,2)</f>
        <v>0</v>
      </c>
      <c r="BL178" s="14" t="s">
        <v>217</v>
      </c>
      <c r="BM178" s="189" t="s">
        <v>262</v>
      </c>
    </row>
    <row r="179" spans="1:65" s="2" customFormat="1" ht="19.5">
      <c r="A179" s="31"/>
      <c r="B179" s="32"/>
      <c r="C179" s="33"/>
      <c r="D179" s="191" t="s">
        <v>135</v>
      </c>
      <c r="E179" s="33"/>
      <c r="F179" s="192" t="s">
        <v>260</v>
      </c>
      <c r="G179" s="33"/>
      <c r="H179" s="33"/>
      <c r="I179" s="193"/>
      <c r="J179" s="193"/>
      <c r="K179" s="33"/>
      <c r="L179" s="33"/>
      <c r="M179" s="36"/>
      <c r="N179" s="194"/>
      <c r="O179" s="195"/>
      <c r="P179" s="68"/>
      <c r="Q179" s="68"/>
      <c r="R179" s="68"/>
      <c r="S179" s="68"/>
      <c r="T179" s="68"/>
      <c r="U179" s="68"/>
      <c r="V179" s="68"/>
      <c r="W179" s="68"/>
      <c r="X179" s="68"/>
      <c r="Y179" s="69"/>
      <c r="Z179" s="31"/>
      <c r="AA179" s="31"/>
      <c r="AB179" s="31"/>
      <c r="AC179" s="31"/>
      <c r="AD179" s="31"/>
      <c r="AE179" s="31"/>
      <c r="AT179" s="14" t="s">
        <v>135</v>
      </c>
      <c r="AU179" s="14" t="s">
        <v>87</v>
      </c>
    </row>
    <row r="180" spans="1:65" s="2" customFormat="1" ht="33" customHeight="1">
      <c r="A180" s="31"/>
      <c r="B180" s="32"/>
      <c r="C180" s="197" t="s">
        <v>263</v>
      </c>
      <c r="D180" s="197" t="s">
        <v>214</v>
      </c>
      <c r="E180" s="198" t="s">
        <v>264</v>
      </c>
      <c r="F180" s="199" t="s">
        <v>265</v>
      </c>
      <c r="G180" s="200" t="s">
        <v>131</v>
      </c>
      <c r="H180" s="201">
        <v>60</v>
      </c>
      <c r="I180" s="202"/>
      <c r="J180" s="203"/>
      <c r="K180" s="204">
        <f>ROUND(P180*H180,2)</f>
        <v>0</v>
      </c>
      <c r="L180" s="199" t="s">
        <v>1</v>
      </c>
      <c r="M180" s="205"/>
      <c r="N180" s="206" t="s">
        <v>1</v>
      </c>
      <c r="O180" s="185" t="s">
        <v>42</v>
      </c>
      <c r="P180" s="186">
        <f>I180+J180</f>
        <v>0</v>
      </c>
      <c r="Q180" s="186">
        <f>ROUND(I180*H180,2)</f>
        <v>0</v>
      </c>
      <c r="R180" s="186">
        <f>ROUND(J180*H180,2)</f>
        <v>0</v>
      </c>
      <c r="S180" s="68"/>
      <c r="T180" s="187">
        <f>S180*H180</f>
        <v>0</v>
      </c>
      <c r="U180" s="187">
        <v>0</v>
      </c>
      <c r="V180" s="187">
        <f>U180*H180</f>
        <v>0</v>
      </c>
      <c r="W180" s="187">
        <v>0</v>
      </c>
      <c r="X180" s="187">
        <f>W180*H180</f>
        <v>0</v>
      </c>
      <c r="Y180" s="188" t="s">
        <v>1</v>
      </c>
      <c r="Z180" s="31"/>
      <c r="AA180" s="31"/>
      <c r="AB180" s="31"/>
      <c r="AC180" s="31"/>
      <c r="AD180" s="31"/>
      <c r="AE180" s="31"/>
      <c r="AR180" s="189" t="s">
        <v>217</v>
      </c>
      <c r="AT180" s="189" t="s">
        <v>214</v>
      </c>
      <c r="AU180" s="189" t="s">
        <v>87</v>
      </c>
      <c r="AY180" s="14" t="s">
        <v>127</v>
      </c>
      <c r="BE180" s="190">
        <f>IF(O180="základní",K180,0)</f>
        <v>0</v>
      </c>
      <c r="BF180" s="190">
        <f>IF(O180="snížená",K180,0)</f>
        <v>0</v>
      </c>
      <c r="BG180" s="190">
        <f>IF(O180="zákl. přenesená",K180,0)</f>
        <v>0</v>
      </c>
      <c r="BH180" s="190">
        <f>IF(O180="sníž. přenesená",K180,0)</f>
        <v>0</v>
      </c>
      <c r="BI180" s="190">
        <f>IF(O180="nulová",K180,0)</f>
        <v>0</v>
      </c>
      <c r="BJ180" s="14" t="s">
        <v>87</v>
      </c>
      <c r="BK180" s="190">
        <f>ROUND(P180*H180,2)</f>
        <v>0</v>
      </c>
      <c r="BL180" s="14" t="s">
        <v>217</v>
      </c>
      <c r="BM180" s="189" t="s">
        <v>266</v>
      </c>
    </row>
    <row r="181" spans="1:65" s="2" customFormat="1" ht="19.5">
      <c r="A181" s="31"/>
      <c r="B181" s="32"/>
      <c r="C181" s="33"/>
      <c r="D181" s="191" t="s">
        <v>135</v>
      </c>
      <c r="E181" s="33"/>
      <c r="F181" s="192" t="s">
        <v>265</v>
      </c>
      <c r="G181" s="33"/>
      <c r="H181" s="33"/>
      <c r="I181" s="193"/>
      <c r="J181" s="193"/>
      <c r="K181" s="33"/>
      <c r="L181" s="33"/>
      <c r="M181" s="36"/>
      <c r="N181" s="194"/>
      <c r="O181" s="195"/>
      <c r="P181" s="68"/>
      <c r="Q181" s="68"/>
      <c r="R181" s="68"/>
      <c r="S181" s="68"/>
      <c r="T181" s="68"/>
      <c r="U181" s="68"/>
      <c r="V181" s="68"/>
      <c r="W181" s="68"/>
      <c r="X181" s="68"/>
      <c r="Y181" s="69"/>
      <c r="Z181" s="31"/>
      <c r="AA181" s="31"/>
      <c r="AB181" s="31"/>
      <c r="AC181" s="31"/>
      <c r="AD181" s="31"/>
      <c r="AE181" s="31"/>
      <c r="AT181" s="14" t="s">
        <v>135</v>
      </c>
      <c r="AU181" s="14" t="s">
        <v>87</v>
      </c>
    </row>
    <row r="182" spans="1:65" s="2" customFormat="1" ht="33" customHeight="1">
      <c r="A182" s="31"/>
      <c r="B182" s="32"/>
      <c r="C182" s="197" t="s">
        <v>267</v>
      </c>
      <c r="D182" s="197" t="s">
        <v>214</v>
      </c>
      <c r="E182" s="198" t="s">
        <v>268</v>
      </c>
      <c r="F182" s="199" t="s">
        <v>269</v>
      </c>
      <c r="G182" s="200" t="s">
        <v>131</v>
      </c>
      <c r="H182" s="201">
        <v>60</v>
      </c>
      <c r="I182" s="202"/>
      <c r="J182" s="203"/>
      <c r="K182" s="204">
        <f>ROUND(P182*H182,2)</f>
        <v>0</v>
      </c>
      <c r="L182" s="199" t="s">
        <v>1</v>
      </c>
      <c r="M182" s="205"/>
      <c r="N182" s="206" t="s">
        <v>1</v>
      </c>
      <c r="O182" s="185" t="s">
        <v>42</v>
      </c>
      <c r="P182" s="186">
        <f>I182+J182</f>
        <v>0</v>
      </c>
      <c r="Q182" s="186">
        <f>ROUND(I182*H182,2)</f>
        <v>0</v>
      </c>
      <c r="R182" s="186">
        <f>ROUND(J182*H182,2)</f>
        <v>0</v>
      </c>
      <c r="S182" s="68"/>
      <c r="T182" s="187">
        <f>S182*H182</f>
        <v>0</v>
      </c>
      <c r="U182" s="187">
        <v>0</v>
      </c>
      <c r="V182" s="187">
        <f>U182*H182</f>
        <v>0</v>
      </c>
      <c r="W182" s="187">
        <v>0</v>
      </c>
      <c r="X182" s="187">
        <f>W182*H182</f>
        <v>0</v>
      </c>
      <c r="Y182" s="188" t="s">
        <v>1</v>
      </c>
      <c r="Z182" s="31"/>
      <c r="AA182" s="31"/>
      <c r="AB182" s="31"/>
      <c r="AC182" s="31"/>
      <c r="AD182" s="31"/>
      <c r="AE182" s="31"/>
      <c r="AR182" s="189" t="s">
        <v>217</v>
      </c>
      <c r="AT182" s="189" t="s">
        <v>214</v>
      </c>
      <c r="AU182" s="189" t="s">
        <v>87</v>
      </c>
      <c r="AY182" s="14" t="s">
        <v>127</v>
      </c>
      <c r="BE182" s="190">
        <f>IF(O182="základní",K182,0)</f>
        <v>0</v>
      </c>
      <c r="BF182" s="190">
        <f>IF(O182="snížená",K182,0)</f>
        <v>0</v>
      </c>
      <c r="BG182" s="190">
        <f>IF(O182="zákl. přenesená",K182,0)</f>
        <v>0</v>
      </c>
      <c r="BH182" s="190">
        <f>IF(O182="sníž. přenesená",K182,0)</f>
        <v>0</v>
      </c>
      <c r="BI182" s="190">
        <f>IF(O182="nulová",K182,0)</f>
        <v>0</v>
      </c>
      <c r="BJ182" s="14" t="s">
        <v>87</v>
      </c>
      <c r="BK182" s="190">
        <f>ROUND(P182*H182,2)</f>
        <v>0</v>
      </c>
      <c r="BL182" s="14" t="s">
        <v>217</v>
      </c>
      <c r="BM182" s="189" t="s">
        <v>270</v>
      </c>
    </row>
    <row r="183" spans="1:65" s="2" customFormat="1" ht="19.5">
      <c r="A183" s="31"/>
      <c r="B183" s="32"/>
      <c r="C183" s="33"/>
      <c r="D183" s="191" t="s">
        <v>135</v>
      </c>
      <c r="E183" s="33"/>
      <c r="F183" s="192" t="s">
        <v>269</v>
      </c>
      <c r="G183" s="33"/>
      <c r="H183" s="33"/>
      <c r="I183" s="193"/>
      <c r="J183" s="193"/>
      <c r="K183" s="33"/>
      <c r="L183" s="33"/>
      <c r="M183" s="36"/>
      <c r="N183" s="194"/>
      <c r="O183" s="195"/>
      <c r="P183" s="68"/>
      <c r="Q183" s="68"/>
      <c r="R183" s="68"/>
      <c r="S183" s="68"/>
      <c r="T183" s="68"/>
      <c r="U183" s="68"/>
      <c r="V183" s="68"/>
      <c r="W183" s="68"/>
      <c r="X183" s="68"/>
      <c r="Y183" s="69"/>
      <c r="Z183" s="31"/>
      <c r="AA183" s="31"/>
      <c r="AB183" s="31"/>
      <c r="AC183" s="31"/>
      <c r="AD183" s="31"/>
      <c r="AE183" s="31"/>
      <c r="AT183" s="14" t="s">
        <v>135</v>
      </c>
      <c r="AU183" s="14" t="s">
        <v>87</v>
      </c>
    </row>
    <row r="184" spans="1:65" s="2" customFormat="1" ht="44.25" customHeight="1">
      <c r="A184" s="31"/>
      <c r="B184" s="32"/>
      <c r="C184" s="197" t="s">
        <v>271</v>
      </c>
      <c r="D184" s="197" t="s">
        <v>214</v>
      </c>
      <c r="E184" s="198" t="s">
        <v>272</v>
      </c>
      <c r="F184" s="199" t="s">
        <v>273</v>
      </c>
      <c r="G184" s="200" t="s">
        <v>145</v>
      </c>
      <c r="H184" s="201">
        <v>6</v>
      </c>
      <c r="I184" s="202"/>
      <c r="J184" s="203"/>
      <c r="K184" s="204">
        <f>ROUND(P184*H184,2)</f>
        <v>0</v>
      </c>
      <c r="L184" s="199" t="s">
        <v>1</v>
      </c>
      <c r="M184" s="205"/>
      <c r="N184" s="206" t="s">
        <v>1</v>
      </c>
      <c r="O184" s="185" t="s">
        <v>42</v>
      </c>
      <c r="P184" s="186">
        <f>I184+J184</f>
        <v>0</v>
      </c>
      <c r="Q184" s="186">
        <f>ROUND(I184*H184,2)</f>
        <v>0</v>
      </c>
      <c r="R184" s="186">
        <f>ROUND(J184*H184,2)</f>
        <v>0</v>
      </c>
      <c r="S184" s="68"/>
      <c r="T184" s="187">
        <f>S184*H184</f>
        <v>0</v>
      </c>
      <c r="U184" s="187">
        <v>0</v>
      </c>
      <c r="V184" s="187">
        <f>U184*H184</f>
        <v>0</v>
      </c>
      <c r="W184" s="187">
        <v>0</v>
      </c>
      <c r="X184" s="187">
        <f>W184*H184</f>
        <v>0</v>
      </c>
      <c r="Y184" s="188" t="s">
        <v>1</v>
      </c>
      <c r="Z184" s="31"/>
      <c r="AA184" s="31"/>
      <c r="AB184" s="31"/>
      <c r="AC184" s="31"/>
      <c r="AD184" s="31"/>
      <c r="AE184" s="31"/>
      <c r="AR184" s="189" t="s">
        <v>217</v>
      </c>
      <c r="AT184" s="189" t="s">
        <v>214</v>
      </c>
      <c r="AU184" s="189" t="s">
        <v>87</v>
      </c>
      <c r="AY184" s="14" t="s">
        <v>127</v>
      </c>
      <c r="BE184" s="190">
        <f>IF(O184="základní",K184,0)</f>
        <v>0</v>
      </c>
      <c r="BF184" s="190">
        <f>IF(O184="snížená",K184,0)</f>
        <v>0</v>
      </c>
      <c r="BG184" s="190">
        <f>IF(O184="zákl. přenesená",K184,0)</f>
        <v>0</v>
      </c>
      <c r="BH184" s="190">
        <f>IF(O184="sníž. přenesená",K184,0)</f>
        <v>0</v>
      </c>
      <c r="BI184" s="190">
        <f>IF(O184="nulová",K184,0)</f>
        <v>0</v>
      </c>
      <c r="BJ184" s="14" t="s">
        <v>87</v>
      </c>
      <c r="BK184" s="190">
        <f>ROUND(P184*H184,2)</f>
        <v>0</v>
      </c>
      <c r="BL184" s="14" t="s">
        <v>217</v>
      </c>
      <c r="BM184" s="189" t="s">
        <v>274</v>
      </c>
    </row>
    <row r="185" spans="1:65" s="2" customFormat="1" ht="29.25">
      <c r="A185" s="31"/>
      <c r="B185" s="32"/>
      <c r="C185" s="33"/>
      <c r="D185" s="191" t="s">
        <v>135</v>
      </c>
      <c r="E185" s="33"/>
      <c r="F185" s="192" t="s">
        <v>273</v>
      </c>
      <c r="G185" s="33"/>
      <c r="H185" s="33"/>
      <c r="I185" s="193"/>
      <c r="J185" s="193"/>
      <c r="K185" s="33"/>
      <c r="L185" s="33"/>
      <c r="M185" s="36"/>
      <c r="N185" s="194"/>
      <c r="O185" s="195"/>
      <c r="P185" s="68"/>
      <c r="Q185" s="68"/>
      <c r="R185" s="68"/>
      <c r="S185" s="68"/>
      <c r="T185" s="68"/>
      <c r="U185" s="68"/>
      <c r="V185" s="68"/>
      <c r="W185" s="68"/>
      <c r="X185" s="68"/>
      <c r="Y185" s="69"/>
      <c r="Z185" s="31"/>
      <c r="AA185" s="31"/>
      <c r="AB185" s="31"/>
      <c r="AC185" s="31"/>
      <c r="AD185" s="31"/>
      <c r="AE185" s="31"/>
      <c r="AT185" s="14" t="s">
        <v>135</v>
      </c>
      <c r="AU185" s="14" t="s">
        <v>87</v>
      </c>
    </row>
    <row r="186" spans="1:65" s="2" customFormat="1" ht="44.25" customHeight="1">
      <c r="A186" s="31"/>
      <c r="B186" s="32"/>
      <c r="C186" s="197" t="s">
        <v>275</v>
      </c>
      <c r="D186" s="197" t="s">
        <v>214</v>
      </c>
      <c r="E186" s="198" t="s">
        <v>276</v>
      </c>
      <c r="F186" s="199" t="s">
        <v>277</v>
      </c>
      <c r="G186" s="200" t="s">
        <v>145</v>
      </c>
      <c r="H186" s="201">
        <v>18</v>
      </c>
      <c r="I186" s="202"/>
      <c r="J186" s="203"/>
      <c r="K186" s="204">
        <f>ROUND(P186*H186,2)</f>
        <v>0</v>
      </c>
      <c r="L186" s="199" t="s">
        <v>1</v>
      </c>
      <c r="M186" s="205"/>
      <c r="N186" s="206" t="s">
        <v>1</v>
      </c>
      <c r="O186" s="185" t="s">
        <v>42</v>
      </c>
      <c r="P186" s="186">
        <f>I186+J186</f>
        <v>0</v>
      </c>
      <c r="Q186" s="186">
        <f>ROUND(I186*H186,2)</f>
        <v>0</v>
      </c>
      <c r="R186" s="186">
        <f>ROUND(J186*H186,2)</f>
        <v>0</v>
      </c>
      <c r="S186" s="68"/>
      <c r="T186" s="187">
        <f>S186*H186</f>
        <v>0</v>
      </c>
      <c r="U186" s="187">
        <v>0</v>
      </c>
      <c r="V186" s="187">
        <f>U186*H186</f>
        <v>0</v>
      </c>
      <c r="W186" s="187">
        <v>0</v>
      </c>
      <c r="X186" s="187">
        <f>W186*H186</f>
        <v>0</v>
      </c>
      <c r="Y186" s="188" t="s">
        <v>1</v>
      </c>
      <c r="Z186" s="31"/>
      <c r="AA186" s="31"/>
      <c r="AB186" s="31"/>
      <c r="AC186" s="31"/>
      <c r="AD186" s="31"/>
      <c r="AE186" s="31"/>
      <c r="AR186" s="189" t="s">
        <v>217</v>
      </c>
      <c r="AT186" s="189" t="s">
        <v>214</v>
      </c>
      <c r="AU186" s="189" t="s">
        <v>87</v>
      </c>
      <c r="AY186" s="14" t="s">
        <v>127</v>
      </c>
      <c r="BE186" s="190">
        <f>IF(O186="základní",K186,0)</f>
        <v>0</v>
      </c>
      <c r="BF186" s="190">
        <f>IF(O186="snížená",K186,0)</f>
        <v>0</v>
      </c>
      <c r="BG186" s="190">
        <f>IF(O186="zákl. přenesená",K186,0)</f>
        <v>0</v>
      </c>
      <c r="BH186" s="190">
        <f>IF(O186="sníž. přenesená",K186,0)</f>
        <v>0</v>
      </c>
      <c r="BI186" s="190">
        <f>IF(O186="nulová",K186,0)</f>
        <v>0</v>
      </c>
      <c r="BJ186" s="14" t="s">
        <v>87</v>
      </c>
      <c r="BK186" s="190">
        <f>ROUND(P186*H186,2)</f>
        <v>0</v>
      </c>
      <c r="BL186" s="14" t="s">
        <v>217</v>
      </c>
      <c r="BM186" s="189" t="s">
        <v>278</v>
      </c>
    </row>
    <row r="187" spans="1:65" s="2" customFormat="1" ht="29.25">
      <c r="A187" s="31"/>
      <c r="B187" s="32"/>
      <c r="C187" s="33"/>
      <c r="D187" s="191" t="s">
        <v>135</v>
      </c>
      <c r="E187" s="33"/>
      <c r="F187" s="192" t="s">
        <v>277</v>
      </c>
      <c r="G187" s="33"/>
      <c r="H187" s="33"/>
      <c r="I187" s="193"/>
      <c r="J187" s="193"/>
      <c r="K187" s="33"/>
      <c r="L187" s="33"/>
      <c r="M187" s="36"/>
      <c r="N187" s="194"/>
      <c r="O187" s="195"/>
      <c r="P187" s="68"/>
      <c r="Q187" s="68"/>
      <c r="R187" s="68"/>
      <c r="S187" s="68"/>
      <c r="T187" s="68"/>
      <c r="U187" s="68"/>
      <c r="V187" s="68"/>
      <c r="W187" s="68"/>
      <c r="X187" s="68"/>
      <c r="Y187" s="69"/>
      <c r="Z187" s="31"/>
      <c r="AA187" s="31"/>
      <c r="AB187" s="31"/>
      <c r="AC187" s="31"/>
      <c r="AD187" s="31"/>
      <c r="AE187" s="31"/>
      <c r="AT187" s="14" t="s">
        <v>135</v>
      </c>
      <c r="AU187" s="14" t="s">
        <v>87</v>
      </c>
    </row>
    <row r="188" spans="1:65" s="2" customFormat="1" ht="24.2" customHeight="1">
      <c r="A188" s="31"/>
      <c r="B188" s="32"/>
      <c r="C188" s="197" t="s">
        <v>279</v>
      </c>
      <c r="D188" s="197" t="s">
        <v>214</v>
      </c>
      <c r="E188" s="198" t="s">
        <v>280</v>
      </c>
      <c r="F188" s="199" t="s">
        <v>281</v>
      </c>
      <c r="G188" s="200" t="s">
        <v>145</v>
      </c>
      <c r="H188" s="201">
        <v>50</v>
      </c>
      <c r="I188" s="202"/>
      <c r="J188" s="203"/>
      <c r="K188" s="204">
        <f>ROUND(P188*H188,2)</f>
        <v>0</v>
      </c>
      <c r="L188" s="199" t="s">
        <v>1</v>
      </c>
      <c r="M188" s="205"/>
      <c r="N188" s="206" t="s">
        <v>1</v>
      </c>
      <c r="O188" s="185" t="s">
        <v>42</v>
      </c>
      <c r="P188" s="186">
        <f>I188+J188</f>
        <v>0</v>
      </c>
      <c r="Q188" s="186">
        <f>ROUND(I188*H188,2)</f>
        <v>0</v>
      </c>
      <c r="R188" s="186">
        <f>ROUND(J188*H188,2)</f>
        <v>0</v>
      </c>
      <c r="S188" s="68"/>
      <c r="T188" s="187">
        <f>S188*H188</f>
        <v>0</v>
      </c>
      <c r="U188" s="187">
        <v>0</v>
      </c>
      <c r="V188" s="187">
        <f>U188*H188</f>
        <v>0</v>
      </c>
      <c r="W188" s="187">
        <v>0</v>
      </c>
      <c r="X188" s="187">
        <f>W188*H188</f>
        <v>0</v>
      </c>
      <c r="Y188" s="188" t="s">
        <v>1</v>
      </c>
      <c r="Z188" s="31"/>
      <c r="AA188" s="31"/>
      <c r="AB188" s="31"/>
      <c r="AC188" s="31"/>
      <c r="AD188" s="31"/>
      <c r="AE188" s="31"/>
      <c r="AR188" s="189" t="s">
        <v>217</v>
      </c>
      <c r="AT188" s="189" t="s">
        <v>214</v>
      </c>
      <c r="AU188" s="189" t="s">
        <v>87</v>
      </c>
      <c r="AY188" s="14" t="s">
        <v>127</v>
      </c>
      <c r="BE188" s="190">
        <f>IF(O188="základní",K188,0)</f>
        <v>0</v>
      </c>
      <c r="BF188" s="190">
        <f>IF(O188="snížená",K188,0)</f>
        <v>0</v>
      </c>
      <c r="BG188" s="190">
        <f>IF(O188="zákl. přenesená",K188,0)</f>
        <v>0</v>
      </c>
      <c r="BH188" s="190">
        <f>IF(O188="sníž. přenesená",K188,0)</f>
        <v>0</v>
      </c>
      <c r="BI188" s="190">
        <f>IF(O188="nulová",K188,0)</f>
        <v>0</v>
      </c>
      <c r="BJ188" s="14" t="s">
        <v>87</v>
      </c>
      <c r="BK188" s="190">
        <f>ROUND(P188*H188,2)</f>
        <v>0</v>
      </c>
      <c r="BL188" s="14" t="s">
        <v>217</v>
      </c>
      <c r="BM188" s="189" t="s">
        <v>282</v>
      </c>
    </row>
    <row r="189" spans="1:65" s="2" customFormat="1" ht="19.5">
      <c r="A189" s="31"/>
      <c r="B189" s="32"/>
      <c r="C189" s="33"/>
      <c r="D189" s="191" t="s">
        <v>135</v>
      </c>
      <c r="E189" s="33"/>
      <c r="F189" s="192" t="s">
        <v>281</v>
      </c>
      <c r="G189" s="33"/>
      <c r="H189" s="33"/>
      <c r="I189" s="193"/>
      <c r="J189" s="193"/>
      <c r="K189" s="33"/>
      <c r="L189" s="33"/>
      <c r="M189" s="36"/>
      <c r="N189" s="194"/>
      <c r="O189" s="195"/>
      <c r="P189" s="68"/>
      <c r="Q189" s="68"/>
      <c r="R189" s="68"/>
      <c r="S189" s="68"/>
      <c r="T189" s="68"/>
      <c r="U189" s="68"/>
      <c r="V189" s="68"/>
      <c r="W189" s="68"/>
      <c r="X189" s="68"/>
      <c r="Y189" s="69"/>
      <c r="Z189" s="31"/>
      <c r="AA189" s="31"/>
      <c r="AB189" s="31"/>
      <c r="AC189" s="31"/>
      <c r="AD189" s="31"/>
      <c r="AE189" s="31"/>
      <c r="AT189" s="14" t="s">
        <v>135</v>
      </c>
      <c r="AU189" s="14" t="s">
        <v>87</v>
      </c>
    </row>
    <row r="190" spans="1:65" s="2" customFormat="1" ht="37.9" customHeight="1">
      <c r="A190" s="31"/>
      <c r="B190" s="32"/>
      <c r="C190" s="197" t="s">
        <v>283</v>
      </c>
      <c r="D190" s="197" t="s">
        <v>214</v>
      </c>
      <c r="E190" s="198" t="s">
        <v>284</v>
      </c>
      <c r="F190" s="199" t="s">
        <v>285</v>
      </c>
      <c r="G190" s="200" t="s">
        <v>145</v>
      </c>
      <c r="H190" s="201">
        <v>10</v>
      </c>
      <c r="I190" s="202"/>
      <c r="J190" s="203"/>
      <c r="K190" s="204">
        <f>ROUND(P190*H190,2)</f>
        <v>0</v>
      </c>
      <c r="L190" s="199" t="s">
        <v>132</v>
      </c>
      <c r="M190" s="205"/>
      <c r="N190" s="206" t="s">
        <v>1</v>
      </c>
      <c r="O190" s="185" t="s">
        <v>42</v>
      </c>
      <c r="P190" s="186">
        <f>I190+J190</f>
        <v>0</v>
      </c>
      <c r="Q190" s="186">
        <f>ROUND(I190*H190,2)</f>
        <v>0</v>
      </c>
      <c r="R190" s="186">
        <f>ROUND(J190*H190,2)</f>
        <v>0</v>
      </c>
      <c r="S190" s="68"/>
      <c r="T190" s="187">
        <f>S190*H190</f>
        <v>0</v>
      </c>
      <c r="U190" s="187">
        <v>0</v>
      </c>
      <c r="V190" s="187">
        <f>U190*H190</f>
        <v>0</v>
      </c>
      <c r="W190" s="187">
        <v>0</v>
      </c>
      <c r="X190" s="187">
        <f>W190*H190</f>
        <v>0</v>
      </c>
      <c r="Y190" s="188" t="s">
        <v>1</v>
      </c>
      <c r="Z190" s="31"/>
      <c r="AA190" s="31"/>
      <c r="AB190" s="31"/>
      <c r="AC190" s="31"/>
      <c r="AD190" s="31"/>
      <c r="AE190" s="31"/>
      <c r="AR190" s="189" t="s">
        <v>217</v>
      </c>
      <c r="AT190" s="189" t="s">
        <v>214</v>
      </c>
      <c r="AU190" s="189" t="s">
        <v>87</v>
      </c>
      <c r="AY190" s="14" t="s">
        <v>127</v>
      </c>
      <c r="BE190" s="190">
        <f>IF(O190="základní",K190,0)</f>
        <v>0</v>
      </c>
      <c r="BF190" s="190">
        <f>IF(O190="snížená",K190,0)</f>
        <v>0</v>
      </c>
      <c r="BG190" s="190">
        <f>IF(O190="zákl. přenesená",K190,0)</f>
        <v>0</v>
      </c>
      <c r="BH190" s="190">
        <f>IF(O190="sníž. přenesená",K190,0)</f>
        <v>0</v>
      </c>
      <c r="BI190" s="190">
        <f>IF(O190="nulová",K190,0)</f>
        <v>0</v>
      </c>
      <c r="BJ190" s="14" t="s">
        <v>87</v>
      </c>
      <c r="BK190" s="190">
        <f>ROUND(P190*H190,2)</f>
        <v>0</v>
      </c>
      <c r="BL190" s="14" t="s">
        <v>217</v>
      </c>
      <c r="BM190" s="189" t="s">
        <v>286</v>
      </c>
    </row>
    <row r="191" spans="1:65" s="2" customFormat="1" ht="19.5">
      <c r="A191" s="31"/>
      <c r="B191" s="32"/>
      <c r="C191" s="33"/>
      <c r="D191" s="191" t="s">
        <v>135</v>
      </c>
      <c r="E191" s="33"/>
      <c r="F191" s="192" t="s">
        <v>285</v>
      </c>
      <c r="G191" s="33"/>
      <c r="H191" s="33"/>
      <c r="I191" s="193"/>
      <c r="J191" s="193"/>
      <c r="K191" s="33"/>
      <c r="L191" s="33"/>
      <c r="M191" s="36"/>
      <c r="N191" s="194"/>
      <c r="O191" s="195"/>
      <c r="P191" s="68"/>
      <c r="Q191" s="68"/>
      <c r="R191" s="68"/>
      <c r="S191" s="68"/>
      <c r="T191" s="68"/>
      <c r="U191" s="68"/>
      <c r="V191" s="68"/>
      <c r="W191" s="68"/>
      <c r="X191" s="68"/>
      <c r="Y191" s="69"/>
      <c r="Z191" s="31"/>
      <c r="AA191" s="31"/>
      <c r="AB191" s="31"/>
      <c r="AC191" s="31"/>
      <c r="AD191" s="31"/>
      <c r="AE191" s="31"/>
      <c r="AT191" s="14" t="s">
        <v>135</v>
      </c>
      <c r="AU191" s="14" t="s">
        <v>87</v>
      </c>
    </row>
    <row r="192" spans="1:65" s="2" customFormat="1" ht="24.2" customHeight="1">
      <c r="A192" s="31"/>
      <c r="B192" s="32"/>
      <c r="C192" s="197" t="s">
        <v>287</v>
      </c>
      <c r="D192" s="197" t="s">
        <v>214</v>
      </c>
      <c r="E192" s="198" t="s">
        <v>288</v>
      </c>
      <c r="F192" s="199" t="s">
        <v>289</v>
      </c>
      <c r="G192" s="200" t="s">
        <v>162</v>
      </c>
      <c r="H192" s="201">
        <v>60</v>
      </c>
      <c r="I192" s="202"/>
      <c r="J192" s="203"/>
      <c r="K192" s="204">
        <f>ROUND(P192*H192,2)</f>
        <v>0</v>
      </c>
      <c r="L192" s="199" t="s">
        <v>132</v>
      </c>
      <c r="M192" s="205"/>
      <c r="N192" s="206" t="s">
        <v>1</v>
      </c>
      <c r="O192" s="185" t="s">
        <v>42</v>
      </c>
      <c r="P192" s="186">
        <f>I192+J192</f>
        <v>0</v>
      </c>
      <c r="Q192" s="186">
        <f>ROUND(I192*H192,2)</f>
        <v>0</v>
      </c>
      <c r="R192" s="186">
        <f>ROUND(J192*H192,2)</f>
        <v>0</v>
      </c>
      <c r="S192" s="68"/>
      <c r="T192" s="187">
        <f>S192*H192</f>
        <v>0</v>
      </c>
      <c r="U192" s="187">
        <v>0</v>
      </c>
      <c r="V192" s="187">
        <f>U192*H192</f>
        <v>0</v>
      </c>
      <c r="W192" s="187">
        <v>0</v>
      </c>
      <c r="X192" s="187">
        <f>W192*H192</f>
        <v>0</v>
      </c>
      <c r="Y192" s="188" t="s">
        <v>1</v>
      </c>
      <c r="Z192" s="31"/>
      <c r="AA192" s="31"/>
      <c r="AB192" s="31"/>
      <c r="AC192" s="31"/>
      <c r="AD192" s="31"/>
      <c r="AE192" s="31"/>
      <c r="AR192" s="189" t="s">
        <v>217</v>
      </c>
      <c r="AT192" s="189" t="s">
        <v>214</v>
      </c>
      <c r="AU192" s="189" t="s">
        <v>87</v>
      </c>
      <c r="AY192" s="14" t="s">
        <v>127</v>
      </c>
      <c r="BE192" s="190">
        <f>IF(O192="základní",K192,0)</f>
        <v>0</v>
      </c>
      <c r="BF192" s="190">
        <f>IF(O192="snížená",K192,0)</f>
        <v>0</v>
      </c>
      <c r="BG192" s="190">
        <f>IF(O192="zákl. přenesená",K192,0)</f>
        <v>0</v>
      </c>
      <c r="BH192" s="190">
        <f>IF(O192="sníž. přenesená",K192,0)</f>
        <v>0</v>
      </c>
      <c r="BI192" s="190">
        <f>IF(O192="nulová",K192,0)</f>
        <v>0</v>
      </c>
      <c r="BJ192" s="14" t="s">
        <v>87</v>
      </c>
      <c r="BK192" s="190">
        <f>ROUND(P192*H192,2)</f>
        <v>0</v>
      </c>
      <c r="BL192" s="14" t="s">
        <v>217</v>
      </c>
      <c r="BM192" s="189" t="s">
        <v>290</v>
      </c>
    </row>
    <row r="193" spans="1:47" s="2" customFormat="1" ht="11.25">
      <c r="A193" s="31"/>
      <c r="B193" s="32"/>
      <c r="C193" s="33"/>
      <c r="D193" s="191" t="s">
        <v>135</v>
      </c>
      <c r="E193" s="33"/>
      <c r="F193" s="192" t="s">
        <v>289</v>
      </c>
      <c r="G193" s="33"/>
      <c r="H193" s="33"/>
      <c r="I193" s="193"/>
      <c r="J193" s="193"/>
      <c r="K193" s="33"/>
      <c r="L193" s="33"/>
      <c r="M193" s="36"/>
      <c r="N193" s="207"/>
      <c r="O193" s="208"/>
      <c r="P193" s="209"/>
      <c r="Q193" s="209"/>
      <c r="R193" s="209"/>
      <c r="S193" s="209"/>
      <c r="T193" s="209"/>
      <c r="U193" s="209"/>
      <c r="V193" s="209"/>
      <c r="W193" s="209"/>
      <c r="X193" s="209"/>
      <c r="Y193" s="210"/>
      <c r="Z193" s="31"/>
      <c r="AA193" s="31"/>
      <c r="AB193" s="31"/>
      <c r="AC193" s="31"/>
      <c r="AD193" s="31"/>
      <c r="AE193" s="31"/>
      <c r="AT193" s="14" t="s">
        <v>135</v>
      </c>
      <c r="AU193" s="14" t="s">
        <v>87</v>
      </c>
    </row>
    <row r="194" spans="1:47" s="2" customFormat="1" ht="6.95" customHeight="1">
      <c r="A194" s="31"/>
      <c r="B194" s="51"/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36"/>
      <c r="N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</row>
  </sheetData>
  <sheetProtection algorithmName="SHA-512" hashValue="MYOHfBkYVOWfEegKD3MlTQ6gbUpJRu40Gl69WG591vFXmquXIZdwIN/wL3cSyy39sDcL4tw13doHfj7PK1BtKg==" saltValue="hqyagWrbwqjH3nKRARbqwQYgzu08O8Ptz8hvNAvN6v/jvsfwWQkjN4Pw4lyXglaWl30MXq9sQ67/amTI1SVPIw==" spinCount="100000" sheet="1" objects="1" scenarios="1" formatColumns="0" formatRows="0" autoFilter="0"/>
  <autoFilter ref="C116:L193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5" width="14.16406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T2" s="14" t="s">
        <v>92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7"/>
      <c r="AT3" s="14" t="s">
        <v>89</v>
      </c>
    </row>
    <row r="4" spans="1:46" s="1" customFormat="1" ht="24.95" customHeight="1">
      <c r="B4" s="17"/>
      <c r="D4" s="108" t="s">
        <v>93</v>
      </c>
      <c r="M4" s="17"/>
      <c r="N4" s="109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10" t="s">
        <v>17</v>
      </c>
      <c r="M6" s="17"/>
    </row>
    <row r="7" spans="1:46" s="1" customFormat="1" ht="16.5" customHeight="1">
      <c r="B7" s="17"/>
      <c r="E7" s="266" t="str">
        <f>'Rekapitulace stavby'!K6</f>
        <v>Havarijní oprava TU2 TNS Grygov</v>
      </c>
      <c r="F7" s="267"/>
      <c r="G7" s="267"/>
      <c r="H7" s="267"/>
      <c r="M7" s="17"/>
    </row>
    <row r="8" spans="1:46" s="2" customFormat="1" ht="12" customHeight="1">
      <c r="A8" s="31"/>
      <c r="B8" s="36"/>
      <c r="C8" s="31"/>
      <c r="D8" s="110" t="s">
        <v>94</v>
      </c>
      <c r="E8" s="31"/>
      <c r="F8" s="31"/>
      <c r="G8" s="31"/>
      <c r="H8" s="31"/>
      <c r="I8" s="31"/>
      <c r="J8" s="31"/>
      <c r="K8" s="31"/>
      <c r="L8" s="31"/>
      <c r="M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8" t="s">
        <v>291</v>
      </c>
      <c r="F9" s="269"/>
      <c r="G9" s="269"/>
      <c r="H9" s="269"/>
      <c r="I9" s="31"/>
      <c r="J9" s="31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0" t="s">
        <v>19</v>
      </c>
      <c r="E11" s="31"/>
      <c r="F11" s="111" t="s">
        <v>1</v>
      </c>
      <c r="G11" s="31"/>
      <c r="H11" s="31"/>
      <c r="I11" s="110" t="s">
        <v>20</v>
      </c>
      <c r="J11" s="111" t="s">
        <v>1</v>
      </c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0" t="s">
        <v>21</v>
      </c>
      <c r="E12" s="31"/>
      <c r="F12" s="111" t="s">
        <v>22</v>
      </c>
      <c r="G12" s="31"/>
      <c r="H12" s="31"/>
      <c r="I12" s="110" t="s">
        <v>23</v>
      </c>
      <c r="J12" s="112">
        <f>'Rekapitulace stavby'!AN8</f>
        <v>0</v>
      </c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0" t="s">
        <v>24</v>
      </c>
      <c r="E14" s="31"/>
      <c r="F14" s="31"/>
      <c r="G14" s="31"/>
      <c r="H14" s="31"/>
      <c r="I14" s="110" t="s">
        <v>25</v>
      </c>
      <c r="J14" s="111" t="s">
        <v>26</v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1" t="s">
        <v>27</v>
      </c>
      <c r="F15" s="31"/>
      <c r="G15" s="31"/>
      <c r="H15" s="31"/>
      <c r="I15" s="110" t="s">
        <v>28</v>
      </c>
      <c r="J15" s="111" t="s">
        <v>29</v>
      </c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0" t="s">
        <v>30</v>
      </c>
      <c r="E17" s="31"/>
      <c r="F17" s="31"/>
      <c r="G17" s="31"/>
      <c r="H17" s="31"/>
      <c r="I17" s="110" t="s">
        <v>25</v>
      </c>
      <c r="J17" s="27" t="str">
        <f>'Rekapitulace stavby'!AN13</f>
        <v>Vyplň údaj</v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0" t="str">
        <f>'Rekapitulace stavby'!E14</f>
        <v>Vyplň údaj</v>
      </c>
      <c r="F18" s="271"/>
      <c r="G18" s="271"/>
      <c r="H18" s="271"/>
      <c r="I18" s="110" t="s">
        <v>28</v>
      </c>
      <c r="J18" s="27" t="str">
        <f>'Rekapitulace stavby'!AN14</f>
        <v>Vyplň údaj</v>
      </c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0" t="s">
        <v>32</v>
      </c>
      <c r="E20" s="31"/>
      <c r="F20" s="31"/>
      <c r="G20" s="31"/>
      <c r="H20" s="31"/>
      <c r="I20" s="110" t="s">
        <v>25</v>
      </c>
      <c r="J20" s="111" t="str">
        <f>IF('Rekapitulace stavby'!AN16="","",'Rekapitulace stavby'!AN16)</f>
        <v/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1" t="str">
        <f>IF('Rekapitulace stavby'!E17="","",'Rekapitulace stavby'!E17)</f>
        <v xml:space="preserve"> </v>
      </c>
      <c r="F21" s="31"/>
      <c r="G21" s="31"/>
      <c r="H21" s="31"/>
      <c r="I21" s="110" t="s">
        <v>28</v>
      </c>
      <c r="J21" s="111" t="str">
        <f>IF('Rekapitulace stavby'!AN17="","",'Rekapitulace stavby'!AN17)</f>
        <v/>
      </c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0" t="s">
        <v>34</v>
      </c>
      <c r="E23" s="31"/>
      <c r="F23" s="31"/>
      <c r="G23" s="31"/>
      <c r="H23" s="31"/>
      <c r="I23" s="110" t="s">
        <v>25</v>
      </c>
      <c r="J23" s="111" t="s">
        <v>1</v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1" t="s">
        <v>35</v>
      </c>
      <c r="F24" s="31"/>
      <c r="G24" s="31"/>
      <c r="H24" s="31"/>
      <c r="I24" s="110" t="s">
        <v>28</v>
      </c>
      <c r="J24" s="111" t="s">
        <v>1</v>
      </c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0" t="s">
        <v>36</v>
      </c>
      <c r="E26" s="31"/>
      <c r="F26" s="31"/>
      <c r="G26" s="31"/>
      <c r="H26" s="31"/>
      <c r="I26" s="31"/>
      <c r="J26" s="31"/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3"/>
      <c r="B27" s="114"/>
      <c r="C27" s="113"/>
      <c r="D27" s="113"/>
      <c r="E27" s="272" t="s">
        <v>1</v>
      </c>
      <c r="F27" s="272"/>
      <c r="G27" s="272"/>
      <c r="H27" s="272"/>
      <c r="I27" s="113"/>
      <c r="J27" s="113"/>
      <c r="K27" s="113"/>
      <c r="L27" s="113"/>
      <c r="M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6"/>
      <c r="E29" s="116"/>
      <c r="F29" s="116"/>
      <c r="G29" s="116"/>
      <c r="H29" s="116"/>
      <c r="I29" s="116"/>
      <c r="J29" s="116"/>
      <c r="K29" s="116"/>
      <c r="L29" s="116"/>
      <c r="M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>
      <c r="A30" s="31"/>
      <c r="B30" s="36"/>
      <c r="C30" s="31"/>
      <c r="D30" s="31"/>
      <c r="E30" s="110" t="s">
        <v>96</v>
      </c>
      <c r="F30" s="31"/>
      <c r="G30" s="31"/>
      <c r="H30" s="31"/>
      <c r="I30" s="31"/>
      <c r="J30" s="31"/>
      <c r="K30" s="117">
        <f>I96</f>
        <v>0</v>
      </c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>
      <c r="A31" s="31"/>
      <c r="B31" s="36"/>
      <c r="C31" s="31"/>
      <c r="D31" s="31"/>
      <c r="E31" s="110" t="s">
        <v>97</v>
      </c>
      <c r="F31" s="31"/>
      <c r="G31" s="31"/>
      <c r="H31" s="31"/>
      <c r="I31" s="31"/>
      <c r="J31" s="31"/>
      <c r="K31" s="117">
        <f>J96</f>
        <v>0</v>
      </c>
      <c r="L31" s="31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8" t="s">
        <v>37</v>
      </c>
      <c r="E32" s="31"/>
      <c r="F32" s="31"/>
      <c r="G32" s="31"/>
      <c r="H32" s="31"/>
      <c r="I32" s="31"/>
      <c r="J32" s="31"/>
      <c r="K32" s="119">
        <f>ROUND(K117, 2)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6"/>
      <c r="E33" s="116"/>
      <c r="F33" s="116"/>
      <c r="G33" s="116"/>
      <c r="H33" s="116"/>
      <c r="I33" s="116"/>
      <c r="J33" s="116"/>
      <c r="K33" s="116"/>
      <c r="L33" s="116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20" t="s">
        <v>39</v>
      </c>
      <c r="G34" s="31"/>
      <c r="H34" s="31"/>
      <c r="I34" s="120" t="s">
        <v>38</v>
      </c>
      <c r="J34" s="31"/>
      <c r="K34" s="120" t="s">
        <v>40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21" t="s">
        <v>41</v>
      </c>
      <c r="E35" s="110" t="s">
        <v>42</v>
      </c>
      <c r="F35" s="117">
        <f>ROUND((SUM(BE117:BE126)),  2)</f>
        <v>0</v>
      </c>
      <c r="G35" s="31"/>
      <c r="H35" s="31"/>
      <c r="I35" s="122">
        <v>0.21</v>
      </c>
      <c r="J35" s="31"/>
      <c r="K35" s="117">
        <f>ROUND(((SUM(BE117:BE126))*I35),  2)</f>
        <v>0</v>
      </c>
      <c r="L35" s="31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10" t="s">
        <v>43</v>
      </c>
      <c r="F36" s="117">
        <f>ROUND((SUM(BF117:BF126)),  2)</f>
        <v>0</v>
      </c>
      <c r="G36" s="31"/>
      <c r="H36" s="31"/>
      <c r="I36" s="122">
        <v>0.15</v>
      </c>
      <c r="J36" s="31"/>
      <c r="K36" s="117">
        <f>ROUND(((SUM(BF117:BF126))*I36),  2)</f>
        <v>0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0" t="s">
        <v>44</v>
      </c>
      <c r="F37" s="117">
        <f>ROUND((SUM(BG117:BG126)),  2)</f>
        <v>0</v>
      </c>
      <c r="G37" s="31"/>
      <c r="H37" s="31"/>
      <c r="I37" s="122">
        <v>0.21</v>
      </c>
      <c r="J37" s="31"/>
      <c r="K37" s="117">
        <f>0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10" t="s">
        <v>45</v>
      </c>
      <c r="F38" s="117">
        <f>ROUND((SUM(BH117:BH126)),  2)</f>
        <v>0</v>
      </c>
      <c r="G38" s="31"/>
      <c r="H38" s="31"/>
      <c r="I38" s="122">
        <v>0.15</v>
      </c>
      <c r="J38" s="31"/>
      <c r="K38" s="117">
        <f>0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10" t="s">
        <v>46</v>
      </c>
      <c r="F39" s="117">
        <f>ROUND((SUM(BI117:BI126)),  2)</f>
        <v>0</v>
      </c>
      <c r="G39" s="31"/>
      <c r="H39" s="31"/>
      <c r="I39" s="122">
        <v>0</v>
      </c>
      <c r="J39" s="31"/>
      <c r="K39" s="117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23"/>
      <c r="D41" s="124" t="s">
        <v>47</v>
      </c>
      <c r="E41" s="125"/>
      <c r="F41" s="125"/>
      <c r="G41" s="126" t="s">
        <v>48</v>
      </c>
      <c r="H41" s="127" t="s">
        <v>49</v>
      </c>
      <c r="I41" s="125"/>
      <c r="J41" s="125"/>
      <c r="K41" s="128">
        <f>SUM(K32:K39)</f>
        <v>0</v>
      </c>
      <c r="L41" s="129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M43" s="17"/>
    </row>
    <row r="44" spans="1:31" s="1" customFormat="1" ht="14.45" customHeight="1">
      <c r="B44" s="17"/>
      <c r="M44" s="17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8"/>
      <c r="D50" s="130" t="s">
        <v>50</v>
      </c>
      <c r="E50" s="131"/>
      <c r="F50" s="131"/>
      <c r="G50" s="130" t="s">
        <v>51</v>
      </c>
      <c r="H50" s="131"/>
      <c r="I50" s="131"/>
      <c r="J50" s="131"/>
      <c r="K50" s="131"/>
      <c r="L50" s="131"/>
      <c r="M50" s="48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>
      <c r="A61" s="31"/>
      <c r="B61" s="36"/>
      <c r="C61" s="31"/>
      <c r="D61" s="132" t="s">
        <v>52</v>
      </c>
      <c r="E61" s="133"/>
      <c r="F61" s="134" t="s">
        <v>53</v>
      </c>
      <c r="G61" s="132" t="s">
        <v>52</v>
      </c>
      <c r="H61" s="133"/>
      <c r="I61" s="133"/>
      <c r="J61" s="135" t="s">
        <v>53</v>
      </c>
      <c r="K61" s="133"/>
      <c r="L61" s="133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>
      <c r="A65" s="31"/>
      <c r="B65" s="36"/>
      <c r="C65" s="31"/>
      <c r="D65" s="130" t="s">
        <v>54</v>
      </c>
      <c r="E65" s="136"/>
      <c r="F65" s="136"/>
      <c r="G65" s="130" t="s">
        <v>55</v>
      </c>
      <c r="H65" s="136"/>
      <c r="I65" s="136"/>
      <c r="J65" s="136"/>
      <c r="K65" s="136"/>
      <c r="L65" s="136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>
      <c r="A76" s="31"/>
      <c r="B76" s="36"/>
      <c r="C76" s="31"/>
      <c r="D76" s="132" t="s">
        <v>52</v>
      </c>
      <c r="E76" s="133"/>
      <c r="F76" s="134" t="s">
        <v>53</v>
      </c>
      <c r="G76" s="132" t="s">
        <v>52</v>
      </c>
      <c r="H76" s="133"/>
      <c r="I76" s="133"/>
      <c r="J76" s="135" t="s">
        <v>53</v>
      </c>
      <c r="K76" s="133"/>
      <c r="L76" s="133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98</v>
      </c>
      <c r="D82" s="33"/>
      <c r="E82" s="33"/>
      <c r="F82" s="33"/>
      <c r="G82" s="33"/>
      <c r="H82" s="33"/>
      <c r="I82" s="33"/>
      <c r="J82" s="33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17</v>
      </c>
      <c r="D84" s="33"/>
      <c r="E84" s="33"/>
      <c r="F84" s="33"/>
      <c r="G84" s="33"/>
      <c r="H84" s="33"/>
      <c r="I84" s="33"/>
      <c r="J84" s="33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73" t="str">
        <f>E7</f>
        <v>Havarijní oprava TU2 TNS Grygov</v>
      </c>
      <c r="F85" s="274"/>
      <c r="G85" s="274"/>
      <c r="H85" s="274"/>
      <c r="I85" s="33"/>
      <c r="J85" s="33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94</v>
      </c>
      <c r="D86" s="33"/>
      <c r="E86" s="33"/>
      <c r="F86" s="33"/>
      <c r="G86" s="33"/>
      <c r="H86" s="33"/>
      <c r="I86" s="33"/>
      <c r="J86" s="33"/>
      <c r="K86" s="33"/>
      <c r="L86" s="33"/>
      <c r="M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44" t="str">
        <f>E9</f>
        <v>PS02 - VRN</v>
      </c>
      <c r="F87" s="275"/>
      <c r="G87" s="275"/>
      <c r="H87" s="275"/>
      <c r="I87" s="33"/>
      <c r="J87" s="33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21</v>
      </c>
      <c r="D89" s="33"/>
      <c r="E89" s="33"/>
      <c r="F89" s="24" t="str">
        <f>F12</f>
        <v>TNS Grygov</v>
      </c>
      <c r="G89" s="33"/>
      <c r="H89" s="33"/>
      <c r="I89" s="26" t="s">
        <v>23</v>
      </c>
      <c r="J89" s="63">
        <f>IF(J12="","",J12)</f>
        <v>0</v>
      </c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Správa železnic, státní organizace</v>
      </c>
      <c r="G91" s="33"/>
      <c r="H91" s="33"/>
      <c r="I91" s="26" t="s">
        <v>32</v>
      </c>
      <c r="J91" s="29" t="str">
        <f>E21</f>
        <v xml:space="preserve"> 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>Ing. Jan Pavláček</v>
      </c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1" t="s">
        <v>99</v>
      </c>
      <c r="D94" s="142"/>
      <c r="E94" s="142"/>
      <c r="F94" s="142"/>
      <c r="G94" s="142"/>
      <c r="H94" s="142"/>
      <c r="I94" s="143" t="s">
        <v>100</v>
      </c>
      <c r="J94" s="143" t="s">
        <v>101</v>
      </c>
      <c r="K94" s="143" t="s">
        <v>102</v>
      </c>
      <c r="L94" s="142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4" t="s">
        <v>103</v>
      </c>
      <c r="D96" s="33"/>
      <c r="E96" s="33"/>
      <c r="F96" s="33"/>
      <c r="G96" s="33"/>
      <c r="H96" s="33"/>
      <c r="I96" s="81">
        <f>Q117</f>
        <v>0</v>
      </c>
      <c r="J96" s="81">
        <f>R117</f>
        <v>0</v>
      </c>
      <c r="K96" s="81">
        <f>K117</f>
        <v>0</v>
      </c>
      <c r="L96" s="33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104</v>
      </c>
    </row>
    <row r="97" spans="1:31" s="9" customFormat="1" ht="24.95" customHeight="1">
      <c r="B97" s="145"/>
      <c r="C97" s="146"/>
      <c r="D97" s="147" t="s">
        <v>292</v>
      </c>
      <c r="E97" s="148"/>
      <c r="F97" s="148"/>
      <c r="G97" s="148"/>
      <c r="H97" s="148"/>
      <c r="I97" s="149">
        <f>Q118</f>
        <v>0</v>
      </c>
      <c r="J97" s="149">
        <f>R118</f>
        <v>0</v>
      </c>
      <c r="K97" s="149">
        <f>K118</f>
        <v>0</v>
      </c>
      <c r="L97" s="146"/>
      <c r="M97" s="150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106</v>
      </c>
      <c r="D104" s="33"/>
      <c r="E104" s="33"/>
      <c r="F104" s="33"/>
      <c r="G104" s="33"/>
      <c r="H104" s="33"/>
      <c r="I104" s="33"/>
      <c r="J104" s="33"/>
      <c r="K104" s="33"/>
      <c r="L104" s="33"/>
      <c r="M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17</v>
      </c>
      <c r="D106" s="33"/>
      <c r="E106" s="33"/>
      <c r="F106" s="33"/>
      <c r="G106" s="33"/>
      <c r="H106" s="33"/>
      <c r="I106" s="33"/>
      <c r="J106" s="33"/>
      <c r="K106" s="33"/>
      <c r="L106" s="33"/>
      <c r="M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73" t="str">
        <f>E7</f>
        <v>Havarijní oprava TU2 TNS Grygov</v>
      </c>
      <c r="F107" s="274"/>
      <c r="G107" s="274"/>
      <c r="H107" s="274"/>
      <c r="I107" s="33"/>
      <c r="J107" s="33"/>
      <c r="K107" s="33"/>
      <c r="L107" s="33"/>
      <c r="M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94</v>
      </c>
      <c r="D108" s="33"/>
      <c r="E108" s="33"/>
      <c r="F108" s="33"/>
      <c r="G108" s="33"/>
      <c r="H108" s="33"/>
      <c r="I108" s="33"/>
      <c r="J108" s="33"/>
      <c r="K108" s="33"/>
      <c r="L108" s="33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44" t="str">
        <f>E9</f>
        <v>PS02 - VRN</v>
      </c>
      <c r="F109" s="275"/>
      <c r="G109" s="275"/>
      <c r="H109" s="275"/>
      <c r="I109" s="33"/>
      <c r="J109" s="33"/>
      <c r="K109" s="33"/>
      <c r="L109" s="33"/>
      <c r="M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21</v>
      </c>
      <c r="D111" s="33"/>
      <c r="E111" s="33"/>
      <c r="F111" s="24" t="str">
        <f>F12</f>
        <v>TNS Grygov</v>
      </c>
      <c r="G111" s="33"/>
      <c r="H111" s="33"/>
      <c r="I111" s="26" t="s">
        <v>23</v>
      </c>
      <c r="J111" s="63">
        <f>IF(J12="","",J12)</f>
        <v>0</v>
      </c>
      <c r="K111" s="33"/>
      <c r="L111" s="33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24</v>
      </c>
      <c r="D113" s="33"/>
      <c r="E113" s="33"/>
      <c r="F113" s="24" t="str">
        <f>E15</f>
        <v>Správa železnic, státní organizace</v>
      </c>
      <c r="G113" s="33"/>
      <c r="H113" s="33"/>
      <c r="I113" s="26" t="s">
        <v>32</v>
      </c>
      <c r="J113" s="29" t="str">
        <f>E21</f>
        <v xml:space="preserve"> </v>
      </c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30</v>
      </c>
      <c r="D114" s="33"/>
      <c r="E114" s="33"/>
      <c r="F114" s="24" t="str">
        <f>IF(E18="","",E18)</f>
        <v>Vyplň údaj</v>
      </c>
      <c r="G114" s="33"/>
      <c r="H114" s="33"/>
      <c r="I114" s="26" t="s">
        <v>34</v>
      </c>
      <c r="J114" s="29" t="str">
        <f>E24</f>
        <v>Ing. Jan Pavláček</v>
      </c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0" customFormat="1" ht="29.25" customHeight="1">
      <c r="A116" s="151"/>
      <c r="B116" s="152"/>
      <c r="C116" s="153" t="s">
        <v>107</v>
      </c>
      <c r="D116" s="154" t="s">
        <v>62</v>
      </c>
      <c r="E116" s="154" t="s">
        <v>58</v>
      </c>
      <c r="F116" s="154" t="s">
        <v>59</v>
      </c>
      <c r="G116" s="154" t="s">
        <v>108</v>
      </c>
      <c r="H116" s="154" t="s">
        <v>109</v>
      </c>
      <c r="I116" s="154" t="s">
        <v>110</v>
      </c>
      <c r="J116" s="154" t="s">
        <v>111</v>
      </c>
      <c r="K116" s="154" t="s">
        <v>102</v>
      </c>
      <c r="L116" s="155" t="s">
        <v>112</v>
      </c>
      <c r="M116" s="156"/>
      <c r="N116" s="72" t="s">
        <v>1</v>
      </c>
      <c r="O116" s="73" t="s">
        <v>41</v>
      </c>
      <c r="P116" s="73" t="s">
        <v>113</v>
      </c>
      <c r="Q116" s="73" t="s">
        <v>114</v>
      </c>
      <c r="R116" s="73" t="s">
        <v>115</v>
      </c>
      <c r="S116" s="73" t="s">
        <v>116</v>
      </c>
      <c r="T116" s="73" t="s">
        <v>117</v>
      </c>
      <c r="U116" s="73" t="s">
        <v>118</v>
      </c>
      <c r="V116" s="73" t="s">
        <v>119</v>
      </c>
      <c r="W116" s="73" t="s">
        <v>120</v>
      </c>
      <c r="X116" s="73" t="s">
        <v>121</v>
      </c>
      <c r="Y116" s="74" t="s">
        <v>122</v>
      </c>
      <c r="Z116" s="151"/>
      <c r="AA116" s="151"/>
      <c r="AB116" s="151"/>
      <c r="AC116" s="151"/>
      <c r="AD116" s="151"/>
      <c r="AE116" s="151"/>
    </row>
    <row r="117" spans="1:65" s="2" customFormat="1" ht="22.9" customHeight="1">
      <c r="A117" s="31"/>
      <c r="B117" s="32"/>
      <c r="C117" s="79" t="s">
        <v>123</v>
      </c>
      <c r="D117" s="33"/>
      <c r="E117" s="33"/>
      <c r="F117" s="33"/>
      <c r="G117" s="33"/>
      <c r="H117" s="33"/>
      <c r="I117" s="33"/>
      <c r="J117" s="33"/>
      <c r="K117" s="157">
        <f>BK117</f>
        <v>0</v>
      </c>
      <c r="L117" s="33"/>
      <c r="M117" s="36"/>
      <c r="N117" s="75"/>
      <c r="O117" s="158"/>
      <c r="P117" s="76"/>
      <c r="Q117" s="159">
        <f>Q118</f>
        <v>0</v>
      </c>
      <c r="R117" s="159">
        <f>R118</f>
        <v>0</v>
      </c>
      <c r="S117" s="76"/>
      <c r="T117" s="160">
        <f>T118</f>
        <v>0</v>
      </c>
      <c r="U117" s="76"/>
      <c r="V117" s="160">
        <f>V118</f>
        <v>0</v>
      </c>
      <c r="W117" s="76"/>
      <c r="X117" s="160">
        <f>X118</f>
        <v>0</v>
      </c>
      <c r="Y117" s="77"/>
      <c r="Z117" s="31"/>
      <c r="AA117" s="31"/>
      <c r="AB117" s="31"/>
      <c r="AC117" s="31"/>
      <c r="AD117" s="31"/>
      <c r="AE117" s="31"/>
      <c r="AT117" s="14" t="s">
        <v>78</v>
      </c>
      <c r="AU117" s="14" t="s">
        <v>104</v>
      </c>
      <c r="BK117" s="161">
        <f>BK118</f>
        <v>0</v>
      </c>
    </row>
    <row r="118" spans="1:65" s="11" customFormat="1" ht="25.9" customHeight="1">
      <c r="B118" s="162"/>
      <c r="C118" s="163"/>
      <c r="D118" s="164" t="s">
        <v>78</v>
      </c>
      <c r="E118" s="165" t="s">
        <v>91</v>
      </c>
      <c r="F118" s="165" t="s">
        <v>293</v>
      </c>
      <c r="G118" s="163"/>
      <c r="H118" s="163"/>
      <c r="I118" s="166"/>
      <c r="J118" s="166"/>
      <c r="K118" s="167">
        <f>BK118</f>
        <v>0</v>
      </c>
      <c r="L118" s="163"/>
      <c r="M118" s="168"/>
      <c r="N118" s="169"/>
      <c r="O118" s="170"/>
      <c r="P118" s="170"/>
      <c r="Q118" s="171">
        <f>SUM(Q119:Q126)</f>
        <v>0</v>
      </c>
      <c r="R118" s="171">
        <f>SUM(R119:R126)</f>
        <v>0</v>
      </c>
      <c r="S118" s="170"/>
      <c r="T118" s="172">
        <f>SUM(T119:T126)</f>
        <v>0</v>
      </c>
      <c r="U118" s="170"/>
      <c r="V118" s="172">
        <f>SUM(V119:V126)</f>
        <v>0</v>
      </c>
      <c r="W118" s="170"/>
      <c r="X118" s="172">
        <f>SUM(X119:X126)</f>
        <v>0</v>
      </c>
      <c r="Y118" s="173"/>
      <c r="AR118" s="174" t="s">
        <v>294</v>
      </c>
      <c r="AT118" s="175" t="s">
        <v>78</v>
      </c>
      <c r="AU118" s="175" t="s">
        <v>79</v>
      </c>
      <c r="AY118" s="174" t="s">
        <v>127</v>
      </c>
      <c r="BK118" s="176">
        <f>SUM(BK119:BK126)</f>
        <v>0</v>
      </c>
    </row>
    <row r="119" spans="1:65" s="2" customFormat="1" ht="33" customHeight="1">
      <c r="A119" s="31"/>
      <c r="B119" s="32"/>
      <c r="C119" s="177" t="s">
        <v>89</v>
      </c>
      <c r="D119" s="177" t="s">
        <v>128</v>
      </c>
      <c r="E119" s="178" t="s">
        <v>295</v>
      </c>
      <c r="F119" s="179" t="s">
        <v>296</v>
      </c>
      <c r="G119" s="180" t="s">
        <v>297</v>
      </c>
      <c r="H119" s="211"/>
      <c r="I119" s="182"/>
      <c r="J119" s="182"/>
      <c r="K119" s="183">
        <f>ROUND(P119*H119,2)</f>
        <v>0</v>
      </c>
      <c r="L119" s="179" t="s">
        <v>132</v>
      </c>
      <c r="M119" s="36"/>
      <c r="N119" s="184" t="s">
        <v>1</v>
      </c>
      <c r="O119" s="185" t="s">
        <v>42</v>
      </c>
      <c r="P119" s="186">
        <f>I119+J119</f>
        <v>0</v>
      </c>
      <c r="Q119" s="186">
        <f>ROUND(I119*H119,2)</f>
        <v>0</v>
      </c>
      <c r="R119" s="186">
        <f>ROUND(J119*H119,2)</f>
        <v>0</v>
      </c>
      <c r="S119" s="68"/>
      <c r="T119" s="187">
        <f>S119*H119</f>
        <v>0</v>
      </c>
      <c r="U119" s="187">
        <v>0</v>
      </c>
      <c r="V119" s="187">
        <f>U119*H119</f>
        <v>0</v>
      </c>
      <c r="W119" s="187">
        <v>0</v>
      </c>
      <c r="X119" s="187">
        <f>W119*H119</f>
        <v>0</v>
      </c>
      <c r="Y119" s="188" t="s">
        <v>1</v>
      </c>
      <c r="Z119" s="31"/>
      <c r="AA119" s="31"/>
      <c r="AB119" s="31"/>
      <c r="AC119" s="31"/>
      <c r="AD119" s="31"/>
      <c r="AE119" s="31"/>
      <c r="AR119" s="189" t="s">
        <v>126</v>
      </c>
      <c r="AT119" s="189" t="s">
        <v>128</v>
      </c>
      <c r="AU119" s="189" t="s">
        <v>87</v>
      </c>
      <c r="AY119" s="14" t="s">
        <v>127</v>
      </c>
      <c r="BE119" s="190">
        <f>IF(O119="základní",K119,0)</f>
        <v>0</v>
      </c>
      <c r="BF119" s="190">
        <f>IF(O119="snížená",K119,0)</f>
        <v>0</v>
      </c>
      <c r="BG119" s="190">
        <f>IF(O119="zákl. přenesená",K119,0)</f>
        <v>0</v>
      </c>
      <c r="BH119" s="190">
        <f>IF(O119="sníž. přenesená",K119,0)</f>
        <v>0</v>
      </c>
      <c r="BI119" s="190">
        <f>IF(O119="nulová",K119,0)</f>
        <v>0</v>
      </c>
      <c r="BJ119" s="14" t="s">
        <v>87</v>
      </c>
      <c r="BK119" s="190">
        <f>ROUND(P119*H119,2)</f>
        <v>0</v>
      </c>
      <c r="BL119" s="14" t="s">
        <v>126</v>
      </c>
      <c r="BM119" s="189" t="s">
        <v>298</v>
      </c>
    </row>
    <row r="120" spans="1:65" s="2" customFormat="1" ht="58.5">
      <c r="A120" s="31"/>
      <c r="B120" s="32"/>
      <c r="C120" s="33"/>
      <c r="D120" s="191" t="s">
        <v>135</v>
      </c>
      <c r="E120" s="33"/>
      <c r="F120" s="192" t="s">
        <v>299</v>
      </c>
      <c r="G120" s="33"/>
      <c r="H120" s="33"/>
      <c r="I120" s="193"/>
      <c r="J120" s="193"/>
      <c r="K120" s="33"/>
      <c r="L120" s="33"/>
      <c r="M120" s="36"/>
      <c r="N120" s="194"/>
      <c r="O120" s="195"/>
      <c r="P120" s="68"/>
      <c r="Q120" s="68"/>
      <c r="R120" s="68"/>
      <c r="S120" s="68"/>
      <c r="T120" s="68"/>
      <c r="U120" s="68"/>
      <c r="V120" s="68"/>
      <c r="W120" s="68"/>
      <c r="X120" s="68"/>
      <c r="Y120" s="69"/>
      <c r="Z120" s="31"/>
      <c r="AA120" s="31"/>
      <c r="AB120" s="31"/>
      <c r="AC120" s="31"/>
      <c r="AD120" s="31"/>
      <c r="AE120" s="31"/>
      <c r="AT120" s="14" t="s">
        <v>135</v>
      </c>
      <c r="AU120" s="14" t="s">
        <v>87</v>
      </c>
    </row>
    <row r="121" spans="1:65" s="2" customFormat="1" ht="19.5">
      <c r="A121" s="31"/>
      <c r="B121" s="32"/>
      <c r="C121" s="33"/>
      <c r="D121" s="191" t="s">
        <v>153</v>
      </c>
      <c r="E121" s="33"/>
      <c r="F121" s="196" t="s">
        <v>300</v>
      </c>
      <c r="G121" s="33"/>
      <c r="H121" s="33"/>
      <c r="I121" s="193"/>
      <c r="J121" s="193"/>
      <c r="K121" s="33"/>
      <c r="L121" s="33"/>
      <c r="M121" s="36"/>
      <c r="N121" s="194"/>
      <c r="O121" s="195"/>
      <c r="P121" s="68"/>
      <c r="Q121" s="68"/>
      <c r="R121" s="68"/>
      <c r="S121" s="68"/>
      <c r="T121" s="68"/>
      <c r="U121" s="68"/>
      <c r="V121" s="68"/>
      <c r="W121" s="68"/>
      <c r="X121" s="68"/>
      <c r="Y121" s="69"/>
      <c r="Z121" s="31"/>
      <c r="AA121" s="31"/>
      <c r="AB121" s="31"/>
      <c r="AC121" s="31"/>
      <c r="AD121" s="31"/>
      <c r="AE121" s="31"/>
      <c r="AT121" s="14" t="s">
        <v>153</v>
      </c>
      <c r="AU121" s="14" t="s">
        <v>87</v>
      </c>
    </row>
    <row r="122" spans="1:65" s="12" customFormat="1" ht="11.25">
      <c r="B122" s="212"/>
      <c r="C122" s="213"/>
      <c r="D122" s="191" t="s">
        <v>301</v>
      </c>
      <c r="E122" s="213"/>
      <c r="F122" s="214" t="s">
        <v>302</v>
      </c>
      <c r="G122" s="213"/>
      <c r="H122" s="215">
        <v>11381.37</v>
      </c>
      <c r="I122" s="216"/>
      <c r="J122" s="216"/>
      <c r="K122" s="213"/>
      <c r="L122" s="213"/>
      <c r="M122" s="217"/>
      <c r="N122" s="218"/>
      <c r="O122" s="219"/>
      <c r="P122" s="219"/>
      <c r="Q122" s="219"/>
      <c r="R122" s="219"/>
      <c r="S122" s="219"/>
      <c r="T122" s="219"/>
      <c r="U122" s="219"/>
      <c r="V122" s="219"/>
      <c r="W122" s="219"/>
      <c r="X122" s="219"/>
      <c r="Y122" s="220"/>
      <c r="AT122" s="221" t="s">
        <v>301</v>
      </c>
      <c r="AU122" s="221" t="s">
        <v>87</v>
      </c>
      <c r="AV122" s="12" t="s">
        <v>89</v>
      </c>
      <c r="AW122" s="12" t="s">
        <v>4</v>
      </c>
      <c r="AX122" s="12" t="s">
        <v>87</v>
      </c>
      <c r="AY122" s="221" t="s">
        <v>127</v>
      </c>
    </row>
    <row r="123" spans="1:65" s="2" customFormat="1" ht="24">
      <c r="A123" s="31"/>
      <c r="B123" s="32"/>
      <c r="C123" s="177" t="s">
        <v>87</v>
      </c>
      <c r="D123" s="177" t="s">
        <v>128</v>
      </c>
      <c r="E123" s="178" t="s">
        <v>303</v>
      </c>
      <c r="F123" s="179" t="s">
        <v>304</v>
      </c>
      <c r="G123" s="180" t="s">
        <v>297</v>
      </c>
      <c r="H123" s="211"/>
      <c r="I123" s="182"/>
      <c r="J123" s="182"/>
      <c r="K123" s="183">
        <f>ROUND(P123*H123,2)</f>
        <v>0</v>
      </c>
      <c r="L123" s="179" t="s">
        <v>132</v>
      </c>
      <c r="M123" s="36"/>
      <c r="N123" s="184" t="s">
        <v>1</v>
      </c>
      <c r="O123" s="185" t="s">
        <v>42</v>
      </c>
      <c r="P123" s="186">
        <f>I123+J123</f>
        <v>0</v>
      </c>
      <c r="Q123" s="186">
        <f>ROUND(I123*H123,2)</f>
        <v>0</v>
      </c>
      <c r="R123" s="186">
        <f>ROUND(J123*H123,2)</f>
        <v>0</v>
      </c>
      <c r="S123" s="68"/>
      <c r="T123" s="187">
        <f>S123*H123</f>
        <v>0</v>
      </c>
      <c r="U123" s="187">
        <v>0</v>
      </c>
      <c r="V123" s="187">
        <f>U123*H123</f>
        <v>0</v>
      </c>
      <c r="W123" s="187">
        <v>0</v>
      </c>
      <c r="X123" s="187">
        <f>W123*H123</f>
        <v>0</v>
      </c>
      <c r="Y123" s="188" t="s">
        <v>1</v>
      </c>
      <c r="Z123" s="31"/>
      <c r="AA123" s="31"/>
      <c r="AB123" s="31"/>
      <c r="AC123" s="31"/>
      <c r="AD123" s="31"/>
      <c r="AE123" s="31"/>
      <c r="AR123" s="189" t="s">
        <v>126</v>
      </c>
      <c r="AT123" s="189" t="s">
        <v>128</v>
      </c>
      <c r="AU123" s="189" t="s">
        <v>87</v>
      </c>
      <c r="AY123" s="14" t="s">
        <v>127</v>
      </c>
      <c r="BE123" s="190">
        <f>IF(O123="základní",K123,0)</f>
        <v>0</v>
      </c>
      <c r="BF123" s="190">
        <f>IF(O123="snížená",K123,0)</f>
        <v>0</v>
      </c>
      <c r="BG123" s="190">
        <f>IF(O123="zákl. přenesená",K123,0)</f>
        <v>0</v>
      </c>
      <c r="BH123" s="190">
        <f>IF(O123="sníž. přenesená",K123,0)</f>
        <v>0</v>
      </c>
      <c r="BI123" s="190">
        <f>IF(O123="nulová",K123,0)</f>
        <v>0</v>
      </c>
      <c r="BJ123" s="14" t="s">
        <v>87</v>
      </c>
      <c r="BK123" s="190">
        <f>ROUND(P123*H123,2)</f>
        <v>0</v>
      </c>
      <c r="BL123" s="14" t="s">
        <v>126</v>
      </c>
      <c r="BM123" s="189" t="s">
        <v>305</v>
      </c>
    </row>
    <row r="124" spans="1:65" s="2" customFormat="1" ht="11.25">
      <c r="A124" s="31"/>
      <c r="B124" s="32"/>
      <c r="C124" s="33"/>
      <c r="D124" s="191" t="s">
        <v>135</v>
      </c>
      <c r="E124" s="33"/>
      <c r="F124" s="192" t="s">
        <v>304</v>
      </c>
      <c r="G124" s="33"/>
      <c r="H124" s="33"/>
      <c r="I124" s="193"/>
      <c r="J124" s="193"/>
      <c r="K124" s="33"/>
      <c r="L124" s="33"/>
      <c r="M124" s="36"/>
      <c r="N124" s="194"/>
      <c r="O124" s="195"/>
      <c r="P124" s="68"/>
      <c r="Q124" s="68"/>
      <c r="R124" s="68"/>
      <c r="S124" s="68"/>
      <c r="T124" s="68"/>
      <c r="U124" s="68"/>
      <c r="V124" s="68"/>
      <c r="W124" s="68"/>
      <c r="X124" s="68"/>
      <c r="Y124" s="69"/>
      <c r="Z124" s="31"/>
      <c r="AA124" s="31"/>
      <c r="AB124" s="31"/>
      <c r="AC124" s="31"/>
      <c r="AD124" s="31"/>
      <c r="AE124" s="31"/>
      <c r="AT124" s="14" t="s">
        <v>135</v>
      </c>
      <c r="AU124" s="14" t="s">
        <v>87</v>
      </c>
    </row>
    <row r="125" spans="1:65" s="2" customFormat="1" ht="19.5">
      <c r="A125" s="31"/>
      <c r="B125" s="32"/>
      <c r="C125" s="33"/>
      <c r="D125" s="191" t="s">
        <v>153</v>
      </c>
      <c r="E125" s="33"/>
      <c r="F125" s="196" t="s">
        <v>306</v>
      </c>
      <c r="G125" s="33"/>
      <c r="H125" s="33"/>
      <c r="I125" s="193"/>
      <c r="J125" s="193"/>
      <c r="K125" s="33"/>
      <c r="L125" s="33"/>
      <c r="M125" s="36"/>
      <c r="N125" s="194"/>
      <c r="O125" s="195"/>
      <c r="P125" s="68"/>
      <c r="Q125" s="68"/>
      <c r="R125" s="68"/>
      <c r="S125" s="68"/>
      <c r="T125" s="68"/>
      <c r="U125" s="68"/>
      <c r="V125" s="68"/>
      <c r="W125" s="68"/>
      <c r="X125" s="68"/>
      <c r="Y125" s="69"/>
      <c r="Z125" s="31"/>
      <c r="AA125" s="31"/>
      <c r="AB125" s="31"/>
      <c r="AC125" s="31"/>
      <c r="AD125" s="31"/>
      <c r="AE125" s="31"/>
      <c r="AT125" s="14" t="s">
        <v>153</v>
      </c>
      <c r="AU125" s="14" t="s">
        <v>87</v>
      </c>
    </row>
    <row r="126" spans="1:65" s="12" customFormat="1" ht="11.25">
      <c r="B126" s="212"/>
      <c r="C126" s="213"/>
      <c r="D126" s="191" t="s">
        <v>301</v>
      </c>
      <c r="E126" s="213"/>
      <c r="F126" s="214" t="s">
        <v>307</v>
      </c>
      <c r="G126" s="213"/>
      <c r="H126" s="215">
        <v>22762.68</v>
      </c>
      <c r="I126" s="216"/>
      <c r="J126" s="216"/>
      <c r="K126" s="213"/>
      <c r="L126" s="213"/>
      <c r="M126" s="217"/>
      <c r="N126" s="222"/>
      <c r="O126" s="223"/>
      <c r="P126" s="223"/>
      <c r="Q126" s="223"/>
      <c r="R126" s="223"/>
      <c r="S126" s="223"/>
      <c r="T126" s="223"/>
      <c r="U126" s="223"/>
      <c r="V126" s="223"/>
      <c r="W126" s="223"/>
      <c r="X126" s="223"/>
      <c r="Y126" s="224"/>
      <c r="AT126" s="221" t="s">
        <v>301</v>
      </c>
      <c r="AU126" s="221" t="s">
        <v>87</v>
      </c>
      <c r="AV126" s="12" t="s">
        <v>89</v>
      </c>
      <c r="AW126" s="12" t="s">
        <v>4</v>
      </c>
      <c r="AX126" s="12" t="s">
        <v>87</v>
      </c>
      <c r="AY126" s="221" t="s">
        <v>127</v>
      </c>
    </row>
    <row r="127" spans="1:65" s="2" customFormat="1" ht="6.95" customHeight="1">
      <c r="A127" s="31"/>
      <c r="B127" s="51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36"/>
      <c r="N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</sheetData>
  <sheetProtection algorithmName="SHA-512" hashValue="KUywux9EJB8A+nvd8Gy/SilmMX3bkd8KmgxctBaniOR/OJvmTF3rPjQFHQwtVITRWE3n9/glWktxQPHdNsMUpg==" saltValue="qmgzkJDi4YSobTNNT4vxeyGaP0U16EPr8puWLyotQHJ+kyAdykVXnLyModNt2KV+/8bMK+vytMQXGFZwSkWzjw==" spinCount="100000" sheet="1" objects="1" scenarios="1" formatColumns="0" formatRows="0" autoFilter="0"/>
  <autoFilter ref="C116:L126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PS01 - Oprava TU2 </vt:lpstr>
      <vt:lpstr>PS02 - VRN</vt:lpstr>
      <vt:lpstr>'PS01 - Oprava TU2 '!Názvy_tisku</vt:lpstr>
      <vt:lpstr>'PS02 - VRN'!Názvy_tisku</vt:lpstr>
      <vt:lpstr>'Rekapitulace stavby'!Názvy_tisku</vt:lpstr>
      <vt:lpstr>'PS01 - Oprava TU2 '!Oblast_tisku</vt:lpstr>
      <vt:lpstr>'PS02 -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Pavláček Jan, Ing.</dc:creator>
  <cp:lastModifiedBy>Duda Vlastimil, Ing.</cp:lastModifiedBy>
  <dcterms:created xsi:type="dcterms:W3CDTF">2021-09-22T12:00:39Z</dcterms:created>
  <dcterms:modified xsi:type="dcterms:W3CDTF">2021-10-06T06:39:37Z</dcterms:modified>
</cp:coreProperties>
</file>